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Z:\Papers\submitted\CR DNA test\Scientific_reports\"/>
    </mc:Choice>
  </mc:AlternateContent>
  <xr:revisionPtr revIDLastSave="0" documentId="13_ncr:1_{76489DE0-8F59-4FB9-8FA9-044F91151457}" xr6:coauthVersionLast="47" xr6:coauthVersionMax="47" xr10:uidLastSave="{00000000-0000-0000-0000-000000000000}"/>
  <bookViews>
    <workbookView xWindow="-108" yWindow="-108" windowWidth="23256" windowHeight="12576" firstSheet="5" activeTab="7" xr2:uid="{00000000-000D-0000-FFFF-FFFF00000000}"/>
  </bookViews>
  <sheets>
    <sheet name="Supplementary Table S1" sheetId="1" r:id="rId1"/>
    <sheet name="Supplementary Table S2" sheetId="2" r:id="rId2"/>
    <sheet name="Supplementary Table S3" sheetId="4" r:id="rId3"/>
    <sheet name="Supplementary Table S4" sheetId="5" r:id="rId4"/>
    <sheet name="Supplementay Table S5" sheetId="6" r:id="rId5"/>
    <sheet name="Supplementary Table S6" sheetId="7" r:id="rId6"/>
    <sheet name="Supplementary Table S7" sheetId="8" r:id="rId7"/>
    <sheet name="Supplementary Table S8" sheetId="9" r:id="rId8"/>
  </sheets>
  <externalReferences>
    <externalReference r:id="rId9"/>
  </externalReferences>
  <definedNames>
    <definedName name="_xlnm._FilterDatabase" localSheetId="0" hidden="1">'Supplementary Table S1'!$A$4:$S$190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04" i="7" l="1"/>
  <c r="G104" i="7" s="1"/>
  <c r="J104" i="7" s="1"/>
  <c r="Z104" i="7" s="1"/>
  <c r="AH104" i="7" s="1"/>
  <c r="E104" i="7"/>
  <c r="I104" i="7" s="1"/>
  <c r="F103" i="7"/>
  <c r="G103" i="7" s="1"/>
  <c r="J103" i="7" s="1"/>
  <c r="Z103" i="7" s="1"/>
  <c r="AH103" i="7" s="1"/>
  <c r="E103" i="7"/>
  <c r="I103" i="7" s="1"/>
  <c r="F102" i="7"/>
  <c r="E102" i="7"/>
  <c r="F101" i="7"/>
  <c r="E101" i="7"/>
  <c r="I101" i="7" s="1"/>
  <c r="F100" i="7"/>
  <c r="E100" i="7"/>
  <c r="I100" i="7" s="1"/>
  <c r="F99" i="7"/>
  <c r="G99" i="7" s="1"/>
  <c r="J99" i="7" s="1"/>
  <c r="Z99" i="7" s="1"/>
  <c r="AH99" i="7" s="1"/>
  <c r="E99" i="7"/>
  <c r="F98" i="7"/>
  <c r="E98" i="7"/>
  <c r="F97" i="7"/>
  <c r="G97" i="7" s="1"/>
  <c r="J97" i="7" s="1"/>
  <c r="Z97" i="7" s="1"/>
  <c r="AH97" i="7" s="1"/>
  <c r="E97" i="7"/>
  <c r="F96" i="7"/>
  <c r="E96" i="7"/>
  <c r="F95" i="7"/>
  <c r="E95" i="7"/>
  <c r="F94" i="7"/>
  <c r="G94" i="7" s="1"/>
  <c r="J94" i="7" s="1"/>
  <c r="Z94" i="7" s="1"/>
  <c r="AH94" i="7" s="1"/>
  <c r="E94" i="7"/>
  <c r="F93" i="7"/>
  <c r="E93" i="7"/>
  <c r="I93" i="7" s="1"/>
  <c r="F92" i="7"/>
  <c r="G92" i="7" s="1"/>
  <c r="J92" i="7" s="1"/>
  <c r="Z92" i="7" s="1"/>
  <c r="AH92" i="7" s="1"/>
  <c r="E92" i="7"/>
  <c r="F91" i="7"/>
  <c r="G91" i="7" s="1"/>
  <c r="J91" i="7" s="1"/>
  <c r="Z91" i="7" s="1"/>
  <c r="AH91" i="7" s="1"/>
  <c r="E91" i="7"/>
  <c r="F90" i="7"/>
  <c r="G90" i="7" s="1"/>
  <c r="J90" i="7" s="1"/>
  <c r="Z90" i="7" s="1"/>
  <c r="AH90" i="7" s="1"/>
  <c r="E90" i="7"/>
  <c r="F89" i="7"/>
  <c r="E89" i="7"/>
  <c r="F88" i="7"/>
  <c r="G88" i="7" s="1"/>
  <c r="J88" i="7" s="1"/>
  <c r="Z88" i="7" s="1"/>
  <c r="AH88" i="7" s="1"/>
  <c r="E88" i="7"/>
  <c r="F87" i="7"/>
  <c r="G87" i="7" s="1"/>
  <c r="J87" i="7" s="1"/>
  <c r="Z87" i="7" s="1"/>
  <c r="AH87" i="7" s="1"/>
  <c r="E87" i="7"/>
  <c r="F86" i="7"/>
  <c r="G86" i="7" s="1"/>
  <c r="J86" i="7" s="1"/>
  <c r="Z86" i="7" s="1"/>
  <c r="AH86" i="7" s="1"/>
  <c r="E86" i="7"/>
  <c r="F85" i="7"/>
  <c r="E85" i="7"/>
  <c r="F84" i="7"/>
  <c r="G84" i="7" s="1"/>
  <c r="J84" i="7" s="1"/>
  <c r="Z84" i="7" s="1"/>
  <c r="AH84" i="7" s="1"/>
  <c r="E84" i="7"/>
  <c r="F83" i="7"/>
  <c r="G83" i="7" s="1"/>
  <c r="J83" i="7" s="1"/>
  <c r="Z83" i="7" s="1"/>
  <c r="AH83" i="7" s="1"/>
  <c r="E83" i="7"/>
  <c r="F82" i="7"/>
  <c r="G82" i="7" s="1"/>
  <c r="J82" i="7" s="1"/>
  <c r="Z82" i="7" s="1"/>
  <c r="AH82" i="7" s="1"/>
  <c r="E82" i="7"/>
  <c r="F81" i="7"/>
  <c r="E81" i="7"/>
  <c r="F80" i="7"/>
  <c r="G80" i="7" s="1"/>
  <c r="J80" i="7" s="1"/>
  <c r="Z80" i="7" s="1"/>
  <c r="AH80" i="7" s="1"/>
  <c r="E80" i="7"/>
  <c r="F79" i="7"/>
  <c r="G79" i="7" s="1"/>
  <c r="J79" i="7" s="1"/>
  <c r="Z79" i="7" s="1"/>
  <c r="AH79" i="7" s="1"/>
  <c r="E79" i="7"/>
  <c r="F78" i="7"/>
  <c r="G78" i="7" s="1"/>
  <c r="J78" i="7" s="1"/>
  <c r="Z78" i="7" s="1"/>
  <c r="AH78" i="7" s="1"/>
  <c r="E78" i="7"/>
  <c r="F77" i="7"/>
  <c r="E77" i="7"/>
  <c r="F76" i="7"/>
  <c r="G76" i="7" s="1"/>
  <c r="J76" i="7" s="1"/>
  <c r="Z76" i="7" s="1"/>
  <c r="AH76" i="7" s="1"/>
  <c r="E76" i="7"/>
  <c r="F75" i="7"/>
  <c r="G75" i="7" s="1"/>
  <c r="J75" i="7" s="1"/>
  <c r="Z75" i="7" s="1"/>
  <c r="AH75" i="7" s="1"/>
  <c r="E75" i="7"/>
  <c r="F74" i="7"/>
  <c r="G74" i="7" s="1"/>
  <c r="J74" i="7" s="1"/>
  <c r="Z74" i="7" s="1"/>
  <c r="AH74" i="7" s="1"/>
  <c r="E74" i="7"/>
  <c r="F73" i="7"/>
  <c r="E73" i="7"/>
  <c r="F72" i="7"/>
  <c r="G72" i="7" s="1"/>
  <c r="J72" i="7" s="1"/>
  <c r="Z72" i="7" s="1"/>
  <c r="AH72" i="7" s="1"/>
  <c r="E72" i="7"/>
  <c r="J71" i="7"/>
  <c r="Z71" i="7" s="1"/>
  <c r="AH71" i="7" s="1"/>
  <c r="G71" i="7"/>
  <c r="H71" i="7" s="1"/>
  <c r="F71" i="7"/>
  <c r="E71" i="7"/>
  <c r="F70" i="7"/>
  <c r="E70" i="7"/>
  <c r="I70" i="7" s="1"/>
  <c r="F69" i="7"/>
  <c r="E69" i="7"/>
  <c r="F68" i="7"/>
  <c r="G68" i="7" s="1"/>
  <c r="J68" i="7" s="1"/>
  <c r="Z68" i="7" s="1"/>
  <c r="AH68" i="7" s="1"/>
  <c r="E68" i="7"/>
  <c r="F67" i="7"/>
  <c r="E67" i="7"/>
  <c r="F66" i="7"/>
  <c r="E66" i="7"/>
  <c r="I66" i="7" s="1"/>
  <c r="F65" i="7"/>
  <c r="E65" i="7"/>
  <c r="F64" i="7"/>
  <c r="E64" i="7"/>
  <c r="F63" i="7"/>
  <c r="G63" i="7" s="1"/>
  <c r="J63" i="7" s="1"/>
  <c r="Z63" i="7" s="1"/>
  <c r="AH63" i="7" s="1"/>
  <c r="E63" i="7"/>
  <c r="F62" i="7"/>
  <c r="E62" i="7"/>
  <c r="F61" i="7"/>
  <c r="E61" i="7"/>
  <c r="F60" i="7"/>
  <c r="E60" i="7"/>
  <c r="F59" i="7"/>
  <c r="E59" i="7"/>
  <c r="F58" i="7"/>
  <c r="E58" i="7"/>
  <c r="F57" i="7"/>
  <c r="E57" i="7"/>
  <c r="F56" i="7"/>
  <c r="E56" i="7"/>
  <c r="F55" i="7"/>
  <c r="E55" i="7"/>
  <c r="F54" i="7"/>
  <c r="E54" i="7"/>
  <c r="F53" i="7"/>
  <c r="G53" i="7" s="1"/>
  <c r="J53" i="7" s="1"/>
  <c r="Z53" i="7" s="1"/>
  <c r="AH53" i="7" s="1"/>
  <c r="E53" i="7"/>
  <c r="F52" i="7"/>
  <c r="E52" i="7"/>
  <c r="F51" i="7"/>
  <c r="E51" i="7"/>
  <c r="F50" i="7"/>
  <c r="G50" i="7" s="1"/>
  <c r="J50" i="7" s="1"/>
  <c r="Z50" i="7" s="1"/>
  <c r="AH50" i="7" s="1"/>
  <c r="E50" i="7"/>
  <c r="J49" i="7"/>
  <c r="Z49" i="7" s="1"/>
  <c r="AH49" i="7" s="1"/>
  <c r="F49" i="7"/>
  <c r="G49" i="7" s="1"/>
  <c r="E49" i="7"/>
  <c r="F48" i="7"/>
  <c r="E48" i="7"/>
  <c r="F47" i="7"/>
  <c r="E47" i="7"/>
  <c r="F46" i="7"/>
  <c r="G46" i="7" s="1"/>
  <c r="J46" i="7" s="1"/>
  <c r="Z46" i="7" s="1"/>
  <c r="AH46" i="7" s="1"/>
  <c r="E46" i="7"/>
  <c r="F45" i="7"/>
  <c r="E45" i="7"/>
  <c r="F44" i="7"/>
  <c r="E44" i="7"/>
  <c r="I44" i="7" s="1"/>
  <c r="V44" i="7" s="1"/>
  <c r="AD44" i="7" s="1"/>
  <c r="F43" i="7"/>
  <c r="E43" i="7"/>
  <c r="F42" i="7"/>
  <c r="E42" i="7"/>
  <c r="F41" i="7"/>
  <c r="E41" i="7"/>
  <c r="I41" i="7" s="1"/>
  <c r="F40" i="7"/>
  <c r="G40" i="7" s="1"/>
  <c r="J40" i="7" s="1"/>
  <c r="Z40" i="7" s="1"/>
  <c r="AH40" i="7" s="1"/>
  <c r="E40" i="7"/>
  <c r="H40" i="7" s="1"/>
  <c r="F39" i="7"/>
  <c r="E39" i="7"/>
  <c r="F38" i="7"/>
  <c r="E38" i="7"/>
  <c r="S37" i="7"/>
  <c r="F37" i="7"/>
  <c r="E37" i="7"/>
  <c r="G36" i="7"/>
  <c r="J36" i="7" s="1"/>
  <c r="Z36" i="7" s="1"/>
  <c r="AH36" i="7" s="1"/>
  <c r="F36" i="7"/>
  <c r="E36" i="7"/>
  <c r="F35" i="7"/>
  <c r="G35" i="7" s="1"/>
  <c r="J35" i="7" s="1"/>
  <c r="Z35" i="7" s="1"/>
  <c r="AH35" i="7" s="1"/>
  <c r="E35" i="7"/>
  <c r="S34" i="7"/>
  <c r="G34" i="7"/>
  <c r="J34" i="7" s="1"/>
  <c r="Z34" i="7" s="1"/>
  <c r="AH34" i="7" s="1"/>
  <c r="F34" i="7"/>
  <c r="E34" i="7"/>
  <c r="F33" i="7"/>
  <c r="E33" i="7"/>
  <c r="H32" i="7"/>
  <c r="G32" i="7"/>
  <c r="J32" i="7" s="1"/>
  <c r="Z32" i="7" s="1"/>
  <c r="AH32" i="7" s="1"/>
  <c r="F32" i="7"/>
  <c r="E32" i="7"/>
  <c r="I32" i="7" s="1"/>
  <c r="W32" i="7" s="1"/>
  <c r="AE32" i="7" s="1"/>
  <c r="F31" i="7"/>
  <c r="E31" i="7"/>
  <c r="F30" i="7"/>
  <c r="E30" i="7"/>
  <c r="F29" i="7"/>
  <c r="E29" i="7"/>
  <c r="F28" i="7"/>
  <c r="G28" i="7" s="1"/>
  <c r="J28" i="7" s="1"/>
  <c r="Z28" i="7" s="1"/>
  <c r="AH28" i="7" s="1"/>
  <c r="E28" i="7"/>
  <c r="I28" i="7" s="1"/>
  <c r="F27" i="7"/>
  <c r="E27" i="7"/>
  <c r="G26" i="7"/>
  <c r="J26" i="7" s="1"/>
  <c r="Z26" i="7" s="1"/>
  <c r="AH26" i="7" s="1"/>
  <c r="F26" i="7"/>
  <c r="E26" i="7"/>
  <c r="F25" i="7"/>
  <c r="E25" i="7"/>
  <c r="F24" i="7"/>
  <c r="E24" i="7"/>
  <c r="I24" i="7" s="1"/>
  <c r="F23" i="7"/>
  <c r="E23" i="7"/>
  <c r="I23" i="7" s="1"/>
  <c r="F22" i="7"/>
  <c r="G22" i="7" s="1"/>
  <c r="H22" i="7" s="1"/>
  <c r="E22" i="7"/>
  <c r="I22" i="7" s="1"/>
  <c r="W22" i="7" s="1"/>
  <c r="AE22" i="7" s="1"/>
  <c r="F21" i="7"/>
  <c r="E21" i="7"/>
  <c r="I21" i="7" s="1"/>
  <c r="I20" i="7"/>
  <c r="F20" i="7"/>
  <c r="E20" i="7"/>
  <c r="G20" i="7" s="1"/>
  <c r="J20" i="7" s="1"/>
  <c r="Z20" i="7" s="1"/>
  <c r="AH20" i="7" s="1"/>
  <c r="F19" i="7"/>
  <c r="E19" i="7"/>
  <c r="I19" i="7" s="1"/>
  <c r="F18" i="7"/>
  <c r="G18" i="7" s="1"/>
  <c r="J18" i="7" s="1"/>
  <c r="Z18" i="7" s="1"/>
  <c r="AH18" i="7" s="1"/>
  <c r="E18" i="7"/>
  <c r="F17" i="7"/>
  <c r="E17" i="7"/>
  <c r="I17" i="7" s="1"/>
  <c r="S16" i="7"/>
  <c r="R16" i="7"/>
  <c r="F16" i="7"/>
  <c r="G16" i="7" s="1"/>
  <c r="J16" i="7" s="1"/>
  <c r="Z16" i="7" s="1"/>
  <c r="AH16" i="7" s="1"/>
  <c r="E16" i="7"/>
  <c r="F15" i="7"/>
  <c r="G15" i="7" s="1"/>
  <c r="J15" i="7" s="1"/>
  <c r="Z15" i="7" s="1"/>
  <c r="AH15" i="7" s="1"/>
  <c r="E15" i="7"/>
  <c r="G14" i="7"/>
  <c r="J14" i="7" s="1"/>
  <c r="Z14" i="7" s="1"/>
  <c r="AH14" i="7" s="1"/>
  <c r="F14" i="7"/>
  <c r="E14" i="7"/>
  <c r="F13" i="7"/>
  <c r="E13" i="7"/>
  <c r="S12" i="7"/>
  <c r="R12" i="7"/>
  <c r="F12" i="7"/>
  <c r="E12" i="7"/>
  <c r="I12" i="7" s="1"/>
  <c r="F11" i="7"/>
  <c r="E11" i="7"/>
  <c r="F10" i="7"/>
  <c r="E10" i="7"/>
  <c r="V9" i="7"/>
  <c r="AD9" i="7" s="1"/>
  <c r="F9" i="7"/>
  <c r="G9" i="7" s="1"/>
  <c r="I9" i="7" s="1"/>
  <c r="X9" i="7" s="1"/>
  <c r="AF9" i="7" s="1"/>
  <c r="E9" i="7"/>
  <c r="F104" i="6"/>
  <c r="G104" i="6" s="1"/>
  <c r="J104" i="6" s="1"/>
  <c r="Z104" i="6" s="1"/>
  <c r="AH104" i="6" s="1"/>
  <c r="E104" i="6"/>
  <c r="F103" i="6"/>
  <c r="E103" i="6"/>
  <c r="F102" i="6"/>
  <c r="G102" i="6" s="1"/>
  <c r="J102" i="6" s="1"/>
  <c r="Z102" i="6" s="1"/>
  <c r="AH102" i="6" s="1"/>
  <c r="E102" i="6"/>
  <c r="F101" i="6"/>
  <c r="G101" i="6" s="1"/>
  <c r="J101" i="6" s="1"/>
  <c r="Z101" i="6" s="1"/>
  <c r="AH101" i="6" s="1"/>
  <c r="E101" i="6"/>
  <c r="F100" i="6"/>
  <c r="E100" i="6"/>
  <c r="F99" i="6"/>
  <c r="G99" i="6" s="1"/>
  <c r="J99" i="6" s="1"/>
  <c r="Z99" i="6" s="1"/>
  <c r="AH99" i="6" s="1"/>
  <c r="E99" i="6"/>
  <c r="F98" i="6"/>
  <c r="E98" i="6"/>
  <c r="F97" i="6"/>
  <c r="G97" i="6" s="1"/>
  <c r="J97" i="6" s="1"/>
  <c r="Z97" i="6" s="1"/>
  <c r="AH97" i="6" s="1"/>
  <c r="E97" i="6"/>
  <c r="F96" i="6"/>
  <c r="G96" i="6" s="1"/>
  <c r="J96" i="6" s="1"/>
  <c r="Z96" i="6" s="1"/>
  <c r="AH96" i="6" s="1"/>
  <c r="E96" i="6"/>
  <c r="F95" i="6"/>
  <c r="E95" i="6"/>
  <c r="F94" i="6"/>
  <c r="E94" i="6"/>
  <c r="F93" i="6"/>
  <c r="G93" i="6" s="1"/>
  <c r="J93" i="6" s="1"/>
  <c r="Z93" i="6" s="1"/>
  <c r="AH93" i="6" s="1"/>
  <c r="E93" i="6"/>
  <c r="F92" i="6"/>
  <c r="E92" i="6"/>
  <c r="F91" i="6"/>
  <c r="G91" i="6" s="1"/>
  <c r="J91" i="6" s="1"/>
  <c r="Z91" i="6" s="1"/>
  <c r="AH91" i="6" s="1"/>
  <c r="E91" i="6"/>
  <c r="F90" i="6"/>
  <c r="E90" i="6"/>
  <c r="F89" i="6"/>
  <c r="G89" i="6" s="1"/>
  <c r="J89" i="6" s="1"/>
  <c r="Z89" i="6" s="1"/>
  <c r="AH89" i="6" s="1"/>
  <c r="E89" i="6"/>
  <c r="F88" i="6"/>
  <c r="G88" i="6" s="1"/>
  <c r="J88" i="6" s="1"/>
  <c r="Z88" i="6" s="1"/>
  <c r="AH88" i="6" s="1"/>
  <c r="E88" i="6"/>
  <c r="F87" i="6"/>
  <c r="E87" i="6"/>
  <c r="F86" i="6"/>
  <c r="E86" i="6"/>
  <c r="F85" i="6"/>
  <c r="G85" i="6" s="1"/>
  <c r="J85" i="6" s="1"/>
  <c r="Z85" i="6" s="1"/>
  <c r="AH85" i="6" s="1"/>
  <c r="E85" i="6"/>
  <c r="F84" i="6"/>
  <c r="G84" i="6" s="1"/>
  <c r="J84" i="6" s="1"/>
  <c r="Z84" i="6" s="1"/>
  <c r="AH84" i="6" s="1"/>
  <c r="E84" i="6"/>
  <c r="F83" i="6"/>
  <c r="G83" i="6" s="1"/>
  <c r="J83" i="6" s="1"/>
  <c r="Z83" i="6" s="1"/>
  <c r="AH83" i="6" s="1"/>
  <c r="E83" i="6"/>
  <c r="F82" i="6"/>
  <c r="E82" i="6"/>
  <c r="F81" i="6"/>
  <c r="G81" i="6" s="1"/>
  <c r="J81" i="6" s="1"/>
  <c r="Z81" i="6" s="1"/>
  <c r="AH81" i="6" s="1"/>
  <c r="E81" i="6"/>
  <c r="F80" i="6"/>
  <c r="G80" i="6" s="1"/>
  <c r="J80" i="6" s="1"/>
  <c r="Z80" i="6" s="1"/>
  <c r="AH80" i="6" s="1"/>
  <c r="E80" i="6"/>
  <c r="F79" i="6"/>
  <c r="E79" i="6"/>
  <c r="F78" i="6"/>
  <c r="E78" i="6"/>
  <c r="F77" i="6"/>
  <c r="E77" i="6"/>
  <c r="F76" i="6"/>
  <c r="G76" i="6" s="1"/>
  <c r="J76" i="6" s="1"/>
  <c r="Z76" i="6" s="1"/>
  <c r="AH76" i="6" s="1"/>
  <c r="E76" i="6"/>
  <c r="F75" i="6"/>
  <c r="G75" i="6" s="1"/>
  <c r="J75" i="6" s="1"/>
  <c r="Z75" i="6" s="1"/>
  <c r="AH75" i="6" s="1"/>
  <c r="E75" i="6"/>
  <c r="F74" i="6"/>
  <c r="G74" i="6" s="1"/>
  <c r="J74" i="6" s="1"/>
  <c r="Z74" i="6" s="1"/>
  <c r="AH74" i="6" s="1"/>
  <c r="E74" i="6"/>
  <c r="F73" i="6"/>
  <c r="E73" i="6"/>
  <c r="F72" i="6"/>
  <c r="G72" i="6" s="1"/>
  <c r="J72" i="6" s="1"/>
  <c r="Z72" i="6" s="1"/>
  <c r="AH72" i="6" s="1"/>
  <c r="E72" i="6"/>
  <c r="F71" i="6"/>
  <c r="E71" i="6"/>
  <c r="F70" i="6"/>
  <c r="E70" i="6"/>
  <c r="F69" i="6"/>
  <c r="G69" i="6" s="1"/>
  <c r="J69" i="6" s="1"/>
  <c r="Z69" i="6" s="1"/>
  <c r="AH69" i="6" s="1"/>
  <c r="E69" i="6"/>
  <c r="F68" i="6"/>
  <c r="E68" i="6"/>
  <c r="F67" i="6"/>
  <c r="G67" i="6" s="1"/>
  <c r="J67" i="6" s="1"/>
  <c r="Z67" i="6" s="1"/>
  <c r="AH67" i="6" s="1"/>
  <c r="E67" i="6"/>
  <c r="F66" i="6"/>
  <c r="E66" i="6"/>
  <c r="F65" i="6"/>
  <c r="E65" i="6"/>
  <c r="G64" i="6"/>
  <c r="J64" i="6" s="1"/>
  <c r="Z64" i="6" s="1"/>
  <c r="AH64" i="6" s="1"/>
  <c r="F64" i="6"/>
  <c r="E64" i="6"/>
  <c r="F63" i="6"/>
  <c r="E63" i="6"/>
  <c r="F62" i="6"/>
  <c r="E62" i="6"/>
  <c r="I62" i="6" s="1"/>
  <c r="F61" i="6"/>
  <c r="E61" i="6"/>
  <c r="F60" i="6"/>
  <c r="E60" i="6"/>
  <c r="F59" i="6"/>
  <c r="E59" i="6"/>
  <c r="J58" i="6"/>
  <c r="Z58" i="6" s="1"/>
  <c r="AH58" i="6" s="1"/>
  <c r="F58" i="6"/>
  <c r="G58" i="6" s="1"/>
  <c r="E58" i="6"/>
  <c r="I58" i="6" s="1"/>
  <c r="X58" i="6" s="1"/>
  <c r="AF58" i="6" s="1"/>
  <c r="F57" i="6"/>
  <c r="E57" i="6"/>
  <c r="F56" i="6"/>
  <c r="E56" i="6"/>
  <c r="F55" i="6"/>
  <c r="E55" i="6"/>
  <c r="F54" i="6"/>
  <c r="G54" i="6" s="1"/>
  <c r="J54" i="6" s="1"/>
  <c r="Z54" i="6" s="1"/>
  <c r="AH54" i="6" s="1"/>
  <c r="E54" i="6"/>
  <c r="F53" i="6"/>
  <c r="E53" i="6"/>
  <c r="F52" i="6"/>
  <c r="E52" i="6"/>
  <c r="F51" i="6"/>
  <c r="E51" i="6"/>
  <c r="F50" i="6"/>
  <c r="G50" i="6" s="1"/>
  <c r="J50" i="6" s="1"/>
  <c r="Z50" i="6" s="1"/>
  <c r="AH50" i="6" s="1"/>
  <c r="E50" i="6"/>
  <c r="F49" i="6"/>
  <c r="G49" i="6" s="1"/>
  <c r="J49" i="6" s="1"/>
  <c r="Z49" i="6" s="1"/>
  <c r="AH49" i="6" s="1"/>
  <c r="E49" i="6"/>
  <c r="F48" i="6"/>
  <c r="E48" i="6"/>
  <c r="F47" i="6"/>
  <c r="E47" i="6"/>
  <c r="I46" i="6"/>
  <c r="F46" i="6"/>
  <c r="E46" i="6"/>
  <c r="F45" i="6"/>
  <c r="G45" i="6" s="1"/>
  <c r="J45" i="6" s="1"/>
  <c r="Z45" i="6" s="1"/>
  <c r="AH45" i="6" s="1"/>
  <c r="E45" i="6"/>
  <c r="F44" i="6"/>
  <c r="E44" i="6"/>
  <c r="F43" i="6"/>
  <c r="E43" i="6"/>
  <c r="F42" i="6"/>
  <c r="E42" i="6"/>
  <c r="F41" i="6"/>
  <c r="G41" i="6" s="1"/>
  <c r="E41" i="6"/>
  <c r="I41" i="6" s="1"/>
  <c r="Y41" i="6" s="1"/>
  <c r="AG41" i="6" s="1"/>
  <c r="I40" i="6"/>
  <c r="F40" i="6"/>
  <c r="G40" i="6" s="1"/>
  <c r="J40" i="6" s="1"/>
  <c r="Z40" i="6" s="1"/>
  <c r="AH40" i="6" s="1"/>
  <c r="E40" i="6"/>
  <c r="G39" i="6"/>
  <c r="J39" i="6" s="1"/>
  <c r="Z39" i="6" s="1"/>
  <c r="AH39" i="6" s="1"/>
  <c r="F39" i="6"/>
  <c r="E39" i="6"/>
  <c r="I39" i="6" s="1"/>
  <c r="F38" i="6"/>
  <c r="G38" i="6" s="1"/>
  <c r="J38" i="6" s="1"/>
  <c r="Z38" i="6" s="1"/>
  <c r="AH38" i="6" s="1"/>
  <c r="E38" i="6"/>
  <c r="I38" i="6" s="1"/>
  <c r="Y38" i="6" s="1"/>
  <c r="AG38" i="6" s="1"/>
  <c r="S37" i="6"/>
  <c r="I37" i="6"/>
  <c r="F37" i="6"/>
  <c r="E37" i="6"/>
  <c r="F36" i="6"/>
  <c r="E36" i="6"/>
  <c r="I36" i="6" s="1"/>
  <c r="V36" i="6" s="1"/>
  <c r="AD36" i="6" s="1"/>
  <c r="I35" i="6"/>
  <c r="V35" i="6" s="1"/>
  <c r="AD35" i="6" s="1"/>
  <c r="F35" i="6"/>
  <c r="E35" i="6"/>
  <c r="S34" i="6"/>
  <c r="F34" i="6"/>
  <c r="E34" i="6"/>
  <c r="I34" i="6" s="1"/>
  <c r="F33" i="6"/>
  <c r="E33" i="6"/>
  <c r="I33" i="6" s="1"/>
  <c r="F32" i="6"/>
  <c r="E32" i="6"/>
  <c r="I32" i="6" s="1"/>
  <c r="F31" i="6"/>
  <c r="E31" i="6"/>
  <c r="F30" i="6"/>
  <c r="G30" i="6" s="1"/>
  <c r="J30" i="6" s="1"/>
  <c r="Z30" i="6" s="1"/>
  <c r="AH30" i="6" s="1"/>
  <c r="E30" i="6"/>
  <c r="F29" i="6"/>
  <c r="G29" i="6" s="1"/>
  <c r="J29" i="6" s="1"/>
  <c r="Z29" i="6" s="1"/>
  <c r="AH29" i="6" s="1"/>
  <c r="E29" i="6"/>
  <c r="F28" i="6"/>
  <c r="G28" i="6" s="1"/>
  <c r="J28" i="6" s="1"/>
  <c r="Z28" i="6" s="1"/>
  <c r="AH28" i="6" s="1"/>
  <c r="E28" i="6"/>
  <c r="F27" i="6"/>
  <c r="E27" i="6"/>
  <c r="I26" i="6"/>
  <c r="V26" i="6" s="1"/>
  <c r="AD26" i="6" s="1"/>
  <c r="F26" i="6"/>
  <c r="E26" i="6"/>
  <c r="F25" i="6"/>
  <c r="E25" i="6"/>
  <c r="I24" i="6"/>
  <c r="V24" i="6" s="1"/>
  <c r="AD24" i="6" s="1"/>
  <c r="F24" i="6"/>
  <c r="E24" i="6"/>
  <c r="F23" i="6"/>
  <c r="E23" i="6"/>
  <c r="I23" i="6" s="1"/>
  <c r="F22" i="6"/>
  <c r="E22" i="6"/>
  <c r="I22" i="6" s="1"/>
  <c r="V22" i="6" s="1"/>
  <c r="AD22" i="6" s="1"/>
  <c r="F21" i="6"/>
  <c r="E21" i="6"/>
  <c r="F20" i="6"/>
  <c r="G20" i="6" s="1"/>
  <c r="J20" i="6" s="1"/>
  <c r="Z20" i="6" s="1"/>
  <c r="AH20" i="6" s="1"/>
  <c r="E20" i="6"/>
  <c r="I19" i="6"/>
  <c r="V19" i="6" s="1"/>
  <c r="AD19" i="6" s="1"/>
  <c r="F19" i="6"/>
  <c r="G19" i="6" s="1"/>
  <c r="J19" i="6" s="1"/>
  <c r="Z19" i="6" s="1"/>
  <c r="AH19" i="6" s="1"/>
  <c r="E19" i="6"/>
  <c r="F18" i="6"/>
  <c r="G18" i="6" s="1"/>
  <c r="E18" i="6"/>
  <c r="F17" i="6"/>
  <c r="G17" i="6" s="1"/>
  <c r="J17" i="6" s="1"/>
  <c r="Z17" i="6" s="1"/>
  <c r="AH17" i="6" s="1"/>
  <c r="E17" i="6"/>
  <c r="S16" i="6"/>
  <c r="R16" i="6"/>
  <c r="F16" i="6"/>
  <c r="E16" i="6"/>
  <c r="F15" i="6"/>
  <c r="I15" i="6" s="1"/>
  <c r="V15" i="6" s="1"/>
  <c r="AD15" i="6" s="1"/>
  <c r="E15" i="6"/>
  <c r="F14" i="6"/>
  <c r="E14" i="6"/>
  <c r="I13" i="6"/>
  <c r="G13" i="6"/>
  <c r="J13" i="6" s="1"/>
  <c r="Z13" i="6" s="1"/>
  <c r="AH13" i="6" s="1"/>
  <c r="F13" i="6"/>
  <c r="E13" i="6"/>
  <c r="S12" i="6"/>
  <c r="R12" i="6"/>
  <c r="F12" i="6"/>
  <c r="E12" i="6"/>
  <c r="G11" i="6"/>
  <c r="J11" i="6" s="1"/>
  <c r="Z11" i="6" s="1"/>
  <c r="AH11" i="6" s="1"/>
  <c r="F11" i="6"/>
  <c r="E11" i="6"/>
  <c r="F10" i="6"/>
  <c r="G10" i="6" s="1"/>
  <c r="J10" i="6" s="1"/>
  <c r="Z10" i="6" s="1"/>
  <c r="AH10" i="6" s="1"/>
  <c r="E10" i="6"/>
  <c r="F9" i="6"/>
  <c r="G9" i="6" s="1"/>
  <c r="J9" i="6" s="1"/>
  <c r="Z9" i="6" s="1"/>
  <c r="AH9" i="6" s="1"/>
  <c r="E9" i="6"/>
  <c r="F104" i="5"/>
  <c r="E104" i="5"/>
  <c r="I104" i="5" s="1"/>
  <c r="F103" i="5"/>
  <c r="G103" i="5" s="1"/>
  <c r="E103" i="5"/>
  <c r="I103" i="5" s="1"/>
  <c r="F102" i="5"/>
  <c r="E102" i="5"/>
  <c r="F101" i="5"/>
  <c r="G101" i="5" s="1"/>
  <c r="J101" i="5" s="1"/>
  <c r="Z101" i="5" s="1"/>
  <c r="AH101" i="5" s="1"/>
  <c r="E101" i="5"/>
  <c r="F100" i="5"/>
  <c r="E100" i="5"/>
  <c r="F99" i="5"/>
  <c r="E99" i="5"/>
  <c r="F98" i="5"/>
  <c r="E98" i="5"/>
  <c r="F97" i="5"/>
  <c r="G97" i="5" s="1"/>
  <c r="J97" i="5" s="1"/>
  <c r="Z97" i="5" s="1"/>
  <c r="AH97" i="5" s="1"/>
  <c r="E97" i="5"/>
  <c r="F96" i="5"/>
  <c r="E96" i="5"/>
  <c r="F95" i="5"/>
  <c r="E95" i="5"/>
  <c r="F94" i="5"/>
  <c r="E94" i="5"/>
  <c r="F93" i="5"/>
  <c r="G93" i="5" s="1"/>
  <c r="J93" i="5" s="1"/>
  <c r="Z93" i="5" s="1"/>
  <c r="AH93" i="5" s="1"/>
  <c r="E93" i="5"/>
  <c r="F92" i="5"/>
  <c r="E92" i="5"/>
  <c r="F91" i="5"/>
  <c r="E91" i="5"/>
  <c r="F90" i="5"/>
  <c r="E90" i="5"/>
  <c r="F89" i="5"/>
  <c r="G89" i="5" s="1"/>
  <c r="J89" i="5" s="1"/>
  <c r="Z89" i="5" s="1"/>
  <c r="AH89" i="5" s="1"/>
  <c r="E89" i="5"/>
  <c r="F88" i="5"/>
  <c r="E88" i="5"/>
  <c r="F87" i="5"/>
  <c r="E87" i="5"/>
  <c r="F86" i="5"/>
  <c r="E86" i="5"/>
  <c r="F85" i="5"/>
  <c r="G85" i="5" s="1"/>
  <c r="J85" i="5" s="1"/>
  <c r="Z85" i="5" s="1"/>
  <c r="AH85" i="5" s="1"/>
  <c r="E85" i="5"/>
  <c r="F84" i="5"/>
  <c r="E84" i="5"/>
  <c r="F83" i="5"/>
  <c r="E83" i="5"/>
  <c r="F82" i="5"/>
  <c r="E82" i="5"/>
  <c r="F81" i="5"/>
  <c r="G81" i="5" s="1"/>
  <c r="J81" i="5" s="1"/>
  <c r="Z81" i="5" s="1"/>
  <c r="AH81" i="5" s="1"/>
  <c r="E81" i="5"/>
  <c r="F80" i="5"/>
  <c r="E80" i="5"/>
  <c r="F79" i="5"/>
  <c r="E79" i="5"/>
  <c r="F78" i="5"/>
  <c r="E78" i="5"/>
  <c r="F77" i="5"/>
  <c r="G77" i="5" s="1"/>
  <c r="J77" i="5" s="1"/>
  <c r="Z77" i="5" s="1"/>
  <c r="AH77" i="5" s="1"/>
  <c r="E77" i="5"/>
  <c r="F76" i="5"/>
  <c r="E76" i="5"/>
  <c r="F75" i="5"/>
  <c r="E75" i="5"/>
  <c r="F74" i="5"/>
  <c r="E74" i="5"/>
  <c r="F73" i="5"/>
  <c r="E73" i="5"/>
  <c r="F72" i="5"/>
  <c r="E72" i="5"/>
  <c r="F71" i="5"/>
  <c r="E71" i="5"/>
  <c r="F70" i="5"/>
  <c r="E70" i="5"/>
  <c r="F69" i="5"/>
  <c r="E69" i="5"/>
  <c r="F68" i="5"/>
  <c r="E68" i="5"/>
  <c r="F67" i="5"/>
  <c r="E67" i="5"/>
  <c r="F66" i="5"/>
  <c r="E66" i="5"/>
  <c r="F65" i="5"/>
  <c r="E65" i="5"/>
  <c r="F64" i="5"/>
  <c r="E64" i="5"/>
  <c r="F63" i="5"/>
  <c r="E63" i="5"/>
  <c r="F62" i="5"/>
  <c r="E62" i="5"/>
  <c r="F61" i="5"/>
  <c r="E61" i="5"/>
  <c r="F60" i="5"/>
  <c r="E60" i="5"/>
  <c r="G60" i="5" s="1"/>
  <c r="F59" i="5"/>
  <c r="E59" i="5"/>
  <c r="F58" i="5"/>
  <c r="G58" i="5" s="1"/>
  <c r="J58" i="5" s="1"/>
  <c r="Z58" i="5" s="1"/>
  <c r="AH58" i="5" s="1"/>
  <c r="E58" i="5"/>
  <c r="F57" i="5"/>
  <c r="G57" i="5" s="1"/>
  <c r="E57" i="5"/>
  <c r="F56" i="5"/>
  <c r="E56" i="5"/>
  <c r="F55" i="5"/>
  <c r="E55" i="5"/>
  <c r="F54" i="5"/>
  <c r="G54" i="5" s="1"/>
  <c r="J54" i="5" s="1"/>
  <c r="Z54" i="5" s="1"/>
  <c r="AH54" i="5" s="1"/>
  <c r="E54" i="5"/>
  <c r="F53" i="5"/>
  <c r="E53" i="5"/>
  <c r="F52" i="5"/>
  <c r="E52" i="5"/>
  <c r="F51" i="5"/>
  <c r="E51" i="5"/>
  <c r="I51" i="5" s="1"/>
  <c r="F50" i="5"/>
  <c r="G50" i="5" s="1"/>
  <c r="J50" i="5" s="1"/>
  <c r="Z50" i="5" s="1"/>
  <c r="AH50" i="5" s="1"/>
  <c r="E50" i="5"/>
  <c r="V49" i="5"/>
  <c r="AD49" i="5" s="1"/>
  <c r="F49" i="5"/>
  <c r="E49" i="5"/>
  <c r="I49" i="5" s="1"/>
  <c r="F48" i="5"/>
  <c r="G48" i="5" s="1"/>
  <c r="E48" i="5"/>
  <c r="F47" i="5"/>
  <c r="E47" i="5"/>
  <c r="I47" i="5" s="1"/>
  <c r="F46" i="5"/>
  <c r="E46" i="5"/>
  <c r="F45" i="5"/>
  <c r="E45" i="5"/>
  <c r="F44" i="5"/>
  <c r="G44" i="5" s="1"/>
  <c r="E44" i="5"/>
  <c r="F43" i="5"/>
  <c r="E43" i="5"/>
  <c r="I43" i="5" s="1"/>
  <c r="F42" i="5"/>
  <c r="E42" i="5"/>
  <c r="F41" i="5"/>
  <c r="E41" i="5"/>
  <c r="I41" i="5" s="1"/>
  <c r="F40" i="5"/>
  <c r="G40" i="5" s="1"/>
  <c r="E40" i="5"/>
  <c r="F39" i="5"/>
  <c r="E39" i="5"/>
  <c r="F38" i="5"/>
  <c r="E38" i="5"/>
  <c r="I38" i="5" s="1"/>
  <c r="F37" i="5"/>
  <c r="E37" i="5"/>
  <c r="I37" i="5" s="1"/>
  <c r="F36" i="5"/>
  <c r="E36" i="5"/>
  <c r="F35" i="5"/>
  <c r="E35" i="5"/>
  <c r="S34" i="5"/>
  <c r="F34" i="5"/>
  <c r="E34" i="5"/>
  <c r="I34" i="5" s="1"/>
  <c r="F33" i="5"/>
  <c r="E33" i="5"/>
  <c r="F32" i="5"/>
  <c r="E32" i="5"/>
  <c r="F31" i="5"/>
  <c r="E31" i="5"/>
  <c r="F30" i="5"/>
  <c r="E30" i="5"/>
  <c r="I30" i="5" s="1"/>
  <c r="V30" i="5" s="1"/>
  <c r="AD30" i="5" s="1"/>
  <c r="F29" i="5"/>
  <c r="E29" i="5"/>
  <c r="F28" i="5"/>
  <c r="E28" i="5"/>
  <c r="F27" i="5"/>
  <c r="E27" i="5"/>
  <c r="F26" i="5"/>
  <c r="E26" i="5"/>
  <c r="I26" i="5" s="1"/>
  <c r="V26" i="5" s="1"/>
  <c r="AD26" i="5" s="1"/>
  <c r="F25" i="5"/>
  <c r="E25" i="5"/>
  <c r="F24" i="5"/>
  <c r="E24" i="5"/>
  <c r="F23" i="5"/>
  <c r="E23" i="5"/>
  <c r="F22" i="5"/>
  <c r="E22" i="5"/>
  <c r="I22" i="5" s="1"/>
  <c r="V22" i="5" s="1"/>
  <c r="AD22" i="5" s="1"/>
  <c r="F21" i="5"/>
  <c r="E21" i="5"/>
  <c r="F20" i="5"/>
  <c r="E20" i="5"/>
  <c r="F19" i="5"/>
  <c r="G19" i="5" s="1"/>
  <c r="J19" i="5" s="1"/>
  <c r="Z19" i="5" s="1"/>
  <c r="AH19" i="5" s="1"/>
  <c r="E19" i="5"/>
  <c r="F18" i="5"/>
  <c r="G18" i="5" s="1"/>
  <c r="J18" i="5" s="1"/>
  <c r="Z18" i="5" s="1"/>
  <c r="AH18" i="5" s="1"/>
  <c r="E18" i="5"/>
  <c r="F17" i="5"/>
  <c r="E17" i="5"/>
  <c r="S16" i="5"/>
  <c r="R16" i="5"/>
  <c r="F16" i="5"/>
  <c r="G16" i="5" s="1"/>
  <c r="J16" i="5" s="1"/>
  <c r="Z16" i="5" s="1"/>
  <c r="AH16" i="5" s="1"/>
  <c r="E16" i="5"/>
  <c r="I16" i="5" s="1"/>
  <c r="F15" i="5"/>
  <c r="E15" i="5"/>
  <c r="F14" i="5"/>
  <c r="E14" i="5"/>
  <c r="F13" i="5"/>
  <c r="E13" i="5"/>
  <c r="S12" i="5"/>
  <c r="R12" i="5"/>
  <c r="F12" i="5"/>
  <c r="G12" i="5" s="1"/>
  <c r="J12" i="5" s="1"/>
  <c r="Z12" i="5" s="1"/>
  <c r="AH12" i="5" s="1"/>
  <c r="E12" i="5"/>
  <c r="F11" i="5"/>
  <c r="E11" i="5"/>
  <c r="F10" i="5"/>
  <c r="E10" i="5"/>
  <c r="F9" i="5"/>
  <c r="E9" i="5"/>
  <c r="F104" i="4"/>
  <c r="G104" i="4" s="1"/>
  <c r="J104" i="4" s="1"/>
  <c r="Z104" i="4" s="1"/>
  <c r="AH104" i="4" s="1"/>
  <c r="E104" i="4"/>
  <c r="I104" i="4" s="1"/>
  <c r="F103" i="4"/>
  <c r="E103" i="4"/>
  <c r="I103" i="4" s="1"/>
  <c r="F102" i="4"/>
  <c r="E102" i="4"/>
  <c r="I102" i="4" s="1"/>
  <c r="F101" i="4"/>
  <c r="E101" i="4"/>
  <c r="F100" i="4"/>
  <c r="E100" i="4"/>
  <c r="F99" i="4"/>
  <c r="E99" i="4"/>
  <c r="F98" i="4"/>
  <c r="E98" i="4"/>
  <c r="I98" i="4" s="1"/>
  <c r="F97" i="4"/>
  <c r="E97" i="4"/>
  <c r="F96" i="4"/>
  <c r="E96" i="4"/>
  <c r="F95" i="4"/>
  <c r="E95" i="4"/>
  <c r="F94" i="4"/>
  <c r="E94" i="4"/>
  <c r="I94" i="4" s="1"/>
  <c r="F93" i="4"/>
  <c r="E93" i="4"/>
  <c r="F92" i="4"/>
  <c r="E92" i="4"/>
  <c r="F91" i="4"/>
  <c r="E91" i="4"/>
  <c r="I91" i="4" s="1"/>
  <c r="F90" i="4"/>
  <c r="E90" i="4"/>
  <c r="F89" i="4"/>
  <c r="E89" i="4"/>
  <c r="F88" i="4"/>
  <c r="E88" i="4"/>
  <c r="F87" i="4"/>
  <c r="G87" i="4" s="1"/>
  <c r="J87" i="4" s="1"/>
  <c r="Z87" i="4" s="1"/>
  <c r="AH87" i="4" s="1"/>
  <c r="E87" i="4"/>
  <c r="F86" i="4"/>
  <c r="E86" i="4"/>
  <c r="F85" i="4"/>
  <c r="G85" i="4" s="1"/>
  <c r="J85" i="4" s="1"/>
  <c r="Z85" i="4" s="1"/>
  <c r="AH85" i="4" s="1"/>
  <c r="E85" i="4"/>
  <c r="F84" i="4"/>
  <c r="E84" i="4"/>
  <c r="F83" i="4"/>
  <c r="E83" i="4"/>
  <c r="F82" i="4"/>
  <c r="E82" i="4"/>
  <c r="F81" i="4"/>
  <c r="G81" i="4" s="1"/>
  <c r="J81" i="4" s="1"/>
  <c r="Z81" i="4" s="1"/>
  <c r="AH81" i="4" s="1"/>
  <c r="E81" i="4"/>
  <c r="F80" i="4"/>
  <c r="E80" i="4"/>
  <c r="I80" i="4" s="1"/>
  <c r="F79" i="4"/>
  <c r="E79" i="4"/>
  <c r="I79" i="4" s="1"/>
  <c r="Z78" i="4"/>
  <c r="AH78" i="4" s="1"/>
  <c r="F78" i="4"/>
  <c r="G78" i="4" s="1"/>
  <c r="E78" i="4"/>
  <c r="F77" i="4"/>
  <c r="E77" i="4"/>
  <c r="F76" i="4"/>
  <c r="E76" i="4"/>
  <c r="F75" i="4"/>
  <c r="E75" i="4"/>
  <c r="F74" i="4"/>
  <c r="G74" i="4" s="1"/>
  <c r="J74" i="4" s="1"/>
  <c r="Z74" i="4" s="1"/>
  <c r="AH74" i="4" s="1"/>
  <c r="E74" i="4"/>
  <c r="F73" i="4"/>
  <c r="E73" i="4"/>
  <c r="F72" i="4"/>
  <c r="E72" i="4"/>
  <c r="F71" i="4"/>
  <c r="E71" i="4"/>
  <c r="F70" i="4"/>
  <c r="E70" i="4"/>
  <c r="F69" i="4"/>
  <c r="G69" i="4" s="1"/>
  <c r="J69" i="4" s="1"/>
  <c r="Z69" i="4" s="1"/>
  <c r="AH69" i="4" s="1"/>
  <c r="E69" i="4"/>
  <c r="F68" i="4"/>
  <c r="E68" i="4"/>
  <c r="F67" i="4"/>
  <c r="G67" i="4" s="1"/>
  <c r="J67" i="4" s="1"/>
  <c r="Z67" i="4" s="1"/>
  <c r="AH67" i="4" s="1"/>
  <c r="E67" i="4"/>
  <c r="F66" i="4"/>
  <c r="E66" i="4"/>
  <c r="F65" i="4"/>
  <c r="E65" i="4"/>
  <c r="F64" i="4"/>
  <c r="G64" i="4" s="1"/>
  <c r="J64" i="4" s="1"/>
  <c r="Z64" i="4" s="1"/>
  <c r="AH64" i="4" s="1"/>
  <c r="E64" i="4"/>
  <c r="F63" i="4"/>
  <c r="E63" i="4"/>
  <c r="F62" i="4"/>
  <c r="E62" i="4"/>
  <c r="I62" i="4" s="1"/>
  <c r="F61" i="4"/>
  <c r="E61" i="4"/>
  <c r="I60" i="4"/>
  <c r="F60" i="4"/>
  <c r="G60" i="4" s="1"/>
  <c r="J60" i="4" s="1"/>
  <c r="Z60" i="4" s="1"/>
  <c r="AH60" i="4" s="1"/>
  <c r="E60" i="4"/>
  <c r="H60" i="4" s="1"/>
  <c r="F59" i="4"/>
  <c r="E59" i="4"/>
  <c r="F58" i="4"/>
  <c r="E58" i="4"/>
  <c r="I58" i="4" s="1"/>
  <c r="F57" i="4"/>
  <c r="E57" i="4"/>
  <c r="F56" i="4"/>
  <c r="G56" i="4" s="1"/>
  <c r="J56" i="4" s="1"/>
  <c r="Z56" i="4" s="1"/>
  <c r="AH56" i="4" s="1"/>
  <c r="E56" i="4"/>
  <c r="H56" i="4" s="1"/>
  <c r="F55" i="4"/>
  <c r="E55" i="4"/>
  <c r="F54" i="4"/>
  <c r="E54" i="4"/>
  <c r="I54" i="4" s="1"/>
  <c r="F53" i="4"/>
  <c r="E53" i="4"/>
  <c r="F52" i="4"/>
  <c r="E52" i="4"/>
  <c r="H51" i="4"/>
  <c r="F51" i="4"/>
  <c r="G51" i="4" s="1"/>
  <c r="J51" i="4" s="1"/>
  <c r="Z51" i="4" s="1"/>
  <c r="AH51" i="4" s="1"/>
  <c r="E51" i="4"/>
  <c r="I51" i="4" s="1"/>
  <c r="F50" i="4"/>
  <c r="E50" i="4"/>
  <c r="I50" i="4" s="1"/>
  <c r="F49" i="4"/>
  <c r="E49" i="4"/>
  <c r="F48" i="4"/>
  <c r="E48" i="4"/>
  <c r="H47" i="4"/>
  <c r="F47" i="4"/>
  <c r="G47" i="4" s="1"/>
  <c r="J47" i="4" s="1"/>
  <c r="Z47" i="4" s="1"/>
  <c r="AH47" i="4" s="1"/>
  <c r="E47" i="4"/>
  <c r="I47" i="4" s="1"/>
  <c r="I46" i="4"/>
  <c r="V46" i="4" s="1"/>
  <c r="AD46" i="4" s="1"/>
  <c r="F46" i="4"/>
  <c r="E46" i="4"/>
  <c r="F45" i="4"/>
  <c r="E45" i="4"/>
  <c r="I45" i="4" s="1"/>
  <c r="F44" i="4"/>
  <c r="E44" i="4"/>
  <c r="F43" i="4"/>
  <c r="E43" i="4"/>
  <c r="I43" i="4" s="1"/>
  <c r="F42" i="4"/>
  <c r="G42" i="4" s="1"/>
  <c r="J42" i="4" s="1"/>
  <c r="Z42" i="4" s="1"/>
  <c r="AH42" i="4" s="1"/>
  <c r="E42" i="4"/>
  <c r="W41" i="4"/>
  <c r="AE41" i="4" s="1"/>
  <c r="I41" i="4"/>
  <c r="V41" i="4" s="1"/>
  <c r="AD41" i="4" s="1"/>
  <c r="F41" i="4"/>
  <c r="G41" i="4" s="1"/>
  <c r="J41" i="4" s="1"/>
  <c r="Z41" i="4" s="1"/>
  <c r="AH41" i="4" s="1"/>
  <c r="E41" i="4"/>
  <c r="F40" i="4"/>
  <c r="E40" i="4"/>
  <c r="F39" i="4"/>
  <c r="E39" i="4"/>
  <c r="I39" i="4" s="1"/>
  <c r="F38" i="4"/>
  <c r="E38" i="4"/>
  <c r="I38" i="4" s="1"/>
  <c r="G37" i="4"/>
  <c r="J37" i="4" s="1"/>
  <c r="Z37" i="4" s="1"/>
  <c r="AH37" i="4" s="1"/>
  <c r="F37" i="4"/>
  <c r="I37" i="4" s="1"/>
  <c r="E37" i="4"/>
  <c r="F36" i="4"/>
  <c r="G36" i="4" s="1"/>
  <c r="J36" i="4" s="1"/>
  <c r="Z36" i="4" s="1"/>
  <c r="AH36" i="4" s="1"/>
  <c r="E36" i="4"/>
  <c r="F35" i="4"/>
  <c r="E35" i="4"/>
  <c r="G35" i="4" s="1"/>
  <c r="J35" i="4" s="1"/>
  <c r="Z35" i="4" s="1"/>
  <c r="AH35" i="4" s="1"/>
  <c r="F34" i="4"/>
  <c r="G34" i="4" s="1"/>
  <c r="J34" i="4" s="1"/>
  <c r="Z34" i="4" s="1"/>
  <c r="AH34" i="4" s="1"/>
  <c r="E34" i="4"/>
  <c r="F33" i="4"/>
  <c r="I33" i="4" s="1"/>
  <c r="E33" i="4"/>
  <c r="F32" i="4"/>
  <c r="G32" i="4" s="1"/>
  <c r="J32" i="4" s="1"/>
  <c r="Z32" i="4" s="1"/>
  <c r="AH32" i="4" s="1"/>
  <c r="E32" i="4"/>
  <c r="F31" i="4"/>
  <c r="I31" i="4" s="1"/>
  <c r="E31" i="4"/>
  <c r="F30" i="4"/>
  <c r="G30" i="4" s="1"/>
  <c r="J30" i="4" s="1"/>
  <c r="Z30" i="4" s="1"/>
  <c r="AH30" i="4" s="1"/>
  <c r="E30" i="4"/>
  <c r="F29" i="4"/>
  <c r="I29" i="4" s="1"/>
  <c r="E29" i="4"/>
  <c r="F28" i="4"/>
  <c r="G28" i="4" s="1"/>
  <c r="J28" i="4" s="1"/>
  <c r="Z28" i="4" s="1"/>
  <c r="AH28" i="4" s="1"/>
  <c r="E28" i="4"/>
  <c r="F27" i="4"/>
  <c r="I27" i="4" s="1"/>
  <c r="E27" i="4"/>
  <c r="F26" i="4"/>
  <c r="G26" i="4" s="1"/>
  <c r="J26" i="4" s="1"/>
  <c r="Z26" i="4" s="1"/>
  <c r="AH26" i="4" s="1"/>
  <c r="E26" i="4"/>
  <c r="F25" i="4"/>
  <c r="I25" i="4" s="1"/>
  <c r="E25" i="4"/>
  <c r="F24" i="4"/>
  <c r="G24" i="4" s="1"/>
  <c r="J24" i="4" s="1"/>
  <c r="Z24" i="4" s="1"/>
  <c r="AH24" i="4" s="1"/>
  <c r="E24" i="4"/>
  <c r="F23" i="4"/>
  <c r="I23" i="4" s="1"/>
  <c r="E23" i="4"/>
  <c r="F22" i="4"/>
  <c r="G22" i="4" s="1"/>
  <c r="J22" i="4" s="1"/>
  <c r="Z22" i="4" s="1"/>
  <c r="AH22" i="4" s="1"/>
  <c r="E22" i="4"/>
  <c r="F21" i="4"/>
  <c r="I21" i="4" s="1"/>
  <c r="E21" i="4"/>
  <c r="F20" i="4"/>
  <c r="E20" i="4"/>
  <c r="F19" i="4"/>
  <c r="G19" i="4" s="1"/>
  <c r="J19" i="4" s="1"/>
  <c r="Z19" i="4" s="1"/>
  <c r="AH19" i="4" s="1"/>
  <c r="E19" i="4"/>
  <c r="F18" i="4"/>
  <c r="G18" i="4" s="1"/>
  <c r="J18" i="4" s="1"/>
  <c r="Z18" i="4" s="1"/>
  <c r="AH18" i="4" s="1"/>
  <c r="E18" i="4"/>
  <c r="J17" i="4"/>
  <c r="Z17" i="4" s="1"/>
  <c r="AH17" i="4" s="1"/>
  <c r="F17" i="4"/>
  <c r="G17" i="4" s="1"/>
  <c r="E17" i="4"/>
  <c r="S16" i="4"/>
  <c r="R16" i="4"/>
  <c r="F16" i="4"/>
  <c r="E16" i="4"/>
  <c r="G16" i="4" s="1"/>
  <c r="J16" i="4" s="1"/>
  <c r="Z16" i="4" s="1"/>
  <c r="AH16" i="4" s="1"/>
  <c r="F15" i="4"/>
  <c r="E15" i="4"/>
  <c r="I15" i="4" s="1"/>
  <c r="F14" i="4"/>
  <c r="E14" i="4"/>
  <c r="I14" i="4" s="1"/>
  <c r="F13" i="4"/>
  <c r="G13" i="4" s="1"/>
  <c r="J13" i="4" s="1"/>
  <c r="Z13" i="4" s="1"/>
  <c r="AH13" i="4" s="1"/>
  <c r="E13" i="4"/>
  <c r="I13" i="4" s="1"/>
  <c r="Y13" i="4" s="1"/>
  <c r="AG13" i="4" s="1"/>
  <c r="S12" i="4"/>
  <c r="R12" i="4"/>
  <c r="F12" i="4"/>
  <c r="E12" i="4"/>
  <c r="G11" i="4"/>
  <c r="J11" i="4" s="1"/>
  <c r="Z11" i="4" s="1"/>
  <c r="AH11" i="4" s="1"/>
  <c r="F11" i="4"/>
  <c r="E11" i="4"/>
  <c r="I11" i="4" s="1"/>
  <c r="Y11" i="4" s="1"/>
  <c r="AG11" i="4" s="1"/>
  <c r="F10" i="4"/>
  <c r="G10" i="4" s="1"/>
  <c r="I10" i="4" s="1"/>
  <c r="E10" i="4"/>
  <c r="F9" i="4"/>
  <c r="G9" i="4" s="1"/>
  <c r="J9" i="4" s="1"/>
  <c r="Z9" i="4" s="1"/>
  <c r="AH9" i="4" s="1"/>
  <c r="E9" i="4"/>
  <c r="W20" i="7" l="1"/>
  <c r="AE20" i="7" s="1"/>
  <c r="I14" i="7"/>
  <c r="Y14" i="7" s="1"/>
  <c r="AG14" i="7" s="1"/>
  <c r="I27" i="7"/>
  <c r="G95" i="7"/>
  <c r="J95" i="7" s="1"/>
  <c r="Z95" i="7" s="1"/>
  <c r="AH95" i="7" s="1"/>
  <c r="G12" i="7"/>
  <c r="J12" i="7" s="1"/>
  <c r="Z12" i="7" s="1"/>
  <c r="AH12" i="7" s="1"/>
  <c r="G19" i="7"/>
  <c r="J19" i="7" s="1"/>
  <c r="Z19" i="7" s="1"/>
  <c r="AH19" i="7" s="1"/>
  <c r="G38" i="7"/>
  <c r="J38" i="7" s="1"/>
  <c r="Z38" i="7" s="1"/>
  <c r="AH38" i="7" s="1"/>
  <c r="G96" i="7"/>
  <c r="J96" i="7" s="1"/>
  <c r="Z96" i="7" s="1"/>
  <c r="AH96" i="7" s="1"/>
  <c r="H99" i="7"/>
  <c r="G10" i="7"/>
  <c r="J10" i="7" s="1"/>
  <c r="Z10" i="7" s="1"/>
  <c r="AH10" i="7" s="1"/>
  <c r="G21" i="7"/>
  <c r="H21" i="7" s="1"/>
  <c r="G23" i="7"/>
  <c r="H23" i="7" s="1"/>
  <c r="I31" i="7"/>
  <c r="W31" i="7" s="1"/>
  <c r="AE31" i="7" s="1"/>
  <c r="G33" i="7"/>
  <c r="J33" i="7" s="1"/>
  <c r="Z33" i="7" s="1"/>
  <c r="AH33" i="7" s="1"/>
  <c r="G48" i="7"/>
  <c r="J48" i="7" s="1"/>
  <c r="Z48" i="7" s="1"/>
  <c r="AH48" i="7" s="1"/>
  <c r="G93" i="7"/>
  <c r="J93" i="7" s="1"/>
  <c r="Z93" i="7" s="1"/>
  <c r="AH93" i="7" s="1"/>
  <c r="H28" i="7"/>
  <c r="G42" i="7"/>
  <c r="I45" i="7"/>
  <c r="G67" i="7"/>
  <c r="J67" i="7" s="1"/>
  <c r="Z67" i="7" s="1"/>
  <c r="AH67" i="7" s="1"/>
  <c r="I16" i="7"/>
  <c r="G24" i="7"/>
  <c r="H24" i="7" s="1"/>
  <c r="I37" i="7"/>
  <c r="H104" i="7"/>
  <c r="H41" i="6"/>
  <c r="J41" i="6"/>
  <c r="Z41" i="6" s="1"/>
  <c r="AH41" i="6" s="1"/>
  <c r="I17" i="6"/>
  <c r="V17" i="6" s="1"/>
  <c r="AD17" i="6" s="1"/>
  <c r="G22" i="6"/>
  <c r="J22" i="6" s="1"/>
  <c r="Z22" i="6" s="1"/>
  <c r="AH22" i="6" s="1"/>
  <c r="G27" i="6"/>
  <c r="J27" i="6" s="1"/>
  <c r="Z27" i="6" s="1"/>
  <c r="AH27" i="6" s="1"/>
  <c r="I29" i="6"/>
  <c r="G32" i="6"/>
  <c r="J32" i="6" s="1"/>
  <c r="Z32" i="6" s="1"/>
  <c r="AH32" i="6" s="1"/>
  <c r="G36" i="6"/>
  <c r="J36" i="6" s="1"/>
  <c r="Z36" i="6" s="1"/>
  <c r="AH36" i="6" s="1"/>
  <c r="H39" i="6"/>
  <c r="G44" i="6"/>
  <c r="J44" i="6" s="1"/>
  <c r="Z44" i="6" s="1"/>
  <c r="AH44" i="6" s="1"/>
  <c r="I50" i="6"/>
  <c r="X50" i="6" s="1"/>
  <c r="AF50" i="6" s="1"/>
  <c r="G53" i="6"/>
  <c r="J53" i="6" s="1"/>
  <c r="Z53" i="6" s="1"/>
  <c r="AH53" i="6" s="1"/>
  <c r="G62" i="6"/>
  <c r="J62" i="6" s="1"/>
  <c r="Z62" i="6" s="1"/>
  <c r="AH62" i="6" s="1"/>
  <c r="G68" i="6"/>
  <c r="J68" i="6" s="1"/>
  <c r="Z68" i="6" s="1"/>
  <c r="AH68" i="6" s="1"/>
  <c r="G82" i="6"/>
  <c r="J82" i="6" s="1"/>
  <c r="Z82" i="6" s="1"/>
  <c r="AH82" i="6" s="1"/>
  <c r="G92" i="6"/>
  <c r="J92" i="6" s="1"/>
  <c r="Z92" i="6" s="1"/>
  <c r="AH92" i="6" s="1"/>
  <c r="I18" i="6"/>
  <c r="V18" i="6" s="1"/>
  <c r="AD18" i="6" s="1"/>
  <c r="I25" i="6"/>
  <c r="H28" i="6"/>
  <c r="G56" i="6"/>
  <c r="J56" i="6" s="1"/>
  <c r="Z56" i="6" s="1"/>
  <c r="AH56" i="6" s="1"/>
  <c r="G86" i="6"/>
  <c r="J86" i="6" s="1"/>
  <c r="Z86" i="6" s="1"/>
  <c r="AH86" i="6" s="1"/>
  <c r="H32" i="6"/>
  <c r="H38" i="6"/>
  <c r="I11" i="6"/>
  <c r="X11" i="6" s="1"/>
  <c r="AF11" i="6" s="1"/>
  <c r="W13" i="6"/>
  <c r="AE13" i="6" s="1"/>
  <c r="G16" i="6"/>
  <c r="J16" i="6" s="1"/>
  <c r="Z16" i="6" s="1"/>
  <c r="AH16" i="6" s="1"/>
  <c r="I20" i="6"/>
  <c r="I28" i="6"/>
  <c r="H31" i="6"/>
  <c r="G48" i="6"/>
  <c r="J48" i="6" s="1"/>
  <c r="Z48" i="6" s="1"/>
  <c r="AH48" i="6" s="1"/>
  <c r="I54" i="6"/>
  <c r="X54" i="6" s="1"/>
  <c r="AF54" i="6" s="1"/>
  <c r="G57" i="6"/>
  <c r="J57" i="6" s="1"/>
  <c r="Z57" i="6" s="1"/>
  <c r="AH57" i="6" s="1"/>
  <c r="G66" i="6"/>
  <c r="J66" i="6" s="1"/>
  <c r="Z66" i="6" s="1"/>
  <c r="AH66" i="6" s="1"/>
  <c r="G90" i="6"/>
  <c r="J90" i="6" s="1"/>
  <c r="Z90" i="6" s="1"/>
  <c r="AH90" i="6" s="1"/>
  <c r="G100" i="6"/>
  <c r="J100" i="6" s="1"/>
  <c r="Z100" i="6" s="1"/>
  <c r="AH100" i="6" s="1"/>
  <c r="I12" i="6"/>
  <c r="I14" i="6"/>
  <c r="V14" i="6" s="1"/>
  <c r="AD14" i="6" s="1"/>
  <c r="G26" i="6"/>
  <c r="J26" i="6" s="1"/>
  <c r="Z26" i="6" s="1"/>
  <c r="AH26" i="6" s="1"/>
  <c r="G31" i="6"/>
  <c r="J31" i="6" s="1"/>
  <c r="Z31" i="6" s="1"/>
  <c r="AH31" i="6" s="1"/>
  <c r="G35" i="6"/>
  <c r="J35" i="6" s="1"/>
  <c r="Z35" i="6" s="1"/>
  <c r="AH35" i="6" s="1"/>
  <c r="G37" i="6"/>
  <c r="J37" i="6" s="1"/>
  <c r="Z37" i="6" s="1"/>
  <c r="AH37" i="6" s="1"/>
  <c r="G42" i="6"/>
  <c r="J42" i="6" s="1"/>
  <c r="Z42" i="6" s="1"/>
  <c r="AH42" i="6" s="1"/>
  <c r="G46" i="6"/>
  <c r="W46" i="6" s="1"/>
  <c r="AE46" i="6" s="1"/>
  <c r="G60" i="6"/>
  <c r="J60" i="6" s="1"/>
  <c r="Z60" i="6" s="1"/>
  <c r="AH60" i="6" s="1"/>
  <c r="G77" i="6"/>
  <c r="J77" i="6" s="1"/>
  <c r="Z77" i="6" s="1"/>
  <c r="AH77" i="6" s="1"/>
  <c r="G94" i="6"/>
  <c r="J94" i="6" s="1"/>
  <c r="Z94" i="6" s="1"/>
  <c r="AH94" i="6" s="1"/>
  <c r="G24" i="6"/>
  <c r="J24" i="6" s="1"/>
  <c r="Z24" i="6" s="1"/>
  <c r="AH24" i="6" s="1"/>
  <c r="G52" i="6"/>
  <c r="J52" i="6" s="1"/>
  <c r="Z52" i="6" s="1"/>
  <c r="AH52" i="6" s="1"/>
  <c r="G61" i="6"/>
  <c r="J61" i="6" s="1"/>
  <c r="Z61" i="6" s="1"/>
  <c r="AH61" i="6" s="1"/>
  <c r="G78" i="6"/>
  <c r="J78" i="6" s="1"/>
  <c r="Z78" i="6" s="1"/>
  <c r="AH78" i="6" s="1"/>
  <c r="G98" i="6"/>
  <c r="J98" i="6" s="1"/>
  <c r="Z98" i="6" s="1"/>
  <c r="AH98" i="6" s="1"/>
  <c r="G17" i="5"/>
  <c r="J17" i="5" s="1"/>
  <c r="Z17" i="5" s="1"/>
  <c r="AH17" i="5" s="1"/>
  <c r="G39" i="5"/>
  <c r="J39" i="5" s="1"/>
  <c r="Z39" i="5" s="1"/>
  <c r="AH39" i="5" s="1"/>
  <c r="I18" i="5"/>
  <c r="Y18" i="5" s="1"/>
  <c r="AG18" i="5" s="1"/>
  <c r="G37" i="5"/>
  <c r="J37" i="5" s="1"/>
  <c r="Z37" i="5" s="1"/>
  <c r="AH37" i="5" s="1"/>
  <c r="G64" i="5"/>
  <c r="G104" i="5"/>
  <c r="J104" i="5" s="1"/>
  <c r="Z104" i="5" s="1"/>
  <c r="AH104" i="5" s="1"/>
  <c r="I19" i="5"/>
  <c r="Y19" i="5" s="1"/>
  <c r="AG19" i="5" s="1"/>
  <c r="H37" i="5"/>
  <c r="I53" i="5"/>
  <c r="V53" i="5" s="1"/>
  <c r="AD53" i="5" s="1"/>
  <c r="I14" i="5"/>
  <c r="I20" i="5"/>
  <c r="I32" i="5"/>
  <c r="G46" i="5"/>
  <c r="J46" i="5" s="1"/>
  <c r="Z46" i="5" s="1"/>
  <c r="AH46" i="5" s="1"/>
  <c r="I62" i="5"/>
  <c r="Y62" i="5" s="1"/>
  <c r="AG62" i="5" s="1"/>
  <c r="I102" i="5"/>
  <c r="W102" i="5" s="1"/>
  <c r="AE102" i="5" s="1"/>
  <c r="J103" i="5"/>
  <c r="Z103" i="5" s="1"/>
  <c r="AH103" i="5" s="1"/>
  <c r="H103" i="5"/>
  <c r="J64" i="5"/>
  <c r="Z64" i="5" s="1"/>
  <c r="AH64" i="5" s="1"/>
  <c r="H64" i="5"/>
  <c r="G14" i="5"/>
  <c r="J14" i="5" s="1"/>
  <c r="Z14" i="5" s="1"/>
  <c r="AH14" i="5" s="1"/>
  <c r="I40" i="5"/>
  <c r="I59" i="5"/>
  <c r="I101" i="5"/>
  <c r="G62" i="5"/>
  <c r="J62" i="5" s="1"/>
  <c r="Z62" i="5" s="1"/>
  <c r="AH62" i="5" s="1"/>
  <c r="G20" i="5"/>
  <c r="J20" i="5" s="1"/>
  <c r="Z20" i="5" s="1"/>
  <c r="AH20" i="5" s="1"/>
  <c r="G9" i="5"/>
  <c r="J9" i="5" s="1"/>
  <c r="Z9" i="5" s="1"/>
  <c r="AH9" i="5" s="1"/>
  <c r="I33" i="5"/>
  <c r="V33" i="5" s="1"/>
  <c r="AD33" i="5" s="1"/>
  <c r="I36" i="5"/>
  <c r="H39" i="5"/>
  <c r="G41" i="5"/>
  <c r="X41" i="5" s="1"/>
  <c r="AF41" i="5" s="1"/>
  <c r="I57" i="5"/>
  <c r="Y57" i="5" s="1"/>
  <c r="AG57" i="5" s="1"/>
  <c r="G63" i="5"/>
  <c r="J63" i="5" s="1"/>
  <c r="Z63" i="5" s="1"/>
  <c r="AH63" i="5" s="1"/>
  <c r="G70" i="5"/>
  <c r="J70" i="5" s="1"/>
  <c r="Z70" i="5" s="1"/>
  <c r="AH70" i="5" s="1"/>
  <c r="G102" i="5"/>
  <c r="J102" i="5" s="1"/>
  <c r="Z102" i="5" s="1"/>
  <c r="AH102" i="5" s="1"/>
  <c r="X57" i="5"/>
  <c r="AF57" i="5" s="1"/>
  <c r="G10" i="5"/>
  <c r="I13" i="5"/>
  <c r="I24" i="5"/>
  <c r="I39" i="5"/>
  <c r="G67" i="5"/>
  <c r="J67" i="5" s="1"/>
  <c r="Z67" i="5" s="1"/>
  <c r="AH67" i="5" s="1"/>
  <c r="G75" i="5"/>
  <c r="J75" i="5" s="1"/>
  <c r="Z75" i="5" s="1"/>
  <c r="AH75" i="5" s="1"/>
  <c r="G79" i="5"/>
  <c r="J79" i="5" s="1"/>
  <c r="Z79" i="5" s="1"/>
  <c r="AH79" i="5" s="1"/>
  <c r="G83" i="5"/>
  <c r="J83" i="5" s="1"/>
  <c r="Z83" i="5" s="1"/>
  <c r="AH83" i="5" s="1"/>
  <c r="G87" i="5"/>
  <c r="J87" i="5" s="1"/>
  <c r="Z87" i="5" s="1"/>
  <c r="AH87" i="5" s="1"/>
  <c r="G91" i="5"/>
  <c r="J91" i="5" s="1"/>
  <c r="Z91" i="5" s="1"/>
  <c r="AH91" i="5" s="1"/>
  <c r="G95" i="5"/>
  <c r="J95" i="5" s="1"/>
  <c r="Z95" i="5" s="1"/>
  <c r="AH95" i="5" s="1"/>
  <c r="G99" i="5"/>
  <c r="J99" i="5" s="1"/>
  <c r="Z99" i="5" s="1"/>
  <c r="AH99" i="5" s="1"/>
  <c r="G42" i="5"/>
  <c r="J42" i="5" s="1"/>
  <c r="Z42" i="5" s="1"/>
  <c r="AH42" i="5" s="1"/>
  <c r="G49" i="5"/>
  <c r="V39" i="4"/>
  <c r="AD39" i="4" s="1"/>
  <c r="Y47" i="4"/>
  <c r="AG47" i="4" s="1"/>
  <c r="W47" i="4"/>
  <c r="AE47" i="4" s="1"/>
  <c r="V47" i="4"/>
  <c r="AD47" i="4" s="1"/>
  <c r="X47" i="4"/>
  <c r="AF47" i="4" s="1"/>
  <c r="Y43" i="4"/>
  <c r="AG43" i="4" s="1"/>
  <c r="V43" i="4"/>
  <c r="AD43" i="4" s="1"/>
  <c r="Y51" i="4"/>
  <c r="AG51" i="4" s="1"/>
  <c r="V51" i="4"/>
  <c r="AD51" i="4" s="1"/>
  <c r="X51" i="4"/>
  <c r="AF51" i="4" s="1"/>
  <c r="W51" i="4"/>
  <c r="AE51" i="4" s="1"/>
  <c r="I22" i="4"/>
  <c r="Y22" i="4" s="1"/>
  <c r="AG22" i="4" s="1"/>
  <c r="I26" i="4"/>
  <c r="I30" i="4"/>
  <c r="G33" i="4"/>
  <c r="J33" i="4" s="1"/>
  <c r="Z33" i="4" s="1"/>
  <c r="AH33" i="4" s="1"/>
  <c r="H37" i="4"/>
  <c r="H41" i="4"/>
  <c r="G43" i="4"/>
  <c r="J43" i="4" s="1"/>
  <c r="Z43" i="4" s="1"/>
  <c r="AH43" i="4" s="1"/>
  <c r="G54" i="4"/>
  <c r="J54" i="4" s="1"/>
  <c r="Z54" i="4" s="1"/>
  <c r="AH54" i="4" s="1"/>
  <c r="I84" i="4"/>
  <c r="W84" i="4" s="1"/>
  <c r="AE84" i="4" s="1"/>
  <c r="H87" i="4"/>
  <c r="G103" i="4"/>
  <c r="I34" i="4"/>
  <c r="I56" i="4"/>
  <c r="X56" i="4" s="1"/>
  <c r="AF56" i="4" s="1"/>
  <c r="I78" i="4"/>
  <c r="Y78" i="4" s="1"/>
  <c r="AG78" i="4" s="1"/>
  <c r="I88" i="4"/>
  <c r="W88" i="4" s="1"/>
  <c r="AE88" i="4" s="1"/>
  <c r="I92" i="4"/>
  <c r="I96" i="4"/>
  <c r="I100" i="4"/>
  <c r="I17" i="4"/>
  <c r="I19" i="4"/>
  <c r="I9" i="4"/>
  <c r="Y9" i="4" s="1"/>
  <c r="I20" i="4"/>
  <c r="V20" i="4" s="1"/>
  <c r="AD20" i="4" s="1"/>
  <c r="I24" i="4"/>
  <c r="Y24" i="4" s="1"/>
  <c r="AG24" i="4" s="1"/>
  <c r="I28" i="4"/>
  <c r="I32" i="4"/>
  <c r="I35" i="4"/>
  <c r="I42" i="4"/>
  <c r="G45" i="4"/>
  <c r="J45" i="4" s="1"/>
  <c r="Z45" i="4" s="1"/>
  <c r="AH45" i="4" s="1"/>
  <c r="I49" i="4"/>
  <c r="X49" i="4" s="1"/>
  <c r="AF49" i="4" s="1"/>
  <c r="G62" i="4"/>
  <c r="J62" i="4" s="1"/>
  <c r="Z62" i="4" s="1"/>
  <c r="AH62" i="4" s="1"/>
  <c r="G71" i="4"/>
  <c r="J71" i="4" s="1"/>
  <c r="Z71" i="4" s="1"/>
  <c r="AH71" i="4" s="1"/>
  <c r="G89" i="4"/>
  <c r="J89" i="4" s="1"/>
  <c r="Z89" i="4" s="1"/>
  <c r="AH89" i="4" s="1"/>
  <c r="G93" i="4"/>
  <c r="J93" i="4" s="1"/>
  <c r="Z93" i="4" s="1"/>
  <c r="AH93" i="4" s="1"/>
  <c r="G97" i="4"/>
  <c r="J97" i="4" s="1"/>
  <c r="Z97" i="4" s="1"/>
  <c r="AH97" i="4" s="1"/>
  <c r="G101" i="4"/>
  <c r="J101" i="4" s="1"/>
  <c r="Z101" i="4" s="1"/>
  <c r="AH101" i="4" s="1"/>
  <c r="H35" i="4"/>
  <c r="I12" i="4"/>
  <c r="V12" i="4" s="1"/>
  <c r="AD12" i="4" s="1"/>
  <c r="H33" i="4"/>
  <c r="I36" i="4"/>
  <c r="G39" i="4"/>
  <c r="H42" i="4"/>
  <c r="G53" i="4"/>
  <c r="J53" i="4" s="1"/>
  <c r="Z53" i="4" s="1"/>
  <c r="AH53" i="4" s="1"/>
  <c r="G58" i="4"/>
  <c r="G65" i="4"/>
  <c r="J65" i="4" s="1"/>
  <c r="Z65" i="4" s="1"/>
  <c r="AH65" i="4" s="1"/>
  <c r="G79" i="4"/>
  <c r="J79" i="4" s="1"/>
  <c r="Z79" i="4" s="1"/>
  <c r="AH79" i="4" s="1"/>
  <c r="G83" i="4"/>
  <c r="V27" i="7"/>
  <c r="AD27" i="7" s="1"/>
  <c r="V31" i="7"/>
  <c r="AD31" i="7" s="1"/>
  <c r="Y16" i="7"/>
  <c r="AG16" i="7" s="1"/>
  <c r="V17" i="7"/>
  <c r="AD17" i="7" s="1"/>
  <c r="X12" i="7"/>
  <c r="AF12" i="7" s="1"/>
  <c r="W14" i="7"/>
  <c r="AE14" i="7" s="1"/>
  <c r="V14" i="7"/>
  <c r="AD14" i="7" s="1"/>
  <c r="I15" i="7"/>
  <c r="I26" i="7"/>
  <c r="H26" i="7"/>
  <c r="G27" i="7"/>
  <c r="J27" i="7" s="1"/>
  <c r="Z27" i="7" s="1"/>
  <c r="AH27" i="7" s="1"/>
  <c r="I33" i="7"/>
  <c r="H33" i="7"/>
  <c r="I52" i="7"/>
  <c r="Y28" i="7"/>
  <c r="AG28" i="7" s="1"/>
  <c r="X28" i="7"/>
  <c r="AF28" i="7" s="1"/>
  <c r="V28" i="7"/>
  <c r="AD28" i="7" s="1"/>
  <c r="G39" i="7"/>
  <c r="J39" i="7" s="1"/>
  <c r="Z39" i="7" s="1"/>
  <c r="AH39" i="7" s="1"/>
  <c r="I39" i="7"/>
  <c r="X16" i="7"/>
  <c r="AF16" i="7" s="1"/>
  <c r="I25" i="7"/>
  <c r="W28" i="7"/>
  <c r="AE28" i="7" s="1"/>
  <c r="V41" i="7"/>
  <c r="AD41" i="7" s="1"/>
  <c r="I10" i="7"/>
  <c r="G11" i="7"/>
  <c r="J11" i="7" s="1"/>
  <c r="Z11" i="7" s="1"/>
  <c r="AH11" i="7" s="1"/>
  <c r="I13" i="7"/>
  <c r="G13" i="7"/>
  <c r="J13" i="7" s="1"/>
  <c r="Z13" i="7" s="1"/>
  <c r="AH13" i="7" s="1"/>
  <c r="X14" i="7"/>
  <c r="AF14" i="7" s="1"/>
  <c r="I18" i="7"/>
  <c r="G25" i="7"/>
  <c r="J25" i="7" s="1"/>
  <c r="Z25" i="7" s="1"/>
  <c r="AH25" i="7" s="1"/>
  <c r="I30" i="7"/>
  <c r="G31" i="7"/>
  <c r="J31" i="7" s="1"/>
  <c r="Z31" i="7" s="1"/>
  <c r="AH31" i="7" s="1"/>
  <c r="H36" i="7"/>
  <c r="I43" i="7"/>
  <c r="V45" i="7"/>
  <c r="AD45" i="7" s="1"/>
  <c r="I57" i="7"/>
  <c r="Y32" i="7"/>
  <c r="AG32" i="7" s="1"/>
  <c r="X32" i="7"/>
  <c r="AF32" i="7" s="1"/>
  <c r="V32" i="7"/>
  <c r="AD32" i="7" s="1"/>
  <c r="I35" i="7"/>
  <c r="H35" i="7"/>
  <c r="H38" i="7"/>
  <c r="Y9" i="7"/>
  <c r="W9" i="7"/>
  <c r="V12" i="7"/>
  <c r="AD12" i="7" s="1"/>
  <c r="Y19" i="7"/>
  <c r="AG19" i="7" s="1"/>
  <c r="X19" i="7"/>
  <c r="AF19" i="7" s="1"/>
  <c r="W19" i="7"/>
  <c r="AE19" i="7" s="1"/>
  <c r="Y20" i="7"/>
  <c r="AG20" i="7" s="1"/>
  <c r="X20" i="7"/>
  <c r="AF20" i="7" s="1"/>
  <c r="V20" i="7"/>
  <c r="AD20" i="7" s="1"/>
  <c r="Y21" i="7"/>
  <c r="AG21" i="7" s="1"/>
  <c r="X21" i="7"/>
  <c r="AF21" i="7" s="1"/>
  <c r="V21" i="7"/>
  <c r="AD21" i="7" s="1"/>
  <c r="Y22" i="7"/>
  <c r="AG22" i="7" s="1"/>
  <c r="X22" i="7"/>
  <c r="AF22" i="7" s="1"/>
  <c r="V22" i="7"/>
  <c r="AD22" i="7" s="1"/>
  <c r="V23" i="7"/>
  <c r="AD23" i="7" s="1"/>
  <c r="Y24" i="7"/>
  <c r="AG24" i="7" s="1"/>
  <c r="X24" i="7"/>
  <c r="AF24" i="7" s="1"/>
  <c r="V24" i="7"/>
  <c r="AD24" i="7" s="1"/>
  <c r="I29" i="7"/>
  <c r="H29" i="7"/>
  <c r="G30" i="7"/>
  <c r="J30" i="7" s="1"/>
  <c r="Z30" i="7" s="1"/>
  <c r="AH30" i="7" s="1"/>
  <c r="I51" i="7"/>
  <c r="I58" i="7"/>
  <c r="W16" i="7"/>
  <c r="AE16" i="7" s="1"/>
  <c r="V16" i="7"/>
  <c r="AD16" i="7" s="1"/>
  <c r="J9" i="7"/>
  <c r="Z9" i="7" s="1"/>
  <c r="AH9" i="7" s="1"/>
  <c r="W12" i="7"/>
  <c r="AE12" i="7" s="1"/>
  <c r="G17" i="7"/>
  <c r="J17" i="7" s="1"/>
  <c r="Z17" i="7" s="1"/>
  <c r="AH17" i="7" s="1"/>
  <c r="V19" i="7"/>
  <c r="AD19" i="7" s="1"/>
  <c r="J21" i="7"/>
  <c r="Z21" i="7" s="1"/>
  <c r="AH21" i="7" s="1"/>
  <c r="J22" i="7"/>
  <c r="Z22" i="7" s="1"/>
  <c r="AH22" i="7" s="1"/>
  <c r="J24" i="7"/>
  <c r="Z24" i="7" s="1"/>
  <c r="AH24" i="7" s="1"/>
  <c r="H27" i="7"/>
  <c r="G29" i="7"/>
  <c r="J29" i="7" s="1"/>
  <c r="Z29" i="7" s="1"/>
  <c r="AH29" i="7" s="1"/>
  <c r="I34" i="7"/>
  <c r="H34" i="7"/>
  <c r="G51" i="7"/>
  <c r="J51" i="7" s="1"/>
  <c r="Z51" i="7" s="1"/>
  <c r="AH51" i="7" s="1"/>
  <c r="V37" i="7"/>
  <c r="AD37" i="7" s="1"/>
  <c r="I46" i="7"/>
  <c r="G52" i="7"/>
  <c r="J52" i="7" s="1"/>
  <c r="Z52" i="7" s="1"/>
  <c r="AH52" i="7" s="1"/>
  <c r="I53" i="7"/>
  <c r="H53" i="7"/>
  <c r="I56" i="7"/>
  <c r="I54" i="7"/>
  <c r="I55" i="7"/>
  <c r="I65" i="7"/>
  <c r="G65" i="7"/>
  <c r="J65" i="7" s="1"/>
  <c r="Z65" i="7" s="1"/>
  <c r="AH65" i="7" s="1"/>
  <c r="I69" i="7"/>
  <c r="G69" i="7"/>
  <c r="J69" i="7" s="1"/>
  <c r="Z69" i="7" s="1"/>
  <c r="AH69" i="7" s="1"/>
  <c r="I73" i="7"/>
  <c r="I77" i="7"/>
  <c r="I81" i="7"/>
  <c r="I85" i="7"/>
  <c r="H85" i="7"/>
  <c r="I89" i="7"/>
  <c r="W93" i="7"/>
  <c r="AE93" i="7" s="1"/>
  <c r="V93" i="7"/>
  <c r="AD93" i="7" s="1"/>
  <c r="Y93" i="7"/>
  <c r="AG93" i="7" s="1"/>
  <c r="X93" i="7"/>
  <c r="AF93" i="7" s="1"/>
  <c r="G41" i="7"/>
  <c r="J41" i="7" s="1"/>
  <c r="Z41" i="7" s="1"/>
  <c r="AH41" i="7" s="1"/>
  <c r="H46" i="7"/>
  <c r="I47" i="7"/>
  <c r="G54" i="7"/>
  <c r="J54" i="7" s="1"/>
  <c r="Z54" i="7" s="1"/>
  <c r="AH54" i="7" s="1"/>
  <c r="G55" i="7"/>
  <c r="J55" i="7" s="1"/>
  <c r="Z55" i="7" s="1"/>
  <c r="AH55" i="7" s="1"/>
  <c r="I62" i="7"/>
  <c r="G73" i="7"/>
  <c r="J73" i="7" s="1"/>
  <c r="Z73" i="7" s="1"/>
  <c r="AH73" i="7" s="1"/>
  <c r="G77" i="7"/>
  <c r="J77" i="7" s="1"/>
  <c r="Z77" i="7" s="1"/>
  <c r="AH77" i="7" s="1"/>
  <c r="G81" i="7"/>
  <c r="J81" i="7" s="1"/>
  <c r="Z81" i="7" s="1"/>
  <c r="AH81" i="7" s="1"/>
  <c r="G85" i="7"/>
  <c r="J85" i="7" s="1"/>
  <c r="Z85" i="7" s="1"/>
  <c r="AH85" i="7" s="1"/>
  <c r="G89" i="7"/>
  <c r="J89" i="7" s="1"/>
  <c r="Z89" i="7" s="1"/>
  <c r="AH89" i="7" s="1"/>
  <c r="G44" i="7"/>
  <c r="Y44" i="7" s="1"/>
  <c r="AG44" i="7" s="1"/>
  <c r="G47" i="7"/>
  <c r="J47" i="7" s="1"/>
  <c r="Z47" i="7" s="1"/>
  <c r="AH47" i="7" s="1"/>
  <c r="I48" i="7"/>
  <c r="H48" i="7"/>
  <c r="I61" i="7"/>
  <c r="H63" i="7"/>
  <c r="I74" i="7"/>
  <c r="H74" i="7"/>
  <c r="I36" i="7"/>
  <c r="G37" i="7"/>
  <c r="Y37" i="7" s="1"/>
  <c r="AG37" i="7" s="1"/>
  <c r="I38" i="7"/>
  <c r="I42" i="7"/>
  <c r="I49" i="7"/>
  <c r="H49" i="7"/>
  <c r="I60" i="7"/>
  <c r="I40" i="7"/>
  <c r="I50" i="7"/>
  <c r="H50" i="7"/>
  <c r="I59" i="7"/>
  <c r="I64" i="7"/>
  <c r="G64" i="7"/>
  <c r="J64" i="7" s="1"/>
  <c r="Z64" i="7" s="1"/>
  <c r="AH64" i="7" s="1"/>
  <c r="I75" i="7"/>
  <c r="H75" i="7"/>
  <c r="I79" i="7"/>
  <c r="H79" i="7"/>
  <c r="I83" i="7"/>
  <c r="H83" i="7"/>
  <c r="I87" i="7"/>
  <c r="H87" i="7"/>
  <c r="I91" i="7"/>
  <c r="H91" i="7"/>
  <c r="G56" i="7"/>
  <c r="J56" i="7" s="1"/>
  <c r="Z56" i="7" s="1"/>
  <c r="AH56" i="7" s="1"/>
  <c r="G58" i="7"/>
  <c r="J58" i="7" s="1"/>
  <c r="Z58" i="7" s="1"/>
  <c r="AH58" i="7" s="1"/>
  <c r="G60" i="7"/>
  <c r="J60" i="7" s="1"/>
  <c r="Z60" i="7" s="1"/>
  <c r="AH60" i="7" s="1"/>
  <c r="G62" i="7"/>
  <c r="J62" i="7" s="1"/>
  <c r="Z62" i="7" s="1"/>
  <c r="AH62" i="7" s="1"/>
  <c r="I63" i="7"/>
  <c r="G45" i="7"/>
  <c r="Y45" i="7" s="1"/>
  <c r="AG45" i="7" s="1"/>
  <c r="I68" i="7"/>
  <c r="H68" i="7"/>
  <c r="I72" i="7"/>
  <c r="H72" i="7"/>
  <c r="I98" i="7"/>
  <c r="H103" i="7"/>
  <c r="I76" i="7"/>
  <c r="H76" i="7"/>
  <c r="I78" i="7"/>
  <c r="H78" i="7"/>
  <c r="I80" i="7"/>
  <c r="H80" i="7"/>
  <c r="I82" i="7"/>
  <c r="H82" i="7"/>
  <c r="I84" i="7"/>
  <c r="H84" i="7"/>
  <c r="I86" i="7"/>
  <c r="H86" i="7"/>
  <c r="I88" i="7"/>
  <c r="H88" i="7"/>
  <c r="I90" i="7"/>
  <c r="H90" i="7"/>
  <c r="I92" i="7"/>
  <c r="H92" i="7"/>
  <c r="G57" i="7"/>
  <c r="J57" i="7" s="1"/>
  <c r="Z57" i="7" s="1"/>
  <c r="AH57" i="7" s="1"/>
  <c r="G59" i="7"/>
  <c r="J59" i="7" s="1"/>
  <c r="Z59" i="7" s="1"/>
  <c r="AH59" i="7" s="1"/>
  <c r="G61" i="7"/>
  <c r="J61" i="7" s="1"/>
  <c r="Z61" i="7" s="1"/>
  <c r="AH61" i="7" s="1"/>
  <c r="G43" i="7"/>
  <c r="J43" i="7" s="1"/>
  <c r="Z43" i="7" s="1"/>
  <c r="AH43" i="7" s="1"/>
  <c r="V66" i="7"/>
  <c r="AD66" i="7" s="1"/>
  <c r="I102" i="7"/>
  <c r="I94" i="7"/>
  <c r="I95" i="7"/>
  <c r="I96" i="7"/>
  <c r="I97" i="7"/>
  <c r="G98" i="7"/>
  <c r="J98" i="7" s="1"/>
  <c r="Z98" i="7" s="1"/>
  <c r="AH98" i="7" s="1"/>
  <c r="G102" i="7"/>
  <c r="J102" i="7" s="1"/>
  <c r="Z102" i="7" s="1"/>
  <c r="AH102" i="7" s="1"/>
  <c r="V101" i="7"/>
  <c r="AD101" i="7" s="1"/>
  <c r="Y104" i="7"/>
  <c r="AG104" i="7" s="1"/>
  <c r="X104" i="7"/>
  <c r="AF104" i="7" s="1"/>
  <c r="W104" i="7"/>
  <c r="AE104" i="7" s="1"/>
  <c r="V104" i="7"/>
  <c r="AD104" i="7" s="1"/>
  <c r="G101" i="7"/>
  <c r="J101" i="7" s="1"/>
  <c r="Z101" i="7" s="1"/>
  <c r="AH101" i="7" s="1"/>
  <c r="V70" i="7"/>
  <c r="AD70" i="7" s="1"/>
  <c r="H93" i="7"/>
  <c r="H94" i="7"/>
  <c r="H95" i="7"/>
  <c r="H96" i="7"/>
  <c r="H97" i="7"/>
  <c r="V100" i="7"/>
  <c r="AD100" i="7" s="1"/>
  <c r="G100" i="7"/>
  <c r="W100" i="7" s="1"/>
  <c r="AE100" i="7" s="1"/>
  <c r="G66" i="7"/>
  <c r="W66" i="7" s="1"/>
  <c r="AE66" i="7" s="1"/>
  <c r="I67" i="7"/>
  <c r="G70" i="7"/>
  <c r="W70" i="7" s="1"/>
  <c r="AE70" i="7" s="1"/>
  <c r="I71" i="7"/>
  <c r="I99" i="7"/>
  <c r="Y103" i="7"/>
  <c r="AG103" i="7" s="1"/>
  <c r="X103" i="7"/>
  <c r="AF103" i="7" s="1"/>
  <c r="W103" i="7"/>
  <c r="AE103" i="7" s="1"/>
  <c r="V103" i="7"/>
  <c r="AD103" i="7" s="1"/>
  <c r="I10" i="6"/>
  <c r="V25" i="6"/>
  <c r="AD25" i="6" s="1"/>
  <c r="J18" i="6"/>
  <c r="Z18" i="6" s="1"/>
  <c r="AH18" i="6" s="1"/>
  <c r="W18" i="6"/>
  <c r="AE18" i="6" s="1"/>
  <c r="V23" i="6"/>
  <c r="AD23" i="6" s="1"/>
  <c r="Y12" i="6"/>
  <c r="AG12" i="6" s="1"/>
  <c r="V12" i="6"/>
  <c r="AD12" i="6" s="1"/>
  <c r="I51" i="6"/>
  <c r="I65" i="6"/>
  <c r="Y19" i="6"/>
  <c r="AG19" i="6" s="1"/>
  <c r="W22" i="6"/>
  <c r="AE22" i="6" s="1"/>
  <c r="H24" i="6"/>
  <c r="W26" i="6"/>
  <c r="AE26" i="6" s="1"/>
  <c r="I27" i="6"/>
  <c r="H29" i="6"/>
  <c r="H35" i="6"/>
  <c r="H36" i="6"/>
  <c r="H37" i="6"/>
  <c r="G43" i="6"/>
  <c r="J43" i="6" s="1"/>
  <c r="Z43" i="6" s="1"/>
  <c r="AH43" i="6" s="1"/>
  <c r="Y46" i="6"/>
  <c r="AG46" i="6" s="1"/>
  <c r="V46" i="6"/>
  <c r="AD46" i="6" s="1"/>
  <c r="G51" i="6"/>
  <c r="J51" i="6" s="1"/>
  <c r="Z51" i="6" s="1"/>
  <c r="AH51" i="6" s="1"/>
  <c r="W54" i="6"/>
  <c r="AE54" i="6" s="1"/>
  <c r="Y54" i="6"/>
  <c r="AG54" i="6" s="1"/>
  <c r="V54" i="6"/>
  <c r="AD54" i="6" s="1"/>
  <c r="G59" i="6"/>
  <c r="J59" i="6" s="1"/>
  <c r="Z59" i="6" s="1"/>
  <c r="AH59" i="6" s="1"/>
  <c r="X62" i="6"/>
  <c r="AF62" i="6" s="1"/>
  <c r="V62" i="6"/>
  <c r="AD62" i="6" s="1"/>
  <c r="I79" i="6"/>
  <c r="G79" i="6"/>
  <c r="J79" i="6" s="1"/>
  <c r="Z79" i="6" s="1"/>
  <c r="AH79" i="6" s="1"/>
  <c r="G23" i="6"/>
  <c r="J23" i="6" s="1"/>
  <c r="Z23" i="6" s="1"/>
  <c r="AH23" i="6" s="1"/>
  <c r="H43" i="6"/>
  <c r="I43" i="6"/>
  <c r="I59" i="6"/>
  <c r="X22" i="6"/>
  <c r="AF22" i="6" s="1"/>
  <c r="X26" i="6"/>
  <c r="AF26" i="6" s="1"/>
  <c r="X28" i="6"/>
  <c r="AF28" i="6" s="1"/>
  <c r="V28" i="6"/>
  <c r="AD28" i="6" s="1"/>
  <c r="H30" i="6"/>
  <c r="Y35" i="6"/>
  <c r="AG35" i="6" s="1"/>
  <c r="X35" i="6"/>
  <c r="AF35" i="6" s="1"/>
  <c r="W35" i="6"/>
  <c r="AE35" i="6" s="1"/>
  <c r="Y36" i="6"/>
  <c r="AG36" i="6" s="1"/>
  <c r="X36" i="6"/>
  <c r="AF36" i="6" s="1"/>
  <c r="W36" i="6"/>
  <c r="AE36" i="6" s="1"/>
  <c r="Y37" i="6"/>
  <c r="AG37" i="6" s="1"/>
  <c r="X37" i="6"/>
  <c r="AF37" i="6" s="1"/>
  <c r="W37" i="6"/>
  <c r="AE37" i="6" s="1"/>
  <c r="V37" i="6"/>
  <c r="AD37" i="6" s="1"/>
  <c r="G65" i="6"/>
  <c r="J65" i="6" s="1"/>
  <c r="Z65" i="6" s="1"/>
  <c r="AH65" i="6" s="1"/>
  <c r="I103" i="6"/>
  <c r="G103" i="6"/>
  <c r="J103" i="6" s="1"/>
  <c r="Z103" i="6" s="1"/>
  <c r="AH103" i="6" s="1"/>
  <c r="I73" i="6"/>
  <c r="V33" i="6"/>
  <c r="AD33" i="6" s="1"/>
  <c r="H21" i="6"/>
  <c r="Y22" i="6"/>
  <c r="AG22" i="6" s="1"/>
  <c r="W11" i="6"/>
  <c r="AE11" i="6" s="1"/>
  <c r="G12" i="6"/>
  <c r="J12" i="6" s="1"/>
  <c r="Z12" i="6" s="1"/>
  <c r="AH12" i="6" s="1"/>
  <c r="G14" i="6"/>
  <c r="J14" i="6" s="1"/>
  <c r="Z14" i="6" s="1"/>
  <c r="AH14" i="6" s="1"/>
  <c r="X19" i="6"/>
  <c r="AF19" i="6" s="1"/>
  <c r="G21" i="6"/>
  <c r="J21" i="6" s="1"/>
  <c r="Z21" i="6" s="1"/>
  <c r="AH21" i="6" s="1"/>
  <c r="G25" i="6"/>
  <c r="J25" i="6" s="1"/>
  <c r="Z25" i="6" s="1"/>
  <c r="AH25" i="6" s="1"/>
  <c r="W28" i="6"/>
  <c r="AE28" i="6" s="1"/>
  <c r="I30" i="6"/>
  <c r="Y39" i="6"/>
  <c r="AG39" i="6" s="1"/>
  <c r="H40" i="6"/>
  <c r="I47" i="6"/>
  <c r="I55" i="6"/>
  <c r="I70" i="6"/>
  <c r="I87" i="6"/>
  <c r="G87" i="6"/>
  <c r="J87" i="6" s="1"/>
  <c r="Z87" i="6" s="1"/>
  <c r="AH87" i="6" s="1"/>
  <c r="V13" i="6"/>
  <c r="AD13" i="6" s="1"/>
  <c r="Y13" i="6"/>
  <c r="AG13" i="6" s="1"/>
  <c r="Y18" i="6"/>
  <c r="AG18" i="6" s="1"/>
  <c r="X18" i="6"/>
  <c r="AF18" i="6" s="1"/>
  <c r="W19" i="6"/>
  <c r="AE19" i="6" s="1"/>
  <c r="Y26" i="6"/>
  <c r="AG26" i="6" s="1"/>
  <c r="X29" i="6"/>
  <c r="AF29" i="6" s="1"/>
  <c r="V29" i="6"/>
  <c r="AD29" i="6" s="1"/>
  <c r="X13" i="6"/>
  <c r="AF13" i="6" s="1"/>
  <c r="G15" i="6"/>
  <c r="J15" i="6" s="1"/>
  <c r="Z15" i="6" s="1"/>
  <c r="AH15" i="6" s="1"/>
  <c r="W20" i="6"/>
  <c r="AE20" i="6" s="1"/>
  <c r="I21" i="6"/>
  <c r="H22" i="6"/>
  <c r="W24" i="6"/>
  <c r="AE24" i="6" s="1"/>
  <c r="H26" i="6"/>
  <c r="Y28" i="6"/>
  <c r="AG28" i="6" s="1"/>
  <c r="W29" i="6"/>
  <c r="AE29" i="6" s="1"/>
  <c r="I31" i="6"/>
  <c r="Y40" i="6"/>
  <c r="AG40" i="6" s="1"/>
  <c r="G47" i="6"/>
  <c r="J47" i="6" s="1"/>
  <c r="Z47" i="6" s="1"/>
  <c r="AH47" i="6" s="1"/>
  <c r="W50" i="6"/>
  <c r="AE50" i="6" s="1"/>
  <c r="Y50" i="6"/>
  <c r="AG50" i="6" s="1"/>
  <c r="V50" i="6"/>
  <c r="AD50" i="6" s="1"/>
  <c r="G55" i="6"/>
  <c r="J55" i="6" s="1"/>
  <c r="Z55" i="6" s="1"/>
  <c r="AH55" i="6" s="1"/>
  <c r="W58" i="6"/>
  <c r="AE58" i="6" s="1"/>
  <c r="Y58" i="6"/>
  <c r="AG58" i="6" s="1"/>
  <c r="V58" i="6"/>
  <c r="AD58" i="6" s="1"/>
  <c r="G70" i="6"/>
  <c r="J70" i="6" s="1"/>
  <c r="Z70" i="6" s="1"/>
  <c r="AH70" i="6" s="1"/>
  <c r="G73" i="6"/>
  <c r="J73" i="6" s="1"/>
  <c r="Z73" i="6" s="1"/>
  <c r="AH73" i="6" s="1"/>
  <c r="I95" i="6"/>
  <c r="H95" i="6"/>
  <c r="G95" i="6"/>
  <c r="J95" i="6" s="1"/>
  <c r="Z95" i="6" s="1"/>
  <c r="AH95" i="6" s="1"/>
  <c r="V11" i="6"/>
  <c r="AD11" i="6" s="1"/>
  <c r="Y11" i="6"/>
  <c r="AG11" i="6" s="1"/>
  <c r="X17" i="6"/>
  <c r="AF17" i="6" s="1"/>
  <c r="W17" i="6"/>
  <c r="AE17" i="6" s="1"/>
  <c r="V34" i="6"/>
  <c r="AD34" i="6" s="1"/>
  <c r="I63" i="6"/>
  <c r="G63" i="6"/>
  <c r="J63" i="6" s="1"/>
  <c r="Z63" i="6" s="1"/>
  <c r="AH63" i="6" s="1"/>
  <c r="I9" i="6"/>
  <c r="X15" i="6"/>
  <c r="AF15" i="6" s="1"/>
  <c r="I16" i="6"/>
  <c r="Y17" i="6"/>
  <c r="AG17" i="6" s="1"/>
  <c r="X20" i="6"/>
  <c r="AF20" i="6" s="1"/>
  <c r="X24" i="6"/>
  <c r="AF24" i="6" s="1"/>
  <c r="Y29" i="6"/>
  <c r="AG29" i="6" s="1"/>
  <c r="X32" i="6"/>
  <c r="AF32" i="6" s="1"/>
  <c r="V32" i="6"/>
  <c r="AD32" i="6" s="1"/>
  <c r="G33" i="6"/>
  <c r="J33" i="6" s="1"/>
  <c r="Z33" i="6" s="1"/>
  <c r="AH33" i="6" s="1"/>
  <c r="I71" i="6"/>
  <c r="H71" i="6"/>
  <c r="G71" i="6"/>
  <c r="J71" i="6" s="1"/>
  <c r="Z71" i="6" s="1"/>
  <c r="AH71" i="6" s="1"/>
  <c r="I81" i="6"/>
  <c r="H81" i="6"/>
  <c r="I89" i="6"/>
  <c r="H89" i="6"/>
  <c r="I97" i="6"/>
  <c r="H97" i="6"/>
  <c r="H44" i="6"/>
  <c r="H48" i="6"/>
  <c r="H52" i="6"/>
  <c r="H56" i="6"/>
  <c r="H60" i="6"/>
  <c r="I68" i="6"/>
  <c r="H68" i="6"/>
  <c r="I76" i="6"/>
  <c r="H76" i="6"/>
  <c r="I84" i="6"/>
  <c r="H84" i="6"/>
  <c r="I92" i="6"/>
  <c r="H92" i="6"/>
  <c r="I100" i="6"/>
  <c r="H100" i="6"/>
  <c r="V38" i="6"/>
  <c r="AD38" i="6" s="1"/>
  <c r="V39" i="6"/>
  <c r="AD39" i="6" s="1"/>
  <c r="V40" i="6"/>
  <c r="AD40" i="6" s="1"/>
  <c r="V41" i="6"/>
  <c r="AD41" i="6" s="1"/>
  <c r="H42" i="6"/>
  <c r="I44" i="6"/>
  <c r="H45" i="6"/>
  <c r="I48" i="6"/>
  <c r="H49" i="6"/>
  <c r="I52" i="6"/>
  <c r="H53" i="6"/>
  <c r="I56" i="6"/>
  <c r="H57" i="6"/>
  <c r="I60" i="6"/>
  <c r="H61" i="6"/>
  <c r="I66" i="6"/>
  <c r="H66" i="6"/>
  <c r="I74" i="6"/>
  <c r="H74" i="6"/>
  <c r="I82" i="6"/>
  <c r="H82" i="6"/>
  <c r="I90" i="6"/>
  <c r="H90" i="6"/>
  <c r="I98" i="6"/>
  <c r="H98" i="6"/>
  <c r="W38" i="6"/>
  <c r="AE38" i="6" s="1"/>
  <c r="W39" i="6"/>
  <c r="AE39" i="6" s="1"/>
  <c r="W40" i="6"/>
  <c r="AE40" i="6" s="1"/>
  <c r="W41" i="6"/>
  <c r="AE41" i="6" s="1"/>
  <c r="I69" i="6"/>
  <c r="H69" i="6"/>
  <c r="I77" i="6"/>
  <c r="H77" i="6"/>
  <c r="I85" i="6"/>
  <c r="H85" i="6"/>
  <c r="I93" i="6"/>
  <c r="H93" i="6"/>
  <c r="I101" i="6"/>
  <c r="H101" i="6"/>
  <c r="G34" i="6"/>
  <c r="J34" i="6" s="1"/>
  <c r="Z34" i="6" s="1"/>
  <c r="AH34" i="6" s="1"/>
  <c r="X38" i="6"/>
  <c r="AF38" i="6" s="1"/>
  <c r="X39" i="6"/>
  <c r="AF39" i="6" s="1"/>
  <c r="X40" i="6"/>
  <c r="AF40" i="6" s="1"/>
  <c r="X41" i="6"/>
  <c r="AF41" i="6" s="1"/>
  <c r="I42" i="6"/>
  <c r="I45" i="6"/>
  <c r="H46" i="6"/>
  <c r="I49" i="6"/>
  <c r="H50" i="6"/>
  <c r="I53" i="6"/>
  <c r="H54" i="6"/>
  <c r="I57" i="6"/>
  <c r="H58" i="6"/>
  <c r="I61" i="6"/>
  <c r="I64" i="6"/>
  <c r="H64" i="6"/>
  <c r="I72" i="6"/>
  <c r="H72" i="6"/>
  <c r="I80" i="6"/>
  <c r="H80" i="6"/>
  <c r="I88" i="6"/>
  <c r="H88" i="6"/>
  <c r="I96" i="6"/>
  <c r="H96" i="6"/>
  <c r="I104" i="6"/>
  <c r="I67" i="6"/>
  <c r="H67" i="6"/>
  <c r="I75" i="6"/>
  <c r="H75" i="6"/>
  <c r="I83" i="6"/>
  <c r="H83" i="6"/>
  <c r="I91" i="6"/>
  <c r="H91" i="6"/>
  <c r="I99" i="6"/>
  <c r="H99" i="6"/>
  <c r="I78" i="6"/>
  <c r="H78" i="6"/>
  <c r="I86" i="6"/>
  <c r="I94" i="6"/>
  <c r="H94" i="6"/>
  <c r="I102" i="6"/>
  <c r="H102" i="6"/>
  <c r="H104" i="6"/>
  <c r="G23" i="5"/>
  <c r="J23" i="5" s="1"/>
  <c r="Z23" i="5" s="1"/>
  <c r="AH23" i="5" s="1"/>
  <c r="I23" i="5"/>
  <c r="I35" i="5"/>
  <c r="G11" i="5"/>
  <c r="J11" i="5" s="1"/>
  <c r="Z11" i="5" s="1"/>
  <c r="AH11" i="5" s="1"/>
  <c r="V24" i="5"/>
  <c r="AD24" i="5" s="1"/>
  <c r="J44" i="5"/>
  <c r="Z44" i="5" s="1"/>
  <c r="AH44" i="5" s="1"/>
  <c r="H44" i="5"/>
  <c r="W14" i="5"/>
  <c r="AE14" i="5" s="1"/>
  <c r="X14" i="5"/>
  <c r="AF14" i="5" s="1"/>
  <c r="Y14" i="5"/>
  <c r="AG14" i="5" s="1"/>
  <c r="V14" i="5"/>
  <c r="AD14" i="5" s="1"/>
  <c r="I45" i="5"/>
  <c r="V20" i="5"/>
  <c r="AD20" i="5" s="1"/>
  <c r="G31" i="5"/>
  <c r="J31" i="5" s="1"/>
  <c r="Z31" i="5" s="1"/>
  <c r="AH31" i="5" s="1"/>
  <c r="I31" i="5"/>
  <c r="V36" i="5"/>
  <c r="AD36" i="5" s="1"/>
  <c r="V38" i="5"/>
  <c r="AD38" i="5" s="1"/>
  <c r="Y40" i="5"/>
  <c r="AG40" i="5" s="1"/>
  <c r="V40" i="5"/>
  <c r="AD40" i="5" s="1"/>
  <c r="X40" i="5"/>
  <c r="AF40" i="5" s="1"/>
  <c r="W40" i="5"/>
  <c r="AE40" i="5" s="1"/>
  <c r="J60" i="5"/>
  <c r="Z60" i="5" s="1"/>
  <c r="AH60" i="5" s="1"/>
  <c r="H60" i="5"/>
  <c r="I74" i="5"/>
  <c r="V13" i="5"/>
  <c r="AD13" i="5" s="1"/>
  <c r="W16" i="5"/>
  <c r="AE16" i="5" s="1"/>
  <c r="Y16" i="5"/>
  <c r="AG16" i="5" s="1"/>
  <c r="V16" i="5"/>
  <c r="AD16" i="5" s="1"/>
  <c r="X16" i="5"/>
  <c r="AF16" i="5" s="1"/>
  <c r="J40" i="5"/>
  <c r="Z40" i="5" s="1"/>
  <c r="AH40" i="5" s="1"/>
  <c r="H40" i="5"/>
  <c r="J48" i="5"/>
  <c r="Z48" i="5" s="1"/>
  <c r="AH48" i="5" s="1"/>
  <c r="H48" i="5"/>
  <c r="G55" i="5"/>
  <c r="J55" i="5" s="1"/>
  <c r="Z55" i="5" s="1"/>
  <c r="AH55" i="5" s="1"/>
  <c r="I61" i="5"/>
  <c r="I15" i="5"/>
  <c r="G15" i="5"/>
  <c r="J15" i="5" s="1"/>
  <c r="Z15" i="5" s="1"/>
  <c r="AH15" i="5" s="1"/>
  <c r="G27" i="5"/>
  <c r="J27" i="5" s="1"/>
  <c r="Z27" i="5" s="1"/>
  <c r="AH27" i="5" s="1"/>
  <c r="I27" i="5"/>
  <c r="V32" i="5"/>
  <c r="AD32" i="5" s="1"/>
  <c r="I71" i="5"/>
  <c r="J10" i="5"/>
  <c r="Z10" i="5" s="1"/>
  <c r="AH10" i="5" s="1"/>
  <c r="I10" i="5"/>
  <c r="V62" i="5"/>
  <c r="AD62" i="5" s="1"/>
  <c r="I68" i="5"/>
  <c r="I84" i="5"/>
  <c r="I17" i="5"/>
  <c r="V18" i="5"/>
  <c r="AD18" i="5" s="1"/>
  <c r="G24" i="5"/>
  <c r="J24" i="5" s="1"/>
  <c r="Z24" i="5" s="1"/>
  <c r="AH24" i="5" s="1"/>
  <c r="G28" i="5"/>
  <c r="J28" i="5" s="1"/>
  <c r="Z28" i="5" s="1"/>
  <c r="AH28" i="5" s="1"/>
  <c r="G32" i="5"/>
  <c r="J32" i="5" s="1"/>
  <c r="Z32" i="5" s="1"/>
  <c r="AH32" i="5" s="1"/>
  <c r="G38" i="5"/>
  <c r="J38" i="5" s="1"/>
  <c r="Z38" i="5" s="1"/>
  <c r="AH38" i="5" s="1"/>
  <c r="W41" i="5"/>
  <c r="AE41" i="5" s="1"/>
  <c r="G51" i="5"/>
  <c r="J51" i="5" s="1"/>
  <c r="Z51" i="5" s="1"/>
  <c r="AH51" i="5" s="1"/>
  <c r="G56" i="5"/>
  <c r="J56" i="5" s="1"/>
  <c r="Z56" i="5" s="1"/>
  <c r="AH56" i="5" s="1"/>
  <c r="W57" i="5"/>
  <c r="AE57" i="5" s="1"/>
  <c r="H63" i="5"/>
  <c r="G65" i="5"/>
  <c r="J65" i="5" s="1"/>
  <c r="Z65" i="5" s="1"/>
  <c r="AH65" i="5" s="1"/>
  <c r="G68" i="5"/>
  <c r="J68" i="5" s="1"/>
  <c r="Z68" i="5" s="1"/>
  <c r="AH68" i="5" s="1"/>
  <c r="I78" i="5"/>
  <c r="V47" i="5"/>
  <c r="AD47" i="5" s="1"/>
  <c r="I69" i="5"/>
  <c r="I72" i="5"/>
  <c r="I88" i="5"/>
  <c r="Y101" i="5"/>
  <c r="AG101" i="5" s="1"/>
  <c r="Y37" i="5"/>
  <c r="AG37" i="5" s="1"/>
  <c r="V37" i="5"/>
  <c r="AD37" i="5" s="1"/>
  <c r="I28" i="5"/>
  <c r="G13" i="5"/>
  <c r="X18" i="5"/>
  <c r="AF18" i="5" s="1"/>
  <c r="I21" i="5"/>
  <c r="G25" i="5"/>
  <c r="J25" i="5" s="1"/>
  <c r="Z25" i="5" s="1"/>
  <c r="AH25" i="5" s="1"/>
  <c r="G29" i="5"/>
  <c r="J29" i="5" s="1"/>
  <c r="Z29" i="5" s="1"/>
  <c r="AH29" i="5" s="1"/>
  <c r="G33" i="5"/>
  <c r="J33" i="5" s="1"/>
  <c r="Z33" i="5" s="1"/>
  <c r="AH33" i="5" s="1"/>
  <c r="G36" i="5"/>
  <c r="J36" i="5" s="1"/>
  <c r="Z36" i="5" s="1"/>
  <c r="AH36" i="5" s="1"/>
  <c r="X37" i="5"/>
  <c r="AF37" i="5" s="1"/>
  <c r="H41" i="5"/>
  <c r="G47" i="5"/>
  <c r="G52" i="5"/>
  <c r="J52" i="5" s="1"/>
  <c r="Z52" i="5" s="1"/>
  <c r="AH52" i="5" s="1"/>
  <c r="H57" i="5"/>
  <c r="H62" i="5"/>
  <c r="I66" i="5"/>
  <c r="G69" i="5"/>
  <c r="J69" i="5" s="1"/>
  <c r="Z69" i="5" s="1"/>
  <c r="AH69" i="5" s="1"/>
  <c r="G72" i="5"/>
  <c r="J72" i="5" s="1"/>
  <c r="Z72" i="5" s="1"/>
  <c r="AH72" i="5" s="1"/>
  <c r="I82" i="5"/>
  <c r="G45" i="5"/>
  <c r="J45" i="5" s="1"/>
  <c r="Z45" i="5" s="1"/>
  <c r="AH45" i="5" s="1"/>
  <c r="G61" i="5"/>
  <c r="J61" i="5" s="1"/>
  <c r="Z61" i="5" s="1"/>
  <c r="AH61" i="5" s="1"/>
  <c r="G74" i="5"/>
  <c r="J74" i="5" s="1"/>
  <c r="Z74" i="5" s="1"/>
  <c r="AH74" i="5" s="1"/>
  <c r="I25" i="5"/>
  <c r="I29" i="5"/>
  <c r="J41" i="5"/>
  <c r="Z41" i="5" s="1"/>
  <c r="AH41" i="5" s="1"/>
  <c r="V43" i="5"/>
  <c r="AD43" i="5" s="1"/>
  <c r="H47" i="5"/>
  <c r="X51" i="5"/>
  <c r="AF51" i="5" s="1"/>
  <c r="G53" i="5"/>
  <c r="H53" i="5" s="1"/>
  <c r="J57" i="5"/>
  <c r="Z57" i="5" s="1"/>
  <c r="AH57" i="5" s="1"/>
  <c r="V59" i="5"/>
  <c r="AD59" i="5" s="1"/>
  <c r="G66" i="5"/>
  <c r="J66" i="5" s="1"/>
  <c r="Z66" i="5" s="1"/>
  <c r="AH66" i="5" s="1"/>
  <c r="I73" i="5"/>
  <c r="I76" i="5"/>
  <c r="X101" i="5"/>
  <c r="AF101" i="5" s="1"/>
  <c r="G71" i="5"/>
  <c r="J71" i="5" s="1"/>
  <c r="Z71" i="5" s="1"/>
  <c r="AH71" i="5" s="1"/>
  <c r="W18" i="5"/>
  <c r="AE18" i="5" s="1"/>
  <c r="G21" i="5"/>
  <c r="J21" i="5" s="1"/>
  <c r="Z21" i="5" s="1"/>
  <c r="AH21" i="5" s="1"/>
  <c r="I12" i="5"/>
  <c r="G22" i="5"/>
  <c r="X22" i="5" s="1"/>
  <c r="AF22" i="5" s="1"/>
  <c r="G26" i="5"/>
  <c r="G30" i="5"/>
  <c r="X30" i="5" s="1"/>
  <c r="AF30" i="5" s="1"/>
  <c r="G34" i="5"/>
  <c r="V41" i="5"/>
  <c r="AD41" i="5" s="1"/>
  <c r="G43" i="5"/>
  <c r="W43" i="5" s="1"/>
  <c r="AE43" i="5" s="1"/>
  <c r="V57" i="5"/>
  <c r="AD57" i="5" s="1"/>
  <c r="G59" i="5"/>
  <c r="W59" i="5" s="1"/>
  <c r="AE59" i="5" s="1"/>
  <c r="I67" i="5"/>
  <c r="H67" i="5"/>
  <c r="I70" i="5"/>
  <c r="H70" i="5"/>
  <c r="G73" i="5"/>
  <c r="J73" i="5" s="1"/>
  <c r="Z73" i="5" s="1"/>
  <c r="AH73" i="5" s="1"/>
  <c r="I86" i="5"/>
  <c r="H24" i="5"/>
  <c r="G35" i="5"/>
  <c r="J35" i="5" s="1"/>
  <c r="Z35" i="5" s="1"/>
  <c r="AH35" i="5" s="1"/>
  <c r="W51" i="5"/>
  <c r="AE51" i="5" s="1"/>
  <c r="V51" i="5"/>
  <c r="AD51" i="5" s="1"/>
  <c r="I65" i="5"/>
  <c r="H65" i="5"/>
  <c r="W22" i="5"/>
  <c r="AE22" i="5" s="1"/>
  <c r="H23" i="5"/>
  <c r="W26" i="5"/>
  <c r="AE26" i="5" s="1"/>
  <c r="H27" i="5"/>
  <c r="V34" i="5"/>
  <c r="AD34" i="5" s="1"/>
  <c r="Y39" i="5"/>
  <c r="AG39" i="5" s="1"/>
  <c r="V39" i="5"/>
  <c r="AD39" i="5" s="1"/>
  <c r="X47" i="5"/>
  <c r="AF47" i="5" s="1"/>
  <c r="I55" i="5"/>
  <c r="I80" i="5"/>
  <c r="I42" i="5"/>
  <c r="I46" i="5"/>
  <c r="I50" i="5"/>
  <c r="I54" i="5"/>
  <c r="I58" i="5"/>
  <c r="I63" i="5"/>
  <c r="I90" i="5"/>
  <c r="I92" i="5"/>
  <c r="I94" i="5"/>
  <c r="I96" i="5"/>
  <c r="I98" i="5"/>
  <c r="I100" i="5"/>
  <c r="G76" i="5"/>
  <c r="J76" i="5" s="1"/>
  <c r="Z76" i="5" s="1"/>
  <c r="AH76" i="5" s="1"/>
  <c r="G78" i="5"/>
  <c r="J78" i="5" s="1"/>
  <c r="Z78" i="5" s="1"/>
  <c r="AH78" i="5" s="1"/>
  <c r="G80" i="5"/>
  <c r="J80" i="5" s="1"/>
  <c r="Z80" i="5" s="1"/>
  <c r="AH80" i="5" s="1"/>
  <c r="G82" i="5"/>
  <c r="J82" i="5" s="1"/>
  <c r="Z82" i="5" s="1"/>
  <c r="AH82" i="5" s="1"/>
  <c r="G84" i="5"/>
  <c r="J84" i="5" s="1"/>
  <c r="Z84" i="5" s="1"/>
  <c r="AH84" i="5" s="1"/>
  <c r="G86" i="5"/>
  <c r="J86" i="5" s="1"/>
  <c r="Z86" i="5" s="1"/>
  <c r="AH86" i="5" s="1"/>
  <c r="G88" i="5"/>
  <c r="J88" i="5" s="1"/>
  <c r="Z88" i="5" s="1"/>
  <c r="AH88" i="5" s="1"/>
  <c r="G90" i="5"/>
  <c r="J90" i="5" s="1"/>
  <c r="Z90" i="5" s="1"/>
  <c r="AH90" i="5" s="1"/>
  <c r="G92" i="5"/>
  <c r="J92" i="5" s="1"/>
  <c r="Z92" i="5" s="1"/>
  <c r="AH92" i="5" s="1"/>
  <c r="G94" i="5"/>
  <c r="J94" i="5" s="1"/>
  <c r="Z94" i="5" s="1"/>
  <c r="AH94" i="5" s="1"/>
  <c r="G96" i="5"/>
  <c r="J96" i="5" s="1"/>
  <c r="Z96" i="5" s="1"/>
  <c r="AH96" i="5" s="1"/>
  <c r="G98" i="5"/>
  <c r="J98" i="5" s="1"/>
  <c r="Z98" i="5" s="1"/>
  <c r="AH98" i="5" s="1"/>
  <c r="G100" i="5"/>
  <c r="J100" i="5" s="1"/>
  <c r="Z100" i="5" s="1"/>
  <c r="AH100" i="5" s="1"/>
  <c r="H42" i="5"/>
  <c r="H46" i="5"/>
  <c r="H50" i="5"/>
  <c r="H54" i="5"/>
  <c r="H58" i="5"/>
  <c r="X102" i="5"/>
  <c r="AF102" i="5" s="1"/>
  <c r="I44" i="5"/>
  <c r="I48" i="5"/>
  <c r="I52" i="5"/>
  <c r="I56" i="5"/>
  <c r="I60" i="5"/>
  <c r="I75" i="5"/>
  <c r="I77" i="5"/>
  <c r="H77" i="5"/>
  <c r="I79" i="5"/>
  <c r="I81" i="5"/>
  <c r="H81" i="5"/>
  <c r="I83" i="5"/>
  <c r="I85" i="5"/>
  <c r="H85" i="5"/>
  <c r="I87" i="5"/>
  <c r="H87" i="5"/>
  <c r="I89" i="5"/>
  <c r="H89" i="5"/>
  <c r="I91" i="5"/>
  <c r="H91" i="5"/>
  <c r="I93" i="5"/>
  <c r="H93" i="5"/>
  <c r="I95" i="5"/>
  <c r="H95" i="5"/>
  <c r="I97" i="5"/>
  <c r="H97" i="5"/>
  <c r="I99" i="5"/>
  <c r="H99" i="5"/>
  <c r="W101" i="5"/>
  <c r="AE101" i="5" s="1"/>
  <c r="V101" i="5"/>
  <c r="AD101" i="5" s="1"/>
  <c r="I64" i="5"/>
  <c r="Y104" i="5"/>
  <c r="AG104" i="5" s="1"/>
  <c r="V104" i="5"/>
  <c r="AD104" i="5" s="1"/>
  <c r="V102" i="5"/>
  <c r="AD102" i="5" s="1"/>
  <c r="Y103" i="5"/>
  <c r="AG103" i="5" s="1"/>
  <c r="X103" i="5"/>
  <c r="AF103" i="5" s="1"/>
  <c r="W103" i="5"/>
  <c r="AE103" i="5" s="1"/>
  <c r="V103" i="5"/>
  <c r="AD103" i="5" s="1"/>
  <c r="H101" i="5"/>
  <c r="H102" i="5"/>
  <c r="V31" i="4"/>
  <c r="AD31" i="4" s="1"/>
  <c r="X45" i="4"/>
  <c r="AF45" i="4" s="1"/>
  <c r="W45" i="4"/>
  <c r="AE45" i="4" s="1"/>
  <c r="V45" i="4"/>
  <c r="AD45" i="4" s="1"/>
  <c r="Y45" i="4"/>
  <c r="AG45" i="4" s="1"/>
  <c r="X42" i="4"/>
  <c r="AF42" i="4" s="1"/>
  <c r="W42" i="4"/>
  <c r="AE42" i="4" s="1"/>
  <c r="Y42" i="4"/>
  <c r="AG42" i="4" s="1"/>
  <c r="V42" i="4"/>
  <c r="AD42" i="4" s="1"/>
  <c r="V24" i="4"/>
  <c r="AD24" i="4" s="1"/>
  <c r="W35" i="4"/>
  <c r="AE35" i="4" s="1"/>
  <c r="V35" i="4"/>
  <c r="AD35" i="4" s="1"/>
  <c r="Y35" i="4"/>
  <c r="AG35" i="4" s="1"/>
  <c r="X35" i="4"/>
  <c r="AF35" i="4" s="1"/>
  <c r="H21" i="4"/>
  <c r="W36" i="4"/>
  <c r="AE36" i="4" s="1"/>
  <c r="V36" i="4"/>
  <c r="AD36" i="4" s="1"/>
  <c r="Y36" i="4"/>
  <c r="AG36" i="4" s="1"/>
  <c r="X36" i="4"/>
  <c r="AF36" i="4" s="1"/>
  <c r="X9" i="4"/>
  <c r="W9" i="4"/>
  <c r="V9" i="4"/>
  <c r="AD9" i="4" s="1"/>
  <c r="V14" i="4"/>
  <c r="AD14" i="4" s="1"/>
  <c r="V21" i="4"/>
  <c r="AD21" i="4" s="1"/>
  <c r="V25" i="4"/>
  <c r="AD25" i="4" s="1"/>
  <c r="V29" i="4"/>
  <c r="AD29" i="4" s="1"/>
  <c r="W33" i="4"/>
  <c r="AE33" i="4" s="1"/>
  <c r="V33" i="4"/>
  <c r="AD33" i="4" s="1"/>
  <c r="Y33" i="4"/>
  <c r="AG33" i="4" s="1"/>
  <c r="X33" i="4"/>
  <c r="AF33" i="4" s="1"/>
  <c r="V38" i="4"/>
  <c r="AD38" i="4" s="1"/>
  <c r="W32" i="4"/>
  <c r="AE32" i="4" s="1"/>
  <c r="V32" i="4"/>
  <c r="AD32" i="4" s="1"/>
  <c r="Y32" i="4"/>
  <c r="AG32" i="4" s="1"/>
  <c r="X32" i="4"/>
  <c r="AF32" i="4" s="1"/>
  <c r="V10" i="4"/>
  <c r="AD10" i="4" s="1"/>
  <c r="Y10" i="4"/>
  <c r="AG10" i="4" s="1"/>
  <c r="X10" i="4"/>
  <c r="AF10" i="4" s="1"/>
  <c r="W10" i="4"/>
  <c r="AE10" i="4" s="1"/>
  <c r="V22" i="4"/>
  <c r="AD22" i="4" s="1"/>
  <c r="W26" i="4"/>
  <c r="AE26" i="4" s="1"/>
  <c r="V26" i="4"/>
  <c r="AD26" i="4" s="1"/>
  <c r="Y26" i="4"/>
  <c r="AG26" i="4" s="1"/>
  <c r="X26" i="4"/>
  <c r="AF26" i="4" s="1"/>
  <c r="W30" i="4"/>
  <c r="AE30" i="4" s="1"/>
  <c r="V30" i="4"/>
  <c r="AD30" i="4" s="1"/>
  <c r="X30" i="4"/>
  <c r="AF30" i="4" s="1"/>
  <c r="Y30" i="4"/>
  <c r="AG30" i="4" s="1"/>
  <c r="V23" i="4"/>
  <c r="AD23" i="4" s="1"/>
  <c r="V15" i="4"/>
  <c r="AD15" i="4" s="1"/>
  <c r="W34" i="4"/>
  <c r="AE34" i="4" s="1"/>
  <c r="V34" i="4"/>
  <c r="AD34" i="4" s="1"/>
  <c r="Y34" i="4"/>
  <c r="AG34" i="4" s="1"/>
  <c r="X34" i="4"/>
  <c r="AF34" i="4" s="1"/>
  <c r="W37" i="4"/>
  <c r="AE37" i="4" s="1"/>
  <c r="V37" i="4"/>
  <c r="AD37" i="4" s="1"/>
  <c r="Y37" i="4"/>
  <c r="AG37" i="4" s="1"/>
  <c r="X37" i="4"/>
  <c r="AF37" i="4" s="1"/>
  <c r="W27" i="4"/>
  <c r="AE27" i="4" s="1"/>
  <c r="V27" i="4"/>
  <c r="AD27" i="4" s="1"/>
  <c r="X27" i="4"/>
  <c r="AF27" i="4" s="1"/>
  <c r="W28" i="4"/>
  <c r="AE28" i="4" s="1"/>
  <c r="V28" i="4"/>
  <c r="AD28" i="4" s="1"/>
  <c r="X28" i="4"/>
  <c r="AF28" i="4" s="1"/>
  <c r="Y28" i="4"/>
  <c r="AG28" i="4" s="1"/>
  <c r="Y19" i="4"/>
  <c r="AG19" i="4" s="1"/>
  <c r="V19" i="4"/>
  <c r="AD19" i="4" s="1"/>
  <c r="X19" i="4"/>
  <c r="AF19" i="4" s="1"/>
  <c r="W19" i="4"/>
  <c r="AE19" i="4" s="1"/>
  <c r="G21" i="4"/>
  <c r="J21" i="4" s="1"/>
  <c r="Z21" i="4" s="1"/>
  <c r="AH21" i="4" s="1"/>
  <c r="G23" i="4"/>
  <c r="J23" i="4" s="1"/>
  <c r="Z23" i="4" s="1"/>
  <c r="AH23" i="4" s="1"/>
  <c r="G25" i="4"/>
  <c r="J25" i="4" s="1"/>
  <c r="Z25" i="4" s="1"/>
  <c r="AH25" i="4" s="1"/>
  <c r="G27" i="4"/>
  <c r="J27" i="4" s="1"/>
  <c r="Z27" i="4" s="1"/>
  <c r="AH27" i="4" s="1"/>
  <c r="G29" i="4"/>
  <c r="J29" i="4" s="1"/>
  <c r="Z29" i="4" s="1"/>
  <c r="AH29" i="4" s="1"/>
  <c r="G31" i="4"/>
  <c r="J31" i="4" s="1"/>
  <c r="Z31" i="4" s="1"/>
  <c r="AH31" i="4" s="1"/>
  <c r="W54" i="4"/>
  <c r="AE54" i="4" s="1"/>
  <c r="V54" i="4"/>
  <c r="AD54" i="4" s="1"/>
  <c r="I57" i="4"/>
  <c r="Y58" i="4"/>
  <c r="AG58" i="4" s="1"/>
  <c r="X58" i="4"/>
  <c r="AF58" i="4" s="1"/>
  <c r="V58" i="4"/>
  <c r="AD58" i="4" s="1"/>
  <c r="I61" i="4"/>
  <c r="V62" i="4"/>
  <c r="AD62" i="4" s="1"/>
  <c r="I76" i="4"/>
  <c r="J10" i="4"/>
  <c r="Z10" i="4" s="1"/>
  <c r="AH10" i="4" s="1"/>
  <c r="V11" i="4"/>
  <c r="AD11" i="4" s="1"/>
  <c r="V13" i="4"/>
  <c r="AD13" i="4" s="1"/>
  <c r="G15" i="4"/>
  <c r="J15" i="4" s="1"/>
  <c r="Z15" i="4" s="1"/>
  <c r="AH15" i="4" s="1"/>
  <c r="I18" i="4"/>
  <c r="X41" i="4"/>
  <c r="AF41" i="4" s="1"/>
  <c r="I67" i="4"/>
  <c r="H67" i="4"/>
  <c r="I74" i="4"/>
  <c r="H74" i="4"/>
  <c r="I40" i="4"/>
  <c r="I99" i="4"/>
  <c r="V79" i="4"/>
  <c r="AD79" i="4" s="1"/>
  <c r="X11" i="4"/>
  <c r="AF11" i="4" s="1"/>
  <c r="G38" i="4"/>
  <c r="J38" i="4" s="1"/>
  <c r="Z38" i="4" s="1"/>
  <c r="AH38" i="4" s="1"/>
  <c r="G40" i="4"/>
  <c r="J40" i="4" s="1"/>
  <c r="Z40" i="4" s="1"/>
  <c r="AH40" i="4" s="1"/>
  <c r="I44" i="4"/>
  <c r="H45" i="4"/>
  <c r="G49" i="4"/>
  <c r="J49" i="4" s="1"/>
  <c r="Z49" i="4" s="1"/>
  <c r="AH49" i="4" s="1"/>
  <c r="V50" i="4"/>
  <c r="AD50" i="4" s="1"/>
  <c r="G63" i="4"/>
  <c r="J63" i="4" s="1"/>
  <c r="Z63" i="4" s="1"/>
  <c r="AH63" i="4" s="1"/>
  <c r="G99" i="4"/>
  <c r="J99" i="4" s="1"/>
  <c r="Z99" i="4" s="1"/>
  <c r="AH99" i="4" s="1"/>
  <c r="W11" i="4"/>
  <c r="AE11" i="4" s="1"/>
  <c r="I63" i="4"/>
  <c r="G14" i="4"/>
  <c r="J14" i="4" s="1"/>
  <c r="Z14" i="4" s="1"/>
  <c r="AH14" i="4" s="1"/>
  <c r="H38" i="4"/>
  <c r="W39" i="4"/>
  <c r="AE39" i="4" s="1"/>
  <c r="G44" i="4"/>
  <c r="J44" i="4" s="1"/>
  <c r="Z44" i="4" s="1"/>
  <c r="AH44" i="4" s="1"/>
  <c r="H49" i="4"/>
  <c r="I55" i="4"/>
  <c r="W56" i="4"/>
  <c r="AE56" i="4" s="1"/>
  <c r="Y56" i="4"/>
  <c r="AG56" i="4" s="1"/>
  <c r="V56" i="4"/>
  <c r="AD56" i="4" s="1"/>
  <c r="I59" i="4"/>
  <c r="W60" i="4"/>
  <c r="AE60" i="4" s="1"/>
  <c r="Y60" i="4"/>
  <c r="AG60" i="4" s="1"/>
  <c r="X60" i="4"/>
  <c r="AF60" i="4" s="1"/>
  <c r="V60" i="4"/>
  <c r="AD60" i="4" s="1"/>
  <c r="Y41" i="4"/>
  <c r="AG41" i="4" s="1"/>
  <c r="I52" i="4"/>
  <c r="X13" i="4"/>
  <c r="AF13" i="4" s="1"/>
  <c r="G12" i="4"/>
  <c r="J12" i="4" s="1"/>
  <c r="Z12" i="4" s="1"/>
  <c r="AH12" i="4" s="1"/>
  <c r="I16" i="4"/>
  <c r="G20" i="4"/>
  <c r="J20" i="4" s="1"/>
  <c r="Z20" i="4" s="1"/>
  <c r="AH20" i="4" s="1"/>
  <c r="H22" i="4"/>
  <c r="H24" i="4"/>
  <c r="H26" i="4"/>
  <c r="H28" i="4"/>
  <c r="H30" i="4"/>
  <c r="H32" i="4"/>
  <c r="H34" i="4"/>
  <c r="H36" i="4"/>
  <c r="I48" i="4"/>
  <c r="I70" i="4"/>
  <c r="H70" i="4"/>
  <c r="W13" i="4"/>
  <c r="AE13" i="4" s="1"/>
  <c r="G48" i="4"/>
  <c r="J48" i="4" s="1"/>
  <c r="Z48" i="4" s="1"/>
  <c r="AH48" i="4" s="1"/>
  <c r="I53" i="4"/>
  <c r="I66" i="4"/>
  <c r="I71" i="4"/>
  <c r="G52" i="4"/>
  <c r="J52" i="4" s="1"/>
  <c r="Z52" i="4" s="1"/>
  <c r="AH52" i="4" s="1"/>
  <c r="G55" i="4"/>
  <c r="J55" i="4" s="1"/>
  <c r="Z55" i="4" s="1"/>
  <c r="AH55" i="4" s="1"/>
  <c r="G57" i="4"/>
  <c r="J57" i="4" s="1"/>
  <c r="Z57" i="4" s="1"/>
  <c r="AH57" i="4" s="1"/>
  <c r="G59" i="4"/>
  <c r="J59" i="4" s="1"/>
  <c r="Z59" i="4" s="1"/>
  <c r="AH59" i="4" s="1"/>
  <c r="G61" i="4"/>
  <c r="J61" i="4" s="1"/>
  <c r="Z61" i="4" s="1"/>
  <c r="AH61" i="4" s="1"/>
  <c r="G66" i="4"/>
  <c r="J66" i="4" s="1"/>
  <c r="Z66" i="4" s="1"/>
  <c r="AH66" i="4" s="1"/>
  <c r="G70" i="4"/>
  <c r="J70" i="4" s="1"/>
  <c r="Z70" i="4" s="1"/>
  <c r="AH70" i="4" s="1"/>
  <c r="I73" i="4"/>
  <c r="G76" i="4"/>
  <c r="J76" i="4" s="1"/>
  <c r="Z76" i="4" s="1"/>
  <c r="AH76" i="4" s="1"/>
  <c r="V94" i="4"/>
  <c r="AD94" i="4" s="1"/>
  <c r="I65" i="4"/>
  <c r="I69" i="4"/>
  <c r="H69" i="4"/>
  <c r="G73" i="4"/>
  <c r="J73" i="4" s="1"/>
  <c r="Z73" i="4" s="1"/>
  <c r="AH73" i="4" s="1"/>
  <c r="W78" i="4"/>
  <c r="AE78" i="4" s="1"/>
  <c r="V78" i="4"/>
  <c r="AD78" i="4" s="1"/>
  <c r="I75" i="4"/>
  <c r="I82" i="4"/>
  <c r="I86" i="4"/>
  <c r="I90" i="4"/>
  <c r="I95" i="4"/>
  <c r="Y103" i="4"/>
  <c r="AG103" i="4" s="1"/>
  <c r="X103" i="4"/>
  <c r="AF103" i="4" s="1"/>
  <c r="W103" i="4"/>
  <c r="AE103" i="4" s="1"/>
  <c r="V103" i="4"/>
  <c r="AD103" i="4" s="1"/>
  <c r="I64" i="4"/>
  <c r="H64" i="4"/>
  <c r="I68" i="4"/>
  <c r="I72" i="4"/>
  <c r="G75" i="4"/>
  <c r="J75" i="4" s="1"/>
  <c r="Z75" i="4" s="1"/>
  <c r="AH75" i="4" s="1"/>
  <c r="G95" i="4"/>
  <c r="J95" i="4" s="1"/>
  <c r="Z95" i="4" s="1"/>
  <c r="AH95" i="4" s="1"/>
  <c r="J103" i="4"/>
  <c r="Z103" i="4" s="1"/>
  <c r="AH103" i="4" s="1"/>
  <c r="H103" i="4"/>
  <c r="G46" i="4"/>
  <c r="Y46" i="4" s="1"/>
  <c r="AG46" i="4" s="1"/>
  <c r="G50" i="4"/>
  <c r="Y50" i="4" s="1"/>
  <c r="AG50" i="4" s="1"/>
  <c r="G68" i="4"/>
  <c r="J68" i="4" s="1"/>
  <c r="Z68" i="4" s="1"/>
  <c r="AH68" i="4" s="1"/>
  <c r="G72" i="4"/>
  <c r="J72" i="4" s="1"/>
  <c r="Z72" i="4" s="1"/>
  <c r="AH72" i="4" s="1"/>
  <c r="I77" i="4"/>
  <c r="V91" i="4"/>
  <c r="AD91" i="4" s="1"/>
  <c r="X91" i="4"/>
  <c r="AF91" i="4" s="1"/>
  <c r="I83" i="4"/>
  <c r="I87" i="4"/>
  <c r="G91" i="4"/>
  <c r="Y91" i="4" s="1"/>
  <c r="AG91" i="4" s="1"/>
  <c r="V98" i="4"/>
  <c r="AD98" i="4" s="1"/>
  <c r="V102" i="4"/>
  <c r="AD102" i="4" s="1"/>
  <c r="G77" i="4"/>
  <c r="J77" i="4" s="1"/>
  <c r="Z77" i="4" s="1"/>
  <c r="AH77" i="4" s="1"/>
  <c r="G82" i="4"/>
  <c r="J82" i="4" s="1"/>
  <c r="Z82" i="4" s="1"/>
  <c r="AH82" i="4" s="1"/>
  <c r="G86" i="4"/>
  <c r="J86" i="4" s="1"/>
  <c r="Z86" i="4" s="1"/>
  <c r="AH86" i="4" s="1"/>
  <c r="G90" i="4"/>
  <c r="J90" i="4" s="1"/>
  <c r="Z90" i="4" s="1"/>
  <c r="AH90" i="4" s="1"/>
  <c r="G94" i="4"/>
  <c r="J94" i="4" s="1"/>
  <c r="Z94" i="4" s="1"/>
  <c r="AH94" i="4" s="1"/>
  <c r="G98" i="4"/>
  <c r="G102" i="4"/>
  <c r="J102" i="4" s="1"/>
  <c r="Z102" i="4" s="1"/>
  <c r="AH102" i="4" s="1"/>
  <c r="I81" i="4"/>
  <c r="I85" i="4"/>
  <c r="I89" i="4"/>
  <c r="I93" i="4"/>
  <c r="I97" i="4"/>
  <c r="H98" i="4"/>
  <c r="I101" i="4"/>
  <c r="Y104" i="4"/>
  <c r="AG104" i="4" s="1"/>
  <c r="X104" i="4"/>
  <c r="AF104" i="4" s="1"/>
  <c r="W104" i="4"/>
  <c r="AE104" i="4" s="1"/>
  <c r="V104" i="4"/>
  <c r="AD104" i="4" s="1"/>
  <c r="W80" i="4"/>
  <c r="AE80" i="4" s="1"/>
  <c r="V80" i="4"/>
  <c r="AD80" i="4" s="1"/>
  <c r="H81" i="4"/>
  <c r="H85" i="4"/>
  <c r="H89" i="4"/>
  <c r="W92" i="4"/>
  <c r="AE92" i="4" s="1"/>
  <c r="V92" i="4"/>
  <c r="AD92" i="4" s="1"/>
  <c r="H93" i="4"/>
  <c r="V96" i="4"/>
  <c r="AD96" i="4" s="1"/>
  <c r="H97" i="4"/>
  <c r="V100" i="4"/>
  <c r="AD100" i="4" s="1"/>
  <c r="H101" i="4"/>
  <c r="Y102" i="4"/>
  <c r="AG102" i="4" s="1"/>
  <c r="H104" i="4"/>
  <c r="G80" i="4"/>
  <c r="G84" i="4"/>
  <c r="G88" i="4"/>
  <c r="G92" i="4"/>
  <c r="G96" i="4"/>
  <c r="G100" i="4"/>
  <c r="W100" i="4" s="1"/>
  <c r="AE100" i="4" s="1"/>
  <c r="H64" i="7" l="1"/>
  <c r="H67" i="7"/>
  <c r="J42" i="7"/>
  <c r="Z42" i="7" s="1"/>
  <c r="AH42" i="7" s="1"/>
  <c r="H42" i="7"/>
  <c r="J23" i="7"/>
  <c r="Z23" i="7" s="1"/>
  <c r="AH23" i="7" s="1"/>
  <c r="Y12" i="7"/>
  <c r="AG12" i="7" s="1"/>
  <c r="X37" i="7"/>
  <c r="AF37" i="7" s="1"/>
  <c r="H81" i="7"/>
  <c r="H58" i="7"/>
  <c r="H30" i="7"/>
  <c r="I11" i="7"/>
  <c r="H31" i="7"/>
  <c r="W21" i="7"/>
  <c r="AE21" i="7" s="1"/>
  <c r="H100" i="7"/>
  <c r="H62" i="7"/>
  <c r="H54" i="7"/>
  <c r="X23" i="7"/>
  <c r="AF23" i="7" s="1"/>
  <c r="X45" i="7"/>
  <c r="AF45" i="7" s="1"/>
  <c r="W24" i="7"/>
  <c r="AE24" i="7" s="1"/>
  <c r="H60" i="7"/>
  <c r="Y23" i="7"/>
  <c r="AG23" i="7" s="1"/>
  <c r="W23" i="7"/>
  <c r="AE23" i="7" s="1"/>
  <c r="H86" i="6"/>
  <c r="W15" i="6"/>
  <c r="AE15" i="6" s="1"/>
  <c r="H73" i="6"/>
  <c r="W34" i="6"/>
  <c r="AE34" i="6" s="1"/>
  <c r="Y62" i="6"/>
  <c r="AG62" i="6" s="1"/>
  <c r="W12" i="6"/>
  <c r="AE12" i="6" s="1"/>
  <c r="Y24" i="6"/>
  <c r="AG24" i="6" s="1"/>
  <c r="J46" i="6"/>
  <c r="Z46" i="6" s="1"/>
  <c r="AH46" i="6" s="1"/>
  <c r="X46" i="6"/>
  <c r="AF46" i="6" s="1"/>
  <c r="V20" i="6"/>
  <c r="AD20" i="6" s="1"/>
  <c r="Y20" i="6"/>
  <c r="AG20" i="6" s="1"/>
  <c r="H47" i="6"/>
  <c r="H23" i="6"/>
  <c r="H79" i="6"/>
  <c r="H59" i="6"/>
  <c r="W33" i="6"/>
  <c r="AE33" i="6" s="1"/>
  <c r="W25" i="6"/>
  <c r="AE25" i="6" s="1"/>
  <c r="H27" i="6"/>
  <c r="W32" i="6"/>
  <c r="AE32" i="6" s="1"/>
  <c r="H62" i="6"/>
  <c r="H25" i="6"/>
  <c r="H70" i="6"/>
  <c r="W62" i="6"/>
  <c r="AE62" i="6" s="1"/>
  <c r="Y32" i="6"/>
  <c r="AG32" i="6" s="1"/>
  <c r="W19" i="5"/>
  <c r="AE19" i="5" s="1"/>
  <c r="Y102" i="5"/>
  <c r="AG102" i="5" s="1"/>
  <c r="H32" i="5"/>
  <c r="W62" i="5"/>
  <c r="AE62" i="5" s="1"/>
  <c r="W32" i="5"/>
  <c r="AE32" i="5" s="1"/>
  <c r="I9" i="5"/>
  <c r="X9" i="5" s="1"/>
  <c r="X19" i="5"/>
  <c r="AF19" i="5" s="1"/>
  <c r="X32" i="5"/>
  <c r="AF32" i="5" s="1"/>
  <c r="I11" i="5"/>
  <c r="H104" i="5"/>
  <c r="W104" i="5"/>
  <c r="AE104" i="5" s="1"/>
  <c r="H100" i="5"/>
  <c r="X62" i="5"/>
  <c r="AF62" i="5" s="1"/>
  <c r="V19" i="5"/>
  <c r="AD19" i="5" s="1"/>
  <c r="X104" i="5"/>
  <c r="AF104" i="5" s="1"/>
  <c r="H69" i="5"/>
  <c r="H56" i="5"/>
  <c r="W37" i="5"/>
  <c r="AE37" i="5" s="1"/>
  <c r="H83" i="5"/>
  <c r="H79" i="5"/>
  <c r="H25" i="5"/>
  <c r="H29" i="5"/>
  <c r="H68" i="5"/>
  <c r="Y51" i="5"/>
  <c r="AG51" i="5" s="1"/>
  <c r="H96" i="5"/>
  <c r="H66" i="5"/>
  <c r="H55" i="5"/>
  <c r="Y20" i="5"/>
  <c r="AG20" i="5" s="1"/>
  <c r="X39" i="5"/>
  <c r="AF39" i="5" s="1"/>
  <c r="W39" i="5"/>
  <c r="AE39" i="5" s="1"/>
  <c r="Y49" i="5"/>
  <c r="AG49" i="5" s="1"/>
  <c r="J49" i="5"/>
  <c r="Z49" i="5" s="1"/>
  <c r="AH49" i="5" s="1"/>
  <c r="H49" i="5"/>
  <c r="X20" i="5"/>
  <c r="AF20" i="5" s="1"/>
  <c r="H75" i="5"/>
  <c r="H51" i="5"/>
  <c r="W38" i="5"/>
  <c r="AE38" i="5" s="1"/>
  <c r="W20" i="5"/>
  <c r="AE20" i="5" s="1"/>
  <c r="Y41" i="5"/>
  <c r="AG41" i="5" s="1"/>
  <c r="H86" i="5"/>
  <c r="H73" i="5"/>
  <c r="H28" i="5"/>
  <c r="H21" i="5"/>
  <c r="X49" i="5"/>
  <c r="AF49" i="5" s="1"/>
  <c r="H72" i="5"/>
  <c r="W49" i="5"/>
  <c r="AE49" i="5" s="1"/>
  <c r="H78" i="5"/>
  <c r="H58" i="4"/>
  <c r="J58" i="4"/>
  <c r="Z58" i="4" s="1"/>
  <c r="AH58" i="4" s="1"/>
  <c r="H62" i="4"/>
  <c r="H90" i="4"/>
  <c r="H73" i="4"/>
  <c r="Y79" i="4"/>
  <c r="AG79" i="4" s="1"/>
  <c r="W58" i="4"/>
  <c r="AE58" i="4" s="1"/>
  <c r="H53" i="4"/>
  <c r="H54" i="4"/>
  <c r="W24" i="4"/>
  <c r="AE24" i="4" s="1"/>
  <c r="Y38" i="4"/>
  <c r="AG38" i="4" s="1"/>
  <c r="W91" i="4"/>
  <c r="AE91" i="4" s="1"/>
  <c r="H71" i="4"/>
  <c r="H52" i="4"/>
  <c r="H59" i="4"/>
  <c r="X46" i="4"/>
  <c r="AF46" i="4" s="1"/>
  <c r="V49" i="4"/>
  <c r="AD49" i="4" s="1"/>
  <c r="X62" i="4"/>
  <c r="AF62" i="4" s="1"/>
  <c r="X23" i="4"/>
  <c r="AF23" i="4" s="1"/>
  <c r="W38" i="4"/>
  <c r="AE38" i="4" s="1"/>
  <c r="X21" i="4"/>
  <c r="AF21" i="4" s="1"/>
  <c r="W17" i="4"/>
  <c r="AE17" i="4" s="1"/>
  <c r="Y17" i="4"/>
  <c r="AG17" i="4" s="1"/>
  <c r="X17" i="4"/>
  <c r="AF17" i="4" s="1"/>
  <c r="V17" i="4"/>
  <c r="AD17" i="4" s="1"/>
  <c r="H43" i="4"/>
  <c r="Y94" i="4"/>
  <c r="AG94" i="4" s="1"/>
  <c r="W22" i="4"/>
  <c r="AE22" i="4" s="1"/>
  <c r="V88" i="4"/>
  <c r="AD88" i="4" s="1"/>
  <c r="H63" i="4"/>
  <c r="X79" i="4"/>
  <c r="AF79" i="4" s="1"/>
  <c r="V84" i="4"/>
  <c r="AD84" i="4" s="1"/>
  <c r="H75" i="4"/>
  <c r="H65" i="4"/>
  <c r="Y49" i="4"/>
  <c r="AG49" i="4" s="1"/>
  <c r="W49" i="4"/>
  <c r="AE49" i="4" s="1"/>
  <c r="H44" i="4"/>
  <c r="W79" i="4"/>
  <c r="AE79" i="4" s="1"/>
  <c r="Y62" i="4"/>
  <c r="AG62" i="4" s="1"/>
  <c r="X38" i="4"/>
  <c r="AF38" i="4" s="1"/>
  <c r="J39" i="4"/>
  <c r="Z39" i="4" s="1"/>
  <c r="AH39" i="4" s="1"/>
  <c r="H39" i="4"/>
  <c r="H48" i="4"/>
  <c r="W62" i="4"/>
  <c r="AE62" i="4" s="1"/>
  <c r="X54" i="4"/>
  <c r="AF54" i="4" s="1"/>
  <c r="X22" i="4"/>
  <c r="AF22" i="4" s="1"/>
  <c r="W21" i="4"/>
  <c r="AE21" i="4" s="1"/>
  <c r="X24" i="4"/>
  <c r="AF24" i="4" s="1"/>
  <c r="W43" i="4"/>
  <c r="AE43" i="4" s="1"/>
  <c r="X39" i="4"/>
  <c r="AF39" i="4" s="1"/>
  <c r="H94" i="4"/>
  <c r="H66" i="4"/>
  <c r="H68" i="4"/>
  <c r="H95" i="4"/>
  <c r="X78" i="4"/>
  <c r="AF78" i="4" s="1"/>
  <c r="X94" i="4"/>
  <c r="AF94" i="4" s="1"/>
  <c r="H79" i="4"/>
  <c r="Y54" i="4"/>
  <c r="AG54" i="4" s="1"/>
  <c r="H27" i="4"/>
  <c r="J83" i="4"/>
  <c r="Z83" i="4" s="1"/>
  <c r="AH83" i="4" s="1"/>
  <c r="H83" i="4"/>
  <c r="X43" i="4"/>
  <c r="AF43" i="4" s="1"/>
  <c r="Y39" i="4"/>
  <c r="AG39" i="4" s="1"/>
  <c r="X35" i="7"/>
  <c r="AF35" i="7" s="1"/>
  <c r="W35" i="7"/>
  <c r="AE35" i="7" s="1"/>
  <c r="V35" i="7"/>
  <c r="AD35" i="7" s="1"/>
  <c r="Y35" i="7"/>
  <c r="AG35" i="7" s="1"/>
  <c r="H39" i="7"/>
  <c r="X70" i="7"/>
  <c r="AF70" i="7" s="1"/>
  <c r="J70" i="7"/>
  <c r="Z70" i="7" s="1"/>
  <c r="AH70" i="7" s="1"/>
  <c r="Y70" i="7"/>
  <c r="AG70" i="7" s="1"/>
  <c r="H70" i="7"/>
  <c r="W97" i="7"/>
  <c r="AE97" i="7" s="1"/>
  <c r="V97" i="7"/>
  <c r="AD97" i="7" s="1"/>
  <c r="Y97" i="7"/>
  <c r="AG97" i="7" s="1"/>
  <c r="X97" i="7"/>
  <c r="AF97" i="7" s="1"/>
  <c r="W98" i="7"/>
  <c r="AE98" i="7" s="1"/>
  <c r="V98" i="7"/>
  <c r="AD98" i="7" s="1"/>
  <c r="Y98" i="7"/>
  <c r="AG98" i="7" s="1"/>
  <c r="X98" i="7"/>
  <c r="AF98" i="7" s="1"/>
  <c r="W83" i="7"/>
  <c r="AE83" i="7" s="1"/>
  <c r="V83" i="7"/>
  <c r="AD83" i="7" s="1"/>
  <c r="Y83" i="7"/>
  <c r="AG83" i="7" s="1"/>
  <c r="X83" i="7"/>
  <c r="AF83" i="7" s="1"/>
  <c r="H59" i="7"/>
  <c r="X49" i="7"/>
  <c r="AF49" i="7" s="1"/>
  <c r="Y49" i="7"/>
  <c r="AG49" i="7" s="1"/>
  <c r="W49" i="7"/>
  <c r="AE49" i="7" s="1"/>
  <c r="V49" i="7"/>
  <c r="AD49" i="7" s="1"/>
  <c r="H41" i="7"/>
  <c r="W69" i="7"/>
  <c r="AE69" i="7" s="1"/>
  <c r="V69" i="7"/>
  <c r="AD69" i="7" s="1"/>
  <c r="X69" i="7"/>
  <c r="AF69" i="7" s="1"/>
  <c r="Y69" i="7"/>
  <c r="AG69" i="7" s="1"/>
  <c r="H56" i="7"/>
  <c r="X58" i="7"/>
  <c r="AF58" i="7" s="1"/>
  <c r="W58" i="7"/>
  <c r="AE58" i="7" s="1"/>
  <c r="Y58" i="7"/>
  <c r="AG58" i="7" s="1"/>
  <c r="V58" i="7"/>
  <c r="AD58" i="7" s="1"/>
  <c r="Y18" i="7"/>
  <c r="AG18" i="7" s="1"/>
  <c r="X18" i="7"/>
  <c r="AF18" i="7" s="1"/>
  <c r="W18" i="7"/>
  <c r="AE18" i="7" s="1"/>
  <c r="V18" i="7"/>
  <c r="AD18" i="7" s="1"/>
  <c r="X31" i="7"/>
  <c r="AF31" i="7" s="1"/>
  <c r="X29" i="7"/>
  <c r="AF29" i="7" s="1"/>
  <c r="V29" i="7"/>
  <c r="AD29" i="7" s="1"/>
  <c r="Y29" i="7"/>
  <c r="AG29" i="7" s="1"/>
  <c r="W29" i="7"/>
  <c r="AE29" i="7" s="1"/>
  <c r="X62" i="7"/>
  <c r="AF62" i="7" s="1"/>
  <c r="W62" i="7"/>
  <c r="AE62" i="7" s="1"/>
  <c r="V62" i="7"/>
  <c r="AD62" i="7" s="1"/>
  <c r="Y62" i="7"/>
  <c r="AG62" i="7" s="1"/>
  <c r="Y41" i="7"/>
  <c r="AG41" i="7" s="1"/>
  <c r="W67" i="7"/>
  <c r="AE67" i="7" s="1"/>
  <c r="V67" i="7"/>
  <c r="AD67" i="7" s="1"/>
  <c r="Y67" i="7"/>
  <c r="AG67" i="7" s="1"/>
  <c r="X67" i="7"/>
  <c r="AF67" i="7" s="1"/>
  <c r="W96" i="7"/>
  <c r="AE96" i="7" s="1"/>
  <c r="V96" i="7"/>
  <c r="AD96" i="7" s="1"/>
  <c r="Y96" i="7"/>
  <c r="AG96" i="7" s="1"/>
  <c r="X96" i="7"/>
  <c r="AF96" i="7" s="1"/>
  <c r="W88" i="7"/>
  <c r="AE88" i="7" s="1"/>
  <c r="V88" i="7"/>
  <c r="AD88" i="7" s="1"/>
  <c r="Y88" i="7"/>
  <c r="AG88" i="7" s="1"/>
  <c r="X88" i="7"/>
  <c r="AF88" i="7" s="1"/>
  <c r="W80" i="7"/>
  <c r="AE80" i="7" s="1"/>
  <c r="V80" i="7"/>
  <c r="AD80" i="7" s="1"/>
  <c r="Y80" i="7"/>
  <c r="AG80" i="7" s="1"/>
  <c r="X80" i="7"/>
  <c r="AF80" i="7" s="1"/>
  <c r="X59" i="7"/>
  <c r="AF59" i="7" s="1"/>
  <c r="W59" i="7"/>
  <c r="AE59" i="7" s="1"/>
  <c r="Y59" i="7"/>
  <c r="AG59" i="7" s="1"/>
  <c r="V59" i="7"/>
  <c r="AD59" i="7" s="1"/>
  <c r="H44" i="7"/>
  <c r="W81" i="7"/>
  <c r="AE81" i="7" s="1"/>
  <c r="V81" i="7"/>
  <c r="AD81" i="7" s="1"/>
  <c r="Y81" i="7"/>
  <c r="AG81" i="7" s="1"/>
  <c r="X81" i="7"/>
  <c r="AF81" i="7" s="1"/>
  <c r="X56" i="7"/>
  <c r="AF56" i="7" s="1"/>
  <c r="W56" i="7"/>
  <c r="AE56" i="7" s="1"/>
  <c r="Y56" i="7"/>
  <c r="AG56" i="7" s="1"/>
  <c r="V56" i="7"/>
  <c r="AD56" i="7" s="1"/>
  <c r="H51" i="7"/>
  <c r="V43" i="7"/>
  <c r="AD43" i="7" s="1"/>
  <c r="X43" i="7"/>
  <c r="AF43" i="7" s="1"/>
  <c r="W43" i="7"/>
  <c r="AE43" i="7" s="1"/>
  <c r="Y43" i="7"/>
  <c r="AG43" i="7" s="1"/>
  <c r="Y31" i="7"/>
  <c r="AG31" i="7" s="1"/>
  <c r="W87" i="7"/>
  <c r="AE87" i="7" s="1"/>
  <c r="V87" i="7"/>
  <c r="AD87" i="7" s="1"/>
  <c r="Y87" i="7"/>
  <c r="AG87" i="7" s="1"/>
  <c r="X87" i="7"/>
  <c r="AF87" i="7" s="1"/>
  <c r="W90" i="7"/>
  <c r="AE90" i="7" s="1"/>
  <c r="V90" i="7"/>
  <c r="AD90" i="7" s="1"/>
  <c r="Y90" i="7"/>
  <c r="AG90" i="7" s="1"/>
  <c r="X90" i="7"/>
  <c r="AF90" i="7" s="1"/>
  <c r="H98" i="7"/>
  <c r="X66" i="7"/>
  <c r="AF66" i="7" s="1"/>
  <c r="J66" i="7"/>
  <c r="Z66" i="7" s="1"/>
  <c r="AH66" i="7" s="1"/>
  <c r="Y66" i="7"/>
  <c r="AG66" i="7" s="1"/>
  <c r="H66" i="7"/>
  <c r="W95" i="7"/>
  <c r="AE95" i="7" s="1"/>
  <c r="V95" i="7"/>
  <c r="AD95" i="7" s="1"/>
  <c r="Y95" i="7"/>
  <c r="AG95" i="7" s="1"/>
  <c r="X95" i="7"/>
  <c r="AF95" i="7" s="1"/>
  <c r="W72" i="7"/>
  <c r="AE72" i="7" s="1"/>
  <c r="V72" i="7"/>
  <c r="AD72" i="7" s="1"/>
  <c r="Y72" i="7"/>
  <c r="AG72" i="7" s="1"/>
  <c r="X72" i="7"/>
  <c r="AF72" i="7" s="1"/>
  <c r="W79" i="7"/>
  <c r="AE79" i="7" s="1"/>
  <c r="V79" i="7"/>
  <c r="AD79" i="7" s="1"/>
  <c r="Y79" i="7"/>
  <c r="AG79" i="7" s="1"/>
  <c r="X79" i="7"/>
  <c r="AF79" i="7" s="1"/>
  <c r="X42" i="7"/>
  <c r="AF42" i="7" s="1"/>
  <c r="W42" i="7"/>
  <c r="AE42" i="7" s="1"/>
  <c r="Y42" i="7"/>
  <c r="AG42" i="7" s="1"/>
  <c r="V42" i="7"/>
  <c r="AD42" i="7" s="1"/>
  <c r="H61" i="7"/>
  <c r="H47" i="7"/>
  <c r="H77" i="7"/>
  <c r="H65" i="7"/>
  <c r="V34" i="7"/>
  <c r="AD34" i="7" s="1"/>
  <c r="Y34" i="7"/>
  <c r="AG34" i="7" s="1"/>
  <c r="X34" i="7"/>
  <c r="AF34" i="7" s="1"/>
  <c r="W34" i="7"/>
  <c r="AE34" i="7" s="1"/>
  <c r="X51" i="7"/>
  <c r="AF51" i="7" s="1"/>
  <c r="Y51" i="7"/>
  <c r="AG51" i="7" s="1"/>
  <c r="W51" i="7"/>
  <c r="AE51" i="7" s="1"/>
  <c r="V51" i="7"/>
  <c r="AD51" i="7" s="1"/>
  <c r="AE9" i="7"/>
  <c r="H43" i="7"/>
  <c r="H25" i="7"/>
  <c r="W26" i="7"/>
  <c r="AE26" i="7" s="1"/>
  <c r="V26" i="7"/>
  <c r="AD26" i="7" s="1"/>
  <c r="Y26" i="7"/>
  <c r="AG26" i="7" s="1"/>
  <c r="X26" i="7"/>
  <c r="AF26" i="7" s="1"/>
  <c r="W99" i="7"/>
  <c r="AE99" i="7" s="1"/>
  <c r="V99" i="7"/>
  <c r="AD99" i="7" s="1"/>
  <c r="Y99" i="7"/>
  <c r="AG99" i="7" s="1"/>
  <c r="X99" i="7"/>
  <c r="AF99" i="7" s="1"/>
  <c r="W63" i="7"/>
  <c r="AE63" i="7" s="1"/>
  <c r="V63" i="7"/>
  <c r="AD63" i="7" s="1"/>
  <c r="X63" i="7"/>
  <c r="AF63" i="7" s="1"/>
  <c r="Y63" i="7"/>
  <c r="AG63" i="7" s="1"/>
  <c r="X10" i="7"/>
  <c r="W10" i="7"/>
  <c r="AE10" i="7" s="1"/>
  <c r="Y10" i="7"/>
  <c r="AG10" i="7" s="1"/>
  <c r="V10" i="7"/>
  <c r="AD10" i="7" s="1"/>
  <c r="W71" i="7"/>
  <c r="AE71" i="7" s="1"/>
  <c r="V71" i="7"/>
  <c r="AD71" i="7" s="1"/>
  <c r="Y71" i="7"/>
  <c r="AG71" i="7" s="1"/>
  <c r="X71" i="7"/>
  <c r="AF71" i="7" s="1"/>
  <c r="W82" i="7"/>
  <c r="AE82" i="7" s="1"/>
  <c r="V82" i="7"/>
  <c r="AD82" i="7" s="1"/>
  <c r="Y82" i="7"/>
  <c r="AG82" i="7" s="1"/>
  <c r="X82" i="7"/>
  <c r="AF82" i="7" s="1"/>
  <c r="W64" i="7"/>
  <c r="AE64" i="7" s="1"/>
  <c r="V64" i="7"/>
  <c r="AD64" i="7" s="1"/>
  <c r="Y64" i="7"/>
  <c r="AG64" i="7" s="1"/>
  <c r="X64" i="7"/>
  <c r="AF64" i="7" s="1"/>
  <c r="X54" i="7"/>
  <c r="AF54" i="7" s="1"/>
  <c r="W54" i="7"/>
  <c r="AE54" i="7" s="1"/>
  <c r="V54" i="7"/>
  <c r="AD54" i="7" s="1"/>
  <c r="Y54" i="7"/>
  <c r="AG54" i="7" s="1"/>
  <c r="X33" i="7"/>
  <c r="AF33" i="7" s="1"/>
  <c r="Y33" i="7"/>
  <c r="AG33" i="7" s="1"/>
  <c r="W33" i="7"/>
  <c r="AE33" i="7" s="1"/>
  <c r="V33" i="7"/>
  <c r="AD33" i="7" s="1"/>
  <c r="X101" i="7"/>
  <c r="AF101" i="7" s="1"/>
  <c r="W94" i="7"/>
  <c r="AE94" i="7" s="1"/>
  <c r="V94" i="7"/>
  <c r="AD94" i="7" s="1"/>
  <c r="Y94" i="7"/>
  <c r="AG94" i="7" s="1"/>
  <c r="X94" i="7"/>
  <c r="AF94" i="7" s="1"/>
  <c r="W86" i="7"/>
  <c r="AE86" i="7" s="1"/>
  <c r="V86" i="7"/>
  <c r="AD86" i="7" s="1"/>
  <c r="Y86" i="7"/>
  <c r="AG86" i="7" s="1"/>
  <c r="X86" i="7"/>
  <c r="AF86" i="7" s="1"/>
  <c r="W78" i="7"/>
  <c r="AE78" i="7" s="1"/>
  <c r="V78" i="7"/>
  <c r="AD78" i="7" s="1"/>
  <c r="Y78" i="7"/>
  <c r="AG78" i="7" s="1"/>
  <c r="X78" i="7"/>
  <c r="AF78" i="7" s="1"/>
  <c r="X50" i="7"/>
  <c r="AF50" i="7" s="1"/>
  <c r="Y50" i="7"/>
  <c r="AG50" i="7" s="1"/>
  <c r="W50" i="7"/>
  <c r="AE50" i="7" s="1"/>
  <c r="V50" i="7"/>
  <c r="AD50" i="7" s="1"/>
  <c r="Y38" i="7"/>
  <c r="AG38" i="7" s="1"/>
  <c r="X38" i="7"/>
  <c r="AF38" i="7" s="1"/>
  <c r="V38" i="7"/>
  <c r="AD38" i="7" s="1"/>
  <c r="W38" i="7"/>
  <c r="AE38" i="7" s="1"/>
  <c r="X61" i="7"/>
  <c r="AF61" i="7" s="1"/>
  <c r="W61" i="7"/>
  <c r="AE61" i="7" s="1"/>
  <c r="Y61" i="7"/>
  <c r="AG61" i="7" s="1"/>
  <c r="V61" i="7"/>
  <c r="AD61" i="7" s="1"/>
  <c r="X47" i="7"/>
  <c r="AF47" i="7" s="1"/>
  <c r="V47" i="7"/>
  <c r="AD47" i="7" s="1"/>
  <c r="Y47" i="7"/>
  <c r="AG47" i="7" s="1"/>
  <c r="W47" i="7"/>
  <c r="AE47" i="7" s="1"/>
  <c r="W77" i="7"/>
  <c r="AE77" i="7" s="1"/>
  <c r="V77" i="7"/>
  <c r="AD77" i="7" s="1"/>
  <c r="Y77" i="7"/>
  <c r="AG77" i="7" s="1"/>
  <c r="X77" i="7"/>
  <c r="AF77" i="7" s="1"/>
  <c r="W65" i="7"/>
  <c r="AE65" i="7" s="1"/>
  <c r="V65" i="7"/>
  <c r="AD65" i="7" s="1"/>
  <c r="X65" i="7"/>
  <c r="AF65" i="7" s="1"/>
  <c r="Y65" i="7"/>
  <c r="AG65" i="7" s="1"/>
  <c r="X53" i="7"/>
  <c r="AF53" i="7" s="1"/>
  <c r="Y53" i="7"/>
  <c r="AG53" i="7" s="1"/>
  <c r="W53" i="7"/>
  <c r="AE53" i="7" s="1"/>
  <c r="V53" i="7"/>
  <c r="AD53" i="7" s="1"/>
  <c r="X41" i="7"/>
  <c r="AF41" i="7" s="1"/>
  <c r="AG9" i="7"/>
  <c r="H57" i="7"/>
  <c r="V13" i="7"/>
  <c r="AD13" i="7" s="1"/>
  <c r="Y13" i="7"/>
  <c r="AG13" i="7" s="1"/>
  <c r="W13" i="7"/>
  <c r="AE13" i="7" s="1"/>
  <c r="X13" i="7"/>
  <c r="AF13" i="7" s="1"/>
  <c r="X25" i="7"/>
  <c r="AF25" i="7" s="1"/>
  <c r="Y25" i="7"/>
  <c r="AG25" i="7" s="1"/>
  <c r="W25" i="7"/>
  <c r="AE25" i="7" s="1"/>
  <c r="V25" i="7"/>
  <c r="AD25" i="7" s="1"/>
  <c r="Y17" i="7"/>
  <c r="AG17" i="7" s="1"/>
  <c r="W17" i="7"/>
  <c r="AE17" i="7" s="1"/>
  <c r="W27" i="7"/>
  <c r="AE27" i="7" s="1"/>
  <c r="W74" i="7"/>
  <c r="AE74" i="7" s="1"/>
  <c r="V74" i="7"/>
  <c r="AD74" i="7" s="1"/>
  <c r="Y74" i="7"/>
  <c r="AG74" i="7" s="1"/>
  <c r="X74" i="7"/>
  <c r="AF74" i="7" s="1"/>
  <c r="J44" i="7"/>
  <c r="Z44" i="7" s="1"/>
  <c r="AH44" i="7" s="1"/>
  <c r="W44" i="7"/>
  <c r="AE44" i="7" s="1"/>
  <c r="W85" i="7"/>
  <c r="AE85" i="7" s="1"/>
  <c r="V85" i="7"/>
  <c r="AD85" i="7" s="1"/>
  <c r="Y85" i="7"/>
  <c r="AG85" i="7" s="1"/>
  <c r="X85" i="7"/>
  <c r="AF85" i="7" s="1"/>
  <c r="H69" i="7"/>
  <c r="Y101" i="7"/>
  <c r="AG101" i="7" s="1"/>
  <c r="J100" i="7"/>
  <c r="Z100" i="7" s="1"/>
  <c r="AH100" i="7" s="1"/>
  <c r="Y100" i="7"/>
  <c r="AG100" i="7" s="1"/>
  <c r="X100" i="7"/>
  <c r="AF100" i="7" s="1"/>
  <c r="H102" i="7"/>
  <c r="W68" i="7"/>
  <c r="AE68" i="7" s="1"/>
  <c r="V68" i="7"/>
  <c r="AD68" i="7" s="1"/>
  <c r="Y68" i="7"/>
  <c r="AG68" i="7" s="1"/>
  <c r="X68" i="7"/>
  <c r="AF68" i="7" s="1"/>
  <c r="W91" i="7"/>
  <c r="AE91" i="7" s="1"/>
  <c r="V91" i="7"/>
  <c r="AD91" i="7" s="1"/>
  <c r="Y91" i="7"/>
  <c r="AG91" i="7" s="1"/>
  <c r="X91" i="7"/>
  <c r="AF91" i="7" s="1"/>
  <c r="W75" i="7"/>
  <c r="AE75" i="7" s="1"/>
  <c r="V75" i="7"/>
  <c r="AD75" i="7" s="1"/>
  <c r="Y75" i="7"/>
  <c r="AG75" i="7" s="1"/>
  <c r="X75" i="7"/>
  <c r="AF75" i="7" s="1"/>
  <c r="Y40" i="7"/>
  <c r="AG40" i="7" s="1"/>
  <c r="X40" i="7"/>
  <c r="AF40" i="7" s="1"/>
  <c r="V40" i="7"/>
  <c r="AD40" i="7" s="1"/>
  <c r="W40" i="7"/>
  <c r="AE40" i="7" s="1"/>
  <c r="H37" i="7"/>
  <c r="W37" i="7"/>
  <c r="AE37" i="7" s="1"/>
  <c r="J37" i="7"/>
  <c r="Z37" i="7" s="1"/>
  <c r="AH37" i="7" s="1"/>
  <c r="H89" i="7"/>
  <c r="H73" i="7"/>
  <c r="H55" i="7"/>
  <c r="W41" i="7"/>
  <c r="AE41" i="7" s="1"/>
  <c r="X57" i="7"/>
  <c r="AF57" i="7" s="1"/>
  <c r="W57" i="7"/>
  <c r="AE57" i="7" s="1"/>
  <c r="Y57" i="7"/>
  <c r="AG57" i="7" s="1"/>
  <c r="V57" i="7"/>
  <c r="AD57" i="7" s="1"/>
  <c r="H52" i="7"/>
  <c r="X15" i="7"/>
  <c r="AF15" i="7" s="1"/>
  <c r="W15" i="7"/>
  <c r="AE15" i="7" s="1"/>
  <c r="V15" i="7"/>
  <c r="AD15" i="7" s="1"/>
  <c r="Y15" i="7"/>
  <c r="AG15" i="7" s="1"/>
  <c r="X17" i="7"/>
  <c r="AF17" i="7" s="1"/>
  <c r="X27" i="7"/>
  <c r="AF27" i="7" s="1"/>
  <c r="X60" i="7"/>
  <c r="AF60" i="7" s="1"/>
  <c r="W60" i="7"/>
  <c r="AE60" i="7" s="1"/>
  <c r="Y60" i="7"/>
  <c r="AG60" i="7" s="1"/>
  <c r="V60" i="7"/>
  <c r="AD60" i="7" s="1"/>
  <c r="W30" i="7"/>
  <c r="AE30" i="7" s="1"/>
  <c r="V30" i="7"/>
  <c r="AD30" i="7" s="1"/>
  <c r="X30" i="7"/>
  <c r="AF30" i="7" s="1"/>
  <c r="Y30" i="7"/>
  <c r="AG30" i="7" s="1"/>
  <c r="H101" i="7"/>
  <c r="W101" i="7"/>
  <c r="AE101" i="7" s="1"/>
  <c r="W102" i="7"/>
  <c r="AE102" i="7" s="1"/>
  <c r="V102" i="7"/>
  <c r="AD102" i="7" s="1"/>
  <c r="Y102" i="7"/>
  <c r="AG102" i="7" s="1"/>
  <c r="X102" i="7"/>
  <c r="AF102" i="7" s="1"/>
  <c r="W92" i="7"/>
  <c r="AE92" i="7" s="1"/>
  <c r="V92" i="7"/>
  <c r="AD92" i="7" s="1"/>
  <c r="Y92" i="7"/>
  <c r="AG92" i="7" s="1"/>
  <c r="X92" i="7"/>
  <c r="AF92" i="7" s="1"/>
  <c r="W84" i="7"/>
  <c r="AE84" i="7" s="1"/>
  <c r="V84" i="7"/>
  <c r="AD84" i="7" s="1"/>
  <c r="Y84" i="7"/>
  <c r="AG84" i="7" s="1"/>
  <c r="X84" i="7"/>
  <c r="AF84" i="7" s="1"/>
  <c r="W76" i="7"/>
  <c r="AE76" i="7" s="1"/>
  <c r="V76" i="7"/>
  <c r="AD76" i="7" s="1"/>
  <c r="Y76" i="7"/>
  <c r="AG76" i="7" s="1"/>
  <c r="X76" i="7"/>
  <c r="AF76" i="7" s="1"/>
  <c r="J45" i="7"/>
  <c r="Z45" i="7" s="1"/>
  <c r="AH45" i="7" s="1"/>
  <c r="H45" i="7"/>
  <c r="Y36" i="7"/>
  <c r="AG36" i="7" s="1"/>
  <c r="V36" i="7"/>
  <c r="AD36" i="7" s="1"/>
  <c r="X36" i="7"/>
  <c r="AF36" i="7" s="1"/>
  <c r="W36" i="7"/>
  <c r="AE36" i="7" s="1"/>
  <c r="X48" i="7"/>
  <c r="AF48" i="7" s="1"/>
  <c r="Y48" i="7"/>
  <c r="AG48" i="7" s="1"/>
  <c r="W48" i="7"/>
  <c r="AE48" i="7" s="1"/>
  <c r="V48" i="7"/>
  <c r="AD48" i="7" s="1"/>
  <c r="X44" i="7"/>
  <c r="AF44" i="7" s="1"/>
  <c r="W89" i="7"/>
  <c r="AE89" i="7" s="1"/>
  <c r="V89" i="7"/>
  <c r="AD89" i="7" s="1"/>
  <c r="Y89" i="7"/>
  <c r="AG89" i="7" s="1"/>
  <c r="X89" i="7"/>
  <c r="AF89" i="7" s="1"/>
  <c r="W73" i="7"/>
  <c r="AE73" i="7" s="1"/>
  <c r="V73" i="7"/>
  <c r="AD73" i="7" s="1"/>
  <c r="Y73" i="7"/>
  <c r="AG73" i="7" s="1"/>
  <c r="X73" i="7"/>
  <c r="AF73" i="7" s="1"/>
  <c r="X55" i="7"/>
  <c r="AF55" i="7" s="1"/>
  <c r="W55" i="7"/>
  <c r="AE55" i="7" s="1"/>
  <c r="Y55" i="7"/>
  <c r="AG55" i="7" s="1"/>
  <c r="V55" i="7"/>
  <c r="AD55" i="7" s="1"/>
  <c r="X46" i="7"/>
  <c r="AF46" i="7" s="1"/>
  <c r="W46" i="7"/>
  <c r="AE46" i="7" s="1"/>
  <c r="V46" i="7"/>
  <c r="AD46" i="7" s="1"/>
  <c r="Y46" i="7"/>
  <c r="AG46" i="7" s="1"/>
  <c r="W45" i="7"/>
  <c r="AE45" i="7" s="1"/>
  <c r="V11" i="7"/>
  <c r="AD11" i="7" s="1"/>
  <c r="Y11" i="7"/>
  <c r="AG11" i="7" s="1"/>
  <c r="W11" i="7"/>
  <c r="AE11" i="7" s="1"/>
  <c r="X11" i="7"/>
  <c r="AF11" i="7" s="1"/>
  <c r="W39" i="7"/>
  <c r="AE39" i="7" s="1"/>
  <c r="V39" i="7"/>
  <c r="AD39" i="7" s="1"/>
  <c r="Y39" i="7"/>
  <c r="AG39" i="7" s="1"/>
  <c r="X39" i="7"/>
  <c r="AF39" i="7" s="1"/>
  <c r="X52" i="7"/>
  <c r="AF52" i="7" s="1"/>
  <c r="Y52" i="7"/>
  <c r="AG52" i="7" s="1"/>
  <c r="W52" i="7"/>
  <c r="AE52" i="7" s="1"/>
  <c r="V52" i="7"/>
  <c r="AD52" i="7" s="1"/>
  <c r="Y27" i="7"/>
  <c r="AG27" i="7" s="1"/>
  <c r="W53" i="6"/>
  <c r="AE53" i="6" s="1"/>
  <c r="Y53" i="6"/>
  <c r="AG53" i="6" s="1"/>
  <c r="X53" i="6"/>
  <c r="AF53" i="6" s="1"/>
  <c r="V53" i="6"/>
  <c r="AD53" i="6" s="1"/>
  <c r="W65" i="6"/>
  <c r="AE65" i="6" s="1"/>
  <c r="V65" i="6"/>
  <c r="AD65" i="6" s="1"/>
  <c r="Y65" i="6"/>
  <c r="AG65" i="6" s="1"/>
  <c r="X65" i="6"/>
  <c r="AF65" i="6" s="1"/>
  <c r="W76" i="6"/>
  <c r="AE76" i="6" s="1"/>
  <c r="V76" i="6"/>
  <c r="AD76" i="6" s="1"/>
  <c r="Y76" i="6"/>
  <c r="AG76" i="6" s="1"/>
  <c r="X76" i="6"/>
  <c r="AF76" i="6" s="1"/>
  <c r="W95" i="6"/>
  <c r="AE95" i="6" s="1"/>
  <c r="V95" i="6"/>
  <c r="AD95" i="6" s="1"/>
  <c r="Y95" i="6"/>
  <c r="AG95" i="6" s="1"/>
  <c r="X95" i="6"/>
  <c r="AF95" i="6" s="1"/>
  <c r="W96" i="6"/>
  <c r="AE96" i="6" s="1"/>
  <c r="V96" i="6"/>
  <c r="AD96" i="6" s="1"/>
  <c r="Y96" i="6"/>
  <c r="AG96" i="6" s="1"/>
  <c r="X96" i="6"/>
  <c r="AF96" i="6" s="1"/>
  <c r="W64" i="6"/>
  <c r="AE64" i="6" s="1"/>
  <c r="V64" i="6"/>
  <c r="AD64" i="6" s="1"/>
  <c r="Y64" i="6"/>
  <c r="AG64" i="6" s="1"/>
  <c r="X64" i="6"/>
  <c r="AF64" i="6" s="1"/>
  <c r="W49" i="6"/>
  <c r="AE49" i="6" s="1"/>
  <c r="Y49" i="6"/>
  <c r="AG49" i="6" s="1"/>
  <c r="V49" i="6"/>
  <c r="AD49" i="6" s="1"/>
  <c r="X49" i="6"/>
  <c r="AF49" i="6" s="1"/>
  <c r="W77" i="6"/>
  <c r="AE77" i="6" s="1"/>
  <c r="V77" i="6"/>
  <c r="AD77" i="6" s="1"/>
  <c r="Y77" i="6"/>
  <c r="AG77" i="6" s="1"/>
  <c r="X77" i="6"/>
  <c r="AF77" i="6" s="1"/>
  <c r="W98" i="6"/>
  <c r="AE98" i="6" s="1"/>
  <c r="V98" i="6"/>
  <c r="AD98" i="6" s="1"/>
  <c r="Y98" i="6"/>
  <c r="AG98" i="6" s="1"/>
  <c r="X98" i="6"/>
  <c r="AF98" i="6" s="1"/>
  <c r="W66" i="6"/>
  <c r="AE66" i="6" s="1"/>
  <c r="V66" i="6"/>
  <c r="AD66" i="6" s="1"/>
  <c r="Y66" i="6"/>
  <c r="AG66" i="6" s="1"/>
  <c r="X66" i="6"/>
  <c r="AF66" i="6" s="1"/>
  <c r="W48" i="6"/>
  <c r="AE48" i="6" s="1"/>
  <c r="X48" i="6"/>
  <c r="AF48" i="6" s="1"/>
  <c r="V48" i="6"/>
  <c r="AD48" i="6" s="1"/>
  <c r="Y48" i="6"/>
  <c r="AG48" i="6" s="1"/>
  <c r="W97" i="6"/>
  <c r="AE97" i="6" s="1"/>
  <c r="V97" i="6"/>
  <c r="AD97" i="6" s="1"/>
  <c r="Y97" i="6"/>
  <c r="AG97" i="6" s="1"/>
  <c r="X97" i="6"/>
  <c r="AF97" i="6" s="1"/>
  <c r="W16" i="6"/>
  <c r="AE16" i="6" s="1"/>
  <c r="V16" i="6"/>
  <c r="AD16" i="6" s="1"/>
  <c r="Y16" i="6"/>
  <c r="AG16" i="6" s="1"/>
  <c r="X16" i="6"/>
  <c r="AF16" i="6" s="1"/>
  <c r="H87" i="6"/>
  <c r="X34" i="6"/>
  <c r="AF34" i="6" s="1"/>
  <c r="X27" i="6"/>
  <c r="AF27" i="6" s="1"/>
  <c r="V27" i="6"/>
  <c r="AD27" i="6" s="1"/>
  <c r="W27" i="6"/>
  <c r="AE27" i="6" s="1"/>
  <c r="Y27" i="6"/>
  <c r="AG27" i="6" s="1"/>
  <c r="H51" i="6"/>
  <c r="X12" i="6"/>
  <c r="AF12" i="6" s="1"/>
  <c r="Y25" i="6"/>
  <c r="AG25" i="6" s="1"/>
  <c r="W63" i="6"/>
  <c r="AE63" i="6" s="1"/>
  <c r="V63" i="6"/>
  <c r="AD63" i="6" s="1"/>
  <c r="Y63" i="6"/>
  <c r="AG63" i="6" s="1"/>
  <c r="X63" i="6"/>
  <c r="AF63" i="6" s="1"/>
  <c r="W47" i="6"/>
  <c r="AE47" i="6" s="1"/>
  <c r="Y47" i="6"/>
  <c r="AG47" i="6" s="1"/>
  <c r="X47" i="6"/>
  <c r="AF47" i="6" s="1"/>
  <c r="V47" i="6"/>
  <c r="AD47" i="6" s="1"/>
  <c r="W94" i="6"/>
  <c r="AE94" i="6" s="1"/>
  <c r="V94" i="6"/>
  <c r="AD94" i="6" s="1"/>
  <c r="Y94" i="6"/>
  <c r="AG94" i="6" s="1"/>
  <c r="X94" i="6"/>
  <c r="AF94" i="6" s="1"/>
  <c r="W86" i="6"/>
  <c r="AE86" i="6" s="1"/>
  <c r="V86" i="6"/>
  <c r="AD86" i="6" s="1"/>
  <c r="Y86" i="6"/>
  <c r="AG86" i="6" s="1"/>
  <c r="X86" i="6"/>
  <c r="AF86" i="6" s="1"/>
  <c r="W83" i="6"/>
  <c r="AE83" i="6" s="1"/>
  <c r="V83" i="6"/>
  <c r="AD83" i="6" s="1"/>
  <c r="Y83" i="6"/>
  <c r="AG83" i="6" s="1"/>
  <c r="X83" i="6"/>
  <c r="AF83" i="6" s="1"/>
  <c r="W100" i="6"/>
  <c r="AE100" i="6" s="1"/>
  <c r="V100" i="6"/>
  <c r="AD100" i="6" s="1"/>
  <c r="Y100" i="6"/>
  <c r="AG100" i="6" s="1"/>
  <c r="X100" i="6"/>
  <c r="AF100" i="6" s="1"/>
  <c r="W68" i="6"/>
  <c r="AE68" i="6" s="1"/>
  <c r="V68" i="6"/>
  <c r="AD68" i="6" s="1"/>
  <c r="Y68" i="6"/>
  <c r="AG68" i="6" s="1"/>
  <c r="X68" i="6"/>
  <c r="AF68" i="6" s="1"/>
  <c r="H33" i="6"/>
  <c r="V21" i="6"/>
  <c r="AD21" i="6" s="1"/>
  <c r="Y21" i="6"/>
  <c r="AG21" i="6" s="1"/>
  <c r="X21" i="6"/>
  <c r="AF21" i="6" s="1"/>
  <c r="W21" i="6"/>
  <c r="AE21" i="6" s="1"/>
  <c r="W87" i="6"/>
  <c r="AE87" i="6" s="1"/>
  <c r="V87" i="6"/>
  <c r="AD87" i="6" s="1"/>
  <c r="Y87" i="6"/>
  <c r="AG87" i="6" s="1"/>
  <c r="X87" i="6"/>
  <c r="AF87" i="6" s="1"/>
  <c r="H103" i="6"/>
  <c r="Y34" i="6"/>
  <c r="AG34" i="6" s="1"/>
  <c r="X14" i="6"/>
  <c r="AF14" i="6" s="1"/>
  <c r="W23" i="6"/>
  <c r="AE23" i="6" s="1"/>
  <c r="X25" i="6"/>
  <c r="AF25" i="6" s="1"/>
  <c r="W104" i="6"/>
  <c r="AE104" i="6" s="1"/>
  <c r="V104" i="6"/>
  <c r="AD104" i="6" s="1"/>
  <c r="Y104" i="6"/>
  <c r="AG104" i="6" s="1"/>
  <c r="X104" i="6"/>
  <c r="AF104" i="6" s="1"/>
  <c r="W91" i="6"/>
  <c r="AE91" i="6" s="1"/>
  <c r="V91" i="6"/>
  <c r="AD91" i="6" s="1"/>
  <c r="Y91" i="6"/>
  <c r="AG91" i="6" s="1"/>
  <c r="X91" i="6"/>
  <c r="AF91" i="6" s="1"/>
  <c r="W71" i="6"/>
  <c r="AE71" i="6" s="1"/>
  <c r="V71" i="6"/>
  <c r="AD71" i="6" s="1"/>
  <c r="Y71" i="6"/>
  <c r="AG71" i="6" s="1"/>
  <c r="X71" i="6"/>
  <c r="AF71" i="6" s="1"/>
  <c r="W73" i="6"/>
  <c r="AE73" i="6" s="1"/>
  <c r="V73" i="6"/>
  <c r="AD73" i="6" s="1"/>
  <c r="Y73" i="6"/>
  <c r="AG73" i="6" s="1"/>
  <c r="X73" i="6"/>
  <c r="AF73" i="6" s="1"/>
  <c r="W88" i="6"/>
  <c r="AE88" i="6" s="1"/>
  <c r="V88" i="6"/>
  <c r="AD88" i="6" s="1"/>
  <c r="Y88" i="6"/>
  <c r="AG88" i="6" s="1"/>
  <c r="X88" i="6"/>
  <c r="AF88" i="6" s="1"/>
  <c r="W61" i="6"/>
  <c r="AE61" i="6" s="1"/>
  <c r="Y61" i="6"/>
  <c r="AG61" i="6" s="1"/>
  <c r="X61" i="6"/>
  <c r="AF61" i="6" s="1"/>
  <c r="V61" i="6"/>
  <c r="AD61" i="6" s="1"/>
  <c r="W45" i="6"/>
  <c r="AE45" i="6" s="1"/>
  <c r="Y45" i="6"/>
  <c r="AG45" i="6" s="1"/>
  <c r="X45" i="6"/>
  <c r="AF45" i="6" s="1"/>
  <c r="V45" i="6"/>
  <c r="AD45" i="6" s="1"/>
  <c r="W101" i="6"/>
  <c r="AE101" i="6" s="1"/>
  <c r="V101" i="6"/>
  <c r="AD101" i="6" s="1"/>
  <c r="Y101" i="6"/>
  <c r="AG101" i="6" s="1"/>
  <c r="X101" i="6"/>
  <c r="AF101" i="6" s="1"/>
  <c r="W69" i="6"/>
  <c r="AE69" i="6" s="1"/>
  <c r="V69" i="6"/>
  <c r="AD69" i="6" s="1"/>
  <c r="Y69" i="6"/>
  <c r="AG69" i="6" s="1"/>
  <c r="X69" i="6"/>
  <c r="AF69" i="6" s="1"/>
  <c r="W90" i="6"/>
  <c r="AE90" i="6" s="1"/>
  <c r="V90" i="6"/>
  <c r="AD90" i="6" s="1"/>
  <c r="Y90" i="6"/>
  <c r="AG90" i="6" s="1"/>
  <c r="X90" i="6"/>
  <c r="AF90" i="6" s="1"/>
  <c r="W60" i="6"/>
  <c r="AE60" i="6" s="1"/>
  <c r="X60" i="6"/>
  <c r="AF60" i="6" s="1"/>
  <c r="V60" i="6"/>
  <c r="AD60" i="6" s="1"/>
  <c r="Y60" i="6"/>
  <c r="AG60" i="6" s="1"/>
  <c r="W44" i="6"/>
  <c r="AE44" i="6" s="1"/>
  <c r="X44" i="6"/>
  <c r="AF44" i="6" s="1"/>
  <c r="V44" i="6"/>
  <c r="AD44" i="6" s="1"/>
  <c r="Y44" i="6"/>
  <c r="AG44" i="6" s="1"/>
  <c r="W89" i="6"/>
  <c r="AE89" i="6" s="1"/>
  <c r="V89" i="6"/>
  <c r="AD89" i="6" s="1"/>
  <c r="Y89" i="6"/>
  <c r="AG89" i="6" s="1"/>
  <c r="X89" i="6"/>
  <c r="AF89" i="6" s="1"/>
  <c r="X30" i="6"/>
  <c r="AF30" i="6" s="1"/>
  <c r="V30" i="6"/>
  <c r="AD30" i="6" s="1"/>
  <c r="W30" i="6"/>
  <c r="AE30" i="6" s="1"/>
  <c r="Y30" i="6"/>
  <c r="AG30" i="6" s="1"/>
  <c r="W103" i="6"/>
  <c r="AE103" i="6" s="1"/>
  <c r="V103" i="6"/>
  <c r="AD103" i="6" s="1"/>
  <c r="Y103" i="6"/>
  <c r="AG103" i="6" s="1"/>
  <c r="X103" i="6"/>
  <c r="AF103" i="6" s="1"/>
  <c r="Y14" i="6"/>
  <c r="AG14" i="6" s="1"/>
  <c r="X23" i="6"/>
  <c r="AF23" i="6" s="1"/>
  <c r="W74" i="6"/>
  <c r="AE74" i="6" s="1"/>
  <c r="V74" i="6"/>
  <c r="AD74" i="6" s="1"/>
  <c r="Y74" i="6"/>
  <c r="AG74" i="6" s="1"/>
  <c r="X74" i="6"/>
  <c r="AF74" i="6" s="1"/>
  <c r="W78" i="6"/>
  <c r="AE78" i="6" s="1"/>
  <c r="V78" i="6"/>
  <c r="AD78" i="6" s="1"/>
  <c r="Y78" i="6"/>
  <c r="AG78" i="6" s="1"/>
  <c r="X78" i="6"/>
  <c r="AF78" i="6" s="1"/>
  <c r="W75" i="6"/>
  <c r="AE75" i="6" s="1"/>
  <c r="V75" i="6"/>
  <c r="AD75" i="6" s="1"/>
  <c r="Y75" i="6"/>
  <c r="AG75" i="6" s="1"/>
  <c r="X75" i="6"/>
  <c r="AF75" i="6" s="1"/>
  <c r="X42" i="6"/>
  <c r="AF42" i="6" s="1"/>
  <c r="W42" i="6"/>
  <c r="AE42" i="6" s="1"/>
  <c r="V42" i="6"/>
  <c r="AD42" i="6" s="1"/>
  <c r="Y42" i="6"/>
  <c r="AG42" i="6" s="1"/>
  <c r="W92" i="6"/>
  <c r="AE92" i="6" s="1"/>
  <c r="V92" i="6"/>
  <c r="AD92" i="6" s="1"/>
  <c r="Y92" i="6"/>
  <c r="AG92" i="6" s="1"/>
  <c r="X92" i="6"/>
  <c r="AF92" i="6" s="1"/>
  <c r="Y9" i="6"/>
  <c r="X9" i="6"/>
  <c r="W9" i="6"/>
  <c r="V9" i="6"/>
  <c r="AD9" i="6" s="1"/>
  <c r="X31" i="6"/>
  <c r="AF31" i="6" s="1"/>
  <c r="V31" i="6"/>
  <c r="AD31" i="6" s="1"/>
  <c r="W31" i="6"/>
  <c r="AE31" i="6" s="1"/>
  <c r="Y31" i="6"/>
  <c r="AG31" i="6" s="1"/>
  <c r="W70" i="6"/>
  <c r="AE70" i="6" s="1"/>
  <c r="V70" i="6"/>
  <c r="AD70" i="6" s="1"/>
  <c r="Y70" i="6"/>
  <c r="AG70" i="6" s="1"/>
  <c r="X70" i="6"/>
  <c r="AF70" i="6" s="1"/>
  <c r="W59" i="6"/>
  <c r="AE59" i="6" s="1"/>
  <c r="Y59" i="6"/>
  <c r="AG59" i="6" s="1"/>
  <c r="X59" i="6"/>
  <c r="AF59" i="6" s="1"/>
  <c r="V59" i="6"/>
  <c r="AD59" i="6" s="1"/>
  <c r="Y23" i="6"/>
  <c r="AG23" i="6" s="1"/>
  <c r="Y15" i="6"/>
  <c r="AG15" i="6" s="1"/>
  <c r="W72" i="6"/>
  <c r="AE72" i="6" s="1"/>
  <c r="V72" i="6"/>
  <c r="AD72" i="6" s="1"/>
  <c r="Y72" i="6"/>
  <c r="AG72" i="6" s="1"/>
  <c r="X72" i="6"/>
  <c r="AF72" i="6" s="1"/>
  <c r="W85" i="6"/>
  <c r="AE85" i="6" s="1"/>
  <c r="V85" i="6"/>
  <c r="AD85" i="6" s="1"/>
  <c r="Y85" i="6"/>
  <c r="AG85" i="6" s="1"/>
  <c r="X85" i="6"/>
  <c r="AF85" i="6" s="1"/>
  <c r="W52" i="6"/>
  <c r="AE52" i="6" s="1"/>
  <c r="X52" i="6"/>
  <c r="AF52" i="6" s="1"/>
  <c r="V52" i="6"/>
  <c r="AD52" i="6" s="1"/>
  <c r="Y52" i="6"/>
  <c r="AG52" i="6" s="1"/>
  <c r="W51" i="6"/>
  <c r="AE51" i="6" s="1"/>
  <c r="Y51" i="6"/>
  <c r="AG51" i="6" s="1"/>
  <c r="X51" i="6"/>
  <c r="AF51" i="6" s="1"/>
  <c r="V51" i="6"/>
  <c r="AD51" i="6" s="1"/>
  <c r="W80" i="6"/>
  <c r="AE80" i="6" s="1"/>
  <c r="V80" i="6"/>
  <c r="AD80" i="6" s="1"/>
  <c r="Y80" i="6"/>
  <c r="AG80" i="6" s="1"/>
  <c r="X80" i="6"/>
  <c r="AF80" i="6" s="1"/>
  <c r="W57" i="6"/>
  <c r="AE57" i="6" s="1"/>
  <c r="Y57" i="6"/>
  <c r="AG57" i="6" s="1"/>
  <c r="X57" i="6"/>
  <c r="AF57" i="6" s="1"/>
  <c r="V57" i="6"/>
  <c r="AD57" i="6" s="1"/>
  <c r="W93" i="6"/>
  <c r="AE93" i="6" s="1"/>
  <c r="V93" i="6"/>
  <c r="AD93" i="6" s="1"/>
  <c r="Y93" i="6"/>
  <c r="AG93" i="6" s="1"/>
  <c r="X93" i="6"/>
  <c r="AF93" i="6" s="1"/>
  <c r="W82" i="6"/>
  <c r="AE82" i="6" s="1"/>
  <c r="V82" i="6"/>
  <c r="AD82" i="6" s="1"/>
  <c r="Y82" i="6"/>
  <c r="AG82" i="6" s="1"/>
  <c r="X82" i="6"/>
  <c r="AF82" i="6" s="1"/>
  <c r="W56" i="6"/>
  <c r="AE56" i="6" s="1"/>
  <c r="X56" i="6"/>
  <c r="AF56" i="6" s="1"/>
  <c r="V56" i="6"/>
  <c r="AD56" i="6" s="1"/>
  <c r="Y56" i="6"/>
  <c r="AG56" i="6" s="1"/>
  <c r="W81" i="6"/>
  <c r="AE81" i="6" s="1"/>
  <c r="V81" i="6"/>
  <c r="AD81" i="6" s="1"/>
  <c r="Y81" i="6"/>
  <c r="AG81" i="6" s="1"/>
  <c r="X81" i="6"/>
  <c r="AF81" i="6" s="1"/>
  <c r="W55" i="6"/>
  <c r="AE55" i="6" s="1"/>
  <c r="Y55" i="6"/>
  <c r="AG55" i="6" s="1"/>
  <c r="X55" i="6"/>
  <c r="AF55" i="6" s="1"/>
  <c r="V55" i="6"/>
  <c r="AD55" i="6" s="1"/>
  <c r="W14" i="6"/>
  <c r="AE14" i="6" s="1"/>
  <c r="Y33" i="6"/>
  <c r="AG33" i="6" s="1"/>
  <c r="W102" i="6"/>
  <c r="AE102" i="6" s="1"/>
  <c r="V102" i="6"/>
  <c r="AD102" i="6" s="1"/>
  <c r="Y102" i="6"/>
  <c r="AG102" i="6" s="1"/>
  <c r="X102" i="6"/>
  <c r="AF102" i="6" s="1"/>
  <c r="W99" i="6"/>
  <c r="AE99" i="6" s="1"/>
  <c r="V99" i="6"/>
  <c r="AD99" i="6" s="1"/>
  <c r="Y99" i="6"/>
  <c r="AG99" i="6" s="1"/>
  <c r="X99" i="6"/>
  <c r="AF99" i="6" s="1"/>
  <c r="W67" i="6"/>
  <c r="AE67" i="6" s="1"/>
  <c r="V67" i="6"/>
  <c r="AD67" i="6" s="1"/>
  <c r="Y67" i="6"/>
  <c r="AG67" i="6" s="1"/>
  <c r="X67" i="6"/>
  <c r="AF67" i="6" s="1"/>
  <c r="W84" i="6"/>
  <c r="AE84" i="6" s="1"/>
  <c r="V84" i="6"/>
  <c r="AD84" i="6" s="1"/>
  <c r="Y84" i="6"/>
  <c r="AG84" i="6" s="1"/>
  <c r="X84" i="6"/>
  <c r="AF84" i="6" s="1"/>
  <c r="H63" i="6"/>
  <c r="H34" i="6"/>
  <c r="H55" i="6"/>
  <c r="X33" i="6"/>
  <c r="AF33" i="6" s="1"/>
  <c r="W43" i="6"/>
  <c r="AE43" i="6" s="1"/>
  <c r="Y43" i="6"/>
  <c r="AG43" i="6" s="1"/>
  <c r="X43" i="6"/>
  <c r="AF43" i="6" s="1"/>
  <c r="V43" i="6"/>
  <c r="AD43" i="6" s="1"/>
  <c r="W79" i="6"/>
  <c r="AE79" i="6" s="1"/>
  <c r="V79" i="6"/>
  <c r="AD79" i="6" s="1"/>
  <c r="Y79" i="6"/>
  <c r="AG79" i="6" s="1"/>
  <c r="X79" i="6"/>
  <c r="AF79" i="6" s="1"/>
  <c r="H65" i="6"/>
  <c r="V10" i="6"/>
  <c r="AD10" i="6" s="1"/>
  <c r="Y10" i="6"/>
  <c r="AG10" i="6" s="1"/>
  <c r="X10" i="6"/>
  <c r="AF10" i="6" s="1"/>
  <c r="W10" i="6"/>
  <c r="AE10" i="6" s="1"/>
  <c r="W77" i="5"/>
  <c r="AE77" i="5" s="1"/>
  <c r="V77" i="5"/>
  <c r="AD77" i="5" s="1"/>
  <c r="Y77" i="5"/>
  <c r="AG77" i="5" s="1"/>
  <c r="X77" i="5"/>
  <c r="AF77" i="5" s="1"/>
  <c r="X34" i="5"/>
  <c r="AF34" i="5" s="1"/>
  <c r="J34" i="5"/>
  <c r="Z34" i="5" s="1"/>
  <c r="AH34" i="5" s="1"/>
  <c r="W31" i="5"/>
  <c r="AE31" i="5" s="1"/>
  <c r="Y31" i="5"/>
  <c r="AG31" i="5" s="1"/>
  <c r="X31" i="5"/>
  <c r="AF31" i="5" s="1"/>
  <c r="V31" i="5"/>
  <c r="AD31" i="5" s="1"/>
  <c r="W9" i="5"/>
  <c r="W99" i="5"/>
  <c r="AE99" i="5" s="1"/>
  <c r="V99" i="5"/>
  <c r="AD99" i="5" s="1"/>
  <c r="Y99" i="5"/>
  <c r="AG99" i="5" s="1"/>
  <c r="X99" i="5"/>
  <c r="AF99" i="5" s="1"/>
  <c r="W91" i="5"/>
  <c r="AE91" i="5" s="1"/>
  <c r="V91" i="5"/>
  <c r="AD91" i="5" s="1"/>
  <c r="Y91" i="5"/>
  <c r="AG91" i="5" s="1"/>
  <c r="X91" i="5"/>
  <c r="AF91" i="5" s="1"/>
  <c r="W83" i="5"/>
  <c r="AE83" i="5" s="1"/>
  <c r="V83" i="5"/>
  <c r="AD83" i="5" s="1"/>
  <c r="Y83" i="5"/>
  <c r="AG83" i="5" s="1"/>
  <c r="X83" i="5"/>
  <c r="AF83" i="5" s="1"/>
  <c r="W75" i="5"/>
  <c r="AE75" i="5" s="1"/>
  <c r="V75" i="5"/>
  <c r="AD75" i="5" s="1"/>
  <c r="Y75" i="5"/>
  <c r="AG75" i="5" s="1"/>
  <c r="X75" i="5"/>
  <c r="AF75" i="5" s="1"/>
  <c r="H94" i="5"/>
  <c r="Y54" i="5"/>
  <c r="AG54" i="5" s="1"/>
  <c r="X54" i="5"/>
  <c r="AF54" i="5" s="1"/>
  <c r="W54" i="5"/>
  <c r="AE54" i="5" s="1"/>
  <c r="V54" i="5"/>
  <c r="AD54" i="5" s="1"/>
  <c r="H59" i="5"/>
  <c r="X59" i="5"/>
  <c r="AF59" i="5" s="1"/>
  <c r="J59" i="5"/>
  <c r="Z59" i="5" s="1"/>
  <c r="AH59" i="5" s="1"/>
  <c r="Y26" i="5"/>
  <c r="AG26" i="5" s="1"/>
  <c r="J26" i="5"/>
  <c r="Z26" i="5" s="1"/>
  <c r="AH26" i="5" s="1"/>
  <c r="H76" i="5"/>
  <c r="H34" i="5"/>
  <c r="W69" i="5"/>
  <c r="AE69" i="5" s="1"/>
  <c r="V69" i="5"/>
  <c r="AD69" i="5" s="1"/>
  <c r="Y69" i="5"/>
  <c r="AG69" i="5" s="1"/>
  <c r="X69" i="5"/>
  <c r="AF69" i="5" s="1"/>
  <c r="W68" i="5"/>
  <c r="AE68" i="5" s="1"/>
  <c r="V68" i="5"/>
  <c r="AD68" i="5" s="1"/>
  <c r="Y68" i="5"/>
  <c r="AG68" i="5" s="1"/>
  <c r="X68" i="5"/>
  <c r="AF68" i="5" s="1"/>
  <c r="Y32" i="5"/>
  <c r="AG32" i="5" s="1"/>
  <c r="W61" i="5"/>
  <c r="AE61" i="5" s="1"/>
  <c r="Y61" i="5"/>
  <c r="AG61" i="5" s="1"/>
  <c r="X61" i="5"/>
  <c r="AF61" i="5" s="1"/>
  <c r="V61" i="5"/>
  <c r="AD61" i="5" s="1"/>
  <c r="X38" i="5"/>
  <c r="AF38" i="5" s="1"/>
  <c r="H45" i="5"/>
  <c r="X26" i="5"/>
  <c r="AF26" i="5" s="1"/>
  <c r="H35" i="5"/>
  <c r="W93" i="5"/>
  <c r="AE93" i="5" s="1"/>
  <c r="V93" i="5"/>
  <c r="AD93" i="5" s="1"/>
  <c r="Y93" i="5"/>
  <c r="AG93" i="5" s="1"/>
  <c r="X93" i="5"/>
  <c r="AF93" i="5" s="1"/>
  <c r="Y44" i="5"/>
  <c r="AG44" i="5" s="1"/>
  <c r="X44" i="5"/>
  <c r="AF44" i="5" s="1"/>
  <c r="W44" i="5"/>
  <c r="AE44" i="5" s="1"/>
  <c r="V44" i="5"/>
  <c r="AD44" i="5" s="1"/>
  <c r="W72" i="5"/>
  <c r="AE72" i="5" s="1"/>
  <c r="V72" i="5"/>
  <c r="AD72" i="5" s="1"/>
  <c r="Y72" i="5"/>
  <c r="AG72" i="5" s="1"/>
  <c r="X72" i="5"/>
  <c r="AF72" i="5" s="1"/>
  <c r="Y10" i="5"/>
  <c r="AG10" i="5" s="1"/>
  <c r="X10" i="5"/>
  <c r="AF10" i="5" s="1"/>
  <c r="W10" i="5"/>
  <c r="AE10" i="5" s="1"/>
  <c r="V10" i="5"/>
  <c r="AD10" i="5" s="1"/>
  <c r="W94" i="5"/>
  <c r="AE94" i="5" s="1"/>
  <c r="V94" i="5"/>
  <c r="AD94" i="5" s="1"/>
  <c r="Y94" i="5"/>
  <c r="AG94" i="5" s="1"/>
  <c r="X94" i="5"/>
  <c r="AF94" i="5" s="1"/>
  <c r="Y50" i="5"/>
  <c r="AG50" i="5" s="1"/>
  <c r="X50" i="5"/>
  <c r="AF50" i="5" s="1"/>
  <c r="W50" i="5"/>
  <c r="AE50" i="5" s="1"/>
  <c r="V50" i="5"/>
  <c r="AD50" i="5" s="1"/>
  <c r="Y22" i="5"/>
  <c r="AG22" i="5" s="1"/>
  <c r="J22" i="5"/>
  <c r="Z22" i="5" s="1"/>
  <c r="AH22" i="5" s="1"/>
  <c r="W76" i="5"/>
  <c r="AE76" i="5" s="1"/>
  <c r="V76" i="5"/>
  <c r="AD76" i="5" s="1"/>
  <c r="Y76" i="5"/>
  <c r="AG76" i="5" s="1"/>
  <c r="X76" i="5"/>
  <c r="AF76" i="5" s="1"/>
  <c r="J53" i="5"/>
  <c r="Z53" i="5" s="1"/>
  <c r="AH53" i="5" s="1"/>
  <c r="X53" i="5"/>
  <c r="AF53" i="5" s="1"/>
  <c r="H30" i="5"/>
  <c r="H82" i="5"/>
  <c r="W53" i="5"/>
  <c r="AE53" i="5" s="1"/>
  <c r="H71" i="5"/>
  <c r="W45" i="5"/>
  <c r="AE45" i="5" s="1"/>
  <c r="Y45" i="5"/>
  <c r="AG45" i="5" s="1"/>
  <c r="X45" i="5"/>
  <c r="AF45" i="5" s="1"/>
  <c r="V45" i="5"/>
  <c r="AD45" i="5" s="1"/>
  <c r="Y35" i="5"/>
  <c r="AG35" i="5" s="1"/>
  <c r="V35" i="5"/>
  <c r="AD35" i="5" s="1"/>
  <c r="X35" i="5"/>
  <c r="AF35" i="5" s="1"/>
  <c r="W35" i="5"/>
  <c r="AE35" i="5" s="1"/>
  <c r="W55" i="5"/>
  <c r="AE55" i="5" s="1"/>
  <c r="V55" i="5"/>
  <c r="AD55" i="5" s="1"/>
  <c r="Y55" i="5"/>
  <c r="AG55" i="5" s="1"/>
  <c r="X55" i="5"/>
  <c r="AF55" i="5" s="1"/>
  <c r="W84" i="5"/>
  <c r="AE84" i="5" s="1"/>
  <c r="V84" i="5"/>
  <c r="AD84" i="5" s="1"/>
  <c r="Y84" i="5"/>
  <c r="AG84" i="5" s="1"/>
  <c r="X84" i="5"/>
  <c r="AF84" i="5" s="1"/>
  <c r="W74" i="5"/>
  <c r="AE74" i="5" s="1"/>
  <c r="V74" i="5"/>
  <c r="AD74" i="5" s="1"/>
  <c r="Y74" i="5"/>
  <c r="AG74" i="5" s="1"/>
  <c r="X74" i="5"/>
  <c r="AF74" i="5" s="1"/>
  <c r="W97" i="5"/>
  <c r="AE97" i="5" s="1"/>
  <c r="V97" i="5"/>
  <c r="AD97" i="5" s="1"/>
  <c r="Y97" i="5"/>
  <c r="AG97" i="5" s="1"/>
  <c r="X97" i="5"/>
  <c r="AF97" i="5" s="1"/>
  <c r="W89" i="5"/>
  <c r="AE89" i="5" s="1"/>
  <c r="V89" i="5"/>
  <c r="AD89" i="5" s="1"/>
  <c r="Y89" i="5"/>
  <c r="AG89" i="5" s="1"/>
  <c r="X89" i="5"/>
  <c r="AF89" i="5" s="1"/>
  <c r="W81" i="5"/>
  <c r="AE81" i="5" s="1"/>
  <c r="V81" i="5"/>
  <c r="AD81" i="5" s="1"/>
  <c r="Y81" i="5"/>
  <c r="AG81" i="5" s="1"/>
  <c r="X81" i="5"/>
  <c r="AF81" i="5" s="1"/>
  <c r="Y60" i="5"/>
  <c r="AG60" i="5" s="1"/>
  <c r="X60" i="5"/>
  <c r="AF60" i="5" s="1"/>
  <c r="W60" i="5"/>
  <c r="AE60" i="5" s="1"/>
  <c r="V60" i="5"/>
  <c r="AD60" i="5" s="1"/>
  <c r="H92" i="5"/>
  <c r="Y46" i="5"/>
  <c r="AG46" i="5" s="1"/>
  <c r="X46" i="5"/>
  <c r="AF46" i="5" s="1"/>
  <c r="W46" i="5"/>
  <c r="AE46" i="5" s="1"/>
  <c r="V46" i="5"/>
  <c r="AD46" i="5" s="1"/>
  <c r="H33" i="5"/>
  <c r="W86" i="5"/>
  <c r="AE86" i="5" s="1"/>
  <c r="V86" i="5"/>
  <c r="AD86" i="5" s="1"/>
  <c r="Y86" i="5"/>
  <c r="AG86" i="5" s="1"/>
  <c r="X86" i="5"/>
  <c r="AF86" i="5" s="1"/>
  <c r="Y12" i="5"/>
  <c r="AG12" i="5" s="1"/>
  <c r="W12" i="5"/>
  <c r="AE12" i="5" s="1"/>
  <c r="X12" i="5"/>
  <c r="AF12" i="5" s="1"/>
  <c r="V12" i="5"/>
  <c r="AD12" i="5" s="1"/>
  <c r="W29" i="5"/>
  <c r="AE29" i="5" s="1"/>
  <c r="V29" i="5"/>
  <c r="AD29" i="5" s="1"/>
  <c r="Y29" i="5"/>
  <c r="AG29" i="5" s="1"/>
  <c r="X29" i="5"/>
  <c r="AF29" i="5" s="1"/>
  <c r="W82" i="5"/>
  <c r="AE82" i="5" s="1"/>
  <c r="V82" i="5"/>
  <c r="AD82" i="5" s="1"/>
  <c r="Y82" i="5"/>
  <c r="AG82" i="5" s="1"/>
  <c r="X82" i="5"/>
  <c r="AF82" i="5" s="1"/>
  <c r="W21" i="5"/>
  <c r="AE21" i="5" s="1"/>
  <c r="X21" i="5"/>
  <c r="AF21" i="5" s="1"/>
  <c r="V21" i="5"/>
  <c r="AD21" i="5" s="1"/>
  <c r="Y21" i="5"/>
  <c r="AG21" i="5" s="1"/>
  <c r="W71" i="5"/>
  <c r="AE71" i="5" s="1"/>
  <c r="V71" i="5"/>
  <c r="AD71" i="5" s="1"/>
  <c r="Y71" i="5"/>
  <c r="AG71" i="5" s="1"/>
  <c r="X71" i="5"/>
  <c r="AF71" i="5" s="1"/>
  <c r="W27" i="5"/>
  <c r="AE27" i="5" s="1"/>
  <c r="Y27" i="5"/>
  <c r="AG27" i="5" s="1"/>
  <c r="X27" i="5"/>
  <c r="AF27" i="5" s="1"/>
  <c r="V27" i="5"/>
  <c r="AD27" i="5" s="1"/>
  <c r="H52" i="5"/>
  <c r="Y38" i="5"/>
  <c r="AG38" i="5" s="1"/>
  <c r="X24" i="5"/>
  <c r="AF24" i="5" s="1"/>
  <c r="W66" i="5"/>
  <c r="AE66" i="5" s="1"/>
  <c r="V66" i="5"/>
  <c r="AD66" i="5" s="1"/>
  <c r="Y66" i="5"/>
  <c r="AG66" i="5" s="1"/>
  <c r="X66" i="5"/>
  <c r="AF66" i="5" s="1"/>
  <c r="W96" i="5"/>
  <c r="AE96" i="5" s="1"/>
  <c r="V96" i="5"/>
  <c r="AD96" i="5" s="1"/>
  <c r="Y96" i="5"/>
  <c r="AG96" i="5" s="1"/>
  <c r="X96" i="5"/>
  <c r="AF96" i="5" s="1"/>
  <c r="W67" i="5"/>
  <c r="AE67" i="5" s="1"/>
  <c r="V67" i="5"/>
  <c r="AD67" i="5" s="1"/>
  <c r="Y67" i="5"/>
  <c r="AG67" i="5" s="1"/>
  <c r="X67" i="5"/>
  <c r="AF67" i="5" s="1"/>
  <c r="Y30" i="5"/>
  <c r="AG30" i="5" s="1"/>
  <c r="J30" i="5"/>
  <c r="Z30" i="5" s="1"/>
  <c r="AH30" i="5" s="1"/>
  <c r="Y56" i="5"/>
  <c r="AG56" i="5" s="1"/>
  <c r="X56" i="5"/>
  <c r="AF56" i="5" s="1"/>
  <c r="W56" i="5"/>
  <c r="AE56" i="5" s="1"/>
  <c r="V56" i="5"/>
  <c r="AD56" i="5" s="1"/>
  <c r="W100" i="5"/>
  <c r="AE100" i="5" s="1"/>
  <c r="V100" i="5"/>
  <c r="AD100" i="5" s="1"/>
  <c r="Y100" i="5"/>
  <c r="AG100" i="5" s="1"/>
  <c r="X100" i="5"/>
  <c r="AF100" i="5" s="1"/>
  <c r="W92" i="5"/>
  <c r="AE92" i="5" s="1"/>
  <c r="V92" i="5"/>
  <c r="AD92" i="5" s="1"/>
  <c r="Y92" i="5"/>
  <c r="AG92" i="5" s="1"/>
  <c r="X92" i="5"/>
  <c r="AF92" i="5" s="1"/>
  <c r="Y42" i="5"/>
  <c r="AG42" i="5" s="1"/>
  <c r="V42" i="5"/>
  <c r="AD42" i="5" s="1"/>
  <c r="X42" i="5"/>
  <c r="AF42" i="5" s="1"/>
  <c r="W42" i="5"/>
  <c r="AE42" i="5" s="1"/>
  <c r="Y34" i="5"/>
  <c r="AG34" i="5" s="1"/>
  <c r="W73" i="5"/>
  <c r="AE73" i="5" s="1"/>
  <c r="V73" i="5"/>
  <c r="AD73" i="5" s="1"/>
  <c r="Y73" i="5"/>
  <c r="AG73" i="5" s="1"/>
  <c r="X73" i="5"/>
  <c r="AF73" i="5" s="1"/>
  <c r="H26" i="5"/>
  <c r="J47" i="5"/>
  <c r="Z47" i="5" s="1"/>
  <c r="AH47" i="5" s="1"/>
  <c r="Y47" i="5"/>
  <c r="AG47" i="5" s="1"/>
  <c r="H88" i="5"/>
  <c r="W47" i="5"/>
  <c r="AE47" i="5" s="1"/>
  <c r="Y53" i="5"/>
  <c r="AG53" i="5" s="1"/>
  <c r="X36" i="5"/>
  <c r="AF36" i="5" s="1"/>
  <c r="Y24" i="5"/>
  <c r="AG24" i="5" s="1"/>
  <c r="W23" i="5"/>
  <c r="AE23" i="5" s="1"/>
  <c r="V23" i="5"/>
  <c r="AD23" i="5" s="1"/>
  <c r="Y23" i="5"/>
  <c r="AG23" i="5" s="1"/>
  <c r="X23" i="5"/>
  <c r="AF23" i="5" s="1"/>
  <c r="W85" i="5"/>
  <c r="AE85" i="5" s="1"/>
  <c r="V85" i="5"/>
  <c r="AD85" i="5" s="1"/>
  <c r="Y85" i="5"/>
  <c r="AG85" i="5" s="1"/>
  <c r="X85" i="5"/>
  <c r="AF85" i="5" s="1"/>
  <c r="H74" i="5"/>
  <c r="Y58" i="5"/>
  <c r="AG58" i="5" s="1"/>
  <c r="V58" i="5"/>
  <c r="AD58" i="5" s="1"/>
  <c r="X58" i="5"/>
  <c r="AF58" i="5" s="1"/>
  <c r="W58" i="5"/>
  <c r="AE58" i="5" s="1"/>
  <c r="H36" i="5"/>
  <c r="H61" i="5"/>
  <c r="W33" i="5"/>
  <c r="AE33" i="5" s="1"/>
  <c r="W64" i="5"/>
  <c r="AE64" i="5" s="1"/>
  <c r="X64" i="5"/>
  <c r="AF64" i="5" s="1"/>
  <c r="V64" i="5"/>
  <c r="AD64" i="5" s="1"/>
  <c r="Y64" i="5"/>
  <c r="AG64" i="5" s="1"/>
  <c r="W95" i="5"/>
  <c r="AE95" i="5" s="1"/>
  <c r="V95" i="5"/>
  <c r="AD95" i="5" s="1"/>
  <c r="Y95" i="5"/>
  <c r="AG95" i="5" s="1"/>
  <c r="X95" i="5"/>
  <c r="AF95" i="5" s="1"/>
  <c r="W87" i="5"/>
  <c r="AE87" i="5" s="1"/>
  <c r="V87" i="5"/>
  <c r="AD87" i="5" s="1"/>
  <c r="Y87" i="5"/>
  <c r="AG87" i="5" s="1"/>
  <c r="X87" i="5"/>
  <c r="AF87" i="5" s="1"/>
  <c r="W79" i="5"/>
  <c r="AE79" i="5" s="1"/>
  <c r="V79" i="5"/>
  <c r="AD79" i="5" s="1"/>
  <c r="Y79" i="5"/>
  <c r="AG79" i="5" s="1"/>
  <c r="X79" i="5"/>
  <c r="AF79" i="5" s="1"/>
  <c r="Y52" i="5"/>
  <c r="AG52" i="5" s="1"/>
  <c r="X52" i="5"/>
  <c r="AF52" i="5" s="1"/>
  <c r="W52" i="5"/>
  <c r="AE52" i="5" s="1"/>
  <c r="V52" i="5"/>
  <c r="AD52" i="5" s="1"/>
  <c r="H98" i="5"/>
  <c r="H90" i="5"/>
  <c r="H80" i="5"/>
  <c r="H31" i="5"/>
  <c r="W65" i="5"/>
  <c r="AE65" i="5" s="1"/>
  <c r="V65" i="5"/>
  <c r="AD65" i="5" s="1"/>
  <c r="Y65" i="5"/>
  <c r="AG65" i="5" s="1"/>
  <c r="X65" i="5"/>
  <c r="AF65" i="5" s="1"/>
  <c r="H43" i="5"/>
  <c r="X43" i="5"/>
  <c r="AF43" i="5" s="1"/>
  <c r="J43" i="5"/>
  <c r="Z43" i="5" s="1"/>
  <c r="AH43" i="5" s="1"/>
  <c r="W25" i="5"/>
  <c r="AE25" i="5" s="1"/>
  <c r="V25" i="5"/>
  <c r="AD25" i="5" s="1"/>
  <c r="Y25" i="5"/>
  <c r="AG25" i="5" s="1"/>
  <c r="X25" i="5"/>
  <c r="AF25" i="5" s="1"/>
  <c r="J13" i="5"/>
  <c r="Z13" i="5" s="1"/>
  <c r="AH13" i="5" s="1"/>
  <c r="X13" i="5"/>
  <c r="AF13" i="5" s="1"/>
  <c r="Y13" i="5"/>
  <c r="AG13" i="5" s="1"/>
  <c r="W88" i="5"/>
  <c r="AE88" i="5" s="1"/>
  <c r="V88" i="5"/>
  <c r="AD88" i="5" s="1"/>
  <c r="Y88" i="5"/>
  <c r="AG88" i="5" s="1"/>
  <c r="X88" i="5"/>
  <c r="AF88" i="5" s="1"/>
  <c r="H38" i="5"/>
  <c r="X17" i="5"/>
  <c r="AF17" i="5" s="1"/>
  <c r="W17" i="5"/>
  <c r="AE17" i="5" s="1"/>
  <c r="V17" i="5"/>
  <c r="AD17" i="5" s="1"/>
  <c r="Y17" i="5"/>
  <c r="AG17" i="5" s="1"/>
  <c r="Y59" i="5"/>
  <c r="AG59" i="5" s="1"/>
  <c r="W36" i="5"/>
  <c r="AE36" i="5" s="1"/>
  <c r="W13" i="5"/>
  <c r="AE13" i="5" s="1"/>
  <c r="W24" i="5"/>
  <c r="AE24" i="5" s="1"/>
  <c r="W63" i="5"/>
  <c r="AE63" i="5" s="1"/>
  <c r="Y63" i="5"/>
  <c r="AG63" i="5" s="1"/>
  <c r="X63" i="5"/>
  <c r="AF63" i="5" s="1"/>
  <c r="V63" i="5"/>
  <c r="AD63" i="5" s="1"/>
  <c r="V11" i="5"/>
  <c r="AD11" i="5" s="1"/>
  <c r="Y11" i="5"/>
  <c r="AG11" i="5" s="1"/>
  <c r="X11" i="5"/>
  <c r="AF11" i="5" s="1"/>
  <c r="W11" i="5"/>
  <c r="AE11" i="5" s="1"/>
  <c r="W78" i="5"/>
  <c r="AE78" i="5" s="1"/>
  <c r="V78" i="5"/>
  <c r="AD78" i="5" s="1"/>
  <c r="Y78" i="5"/>
  <c r="AG78" i="5" s="1"/>
  <c r="X78" i="5"/>
  <c r="AF78" i="5" s="1"/>
  <c r="Y48" i="5"/>
  <c r="AG48" i="5" s="1"/>
  <c r="X48" i="5"/>
  <c r="AF48" i="5" s="1"/>
  <c r="W48" i="5"/>
  <c r="AE48" i="5" s="1"/>
  <c r="V48" i="5"/>
  <c r="AD48" i="5" s="1"/>
  <c r="W98" i="5"/>
  <c r="AE98" i="5" s="1"/>
  <c r="V98" i="5"/>
  <c r="AD98" i="5" s="1"/>
  <c r="Y98" i="5"/>
  <c r="AG98" i="5" s="1"/>
  <c r="X98" i="5"/>
  <c r="AF98" i="5" s="1"/>
  <c r="W90" i="5"/>
  <c r="AE90" i="5" s="1"/>
  <c r="V90" i="5"/>
  <c r="AD90" i="5" s="1"/>
  <c r="Y90" i="5"/>
  <c r="AG90" i="5" s="1"/>
  <c r="X90" i="5"/>
  <c r="AF90" i="5" s="1"/>
  <c r="W80" i="5"/>
  <c r="AE80" i="5" s="1"/>
  <c r="V80" i="5"/>
  <c r="AD80" i="5" s="1"/>
  <c r="Y80" i="5"/>
  <c r="AG80" i="5" s="1"/>
  <c r="X80" i="5"/>
  <c r="AF80" i="5" s="1"/>
  <c r="W30" i="5"/>
  <c r="AE30" i="5" s="1"/>
  <c r="W70" i="5"/>
  <c r="AE70" i="5" s="1"/>
  <c r="V70" i="5"/>
  <c r="AD70" i="5" s="1"/>
  <c r="Y70" i="5"/>
  <c r="AG70" i="5" s="1"/>
  <c r="X70" i="5"/>
  <c r="AF70" i="5" s="1"/>
  <c r="H22" i="5"/>
  <c r="W28" i="5"/>
  <c r="AE28" i="5" s="1"/>
  <c r="Y28" i="5"/>
  <c r="AG28" i="5" s="1"/>
  <c r="X28" i="5"/>
  <c r="AF28" i="5" s="1"/>
  <c r="V28" i="5"/>
  <c r="AD28" i="5" s="1"/>
  <c r="H84" i="5"/>
  <c r="W34" i="5"/>
  <c r="AE34" i="5" s="1"/>
  <c r="X15" i="5"/>
  <c r="AF15" i="5" s="1"/>
  <c r="Y15" i="5"/>
  <c r="AG15" i="5" s="1"/>
  <c r="W15" i="5"/>
  <c r="AE15" i="5" s="1"/>
  <c r="V15" i="5"/>
  <c r="AD15" i="5" s="1"/>
  <c r="Y43" i="5"/>
  <c r="AG43" i="5" s="1"/>
  <c r="Y36" i="5"/>
  <c r="AG36" i="5" s="1"/>
  <c r="Y33" i="5"/>
  <c r="AG33" i="5" s="1"/>
  <c r="X33" i="5"/>
  <c r="AF33" i="5" s="1"/>
  <c r="W99" i="4"/>
  <c r="AE99" i="4" s="1"/>
  <c r="V99" i="4"/>
  <c r="AD99" i="4" s="1"/>
  <c r="Y99" i="4"/>
  <c r="AG99" i="4" s="1"/>
  <c r="X99" i="4"/>
  <c r="AF99" i="4" s="1"/>
  <c r="W18" i="4"/>
  <c r="AE18" i="4" s="1"/>
  <c r="V18" i="4"/>
  <c r="AD18" i="4" s="1"/>
  <c r="X18" i="4"/>
  <c r="AF18" i="4" s="1"/>
  <c r="Y18" i="4"/>
  <c r="AG18" i="4" s="1"/>
  <c r="X29" i="4"/>
  <c r="AF29" i="4" s="1"/>
  <c r="J100" i="4"/>
  <c r="Z100" i="4" s="1"/>
  <c r="AH100" i="4" s="1"/>
  <c r="Y100" i="4"/>
  <c r="AG100" i="4" s="1"/>
  <c r="X100" i="4"/>
  <c r="AF100" i="4" s="1"/>
  <c r="H100" i="4"/>
  <c r="H102" i="4"/>
  <c r="W81" i="4"/>
  <c r="AE81" i="4" s="1"/>
  <c r="V81" i="4"/>
  <c r="AD81" i="4" s="1"/>
  <c r="X81" i="4"/>
  <c r="AF81" i="4" s="1"/>
  <c r="Y81" i="4"/>
  <c r="AG81" i="4" s="1"/>
  <c r="J46" i="4"/>
  <c r="Z46" i="4" s="1"/>
  <c r="AH46" i="4" s="1"/>
  <c r="H46" i="4"/>
  <c r="Y68" i="4"/>
  <c r="AG68" i="4" s="1"/>
  <c r="V68" i="4"/>
  <c r="AD68" i="4" s="1"/>
  <c r="X68" i="4"/>
  <c r="AF68" i="4" s="1"/>
  <c r="W68" i="4"/>
  <c r="AE68" i="4" s="1"/>
  <c r="W95" i="4"/>
  <c r="AE95" i="4" s="1"/>
  <c r="V95" i="4"/>
  <c r="AD95" i="4" s="1"/>
  <c r="Y95" i="4"/>
  <c r="AG95" i="4" s="1"/>
  <c r="X95" i="4"/>
  <c r="AF95" i="4" s="1"/>
  <c r="Y75" i="4"/>
  <c r="AG75" i="4" s="1"/>
  <c r="X75" i="4"/>
  <c r="AF75" i="4" s="1"/>
  <c r="V75" i="4"/>
  <c r="AD75" i="4" s="1"/>
  <c r="W75" i="4"/>
  <c r="AE75" i="4" s="1"/>
  <c r="Y65" i="4"/>
  <c r="AG65" i="4" s="1"/>
  <c r="V65" i="4"/>
  <c r="AD65" i="4" s="1"/>
  <c r="X65" i="4"/>
  <c r="AF65" i="4" s="1"/>
  <c r="W65" i="4"/>
  <c r="AE65" i="4" s="1"/>
  <c r="Y71" i="4"/>
  <c r="AG71" i="4" s="1"/>
  <c r="V71" i="4"/>
  <c r="AD71" i="4" s="1"/>
  <c r="X71" i="4"/>
  <c r="AF71" i="4" s="1"/>
  <c r="W71" i="4"/>
  <c r="AE71" i="4" s="1"/>
  <c r="V52" i="4"/>
  <c r="AD52" i="4" s="1"/>
  <c r="Y52" i="4"/>
  <c r="AG52" i="4" s="1"/>
  <c r="X52" i="4"/>
  <c r="AF52" i="4" s="1"/>
  <c r="W52" i="4"/>
  <c r="AE52" i="4" s="1"/>
  <c r="W59" i="4"/>
  <c r="AE59" i="4" s="1"/>
  <c r="V59" i="4"/>
  <c r="AD59" i="4" s="1"/>
  <c r="Y59" i="4"/>
  <c r="AG59" i="4" s="1"/>
  <c r="X59" i="4"/>
  <c r="AF59" i="4" s="1"/>
  <c r="W46" i="4"/>
  <c r="AE46" i="4" s="1"/>
  <c r="Y63" i="4"/>
  <c r="AG63" i="4" s="1"/>
  <c r="V63" i="4"/>
  <c r="AD63" i="4" s="1"/>
  <c r="X63" i="4"/>
  <c r="AF63" i="4" s="1"/>
  <c r="W63" i="4"/>
  <c r="AE63" i="4" s="1"/>
  <c r="W50" i="4"/>
  <c r="AE50" i="4" s="1"/>
  <c r="H40" i="4"/>
  <c r="H57" i="4"/>
  <c r="Y27" i="4"/>
  <c r="AG27" i="4" s="1"/>
  <c r="Y23" i="4"/>
  <c r="AG23" i="4" s="1"/>
  <c r="Y29" i="4"/>
  <c r="AG29" i="4" s="1"/>
  <c r="Y21" i="4"/>
  <c r="AG21" i="4" s="1"/>
  <c r="AE9" i="4"/>
  <c r="H29" i="4"/>
  <c r="Y73" i="4"/>
  <c r="AG73" i="4" s="1"/>
  <c r="X73" i="4"/>
  <c r="AF73" i="4" s="1"/>
  <c r="V73" i="4"/>
  <c r="AD73" i="4" s="1"/>
  <c r="W73" i="4"/>
  <c r="AE73" i="4" s="1"/>
  <c r="W102" i="4"/>
  <c r="AE102" i="4" s="1"/>
  <c r="J92" i="4"/>
  <c r="Z92" i="4" s="1"/>
  <c r="AH92" i="4" s="1"/>
  <c r="Y92" i="4"/>
  <c r="AG92" i="4" s="1"/>
  <c r="X92" i="4"/>
  <c r="AF92" i="4" s="1"/>
  <c r="H92" i="4"/>
  <c r="J98" i="4"/>
  <c r="Z98" i="4" s="1"/>
  <c r="AH98" i="4" s="1"/>
  <c r="X98" i="4"/>
  <c r="AF98" i="4" s="1"/>
  <c r="Y64" i="4"/>
  <c r="AG64" i="4" s="1"/>
  <c r="V64" i="4"/>
  <c r="AD64" i="4" s="1"/>
  <c r="W64" i="4"/>
  <c r="AE64" i="4" s="1"/>
  <c r="X64" i="4"/>
  <c r="AF64" i="4" s="1"/>
  <c r="W90" i="4"/>
  <c r="AE90" i="4" s="1"/>
  <c r="V90" i="4"/>
  <c r="AD90" i="4" s="1"/>
  <c r="Y90" i="4"/>
  <c r="AG90" i="4" s="1"/>
  <c r="X90" i="4"/>
  <c r="AF90" i="4" s="1"/>
  <c r="Y66" i="4"/>
  <c r="AG66" i="4" s="1"/>
  <c r="V66" i="4"/>
  <c r="AD66" i="4" s="1"/>
  <c r="X66" i="4"/>
  <c r="AF66" i="4" s="1"/>
  <c r="W66" i="4"/>
  <c r="AE66" i="4" s="1"/>
  <c r="V48" i="4"/>
  <c r="AD48" i="4" s="1"/>
  <c r="W48" i="4"/>
  <c r="AE48" i="4" s="1"/>
  <c r="Y48" i="4"/>
  <c r="AG48" i="4" s="1"/>
  <c r="X48" i="4"/>
  <c r="AF48" i="4" s="1"/>
  <c r="H61" i="4"/>
  <c r="W23" i="4"/>
  <c r="AE23" i="4" s="1"/>
  <c r="W29" i="4"/>
  <c r="AE29" i="4" s="1"/>
  <c r="AF9" i="4"/>
  <c r="W85" i="4"/>
  <c r="AE85" i="4" s="1"/>
  <c r="V85" i="4"/>
  <c r="AD85" i="4" s="1"/>
  <c r="X85" i="4"/>
  <c r="AF85" i="4" s="1"/>
  <c r="Y85" i="4"/>
  <c r="AG85" i="4" s="1"/>
  <c r="J50" i="4"/>
  <c r="Z50" i="4" s="1"/>
  <c r="AH50" i="4" s="1"/>
  <c r="H50" i="4"/>
  <c r="Y70" i="4"/>
  <c r="AG70" i="4" s="1"/>
  <c r="V70" i="4"/>
  <c r="AD70" i="4" s="1"/>
  <c r="X70" i="4"/>
  <c r="AF70" i="4" s="1"/>
  <c r="W70" i="4"/>
  <c r="AE70" i="4" s="1"/>
  <c r="W101" i="4"/>
  <c r="AE101" i="4" s="1"/>
  <c r="V101" i="4"/>
  <c r="AD101" i="4" s="1"/>
  <c r="X101" i="4"/>
  <c r="AF101" i="4" s="1"/>
  <c r="Y101" i="4"/>
  <c r="AG101" i="4" s="1"/>
  <c r="X50" i="4"/>
  <c r="AF50" i="4" s="1"/>
  <c r="W57" i="4"/>
  <c r="AE57" i="4" s="1"/>
  <c r="V57" i="4"/>
  <c r="AD57" i="4" s="1"/>
  <c r="X57" i="4"/>
  <c r="AF57" i="4" s="1"/>
  <c r="Y57" i="4"/>
  <c r="AG57" i="4" s="1"/>
  <c r="H25" i="4"/>
  <c r="J88" i="4"/>
  <c r="Z88" i="4" s="1"/>
  <c r="AH88" i="4" s="1"/>
  <c r="Y88" i="4"/>
  <c r="AG88" i="4" s="1"/>
  <c r="X88" i="4"/>
  <c r="AF88" i="4" s="1"/>
  <c r="H88" i="4"/>
  <c r="Y98" i="4"/>
  <c r="AG98" i="4" s="1"/>
  <c r="X102" i="4"/>
  <c r="AF102" i="4" s="1"/>
  <c r="W97" i="4"/>
  <c r="AE97" i="4" s="1"/>
  <c r="V97" i="4"/>
  <c r="AD97" i="4" s="1"/>
  <c r="X97" i="4"/>
  <c r="AF97" i="4" s="1"/>
  <c r="Y97" i="4"/>
  <c r="AG97" i="4" s="1"/>
  <c r="W98" i="4"/>
  <c r="AE98" i="4" s="1"/>
  <c r="H77" i="4"/>
  <c r="H86" i="4"/>
  <c r="X53" i="4"/>
  <c r="AF53" i="4" s="1"/>
  <c r="W53" i="4"/>
  <c r="AE53" i="4" s="1"/>
  <c r="V53" i="4"/>
  <c r="AD53" i="4" s="1"/>
  <c r="Y53" i="4"/>
  <c r="AG53" i="4" s="1"/>
  <c r="Y74" i="4"/>
  <c r="AG74" i="4" s="1"/>
  <c r="X74" i="4"/>
  <c r="AF74" i="4" s="1"/>
  <c r="V74" i="4"/>
  <c r="AD74" i="4" s="1"/>
  <c r="W74" i="4"/>
  <c r="AE74" i="4" s="1"/>
  <c r="W61" i="4"/>
  <c r="AE61" i="4" s="1"/>
  <c r="V61" i="4"/>
  <c r="AD61" i="4" s="1"/>
  <c r="X61" i="4"/>
  <c r="AF61" i="4" s="1"/>
  <c r="Y61" i="4"/>
  <c r="AG61" i="4" s="1"/>
  <c r="Y15" i="4"/>
  <c r="AG15" i="4" s="1"/>
  <c r="X25" i="4"/>
  <c r="AF25" i="4" s="1"/>
  <c r="X14" i="4"/>
  <c r="AF14" i="4" s="1"/>
  <c r="Y105" i="4"/>
  <c r="AG9" i="4"/>
  <c r="X12" i="4"/>
  <c r="AF12" i="4" s="1"/>
  <c r="X20" i="4"/>
  <c r="AF20" i="4" s="1"/>
  <c r="X31" i="4"/>
  <c r="AF31" i="4" s="1"/>
  <c r="J84" i="4"/>
  <c r="Z84" i="4" s="1"/>
  <c r="AH84" i="4" s="1"/>
  <c r="Y84" i="4"/>
  <c r="AG84" i="4" s="1"/>
  <c r="X84" i="4"/>
  <c r="AF84" i="4" s="1"/>
  <c r="H84" i="4"/>
  <c r="J91" i="4"/>
  <c r="Z91" i="4" s="1"/>
  <c r="AH91" i="4" s="1"/>
  <c r="H91" i="4"/>
  <c r="Y77" i="4"/>
  <c r="AG77" i="4" s="1"/>
  <c r="X77" i="4"/>
  <c r="AF77" i="4" s="1"/>
  <c r="V77" i="4"/>
  <c r="AD77" i="4" s="1"/>
  <c r="W77" i="4"/>
  <c r="AE77" i="4" s="1"/>
  <c r="W86" i="4"/>
  <c r="AE86" i="4" s="1"/>
  <c r="V86" i="4"/>
  <c r="AD86" i="4" s="1"/>
  <c r="Y86" i="4"/>
  <c r="AG86" i="4" s="1"/>
  <c r="X86" i="4"/>
  <c r="AF86" i="4" s="1"/>
  <c r="W94" i="4"/>
  <c r="AE94" i="4" s="1"/>
  <c r="Y16" i="4"/>
  <c r="AG16" i="4" s="1"/>
  <c r="X16" i="4"/>
  <c r="AF16" i="4" s="1"/>
  <c r="V16" i="4"/>
  <c r="AD16" i="4" s="1"/>
  <c r="W16" i="4"/>
  <c r="AE16" i="4" s="1"/>
  <c r="H76" i="4"/>
  <c r="H31" i="4"/>
  <c r="Y25" i="4"/>
  <c r="AG25" i="4" s="1"/>
  <c r="W14" i="4"/>
  <c r="AE14" i="4" s="1"/>
  <c r="W12" i="4"/>
  <c r="AE12" i="4" s="1"/>
  <c r="Y20" i="4"/>
  <c r="AG20" i="4" s="1"/>
  <c r="Y31" i="4"/>
  <c r="AG31" i="4" s="1"/>
  <c r="J96" i="4"/>
  <c r="Z96" i="4" s="1"/>
  <c r="AH96" i="4" s="1"/>
  <c r="Y96" i="4"/>
  <c r="AG96" i="4" s="1"/>
  <c r="X96" i="4"/>
  <c r="AF96" i="4" s="1"/>
  <c r="H96" i="4"/>
  <c r="J80" i="4"/>
  <c r="Z80" i="4" s="1"/>
  <c r="AH80" i="4" s="1"/>
  <c r="Y80" i="4"/>
  <c r="AG80" i="4" s="1"/>
  <c r="X80" i="4"/>
  <c r="AF80" i="4" s="1"/>
  <c r="H80" i="4"/>
  <c r="W93" i="4"/>
  <c r="AE93" i="4" s="1"/>
  <c r="V93" i="4"/>
  <c r="AD93" i="4" s="1"/>
  <c r="X93" i="4"/>
  <c r="AF93" i="4" s="1"/>
  <c r="Y93" i="4"/>
  <c r="AG93" i="4" s="1"/>
  <c r="W87" i="4"/>
  <c r="AE87" i="4" s="1"/>
  <c r="V87" i="4"/>
  <c r="AD87" i="4" s="1"/>
  <c r="Y87" i="4"/>
  <c r="AG87" i="4" s="1"/>
  <c r="X87" i="4"/>
  <c r="AF87" i="4" s="1"/>
  <c r="H72" i="4"/>
  <c r="H82" i="4"/>
  <c r="H55" i="4"/>
  <c r="Y67" i="4"/>
  <c r="AG67" i="4" s="1"/>
  <c r="V67" i="4"/>
  <c r="AD67" i="4" s="1"/>
  <c r="X67" i="4"/>
  <c r="AF67" i="4" s="1"/>
  <c r="W67" i="4"/>
  <c r="AE67" i="4" s="1"/>
  <c r="Y76" i="4"/>
  <c r="AG76" i="4" s="1"/>
  <c r="X76" i="4"/>
  <c r="AF76" i="4" s="1"/>
  <c r="V76" i="4"/>
  <c r="AD76" i="4" s="1"/>
  <c r="W76" i="4"/>
  <c r="AE76" i="4" s="1"/>
  <c r="W15" i="4"/>
  <c r="AE15" i="4" s="1"/>
  <c r="Y12" i="4"/>
  <c r="AG12" i="4" s="1"/>
  <c r="X40" i="4"/>
  <c r="AF40" i="4" s="1"/>
  <c r="W40" i="4"/>
  <c r="AE40" i="4" s="1"/>
  <c r="V40" i="4"/>
  <c r="AD40" i="4" s="1"/>
  <c r="Y40" i="4"/>
  <c r="AG40" i="4" s="1"/>
  <c r="W96" i="4"/>
  <c r="AE96" i="4" s="1"/>
  <c r="W89" i="4"/>
  <c r="AE89" i="4" s="1"/>
  <c r="V89" i="4"/>
  <c r="AD89" i="4" s="1"/>
  <c r="X89" i="4"/>
  <c r="AF89" i="4" s="1"/>
  <c r="Y89" i="4"/>
  <c r="AG89" i="4" s="1"/>
  <c r="W83" i="4"/>
  <c r="AE83" i="4" s="1"/>
  <c r="V83" i="4"/>
  <c r="AD83" i="4" s="1"/>
  <c r="Y83" i="4"/>
  <c r="AG83" i="4" s="1"/>
  <c r="X83" i="4"/>
  <c r="AF83" i="4" s="1"/>
  <c r="Y72" i="4"/>
  <c r="AG72" i="4" s="1"/>
  <c r="X72" i="4"/>
  <c r="AF72" i="4" s="1"/>
  <c r="V72" i="4"/>
  <c r="AD72" i="4" s="1"/>
  <c r="W72" i="4"/>
  <c r="AE72" i="4" s="1"/>
  <c r="W82" i="4"/>
  <c r="AE82" i="4" s="1"/>
  <c r="V82" i="4"/>
  <c r="AD82" i="4" s="1"/>
  <c r="Y82" i="4"/>
  <c r="AG82" i="4" s="1"/>
  <c r="X82" i="4"/>
  <c r="AF82" i="4" s="1"/>
  <c r="Y69" i="4"/>
  <c r="AG69" i="4" s="1"/>
  <c r="V69" i="4"/>
  <c r="AD69" i="4" s="1"/>
  <c r="X69" i="4"/>
  <c r="AF69" i="4" s="1"/>
  <c r="W69" i="4"/>
  <c r="AE69" i="4" s="1"/>
  <c r="W55" i="4"/>
  <c r="AE55" i="4" s="1"/>
  <c r="V55" i="4"/>
  <c r="AD55" i="4" s="1"/>
  <c r="Y55" i="4"/>
  <c r="AG55" i="4" s="1"/>
  <c r="X55" i="4"/>
  <c r="AF55" i="4" s="1"/>
  <c r="V44" i="4"/>
  <c r="AD44" i="4" s="1"/>
  <c r="Y44" i="4"/>
  <c r="AG44" i="4" s="1"/>
  <c r="X44" i="4"/>
  <c r="AF44" i="4" s="1"/>
  <c r="W44" i="4"/>
  <c r="AE44" i="4" s="1"/>
  <c r="H99" i="4"/>
  <c r="H23" i="4"/>
  <c r="X15" i="4"/>
  <c r="AF15" i="4" s="1"/>
  <c r="W25" i="4"/>
  <c r="AE25" i="4" s="1"/>
  <c r="Y14" i="4"/>
  <c r="AG14" i="4" s="1"/>
  <c r="W20" i="4"/>
  <c r="AE20" i="4" s="1"/>
  <c r="W31" i="4"/>
  <c r="AE31" i="4" s="1"/>
  <c r="V9" i="5" l="1"/>
  <c r="AD9" i="5" s="1"/>
  <c r="Y9" i="5"/>
  <c r="W105" i="7"/>
  <c r="AF10" i="7"/>
  <c r="X105" i="7"/>
  <c r="Y105" i="7"/>
  <c r="W105" i="6"/>
  <c r="M7" i="6" s="1"/>
  <c r="AE9" i="6"/>
  <c r="X105" i="6"/>
  <c r="AF9" i="6"/>
  <c r="Y105" i="6"/>
  <c r="AG9" i="6"/>
  <c r="W105" i="5"/>
  <c r="AE9" i="5"/>
  <c r="Y105" i="5"/>
  <c r="AG9" i="5"/>
  <c r="X105" i="5"/>
  <c r="AF9" i="5"/>
  <c r="X105" i="4"/>
  <c r="W105" i="4"/>
  <c r="M7" i="4" l="1"/>
  <c r="M7" i="7"/>
  <c r="M7" i="5"/>
</calcChain>
</file>

<file path=xl/sharedStrings.xml><?xml version="1.0" encoding="utf-8"?>
<sst xmlns="http://schemas.openxmlformats.org/spreadsheetml/2006/main" count="5541" uniqueCount="504">
  <si>
    <t>Blazingstar</t>
  </si>
  <si>
    <t>Bounty</t>
  </si>
  <si>
    <t>BY00P63460</t>
  </si>
  <si>
    <t>BY7N3500X</t>
  </si>
  <si>
    <t>BY98p4360</t>
  </si>
  <si>
    <t>Caroking</t>
  </si>
  <si>
    <t>Carored</t>
  </si>
  <si>
    <t>Contender</t>
  </si>
  <si>
    <t>FlamePrince</t>
  </si>
  <si>
    <t>Goldcrest</t>
  </si>
  <si>
    <t>O'Henry</t>
  </si>
  <si>
    <t>SC08-01-005</t>
  </si>
  <si>
    <t>SC08-02-023</t>
  </si>
  <si>
    <t>SC08-03-009</t>
  </si>
  <si>
    <t>SC08-04-006</t>
  </si>
  <si>
    <t>SC08-04-021</t>
  </si>
  <si>
    <t>SC08-05-038</t>
  </si>
  <si>
    <t>SC08-05-086</t>
  </si>
  <si>
    <t>SC08-08-008</t>
  </si>
  <si>
    <t>SC08-10-001</t>
  </si>
  <si>
    <t>SC08-10-025</t>
  </si>
  <si>
    <t>SC08-11-006</t>
  </si>
  <si>
    <t>SC08-13-001</t>
  </si>
  <si>
    <t>SC08-13-011</t>
  </si>
  <si>
    <t>SC08-16-017</t>
  </si>
  <si>
    <t>SC08-16-031</t>
  </si>
  <si>
    <t>SC08-16-060</t>
  </si>
  <si>
    <t>SC08-16-067</t>
  </si>
  <si>
    <t>SC08-17-001</t>
  </si>
  <si>
    <t>SC08-17-055</t>
  </si>
  <si>
    <t>SC08-18-004</t>
  </si>
  <si>
    <t>SC08-20-023</t>
  </si>
  <si>
    <t>SC08-22-024</t>
  </si>
  <si>
    <t>SC08-22-101</t>
  </si>
  <si>
    <t>SC08-22-112</t>
  </si>
  <si>
    <t>SC08-23-017</t>
  </si>
  <si>
    <t>SC08-23-029</t>
  </si>
  <si>
    <t>SC08-23-055</t>
  </si>
  <si>
    <t>SC08-23-065</t>
  </si>
  <si>
    <t>SC08-23-074</t>
  </si>
  <si>
    <t>SC08-23-075</t>
  </si>
  <si>
    <t>SC08-24-018</t>
  </si>
  <si>
    <t>SC08-31-005</t>
  </si>
  <si>
    <t>SC08-33-002</t>
  </si>
  <si>
    <t>SC09-01-023</t>
  </si>
  <si>
    <t>SC09-01-024</t>
  </si>
  <si>
    <t>SC09-01-118</t>
  </si>
  <si>
    <t>SC09-01-126</t>
  </si>
  <si>
    <t>SC09-01-192</t>
  </si>
  <si>
    <t>SC09-02-043</t>
  </si>
  <si>
    <t>SC09-03-014</t>
  </si>
  <si>
    <t>SC09-03-024</t>
  </si>
  <si>
    <t>SC09-03-030</t>
  </si>
  <si>
    <t>SC09-03-066</t>
  </si>
  <si>
    <t>SC09-03-082</t>
  </si>
  <si>
    <t>SC09-04-040</t>
  </si>
  <si>
    <t>SC09-04-059</t>
  </si>
  <si>
    <t>SC09-05-030</t>
  </si>
  <si>
    <t>SC09-05-050</t>
  </si>
  <si>
    <t>SC09-05-058</t>
  </si>
  <si>
    <t>SC09-06-082</t>
  </si>
  <si>
    <t>SC09-06-090</t>
  </si>
  <si>
    <t>SC09-06-158</t>
  </si>
  <si>
    <t>SC09-06-166</t>
  </si>
  <si>
    <t>SC09-06-188</t>
  </si>
  <si>
    <t>SC09-09-008</t>
  </si>
  <si>
    <t>SC09-09-009</t>
  </si>
  <si>
    <t>SC09-09-054</t>
  </si>
  <si>
    <t>SC09-20-001</t>
  </si>
  <si>
    <t>SC10-07-004</t>
  </si>
  <si>
    <t>SC10-08-038</t>
  </si>
  <si>
    <t>SC10-08-067</t>
  </si>
  <si>
    <t>SC10-08-072</t>
  </si>
  <si>
    <t>SC10-10-009</t>
  </si>
  <si>
    <t>SC10-10-013</t>
  </si>
  <si>
    <t>SC10-12-045</t>
  </si>
  <si>
    <t>SC10-13-111</t>
  </si>
  <si>
    <t>SC10-13-178</t>
  </si>
  <si>
    <t>SC10-13-184</t>
  </si>
  <si>
    <t>SC10-14-066</t>
  </si>
  <si>
    <t>SC10-14-107</t>
  </si>
  <si>
    <t>SC10-15-105</t>
  </si>
  <si>
    <t>SC10-17-011</t>
  </si>
  <si>
    <t>SC10-17-214</t>
  </si>
  <si>
    <t>SC10-21-001</t>
  </si>
  <si>
    <t>SC10-21-012</t>
  </si>
  <si>
    <t>SC10-21-021</t>
  </si>
  <si>
    <t>SC10-21-031</t>
  </si>
  <si>
    <t>SC10-21-042</t>
  </si>
  <si>
    <t>SC10-21-056</t>
  </si>
  <si>
    <t>SC10-21-059</t>
  </si>
  <si>
    <t>SC10-21-064</t>
  </si>
  <si>
    <t>SC10-21-070</t>
  </si>
  <si>
    <t>SC10-21-073</t>
  </si>
  <si>
    <t>SC10-21-100</t>
  </si>
  <si>
    <t>SC10-21-107</t>
  </si>
  <si>
    <t>SC10-21-108</t>
  </si>
  <si>
    <t>SC10-21-122</t>
  </si>
  <si>
    <t>SC10-21-133</t>
  </si>
  <si>
    <t>SC10-21-147</t>
  </si>
  <si>
    <t>SC10-21-150</t>
  </si>
  <si>
    <t>SC10-21-158</t>
  </si>
  <si>
    <t>SC10-21-163</t>
  </si>
  <si>
    <t>SC10-21-170</t>
  </si>
  <si>
    <t>SC10-22-008</t>
  </si>
  <si>
    <t>SC10-22-037</t>
  </si>
  <si>
    <t>SC10-23-027</t>
  </si>
  <si>
    <t>SC10-23-061</t>
  </si>
  <si>
    <t>SC10-23-100</t>
  </si>
  <si>
    <t>SC10-23-155</t>
  </si>
  <si>
    <t>SC10-23-159</t>
  </si>
  <si>
    <t>SC10-23-210</t>
  </si>
  <si>
    <t>SC10-25-078</t>
  </si>
  <si>
    <t>SC10-26-245</t>
  </si>
  <si>
    <t>SC10-28-010</t>
  </si>
  <si>
    <t>SC10-28-078</t>
  </si>
  <si>
    <t>SC10-29-113</t>
  </si>
  <si>
    <t>SC10-44-029</t>
  </si>
  <si>
    <t>SC10-46-074</t>
  </si>
  <si>
    <t>SC10-46-178</t>
  </si>
  <si>
    <t>SC10-46-180</t>
  </si>
  <si>
    <t>SC10-46-321</t>
  </si>
  <si>
    <t>SC10-46-345</t>
  </si>
  <si>
    <t>SC10-46-361</t>
  </si>
  <si>
    <t>SC10-46-395</t>
  </si>
  <si>
    <t>SC10-48-001</t>
  </si>
  <si>
    <t>SC10-48-044</t>
  </si>
  <si>
    <t>SC10-48-045</t>
  </si>
  <si>
    <t>SC10-48-069</t>
  </si>
  <si>
    <t>SC10-48-073</t>
  </si>
  <si>
    <t>SC10-48-131</t>
  </si>
  <si>
    <t>SC10-50-008</t>
  </si>
  <si>
    <t>SC10-50-076</t>
  </si>
  <si>
    <t>SC10-50-240</t>
  </si>
  <si>
    <t>SC10-50-244</t>
  </si>
  <si>
    <t>SC10-50-325</t>
  </si>
  <si>
    <t>SC10-51-083</t>
  </si>
  <si>
    <t>SC10-55-081</t>
  </si>
  <si>
    <t>SC10-55-236</t>
  </si>
  <si>
    <t>SC10-55-247</t>
  </si>
  <si>
    <t>SC10-55-288</t>
  </si>
  <si>
    <t>SC10-55-346</t>
  </si>
  <si>
    <t>SC10-55-354</t>
  </si>
  <si>
    <t>SC10-55-468</t>
  </si>
  <si>
    <t>SC10-55-487</t>
  </si>
  <si>
    <t>SC11-02-126</t>
  </si>
  <si>
    <t>SC11-03-080</t>
  </si>
  <si>
    <t>SC11-03-201</t>
  </si>
  <si>
    <t>SC11-04-005</t>
  </si>
  <si>
    <t>SC11-05-007</t>
  </si>
  <si>
    <t>SC11-08-003</t>
  </si>
  <si>
    <t>SC11-08-293</t>
  </si>
  <si>
    <t>SC11-09-052</t>
  </si>
  <si>
    <t>SC11-09-069</t>
  </si>
  <si>
    <t>SC11-09-091</t>
  </si>
  <si>
    <t>SC11-10-006</t>
  </si>
  <si>
    <t>SC11-11-003</t>
  </si>
  <si>
    <t>SC11-11-020</t>
  </si>
  <si>
    <t>SC11-13-005</t>
  </si>
  <si>
    <t>SC12-01-041</t>
  </si>
  <si>
    <t>SC12-01-048</t>
  </si>
  <si>
    <t>SC12-01-051</t>
  </si>
  <si>
    <t>SC12-02-028</t>
  </si>
  <si>
    <t>SC12-02-041</t>
  </si>
  <si>
    <t>SC12-02-059</t>
  </si>
  <si>
    <t>SC12-03-021</t>
  </si>
  <si>
    <t>SC12-04-031</t>
  </si>
  <si>
    <t>SC12-05-085</t>
  </si>
  <si>
    <t>SC12-08-008</t>
  </si>
  <si>
    <t>SC12-08-016</t>
  </si>
  <si>
    <t>SC12-08-047</t>
  </si>
  <si>
    <t>SC15-01-307</t>
  </si>
  <si>
    <t>Sunprince</t>
  </si>
  <si>
    <t>Sureprince</t>
  </si>
  <si>
    <t>&gt; 900</t>
  </si>
  <si>
    <t>Summer Prince</t>
  </si>
  <si>
    <t>Autum Star</t>
  </si>
  <si>
    <t>June Prince</t>
  </si>
  <si>
    <t>Flamin Fury (PF23)</t>
  </si>
  <si>
    <t>August Prince</t>
  </si>
  <si>
    <t>Autumn Prince</t>
  </si>
  <si>
    <t>Rich Joy</t>
  </si>
  <si>
    <t>China Pearl</t>
  </si>
  <si>
    <t>July Prince</t>
  </si>
  <si>
    <t>Red Globe</t>
  </si>
  <si>
    <t>Scarlet Pearl</t>
  </si>
  <si>
    <t>Redhaven</t>
  </si>
  <si>
    <t>Hap1</t>
  </si>
  <si>
    <t>Hap2</t>
  </si>
  <si>
    <t>BB</t>
  </si>
  <si>
    <t>AB</t>
  </si>
  <si>
    <t>BBAB</t>
  </si>
  <si>
    <t>BBBB</t>
  </si>
  <si>
    <t>AA</t>
  </si>
  <si>
    <t>AAAB</t>
  </si>
  <si>
    <t>ABAA</t>
  </si>
  <si>
    <t>AAAA</t>
  </si>
  <si>
    <t>ABAB</t>
  </si>
  <si>
    <t>Haplotype effect</t>
  </si>
  <si>
    <t>M</t>
  </si>
  <si>
    <t>L|M</t>
  </si>
  <si>
    <t>H</t>
  </si>
  <si>
    <t>Predicted CH</t>
  </si>
  <si>
    <t>&gt; 850</t>
  </si>
  <si>
    <t>600-850</t>
  </si>
  <si>
    <t>Match?</t>
  </si>
  <si>
    <t>Yes</t>
  </si>
  <si>
    <t>No</t>
  </si>
  <si>
    <t>+200</t>
  </si>
  <si>
    <t>Kasp Assays</t>
  </si>
  <si>
    <t>Breeding material</t>
  </si>
  <si>
    <t>Cultivar</t>
  </si>
  <si>
    <t>&gt; 750</t>
  </si>
  <si>
    <t>500-850</t>
  </si>
  <si>
    <t>300-700</t>
  </si>
  <si>
    <t>400-750</t>
  </si>
  <si>
    <t>+50</t>
  </si>
  <si>
    <t>Haplotype</t>
  </si>
  <si>
    <t>Chilling requirements (Chill hours = CH)</t>
  </si>
  <si>
    <t>Deviation CH: Real vs. predicted</t>
  </si>
  <si>
    <t>Ppe.CR1-1</t>
  </si>
  <si>
    <t>Ppe.CR1-2</t>
  </si>
  <si>
    <t>Ppe.CR1-3</t>
  </si>
  <si>
    <t>Ppe.CR1-4</t>
  </si>
  <si>
    <t>Origin</t>
  </si>
  <si>
    <t>Accession</t>
  </si>
  <si>
    <t>KASP Assay</t>
  </si>
  <si>
    <t>Genotype</t>
  </si>
  <si>
    <t>Ppe.CR-1</t>
  </si>
  <si>
    <t>Elberta</t>
  </si>
  <si>
    <t>Ppe.CR-2</t>
  </si>
  <si>
    <t>Ppe.CR-3</t>
  </si>
  <si>
    <t>Ppe.CR-4</t>
  </si>
  <si>
    <t>Reliance</t>
  </si>
  <si>
    <t>Intrepid</t>
  </si>
  <si>
    <r>
      <rPr>
        <b/>
        <sz val="12"/>
        <color theme="1"/>
        <rFont val="Arial"/>
        <family val="2"/>
      </rPr>
      <t>TO USE TEMPLATE:</t>
    </r>
    <r>
      <rPr>
        <sz val="12"/>
        <color theme="1"/>
        <rFont val="Arial"/>
        <family val="2"/>
      </rPr>
      <t xml:space="preserve"> </t>
    </r>
    <r>
      <rPr>
        <b/>
        <sz val="12"/>
        <color theme="1"/>
        <rFont val="Arial"/>
        <family val="2"/>
      </rPr>
      <t xml:space="preserve">Cells you can change are in gray. </t>
    </r>
    <r>
      <rPr>
        <sz val="12"/>
        <color theme="1"/>
        <rFont val="Arial"/>
        <family val="2"/>
      </rPr>
      <t xml:space="preserve">Make a copy of this worksheet. Then paste your RFUs in </t>
    </r>
    <r>
      <rPr>
        <b/>
        <sz val="12"/>
        <color theme="1"/>
        <rFont val="Arial"/>
        <family val="2"/>
      </rPr>
      <t>columns C and D</t>
    </r>
    <r>
      <rPr>
        <sz val="12"/>
        <color theme="1"/>
        <rFont val="Arial"/>
        <family val="2"/>
      </rPr>
      <t xml:space="preserve">. You can change the dotted boundary for no amplification in the top chart in </t>
    </r>
    <r>
      <rPr>
        <b/>
        <sz val="12"/>
        <color theme="1"/>
        <rFont val="Arial"/>
        <family val="2"/>
      </rPr>
      <t>S9 and R13</t>
    </r>
    <r>
      <rPr>
        <sz val="12"/>
        <color theme="1"/>
        <rFont val="Arial"/>
        <family val="2"/>
      </rPr>
      <t xml:space="preserve">. You can change the lower and upper bounds for assigning heterozygotes in the bottom chart in </t>
    </r>
    <r>
      <rPr>
        <b/>
        <sz val="12"/>
        <color theme="1"/>
        <rFont val="Arial"/>
        <family val="2"/>
      </rPr>
      <t>S31 and S34</t>
    </r>
    <r>
      <rPr>
        <sz val="12"/>
        <color theme="1"/>
        <rFont val="Arial"/>
        <family val="2"/>
      </rPr>
      <t xml:space="preserve">. You can also change how close the values can be to the bounds before being flagged in </t>
    </r>
    <r>
      <rPr>
        <b/>
        <sz val="12"/>
        <color theme="1"/>
        <rFont val="Arial"/>
        <family val="2"/>
      </rPr>
      <t>cell S36</t>
    </r>
    <r>
      <rPr>
        <sz val="12"/>
        <color theme="1"/>
        <rFont val="Arial"/>
        <family val="2"/>
      </rPr>
      <t>.</t>
    </r>
  </si>
  <si>
    <t>For F1-3 only: FAM = BB and HEX = AA, so manually change the delta calculation in column G to (column E - column F)!</t>
  </si>
  <si>
    <t>FOR GRAPHING: GENOTYPING</t>
  </si>
  <si>
    <t>FOR GRAPHING: SCATTERPLOT</t>
  </si>
  <si>
    <t>Ppe.CR.1-1</t>
  </si>
  <si>
    <t>BAD PLATE?</t>
  </si>
  <si>
    <t>Plate</t>
  </si>
  <si>
    <t>Well</t>
  </si>
  <si>
    <t>FAM</t>
  </si>
  <si>
    <t>HEX</t>
  </si>
  <si>
    <t>%FAM</t>
  </si>
  <si>
    <t>%HEX</t>
  </si>
  <si>
    <t>delta</t>
  </si>
  <si>
    <t>genotype</t>
  </si>
  <si>
    <t>No amplification</t>
  </si>
  <si>
    <t>Marginal?</t>
  </si>
  <si>
    <t>cell ID</t>
  </si>
  <si>
    <t>No amp</t>
  </si>
  <si>
    <t>Marginal</t>
  </si>
  <si>
    <t>NTC</t>
  </si>
  <si>
    <t>A01</t>
  </si>
  <si>
    <t>HEX bound for no amp</t>
  </si>
  <si>
    <t>A02</t>
  </si>
  <si>
    <t>x-coordinate</t>
  </si>
  <si>
    <t>y-coordinate</t>
  </si>
  <si>
    <t>A03</t>
  </si>
  <si>
    <t>A04</t>
  </si>
  <si>
    <t>A05</t>
  </si>
  <si>
    <t>FAM bound for no amp</t>
  </si>
  <si>
    <t>A06</t>
  </si>
  <si>
    <t>A07</t>
  </si>
  <si>
    <t>A08</t>
  </si>
  <si>
    <t>A09</t>
  </si>
  <si>
    <t>A10</t>
  </si>
  <si>
    <t>A11</t>
  </si>
  <si>
    <t>A12</t>
  </si>
  <si>
    <t>Diamante</t>
  </si>
  <si>
    <t>B01</t>
  </si>
  <si>
    <t>Fairlane</t>
  </si>
  <si>
    <t>B02</t>
  </si>
  <si>
    <t>Flavorcrest</t>
  </si>
  <si>
    <t>B03</t>
  </si>
  <si>
    <t>Orange Cling</t>
  </si>
  <si>
    <t>B04</t>
  </si>
  <si>
    <t>Rio Oso Gem</t>
  </si>
  <si>
    <t>B05</t>
  </si>
  <si>
    <t>Morton</t>
  </si>
  <si>
    <t>B06</t>
  </si>
  <si>
    <t>Amarillo Tardio</t>
  </si>
  <si>
    <t>B07</t>
  </si>
  <si>
    <t>Westbrook</t>
  </si>
  <si>
    <t>B08</t>
  </si>
  <si>
    <t>Dixired</t>
  </si>
  <si>
    <t>B09</t>
  </si>
  <si>
    <t>A007</t>
  </si>
  <si>
    <t>B10</t>
  </si>
  <si>
    <t>C008</t>
  </si>
  <si>
    <t>B11</t>
  </si>
  <si>
    <t>Tex First</t>
  </si>
  <si>
    <t>B12</t>
  </si>
  <si>
    <t>lower bound for heterozygotes</t>
  </si>
  <si>
    <t>VineGold</t>
  </si>
  <si>
    <t>C01</t>
  </si>
  <si>
    <t>Le Grand</t>
  </si>
  <si>
    <t>C02</t>
  </si>
  <si>
    <t>Flavortop</t>
  </si>
  <si>
    <t>C03</t>
  </si>
  <si>
    <t>upper bound for heterozygotes</t>
  </si>
  <si>
    <t>Cumberland</t>
  </si>
  <si>
    <t>C04</t>
  </si>
  <si>
    <t>Somervee</t>
  </si>
  <si>
    <t>C05</t>
  </si>
  <si>
    <t>Greensboro</t>
  </si>
  <si>
    <t>C06</t>
  </si>
  <si>
    <t>Margin</t>
  </si>
  <si>
    <t>Panamit</t>
  </si>
  <si>
    <t>C07</t>
  </si>
  <si>
    <t>Joanna Sweet</t>
  </si>
  <si>
    <t>C08</t>
  </si>
  <si>
    <t>Harrow Diamond</t>
  </si>
  <si>
    <t>C09</t>
  </si>
  <si>
    <t>A009</t>
  </si>
  <si>
    <t>C10</t>
  </si>
  <si>
    <t>Interprid</t>
  </si>
  <si>
    <t>C11</t>
  </si>
  <si>
    <t>Tropic Prince</t>
  </si>
  <si>
    <t>C12</t>
  </si>
  <si>
    <t>DesertGOld</t>
  </si>
  <si>
    <t>D01</t>
  </si>
  <si>
    <t>Sprintime</t>
  </si>
  <si>
    <t>D02</t>
  </si>
  <si>
    <t>Hiley</t>
  </si>
  <si>
    <t>D03</t>
  </si>
  <si>
    <t>Fayette</t>
  </si>
  <si>
    <t>D04</t>
  </si>
  <si>
    <t>Cardinal</t>
  </si>
  <si>
    <t>D05</t>
  </si>
  <si>
    <t>Admiral Dewey</t>
  </si>
  <si>
    <t>D06</t>
  </si>
  <si>
    <t>Bradley</t>
  </si>
  <si>
    <t>D07</t>
  </si>
  <si>
    <t>O Henry</t>
  </si>
  <si>
    <t>D08</t>
  </si>
  <si>
    <t>Red Haven</t>
  </si>
  <si>
    <t>D09</t>
  </si>
  <si>
    <t>A066</t>
  </si>
  <si>
    <t>D10</t>
  </si>
  <si>
    <t>Fantasia</t>
  </si>
  <si>
    <t>D11</t>
  </si>
  <si>
    <t>Fortyniner</t>
  </si>
  <si>
    <t>D12</t>
  </si>
  <si>
    <t>Vivid</t>
  </si>
  <si>
    <t>E01</t>
  </si>
  <si>
    <t>Saturn</t>
  </si>
  <si>
    <t>E02</t>
  </si>
  <si>
    <t>Salway</t>
  </si>
  <si>
    <t>E03</t>
  </si>
  <si>
    <t>Harblaze</t>
  </si>
  <si>
    <t>E04</t>
  </si>
  <si>
    <t>Champion</t>
  </si>
  <si>
    <t>E05</t>
  </si>
  <si>
    <t>Yumyeong</t>
  </si>
  <si>
    <t>E06</t>
  </si>
  <si>
    <t>Coronet</t>
  </si>
  <si>
    <t>E07</t>
  </si>
  <si>
    <t>Crimson Lady</t>
  </si>
  <si>
    <t>E08</t>
  </si>
  <si>
    <t>Spingprince</t>
  </si>
  <si>
    <t>E09</t>
  </si>
  <si>
    <t>A130</t>
  </si>
  <si>
    <t>E10</t>
  </si>
  <si>
    <t>Loring</t>
  </si>
  <si>
    <t>E11</t>
  </si>
  <si>
    <t>Suncrest</t>
  </si>
  <si>
    <t>E12</t>
  </si>
  <si>
    <t>Peento</t>
  </si>
  <si>
    <t>F01</t>
  </si>
  <si>
    <t>Chinese Cling</t>
  </si>
  <si>
    <t>F02</t>
  </si>
  <si>
    <t>Slappey</t>
  </si>
  <si>
    <t>F03</t>
  </si>
  <si>
    <t>JH Hale</t>
  </si>
  <si>
    <t>F04</t>
  </si>
  <si>
    <t>Cresthaven</t>
  </si>
  <si>
    <t>F05</t>
  </si>
  <si>
    <t>Nectar</t>
  </si>
  <si>
    <t>F06</t>
  </si>
  <si>
    <t>Stark Saturn</t>
  </si>
  <si>
    <t>F07</t>
  </si>
  <si>
    <t>Summerprince</t>
  </si>
  <si>
    <t>F08</t>
  </si>
  <si>
    <t>Chinapearl</t>
  </si>
  <si>
    <t>F09</t>
  </si>
  <si>
    <t>A151</t>
  </si>
  <si>
    <t>F10</t>
  </si>
  <si>
    <t>Jefferson</t>
  </si>
  <si>
    <t>F11</t>
  </si>
  <si>
    <t>Candor</t>
  </si>
  <si>
    <t>F12</t>
  </si>
  <si>
    <t>Sunlite</t>
  </si>
  <si>
    <t>G01</t>
  </si>
  <si>
    <t>Dwarf Elberta</t>
  </si>
  <si>
    <t>G02</t>
  </si>
  <si>
    <t>White Health Cling</t>
  </si>
  <si>
    <t>G03</t>
  </si>
  <si>
    <t>Red Baron</t>
  </si>
  <si>
    <t>G04</t>
  </si>
  <si>
    <t>Early Crewford</t>
  </si>
  <si>
    <t>G05</t>
  </si>
  <si>
    <t>Polly</t>
  </si>
  <si>
    <t>G06</t>
  </si>
  <si>
    <t>G07</t>
  </si>
  <si>
    <t>Empress</t>
  </si>
  <si>
    <t>G08</t>
  </si>
  <si>
    <t>Kakamas</t>
  </si>
  <si>
    <t>G09</t>
  </si>
  <si>
    <t>A209</t>
  </si>
  <si>
    <t>G10</t>
  </si>
  <si>
    <t>Redglobe</t>
  </si>
  <si>
    <t>G11</t>
  </si>
  <si>
    <t>Julyprince</t>
  </si>
  <si>
    <t>G12</t>
  </si>
  <si>
    <t>Galaxy</t>
  </si>
  <si>
    <t>H01</t>
  </si>
  <si>
    <t>Federica</t>
  </si>
  <si>
    <t>H02</t>
  </si>
  <si>
    <t>White Hale</t>
  </si>
  <si>
    <t>H03</t>
  </si>
  <si>
    <t>Red Top</t>
  </si>
  <si>
    <t>H04</t>
  </si>
  <si>
    <t>Mangold</t>
  </si>
  <si>
    <t>H05</t>
  </si>
  <si>
    <t>Mountain Rose</t>
  </si>
  <si>
    <t>H06</t>
  </si>
  <si>
    <t>Harvester</t>
  </si>
  <si>
    <t>H07</t>
  </si>
  <si>
    <t>SeptemberSnow</t>
  </si>
  <si>
    <t>H08</t>
  </si>
  <si>
    <t>Hakuho</t>
  </si>
  <si>
    <t>H09</t>
  </si>
  <si>
    <t>C005</t>
  </si>
  <si>
    <t>H10</t>
  </si>
  <si>
    <t>Biscoe</t>
  </si>
  <si>
    <t>H11</t>
  </si>
  <si>
    <t>C045</t>
  </si>
  <si>
    <t>H12</t>
  </si>
  <si>
    <t>Ppe.CR.1-2</t>
  </si>
  <si>
    <t>Ppe.CR.1-3</t>
  </si>
  <si>
    <t>Ppe.CR.1-4</t>
  </si>
  <si>
    <t>Haplotype region</t>
  </si>
  <si>
    <t>SNPs</t>
  </si>
  <si>
    <t>Allele | Phenotypic effect</t>
  </si>
  <si>
    <t>(Mbp)</t>
  </si>
  <si>
    <t>9|L</t>
  </si>
  <si>
    <t>7|L</t>
  </si>
  <si>
    <t>12|M</t>
  </si>
  <si>
    <t>11|M</t>
  </si>
  <si>
    <t>10|M</t>
  </si>
  <si>
    <t>3|M</t>
  </si>
  <si>
    <t>8|M</t>
  </si>
  <si>
    <t>1|H</t>
  </si>
  <si>
    <t>6|H</t>
  </si>
  <si>
    <t>2|H</t>
  </si>
  <si>
    <t>5|H</t>
  </si>
  <si>
    <t>4|H</t>
  </si>
  <si>
    <t>Chr 1: 43.58 – 43.78</t>
  </si>
  <si>
    <t>SNP_IGA_134730</t>
  </si>
  <si>
    <t>B</t>
  </si>
  <si>
    <t>A</t>
  </si>
  <si>
    <t>SNP_1_46157131</t>
  </si>
  <si>
    <t>SNP_IGA_134631</t>
  </si>
  <si>
    <t>SNP_IGA_134518</t>
  </si>
  <si>
    <t>SNP_IGA_134484</t>
  </si>
  <si>
    <t>Sample</t>
  </si>
  <si>
    <t>Genotyping Method</t>
  </si>
  <si>
    <t>Haplotype 1</t>
  </si>
  <si>
    <t>Haplotype 2</t>
  </si>
  <si>
    <t>Phenotypic effect</t>
  </si>
  <si>
    <t>Chilling hours</t>
  </si>
  <si>
    <t>Real</t>
  </si>
  <si>
    <t>Predicted</t>
  </si>
  <si>
    <t>KASP</t>
  </si>
  <si>
    <t>Array</t>
  </si>
  <si>
    <t>BBAA</t>
  </si>
  <si>
    <t>L</t>
  </si>
  <si>
    <t>&lt;350</t>
  </si>
  <si>
    <t>ChinaPearl</t>
  </si>
  <si>
    <t>ChineseCling</t>
  </si>
  <si>
    <t>CrestHaven</t>
  </si>
  <si>
    <t>DesertGold</t>
  </si>
  <si>
    <t>&lt;450</t>
  </si>
  <si>
    <t>Earlycrawford</t>
  </si>
  <si>
    <t>LeGrand</t>
  </si>
  <si>
    <t>Marigold</t>
  </si>
  <si>
    <t>OrangeCling</t>
  </si>
  <si>
    <t>Panamint</t>
  </si>
  <si>
    <t>&lt;650</t>
  </si>
  <si>
    <t>Septembersnow</t>
  </si>
  <si>
    <t>Springprince</t>
  </si>
  <si>
    <t>Springtime</t>
  </si>
  <si>
    <t>Vinegold</t>
  </si>
  <si>
    <t>Supplementary Table S1. Summary of KASP genotypes for the CUPB program and deviation between actual and predicted values of chilling hours from allele combination.</t>
  </si>
  <si>
    <r>
      <t xml:space="preserve">Supplementary Table S2. </t>
    </r>
    <r>
      <rPr>
        <sz val="12"/>
        <color theme="1"/>
        <rFont val="Times New Roman"/>
        <family val="1"/>
      </rPr>
      <t>Cultivars used as controls for AA, AB, and BB genotypes in each KASP assay.</t>
    </r>
  </si>
  <si>
    <t>Supplementary Table S7. Chilling requirement alleles on chromosome (Chr) 1 observed in the U.S. peach germplasm. L - Low; M - Moderate; H - High. An italicized marker is suggested for DNA test development to distinguish between low and high chilling requirements.</t>
  </si>
  <si>
    <t>Supplementary Table S8. Genotypes and haplotypes for the peach material used in developing and validation of the Pp.CR DNA test using KASP and 9K SNP array genotyping methods. Bold samples indicate used of both genotyping methods. Disagreement between KASP and 9K SNP array genotyping is marked in red.</t>
  </si>
  <si>
    <t>Supplementary Table S3. KASP result for Ppe.CR.1-1 KASP assay on the U.S. peach germplasm and F2 individuals.</t>
  </si>
  <si>
    <t>Supplementary Table S4. KASP result for Ppe.CR.1-2 KASP assay on the U.S. peach germplasm and F2 individuals.</t>
  </si>
  <si>
    <t>Supplementary Table S5. KASP result for Ppe.CR.1-3 KASP assay on the U.S. peach germplasm and F2 individuals.</t>
  </si>
  <si>
    <t>Supplementary Table S6. KASP result for Ppe.CR.1-4 KASP assay on the U.S. peach germplasm and F2 individuals.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</si>
</sst>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0.00"/>
  </numFmts>
  <fonts count="23" x14ac:knownFonts="1">
    <font>
      <sz val="11"/>
      <color theme="1"/>
      <name val="Calibri"/>
      <family val="2"/>
      <scheme val="minor"/>
    </font>
    <font>
      <sz val="11"/>
      <name val="Arial"/>
      <family val="2"/>
    </font>
    <font>
      <b/>
      <sz val="11"/>
      <name val="Arial"/>
      <family val="2"/>
    </font>
    <font>
      <sz val="11"/>
      <color theme="1"/>
      <name val="Arial"/>
      <family val="2"/>
    </font>
    <font>
      <sz val="12"/>
      <name val="Arial"/>
      <family val="2"/>
    </font>
    <font>
      <b/>
      <sz val="12"/>
      <name val="Arial"/>
      <family val="2"/>
    </font>
    <font>
      <sz val="12"/>
      <color theme="1"/>
      <name val="Arial"/>
      <family val="2"/>
    </font>
    <font>
      <b/>
      <sz val="11"/>
      <color theme="1"/>
      <name val="Arial"/>
      <family val="2"/>
    </font>
    <font>
      <b/>
      <sz val="12"/>
      <color theme="1"/>
      <name val="Arial"/>
      <family val="2"/>
    </font>
    <font>
      <b/>
      <sz val="12"/>
      <color theme="1"/>
      <name val="Times New Roman"/>
      <family val="1"/>
    </font>
    <font>
      <sz val="12"/>
      <color theme="1"/>
      <name val="Times New Roman"/>
      <family val="1"/>
    </font>
    <font>
      <sz val="12"/>
      <color rgb="FF000000"/>
      <name val="Times New Roman"/>
      <family val="1"/>
    </font>
    <font>
      <b/>
      <i/>
      <sz val="12"/>
      <color theme="1"/>
      <name val="Arial"/>
      <family val="2"/>
    </font>
    <font>
      <b/>
      <i/>
      <sz val="20"/>
      <color theme="1"/>
      <name val="Arial"/>
      <family val="2"/>
    </font>
    <font>
      <b/>
      <sz val="14"/>
      <color theme="1"/>
      <name val="Arial"/>
      <family val="2"/>
    </font>
    <font>
      <sz val="12"/>
      <color rgb="FF000000"/>
      <name val="Arial"/>
      <family val="2"/>
    </font>
    <font>
      <b/>
      <sz val="12"/>
      <color rgb="FF000000"/>
      <name val="Times New Roman"/>
      <family val="1"/>
    </font>
    <font>
      <i/>
      <sz val="12"/>
      <color rgb="FF000000"/>
      <name val="Times New Roman"/>
      <family val="1"/>
    </font>
    <font>
      <sz val="12"/>
      <name val="Times New Roman"/>
      <family val="1"/>
    </font>
    <font>
      <b/>
      <i/>
      <sz val="12"/>
      <color theme="1"/>
      <name val="Times New Roman"/>
      <family val="1"/>
    </font>
    <font>
      <b/>
      <i/>
      <sz val="12"/>
      <name val="Times New Roman"/>
      <family val="1"/>
    </font>
    <font>
      <b/>
      <sz val="12"/>
      <color rgb="FFFF0000"/>
      <name val="Times New Roman"/>
      <family val="1"/>
    </font>
    <font>
      <b/>
      <sz val="11"/>
      <color theme="1"/>
      <name val="Times New Roman"/>
      <family val="1"/>
    </font>
  </fonts>
  <fills count="8">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FF99CC"/>
        <bgColor indexed="64"/>
      </patternFill>
    </fill>
    <fill>
      <patternFill patternType="solid">
        <fgColor rgb="FFFFC000"/>
        <bgColor indexed="64"/>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150">
    <xf numFmtId="0" fontId="0" fillId="0" borderId="0" xfId="0"/>
    <xf numFmtId="0" fontId="1" fillId="0" borderId="1" xfId="0" applyFont="1" applyFill="1" applyBorder="1" applyAlignment="1">
      <alignment horizontal="center"/>
    </xf>
    <xf numFmtId="0" fontId="1" fillId="0" borderId="0" xfId="0" applyFont="1" applyFill="1"/>
    <xf numFmtId="0" fontId="1" fillId="0" borderId="0" xfId="0" applyFont="1" applyFill="1" applyAlignment="1">
      <alignment horizontal="center"/>
    </xf>
    <xf numFmtId="0" fontId="4" fillId="0" borderId="0" xfId="0" applyFont="1" applyFill="1" applyAlignment="1">
      <alignment horizontal="center"/>
    </xf>
    <xf numFmtId="0" fontId="4" fillId="0" borderId="0" xfId="0" applyFont="1" applyFill="1" applyBorder="1" applyAlignment="1">
      <alignment horizont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0" xfId="0" applyFont="1" applyFill="1" applyAlignment="1">
      <alignment vertical="center"/>
    </xf>
    <xf numFmtId="0" fontId="5" fillId="0" borderId="4" xfId="0" applyFont="1" applyFill="1" applyBorder="1" applyAlignment="1">
      <alignment horizontal="center" vertical="center" wrapText="1"/>
    </xf>
    <xf numFmtId="0" fontId="6" fillId="0" borderId="0" xfId="0" applyFont="1" applyFill="1"/>
    <xf numFmtId="0" fontId="3" fillId="0" borderId="1" xfId="0" applyFont="1" applyFill="1" applyBorder="1" applyAlignment="1">
      <alignment horizontal="center"/>
    </xf>
    <xf numFmtId="0" fontId="3" fillId="0" borderId="0" xfId="0" applyFont="1" applyFill="1" applyAlignment="1">
      <alignment horizontal="center"/>
    </xf>
    <xf numFmtId="0" fontId="3" fillId="0" borderId="1" xfId="0" applyFont="1" applyFill="1" applyBorder="1" applyAlignment="1">
      <alignment horizontal="center" vertical="center"/>
    </xf>
    <xf numFmtId="0" fontId="6" fillId="0" borderId="1" xfId="0" applyFont="1" applyFill="1" applyBorder="1" applyAlignment="1">
      <alignment horizontal="center"/>
    </xf>
    <xf numFmtId="49" fontId="6" fillId="0" borderId="1" xfId="0" applyNumberFormat="1" applyFont="1" applyFill="1" applyBorder="1" applyAlignment="1">
      <alignment horizontal="center"/>
    </xf>
    <xf numFmtId="0" fontId="3" fillId="0" borderId="0" xfId="0" applyFont="1" applyFill="1"/>
    <xf numFmtId="0" fontId="3" fillId="0" borderId="0" xfId="0" applyFont="1" applyFill="1" applyBorder="1"/>
    <xf numFmtId="0" fontId="6" fillId="0" borderId="0" xfId="0" applyFont="1" applyFill="1" applyBorder="1"/>
    <xf numFmtId="0" fontId="3" fillId="0" borderId="0" xfId="0" applyFont="1" applyFill="1" applyBorder="1" applyAlignment="1">
      <alignment horizontal="center" vertical="center"/>
    </xf>
    <xf numFmtId="0" fontId="6" fillId="0" borderId="0" xfId="0" applyFont="1" applyFill="1" applyBorder="1" applyAlignment="1">
      <alignment horizontal="center"/>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9" fillId="0" borderId="0" xfId="0" applyFont="1"/>
    <xf numFmtId="0" fontId="10" fillId="0" borderId="0" xfId="0" applyFont="1" applyAlignment="1">
      <alignment vertical="center"/>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left"/>
    </xf>
    <xf numFmtId="0" fontId="6" fillId="0" borderId="0" xfId="0" applyFont="1" applyAlignment="1">
      <alignment horizontal="left"/>
    </xf>
    <xf numFmtId="0" fontId="6" fillId="0" borderId="0" xfId="0" applyFont="1"/>
    <xf numFmtId="0" fontId="6" fillId="0" borderId="0" xfId="0" applyFont="1" applyAlignment="1">
      <alignment horizontal="center"/>
    </xf>
    <xf numFmtId="0" fontId="6" fillId="2" borderId="0" xfId="0" applyFont="1" applyFill="1" applyAlignment="1">
      <alignment horizontal="left" wrapText="1"/>
    </xf>
    <xf numFmtId="0" fontId="6" fillId="0" borderId="0" xfId="0" applyFont="1" applyAlignment="1">
      <alignment horizontal="left" wrapText="1"/>
    </xf>
    <xf numFmtId="0" fontId="6" fillId="2" borderId="9" xfId="0" applyFont="1" applyFill="1" applyBorder="1" applyAlignment="1">
      <alignment horizontal="left" wrapText="1"/>
    </xf>
    <xf numFmtId="0" fontId="12" fillId="0" borderId="0" xfId="0" applyFont="1"/>
    <xf numFmtId="0" fontId="6" fillId="0" borderId="3" xfId="0" applyFont="1" applyBorder="1" applyAlignment="1">
      <alignment horizont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6" fillId="0" borderId="10" xfId="0" applyFont="1" applyBorder="1"/>
    <xf numFmtId="0" fontId="13" fillId="0" borderId="0" xfId="0" applyFont="1" applyAlignment="1">
      <alignment horizontal="center"/>
    </xf>
    <xf numFmtId="0" fontId="12" fillId="0" borderId="0" xfId="0" applyFont="1" applyAlignment="1">
      <alignment horizontal="center"/>
    </xf>
    <xf numFmtId="0" fontId="14" fillId="0" borderId="0" xfId="0" applyFont="1"/>
    <xf numFmtId="0" fontId="8" fillId="2" borderId="13" xfId="0" applyFont="1" applyFill="1" applyBorder="1" applyAlignment="1">
      <alignment horizontal="center" vertical="center"/>
    </xf>
    <xf numFmtId="0" fontId="8" fillId="2" borderId="0" xfId="0" applyFont="1" applyFill="1" applyAlignment="1">
      <alignment horizontal="center" vertical="center"/>
    </xf>
    <xf numFmtId="0" fontId="8" fillId="2" borderId="14" xfId="0" applyFont="1" applyFill="1" applyBorder="1" applyAlignment="1">
      <alignment horizontal="center" vertical="center"/>
    </xf>
    <xf numFmtId="0" fontId="6" fillId="0" borderId="13" xfId="0" applyFont="1" applyBorder="1"/>
    <xf numFmtId="0" fontId="6" fillId="0" borderId="9" xfId="0" applyFont="1" applyBorder="1"/>
    <xf numFmtId="0" fontId="6" fillId="0" borderId="9" xfId="0" applyFont="1" applyBorder="1" applyAlignment="1">
      <alignment horizontal="center"/>
    </xf>
    <xf numFmtId="0" fontId="6" fillId="0" borderId="15" xfId="0" applyFont="1" applyBorder="1"/>
    <xf numFmtId="0" fontId="6" fillId="0" borderId="16" xfId="0" applyFont="1" applyBorder="1" applyAlignment="1">
      <alignment horizontal="center"/>
    </xf>
    <xf numFmtId="0" fontId="6" fillId="0" borderId="17" xfId="0" applyFont="1" applyBorder="1" applyAlignment="1">
      <alignment horizontal="center"/>
    </xf>
    <xf numFmtId="0" fontId="6" fillId="0" borderId="13" xfId="0" applyFont="1" applyBorder="1" applyAlignment="1">
      <alignment horizontal="center"/>
    </xf>
    <xf numFmtId="0" fontId="6" fillId="0" borderId="18" xfId="0" applyFont="1" applyBorder="1" applyAlignment="1">
      <alignment horizontal="center"/>
    </xf>
    <xf numFmtId="0" fontId="6" fillId="0" borderId="8" xfId="0" applyFont="1" applyBorder="1"/>
    <xf numFmtId="0" fontId="6" fillId="0" borderId="18" xfId="0" applyFont="1" applyBorder="1"/>
    <xf numFmtId="0" fontId="6" fillId="0" borderId="19" xfId="0" applyFont="1" applyBorder="1"/>
    <xf numFmtId="168" fontId="4" fillId="0" borderId="0" xfId="0" applyNumberFormat="1" applyFont="1" applyAlignment="1">
      <alignment vertical="center"/>
    </xf>
    <xf numFmtId="2" fontId="6" fillId="0" borderId="0" xfId="0" applyNumberFormat="1" applyFont="1" applyAlignment="1">
      <alignment horizontal="center"/>
    </xf>
    <xf numFmtId="0" fontId="6" fillId="0" borderId="20"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6" fillId="0" borderId="21" xfId="0" applyFont="1" applyBorder="1" applyAlignment="1">
      <alignment horizontal="center"/>
    </xf>
    <xf numFmtId="2" fontId="6" fillId="0" borderId="22" xfId="0" applyNumberFormat="1" applyFont="1" applyBorder="1" applyAlignment="1">
      <alignment horizontal="center"/>
    </xf>
    <xf numFmtId="2" fontId="6" fillId="0" borderId="7" xfId="0" applyNumberFormat="1" applyFont="1" applyBorder="1" applyAlignment="1">
      <alignment horizontal="center"/>
    </xf>
    <xf numFmtId="2" fontId="6" fillId="0" borderId="14" xfId="0" applyNumberFormat="1" applyFont="1" applyBorder="1" applyAlignment="1">
      <alignment horizontal="center"/>
    </xf>
    <xf numFmtId="0" fontId="6" fillId="0" borderId="14" xfId="0" applyFont="1" applyBorder="1"/>
    <xf numFmtId="0" fontId="6" fillId="0" borderId="19" xfId="0" applyFont="1" applyBorder="1" applyAlignment="1">
      <alignment horizontal="center"/>
    </xf>
    <xf numFmtId="2" fontId="6" fillId="0" borderId="13" xfId="0" applyNumberFormat="1" applyFont="1" applyBorder="1" applyAlignment="1">
      <alignment horizontal="center"/>
    </xf>
    <xf numFmtId="0" fontId="6" fillId="3" borderId="23" xfId="0" applyFont="1" applyFill="1" applyBorder="1" applyAlignment="1">
      <alignment horizontal="center"/>
    </xf>
    <xf numFmtId="0" fontId="6" fillId="0" borderId="24" xfId="0" applyFont="1" applyBorder="1" applyAlignment="1">
      <alignment horizontal="center"/>
    </xf>
    <xf numFmtId="0" fontId="6" fillId="0" borderId="25" xfId="0" applyFont="1" applyBorder="1" applyAlignment="1">
      <alignment horizontal="center"/>
    </xf>
    <xf numFmtId="0" fontId="6" fillId="3" borderId="26" xfId="0" applyFont="1" applyFill="1" applyBorder="1" applyAlignment="1">
      <alignment horizontal="center"/>
    </xf>
    <xf numFmtId="0" fontId="6" fillId="0" borderId="27" xfId="0" applyFont="1" applyBorder="1" applyAlignment="1">
      <alignment horizontal="center"/>
    </xf>
    <xf numFmtId="0" fontId="6" fillId="0" borderId="28" xfId="0" applyFont="1" applyBorder="1" applyAlignment="1">
      <alignment horizontal="center"/>
    </xf>
    <xf numFmtId="0" fontId="6" fillId="0" borderId="24" xfId="0" applyFont="1" applyBorder="1"/>
    <xf numFmtId="168" fontId="4" fillId="0" borderId="9" xfId="0" applyNumberFormat="1" applyFont="1" applyBorder="1" applyAlignment="1">
      <alignment vertical="center"/>
    </xf>
    <xf numFmtId="2" fontId="6" fillId="0" borderId="9" xfId="0" applyNumberFormat="1" applyFont="1" applyBorder="1" applyAlignment="1">
      <alignment horizontal="center"/>
    </xf>
    <xf numFmtId="0" fontId="6" fillId="0" borderId="25" xfId="0" applyFont="1" applyBorder="1" applyAlignment="1">
      <alignment horizontal="center"/>
    </xf>
    <xf numFmtId="0" fontId="6" fillId="0" borderId="29" xfId="0" applyFont="1" applyBorder="1" applyAlignment="1">
      <alignment horizontal="center"/>
    </xf>
    <xf numFmtId="0" fontId="6" fillId="0" borderId="30" xfId="0" applyFont="1" applyBorder="1" applyAlignment="1">
      <alignment horizontal="center"/>
    </xf>
    <xf numFmtId="2" fontId="6" fillId="0" borderId="31" xfId="0" applyNumberFormat="1" applyFont="1" applyBorder="1" applyAlignment="1">
      <alignment horizontal="center"/>
    </xf>
    <xf numFmtId="2" fontId="6" fillId="0" borderId="8" xfId="0" applyNumberFormat="1" applyFont="1" applyBorder="1" applyAlignment="1">
      <alignment horizontal="center"/>
    </xf>
    <xf numFmtId="2" fontId="6" fillId="0" borderId="18" xfId="0" applyNumberFormat="1" applyFont="1" applyBorder="1" applyAlignment="1">
      <alignment horizontal="center"/>
    </xf>
    <xf numFmtId="0" fontId="6" fillId="0" borderId="31" xfId="0" applyFont="1" applyBorder="1"/>
    <xf numFmtId="0" fontId="6" fillId="0" borderId="27" xfId="0" applyFont="1" applyBorder="1"/>
    <xf numFmtId="0" fontId="6" fillId="0" borderId="32" xfId="0" applyFont="1" applyBorder="1"/>
    <xf numFmtId="0" fontId="6" fillId="3" borderId="33" xfId="0" applyFont="1" applyFill="1" applyBorder="1" applyAlignment="1">
      <alignment horizontal="center"/>
    </xf>
    <xf numFmtId="0" fontId="6" fillId="0" borderId="5" xfId="0" applyFont="1" applyBorder="1" applyAlignment="1">
      <alignment horizontal="center"/>
    </xf>
    <xf numFmtId="2" fontId="6" fillId="0" borderId="34" xfId="0" applyNumberFormat="1" applyFont="1" applyBorder="1" applyAlignment="1">
      <alignment horizontal="center"/>
    </xf>
    <xf numFmtId="2" fontId="6" fillId="0" borderId="29" xfId="0" applyNumberFormat="1" applyFont="1" applyBorder="1" applyAlignment="1">
      <alignment horizontal="center"/>
    </xf>
    <xf numFmtId="0" fontId="6" fillId="0" borderId="29" xfId="0" applyFont="1" applyBorder="1"/>
    <xf numFmtId="0" fontId="15" fillId="0" borderId="0" xfId="0" applyFont="1"/>
    <xf numFmtId="0" fontId="15" fillId="0" borderId="9" xfId="0" applyFont="1" applyBorder="1"/>
    <xf numFmtId="0" fontId="10" fillId="0" borderId="0" xfId="0" applyFont="1" applyAlignment="1">
      <alignment horizontal="justify"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7" fillId="0" borderId="0" xfId="0" applyFont="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0" xfId="0" applyFont="1" applyAlignment="1">
      <alignment horizontal="center" vertical="center" wrapText="1"/>
    </xf>
    <xf numFmtId="0" fontId="6" fillId="0" borderId="0" xfId="0" applyFont="1" applyAlignment="1">
      <alignment vertical="center"/>
    </xf>
    <xf numFmtId="0" fontId="6" fillId="0" borderId="0" xfId="0" applyFont="1" applyAlignment="1">
      <alignment horizontal="left"/>
    </xf>
    <xf numFmtId="0" fontId="10" fillId="0" borderId="0" xfId="0" applyFont="1"/>
    <xf numFmtId="0" fontId="10" fillId="0" borderId="0" xfId="0" applyFont="1" applyAlignment="1">
      <alignment horizontal="center"/>
    </xf>
    <xf numFmtId="0" fontId="9"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left" vertical="center" wrapText="1"/>
    </xf>
    <xf numFmtId="0" fontId="9" fillId="4" borderId="11" xfId="0" applyFont="1" applyFill="1" applyBorder="1" applyAlignment="1">
      <alignment horizontal="center" vertical="center"/>
    </xf>
    <xf numFmtId="0" fontId="9" fillId="4" borderId="35" xfId="0" applyFont="1" applyFill="1" applyBorder="1" applyAlignment="1">
      <alignment horizontal="center" vertical="center"/>
    </xf>
    <xf numFmtId="0" fontId="9" fillId="0" borderId="11" xfId="0" applyFont="1" applyBorder="1" applyAlignment="1">
      <alignment horizontal="center" vertical="center"/>
    </xf>
    <xf numFmtId="0" fontId="9" fillId="4" borderId="9" xfId="0" applyFont="1" applyFill="1" applyBorder="1" applyAlignment="1">
      <alignment horizontal="center" vertical="center"/>
    </xf>
    <xf numFmtId="0" fontId="9" fillId="4" borderId="35" xfId="0" applyFont="1" applyFill="1" applyBorder="1" applyAlignment="1">
      <alignment horizontal="center" vertical="center"/>
    </xf>
    <xf numFmtId="0" fontId="9" fillId="4" borderId="35" xfId="0" applyFont="1" applyFill="1" applyBorder="1" applyAlignment="1">
      <alignment vertical="center"/>
    </xf>
    <xf numFmtId="0" fontId="9" fillId="0" borderId="9" xfId="0" applyFont="1" applyBorder="1" applyAlignment="1">
      <alignment horizontal="center" vertical="center"/>
    </xf>
    <xf numFmtId="0" fontId="10" fillId="0" borderId="0" xfId="0" applyFont="1" applyAlignment="1">
      <alignment horizontal="center" vertical="center"/>
    </xf>
    <xf numFmtId="0" fontId="10" fillId="5" borderId="0" xfId="0" applyFont="1" applyFill="1" applyAlignment="1">
      <alignment horizontal="center"/>
    </xf>
    <xf numFmtId="0" fontId="10" fillId="6" borderId="0" xfId="0" applyFont="1" applyFill="1" applyAlignment="1">
      <alignment horizontal="center"/>
    </xf>
    <xf numFmtId="0" fontId="18" fillId="0" borderId="0" xfId="0" applyFont="1" applyAlignment="1">
      <alignment horizontal="center" vertical="center"/>
    </xf>
    <xf numFmtId="0" fontId="18" fillId="0" borderId="0" xfId="0" applyFont="1" applyAlignment="1">
      <alignment horizontal="center"/>
    </xf>
    <xf numFmtId="0" fontId="18" fillId="5" borderId="0" xfId="0" applyFont="1" applyFill="1" applyAlignment="1">
      <alignment horizontal="center"/>
    </xf>
    <xf numFmtId="0" fontId="18" fillId="6" borderId="0" xfId="0" applyFont="1" applyFill="1" applyAlignment="1">
      <alignment horizontal="center"/>
    </xf>
    <xf numFmtId="0" fontId="19" fillId="0" borderId="0" xfId="0" applyFont="1" applyAlignment="1">
      <alignment horizontal="center" vertical="center"/>
    </xf>
    <xf numFmtId="0" fontId="10" fillId="7" borderId="0" xfId="0" applyFont="1" applyFill="1" applyAlignment="1">
      <alignment horizontal="center"/>
    </xf>
    <xf numFmtId="0" fontId="20" fillId="0" borderId="0" xfId="0" applyFont="1" applyAlignment="1">
      <alignment horizontal="center" vertical="center"/>
    </xf>
    <xf numFmtId="0" fontId="21" fillId="5" borderId="0" xfId="0" applyFont="1" applyFill="1" applyAlignment="1">
      <alignment horizontal="center"/>
    </xf>
    <xf numFmtId="0" fontId="21" fillId="7" borderId="0" xfId="0" applyFont="1" applyFill="1" applyAlignment="1">
      <alignment horizontal="center"/>
    </xf>
    <xf numFmtId="0" fontId="10" fillId="0" borderId="0" xfId="0" applyFont="1" applyAlignment="1">
      <alignment horizontal="center" vertical="center"/>
    </xf>
    <xf numFmtId="0" fontId="19" fillId="0" borderId="9" xfId="0" applyFont="1" applyBorder="1" applyAlignment="1">
      <alignment horizontal="center" vertical="center"/>
    </xf>
    <xf numFmtId="0" fontId="10" fillId="0" borderId="9" xfId="0" applyFont="1" applyBorder="1" applyAlignment="1">
      <alignment horizontal="center"/>
    </xf>
    <xf numFmtId="0" fontId="10" fillId="5" borderId="9" xfId="0" applyFont="1" applyFill="1" applyBorder="1" applyAlignment="1">
      <alignment horizontal="center"/>
    </xf>
    <xf numFmtId="0" fontId="10" fillId="6" borderId="9" xfId="0" applyFont="1" applyFill="1" applyBorder="1" applyAlignment="1">
      <alignment horizontal="center"/>
    </xf>
    <xf numFmtId="0" fontId="22" fillId="0" borderId="0" xfId="0" applyFont="1"/>
    <xf numFmtId="0" fontId="9" fillId="0" borderId="0" xfId="0" applyFont="1" applyAlignment="1">
      <alignment horizontal="center"/>
    </xf>
    <xf numFmtId="0" fontId="9" fillId="0" borderId="0" xfId="0" applyFont="1" applyAlignment="1">
      <alignment horizontal="left" vertical="center"/>
    </xf>
  </cellXfs>
  <cellStyles count="1">
    <cellStyle name="Normal" xfId="0" builtinId="0"/>
  </cellStyles>
  <dxfs count="58">
    <dxf>
      <fill>
        <patternFill>
          <bgColor rgb="FFFF737A"/>
        </patternFill>
      </fill>
    </dxf>
    <dxf>
      <fill>
        <patternFill>
          <bgColor rgb="FFD190FE"/>
        </patternFill>
      </fill>
    </dxf>
    <dxf>
      <fill>
        <patternFill>
          <bgColor rgb="FF83BB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737A"/>
        </patternFill>
      </fill>
    </dxf>
    <dxf>
      <fill>
        <patternFill>
          <bgColor rgb="FFD190FE"/>
        </patternFill>
      </fill>
    </dxf>
    <dxf>
      <fill>
        <patternFill>
          <bgColor rgb="FF83BB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737A"/>
        </patternFill>
      </fill>
    </dxf>
    <dxf>
      <fill>
        <patternFill>
          <bgColor rgb="FFD190FE"/>
        </patternFill>
      </fill>
    </dxf>
    <dxf>
      <fill>
        <patternFill>
          <bgColor rgb="FF83BBFF"/>
        </patternFill>
      </fill>
    </dxf>
    <dxf>
      <fill>
        <patternFill>
          <bgColor rgb="FFFF737A"/>
        </patternFill>
      </fill>
    </dxf>
    <dxf>
      <fill>
        <patternFill>
          <bgColor rgb="FFD190FE"/>
        </patternFill>
      </fill>
    </dxf>
    <dxf>
      <fill>
        <patternFill>
          <bgColor rgb="FF83BBFF"/>
        </patternFill>
      </fill>
    </dxf>
    <dxf>
      <font>
        <color theme="0"/>
      </font>
    </dxf>
    <dxf>
      <font>
        <color rgb="FF9C5700"/>
      </font>
      <fill>
        <patternFill>
          <bgColor rgb="FFFFEB9C"/>
        </patternFill>
      </fill>
    </dxf>
    <dxf>
      <font>
        <color theme="0"/>
      </font>
    </dxf>
    <dxf>
      <font>
        <color theme="0"/>
      </font>
    </dxf>
    <dxf>
      <font>
        <color rgb="FF9C0006"/>
      </font>
      <fill>
        <patternFill>
          <bgColor rgb="FFFFC7CE"/>
        </patternFill>
      </fill>
    </dxf>
    <dxf>
      <font>
        <color theme="0"/>
      </font>
    </dxf>
    <dxf>
      <font>
        <color theme="0"/>
      </font>
    </dxf>
    <dxf>
      <font>
        <color rgb="FF9C5700"/>
      </font>
      <fill>
        <patternFill>
          <bgColor rgb="FFFFEB9C"/>
        </patternFill>
      </fill>
    </dxf>
    <dxf>
      <font>
        <color theme="0"/>
      </font>
    </dxf>
    <dxf>
      <font>
        <color theme="0"/>
      </font>
    </dxf>
    <dxf>
      <font>
        <color rgb="FF9C0006"/>
      </font>
      <fill>
        <patternFill>
          <bgColor rgb="FFFFC7CE"/>
        </patternFill>
      </fill>
    </dxf>
    <dxf>
      <font>
        <color theme="0"/>
      </font>
    </dxf>
    <dxf>
      <font>
        <color theme="0"/>
      </font>
    </dxf>
    <dxf>
      <font>
        <color rgb="FF9C5700"/>
      </font>
      <fill>
        <patternFill>
          <bgColor rgb="FFFFEB9C"/>
        </patternFill>
      </fill>
    </dxf>
    <dxf>
      <font>
        <color theme="0"/>
      </font>
    </dxf>
    <dxf>
      <font>
        <color theme="0"/>
      </font>
    </dxf>
    <dxf>
      <font>
        <color rgb="FF9C0006"/>
      </font>
      <fill>
        <patternFill>
          <bgColor rgb="FFFFC7CE"/>
        </patternFill>
      </fill>
    </dxf>
    <dxf>
      <font>
        <color theme="0"/>
      </font>
    </dxf>
    <dxf>
      <font>
        <color theme="0"/>
      </font>
    </dxf>
    <dxf>
      <font>
        <color rgb="FF9C5700"/>
      </font>
      <fill>
        <patternFill>
          <bgColor rgb="FFFFEB9C"/>
        </patternFill>
      </fill>
    </dxf>
    <dxf>
      <font>
        <color theme="0"/>
      </font>
    </dxf>
    <dxf>
      <font>
        <color theme="0"/>
      </font>
    </dxf>
    <dxf>
      <font>
        <color rgb="FF9C0006"/>
      </font>
      <fill>
        <patternFill>
          <bgColor rgb="FFFFC7CE"/>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latin typeface="Arial" panose="020B0604020202020204" pitchFamily="34" charset="0"/>
                <a:cs typeface="Arial" panose="020B0604020202020204" pitchFamily="34" charset="0"/>
              </a:rPr>
              <a:t>Fluorescence values</a:t>
            </a:r>
          </a:p>
        </c:rich>
      </c:tx>
      <c:layout>
        <c:manualLayout>
          <c:xMode val="edge"/>
          <c:yMode val="edge"/>
          <c:x val="0.27647464458382132"/>
          <c:y val="3.622812472077507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996246810913734"/>
          <c:y val="2.8173110577610388E-2"/>
          <c:w val="0.52411264452877726"/>
          <c:h val="0.78008118042280716"/>
        </c:manualLayout>
      </c:layout>
      <c:scatterChart>
        <c:scatterStyle val="lineMarker"/>
        <c:varyColors val="0"/>
        <c:ser>
          <c:idx val="2"/>
          <c:order val="0"/>
          <c:tx>
            <c:v>control:AA</c:v>
          </c:tx>
          <c:spPr>
            <a:ln w="25400" cap="rnd">
              <a:noFill/>
              <a:round/>
            </a:ln>
            <a:effectLst/>
          </c:spPr>
          <c:marker>
            <c:symbol val="triangle"/>
            <c:size val="12"/>
            <c:spPr>
              <a:solidFill>
                <a:schemeClr val="accent4"/>
              </a:solidFill>
              <a:ln w="9525">
                <a:solidFill>
                  <a:schemeClr val="tx1"/>
                </a:solidFill>
              </a:ln>
              <a:effectLst/>
            </c:spPr>
          </c:marker>
          <c:xVal>
            <c:numRef>
              <c:f>'[1]Ppe.CR.1-1'!$E$11:$E$13</c:f>
              <c:numCache>
                <c:formatCode>General</c:formatCode>
                <c:ptCount val="3"/>
                <c:pt idx="0">
                  <c:v>63.069815837881691</c:v>
                </c:pt>
                <c:pt idx="1">
                  <c:v>66.68442623093236</c:v>
                </c:pt>
                <c:pt idx="2">
                  <c:v>67.501800305829036</c:v>
                </c:pt>
              </c:numCache>
            </c:numRef>
          </c:xVal>
          <c:yVal>
            <c:numRef>
              <c:f>'[1]Ppe.CR.1-1'!$F$11:$F$13</c:f>
              <c:numCache>
                <c:formatCode>General</c:formatCode>
                <c:ptCount val="3"/>
                <c:pt idx="0">
                  <c:v>1.1604936435869151</c:v>
                </c:pt>
                <c:pt idx="1">
                  <c:v>1.1956880908396863</c:v>
                </c:pt>
                <c:pt idx="2">
                  <c:v>0.42341661269314979</c:v>
                </c:pt>
              </c:numCache>
            </c:numRef>
          </c:yVal>
          <c:smooth val="0"/>
          <c:extLst>
            <c:ext xmlns:c16="http://schemas.microsoft.com/office/drawing/2014/chart" uri="{C3380CC4-5D6E-409C-BE32-E72D297353CC}">
              <c16:uniqueId val="{00000000-51DA-4AA8-892E-5704A37CD1BD}"/>
            </c:ext>
          </c:extLst>
        </c:ser>
        <c:ser>
          <c:idx val="3"/>
          <c:order val="1"/>
          <c:tx>
            <c:v>control:AB</c:v>
          </c:tx>
          <c:spPr>
            <a:ln w="25400" cap="rnd">
              <a:noFill/>
              <a:round/>
            </a:ln>
            <a:effectLst/>
          </c:spPr>
          <c:marker>
            <c:symbol val="diamond"/>
            <c:size val="12"/>
            <c:spPr>
              <a:solidFill>
                <a:schemeClr val="accent4"/>
              </a:solidFill>
              <a:ln w="9525">
                <a:solidFill>
                  <a:schemeClr val="tx1"/>
                </a:solidFill>
              </a:ln>
              <a:effectLst/>
            </c:spPr>
          </c:marker>
          <c:xVal>
            <c:numRef>
              <c:f>'[1]Ppe.CR.1-1'!$E$14:$E$16</c:f>
              <c:numCache>
                <c:formatCode>General</c:formatCode>
                <c:ptCount val="3"/>
                <c:pt idx="0">
                  <c:v>27.148818398227782</c:v>
                </c:pt>
                <c:pt idx="1">
                  <c:v>29.108240151693309</c:v>
                </c:pt>
                <c:pt idx="2">
                  <c:v>29.093197373764934</c:v>
                </c:pt>
              </c:numCache>
            </c:numRef>
          </c:xVal>
          <c:yVal>
            <c:numRef>
              <c:f>'[1]Ppe.CR.1-1'!$F$14:$F$16</c:f>
              <c:numCache>
                <c:formatCode>General</c:formatCode>
                <c:ptCount val="3"/>
                <c:pt idx="0">
                  <c:v>43.78316173478003</c:v>
                </c:pt>
                <c:pt idx="1">
                  <c:v>45.28141232123027</c:v>
                </c:pt>
                <c:pt idx="2">
                  <c:v>41.92031365944375</c:v>
                </c:pt>
              </c:numCache>
            </c:numRef>
          </c:yVal>
          <c:smooth val="0"/>
          <c:extLst>
            <c:ext xmlns:c16="http://schemas.microsoft.com/office/drawing/2014/chart" uri="{C3380CC4-5D6E-409C-BE32-E72D297353CC}">
              <c16:uniqueId val="{00000001-51DA-4AA8-892E-5704A37CD1BD}"/>
            </c:ext>
          </c:extLst>
        </c:ser>
        <c:ser>
          <c:idx val="4"/>
          <c:order val="2"/>
          <c:tx>
            <c:v>control:BB</c:v>
          </c:tx>
          <c:spPr>
            <a:ln w="25400" cap="rnd">
              <a:noFill/>
              <a:round/>
            </a:ln>
            <a:effectLst/>
          </c:spPr>
          <c:marker>
            <c:symbol val="square"/>
            <c:size val="12"/>
            <c:spPr>
              <a:solidFill>
                <a:schemeClr val="accent4"/>
              </a:solidFill>
              <a:ln w="9525">
                <a:solidFill>
                  <a:schemeClr val="tx1"/>
                </a:solidFill>
              </a:ln>
              <a:effectLst/>
            </c:spPr>
          </c:marker>
          <c:xVal>
            <c:numRef>
              <c:f>'[1]Ppe.CR.1-1'!$E$17:$E$19</c:f>
              <c:numCache>
                <c:formatCode>General</c:formatCode>
                <c:ptCount val="3"/>
                <c:pt idx="0">
                  <c:v>3.5852866331259405</c:v>
                </c:pt>
                <c:pt idx="1">
                  <c:v>4.2123935366218737</c:v>
                </c:pt>
                <c:pt idx="2">
                  <c:v>4.3024270168639305</c:v>
                </c:pt>
              </c:numCache>
            </c:numRef>
          </c:xVal>
          <c:yVal>
            <c:numRef>
              <c:f>'[1]Ppe.CR.1-1'!$F$17:$F$19</c:f>
              <c:numCache>
                <c:formatCode>General</c:formatCode>
                <c:ptCount val="3"/>
                <c:pt idx="0">
                  <c:v>72.180431708126193</c:v>
                </c:pt>
                <c:pt idx="1">
                  <c:v>72.229268580243314</c:v>
                </c:pt>
                <c:pt idx="2">
                  <c:v>64.246303029098527</c:v>
                </c:pt>
              </c:numCache>
            </c:numRef>
          </c:yVal>
          <c:smooth val="0"/>
          <c:extLst>
            <c:ext xmlns:c16="http://schemas.microsoft.com/office/drawing/2014/chart" uri="{C3380CC4-5D6E-409C-BE32-E72D297353CC}">
              <c16:uniqueId val="{00000002-51DA-4AA8-892E-5704A37CD1BD}"/>
            </c:ext>
          </c:extLst>
        </c:ser>
        <c:ser>
          <c:idx val="5"/>
          <c:order val="3"/>
          <c:tx>
            <c:v>control:NTC</c:v>
          </c:tx>
          <c:spPr>
            <a:ln w="25400" cap="rnd">
              <a:noFill/>
              <a:round/>
            </a:ln>
            <a:effectLst/>
          </c:spPr>
          <c:marker>
            <c:symbol val="circle"/>
            <c:size val="12"/>
            <c:spPr>
              <a:solidFill>
                <a:schemeClr val="accent4"/>
              </a:solidFill>
              <a:ln w="9525">
                <a:solidFill>
                  <a:schemeClr val="tx1"/>
                </a:solidFill>
              </a:ln>
              <a:effectLst/>
            </c:spPr>
          </c:marker>
          <c:xVal>
            <c:numRef>
              <c:f>'[1]Ppe.CR.1-1'!$E$8:$E$10</c:f>
              <c:numCache>
                <c:formatCode>General</c:formatCode>
                <c:ptCount val="3"/>
                <c:pt idx="0">
                  <c:v>2.8064980214041597</c:v>
                </c:pt>
                <c:pt idx="1">
                  <c:v>0</c:v>
                </c:pt>
                <c:pt idx="2">
                  <c:v>0.18530917963150356</c:v>
                </c:pt>
              </c:numCache>
            </c:numRef>
          </c:xVal>
          <c:yVal>
            <c:numRef>
              <c:f>'[1]Ppe.CR.1-1'!$F$8:$F$10</c:f>
              <c:numCache>
                <c:formatCode>General</c:formatCode>
                <c:ptCount val="3"/>
                <c:pt idx="0">
                  <c:v>1.4379643835271234</c:v>
                </c:pt>
                <c:pt idx="1">
                  <c:v>0</c:v>
                </c:pt>
                <c:pt idx="2">
                  <c:v>0.4627168117772566</c:v>
                </c:pt>
              </c:numCache>
            </c:numRef>
          </c:yVal>
          <c:smooth val="0"/>
          <c:extLst>
            <c:ext xmlns:c16="http://schemas.microsoft.com/office/drawing/2014/chart" uri="{C3380CC4-5D6E-409C-BE32-E72D297353CC}">
              <c16:uniqueId val="{00000003-51DA-4AA8-892E-5704A37CD1BD}"/>
            </c:ext>
          </c:extLst>
        </c:ser>
        <c:ser>
          <c:idx val="0"/>
          <c:order val="4"/>
          <c:tx>
            <c:v>unknown:AA</c:v>
          </c:tx>
          <c:spPr>
            <a:ln w="25400" cap="rnd">
              <a:noFill/>
              <a:round/>
            </a:ln>
            <a:effectLst/>
          </c:spPr>
          <c:marker>
            <c:symbol val="triangle"/>
            <c:size val="10"/>
            <c:spPr>
              <a:noFill/>
              <a:ln w="9525">
                <a:solidFill>
                  <a:schemeClr val="tx1"/>
                </a:solidFill>
              </a:ln>
              <a:effectLst/>
            </c:spPr>
          </c:marker>
          <c:xVal>
            <c:numRef>
              <c:f>'[1]Ppe.CR.1-1'!$E$20:$E$103</c:f>
              <c:numCache>
                <c:formatCode>General</c:formatCode>
                <c:ptCount val="84"/>
                <c:pt idx="0">
                  <c:v>2.7377158360802381</c:v>
                </c:pt>
                <c:pt idx="1">
                  <c:v>3.9271125657975121</c:v>
                </c:pt>
                <c:pt idx="2">
                  <c:v>3.1395027707473973</c:v>
                </c:pt>
                <c:pt idx="3">
                  <c:v>97.810664691182353</c:v>
                </c:pt>
                <c:pt idx="4">
                  <c:v>43.027421913829954</c:v>
                </c:pt>
                <c:pt idx="5">
                  <c:v>90.644182598206953</c:v>
                </c:pt>
                <c:pt idx="6">
                  <c:v>91.772486551952994</c:v>
                </c:pt>
                <c:pt idx="7">
                  <c:v>3.0673786892348871</c:v>
                </c:pt>
                <c:pt idx="8">
                  <c:v>19.887436017757594</c:v>
                </c:pt>
                <c:pt idx="9">
                  <c:v>3.618040944455144</c:v>
                </c:pt>
                <c:pt idx="10">
                  <c:v>2.6401615060929711</c:v>
                </c:pt>
                <c:pt idx="11">
                  <c:v>3.3673376285575882</c:v>
                </c:pt>
                <c:pt idx="12">
                  <c:v>3.4457977904626</c:v>
                </c:pt>
                <c:pt idx="13">
                  <c:v>3.2567990869846906</c:v>
                </c:pt>
                <c:pt idx="14">
                  <c:v>41.041250906515145</c:v>
                </c:pt>
                <c:pt idx="15">
                  <c:v>3.8877189462638135</c:v>
                </c:pt>
                <c:pt idx="16">
                  <c:v>35.523311855384868</c:v>
                </c:pt>
                <c:pt idx="17">
                  <c:v>3.413438119244669</c:v>
                </c:pt>
                <c:pt idx="18">
                  <c:v>82.873730211597646</c:v>
                </c:pt>
                <c:pt idx="19">
                  <c:v>3.5078705931948564</c:v>
                </c:pt>
                <c:pt idx="20">
                  <c:v>30.861956475804448</c:v>
                </c:pt>
                <c:pt idx="21">
                  <c:v>6.6480327089276718</c:v>
                </c:pt>
                <c:pt idx="22">
                  <c:v>29.22539765427582</c:v>
                </c:pt>
                <c:pt idx="23">
                  <c:v>2.731456397102435</c:v>
                </c:pt>
                <c:pt idx="24">
                  <c:v>3.1806116169105372</c:v>
                </c:pt>
                <c:pt idx="25">
                  <c:v>37.15524748590839</c:v>
                </c:pt>
                <c:pt idx="26">
                  <c:v>80.97259270909511</c:v>
                </c:pt>
                <c:pt idx="27">
                  <c:v>7.4764327347347752</c:v>
                </c:pt>
                <c:pt idx="28">
                  <c:v>5.6694921662353526</c:v>
                </c:pt>
                <c:pt idx="29">
                  <c:v>85.149767472038647</c:v>
                </c:pt>
                <c:pt idx="30">
                  <c:v>4.4731540288959399</c:v>
                </c:pt>
                <c:pt idx="31">
                  <c:v>21.199208982600563</c:v>
                </c:pt>
                <c:pt idx="32">
                  <c:v>34.900205343770388</c:v>
                </c:pt>
                <c:pt idx="33">
                  <c:v>2.9096320804734606</c:v>
                </c:pt>
                <c:pt idx="34">
                  <c:v>8.0488443692374698</c:v>
                </c:pt>
                <c:pt idx="35">
                  <c:v>100</c:v>
                </c:pt>
                <c:pt idx="36">
                  <c:v>3.542566910940439</c:v>
                </c:pt>
                <c:pt idx="37">
                  <c:v>4.1663752235308635</c:v>
                </c:pt>
                <c:pt idx="38">
                  <c:v>77.452651401056855</c:v>
                </c:pt>
                <c:pt idx="39">
                  <c:v>33.471624404694921</c:v>
                </c:pt>
                <c:pt idx="40">
                  <c:v>89.148197390069541</c:v>
                </c:pt>
                <c:pt idx="41">
                  <c:v>4.9574329980915728</c:v>
                </c:pt>
                <c:pt idx="42">
                  <c:v>2.0636062037102403</c:v>
                </c:pt>
                <c:pt idx="43">
                  <c:v>2.7215916342179844</c:v>
                </c:pt>
                <c:pt idx="44">
                  <c:v>1.903048930129863</c:v>
                </c:pt>
                <c:pt idx="45">
                  <c:v>4.7010096458342501</c:v>
                </c:pt>
                <c:pt idx="46">
                  <c:v>3.0686444227210141</c:v>
                </c:pt>
                <c:pt idx="47">
                  <c:v>38.265849446139967</c:v>
                </c:pt>
                <c:pt idx="48">
                  <c:v>3.3202699479412052</c:v>
                </c:pt>
                <c:pt idx="49">
                  <c:v>2.901867517234912</c:v>
                </c:pt>
                <c:pt idx="50">
                  <c:v>35.791270499153789</c:v>
                </c:pt>
                <c:pt idx="51">
                  <c:v>3.5182172297676839</c:v>
                </c:pt>
                <c:pt idx="52">
                  <c:v>37.832289542986565</c:v>
                </c:pt>
                <c:pt idx="53">
                  <c:v>92.283931288506878</c:v>
                </c:pt>
                <c:pt idx="54">
                  <c:v>28.311322092732137</c:v>
                </c:pt>
                <c:pt idx="55">
                  <c:v>2.8060934792633656</c:v>
                </c:pt>
                <c:pt idx="56">
                  <c:v>30.002498081482486</c:v>
                </c:pt>
                <c:pt idx="57">
                  <c:v>6.3859924678366164</c:v>
                </c:pt>
                <c:pt idx="58">
                  <c:v>76.082895721560988</c:v>
                </c:pt>
                <c:pt idx="59">
                  <c:v>66.363356913664745</c:v>
                </c:pt>
                <c:pt idx="60">
                  <c:v>28.708773133553546</c:v>
                </c:pt>
                <c:pt idx="61">
                  <c:v>38.180069304475865</c:v>
                </c:pt>
                <c:pt idx="62">
                  <c:v>76.741799082989274</c:v>
                </c:pt>
                <c:pt idx="63">
                  <c:v>43.690214147499802</c:v>
                </c:pt>
                <c:pt idx="64">
                  <c:v>82.892951774814165</c:v>
                </c:pt>
                <c:pt idx="65">
                  <c:v>37.287102354071678</c:v>
                </c:pt>
                <c:pt idx="66">
                  <c:v>2.5618373175761189</c:v>
                </c:pt>
                <c:pt idx="67">
                  <c:v>2.4846625913936888</c:v>
                </c:pt>
                <c:pt idx="68">
                  <c:v>1.4802122377910412</c:v>
                </c:pt>
                <c:pt idx="69">
                  <c:v>5.7648972452132092</c:v>
                </c:pt>
                <c:pt idx="70">
                  <c:v>35.325194502817702</c:v>
                </c:pt>
                <c:pt idx="71">
                  <c:v>22.569196539357137</c:v>
                </c:pt>
                <c:pt idx="72">
                  <c:v>2.1712068706524406</c:v>
                </c:pt>
                <c:pt idx="73">
                  <c:v>1.6350942212563078</c:v>
                </c:pt>
                <c:pt idx="74">
                  <c:v>2.3716234097432243</c:v>
                </c:pt>
                <c:pt idx="75">
                  <c:v>34.176122669398389</c:v>
                </c:pt>
                <c:pt idx="76">
                  <c:v>4.1725577007505912</c:v>
                </c:pt>
                <c:pt idx="77">
                  <c:v>36.914350683870985</c:v>
                </c:pt>
                <c:pt idx="78">
                  <c:v>0.9536982849307134</c:v>
                </c:pt>
                <c:pt idx="79">
                  <c:v>22.642708593358851</c:v>
                </c:pt>
                <c:pt idx="80">
                  <c:v>20.676859026800624</c:v>
                </c:pt>
                <c:pt idx="81">
                  <c:v>2.2327349560994603</c:v>
                </c:pt>
                <c:pt idx="82">
                  <c:v>2.6735389395342248</c:v>
                </c:pt>
                <c:pt idx="83">
                  <c:v>3.334415835087841</c:v>
                </c:pt>
              </c:numCache>
            </c:numRef>
          </c:xVal>
          <c:yVal>
            <c:numRef>
              <c:f>'[1]Ppe.CR.1-1'!$AE$20:$AE$103</c:f>
              <c:numCache>
                <c:formatCode>General</c:formatCode>
                <c:ptCount val="84"/>
                <c:pt idx="0">
                  <c:v>#N/A</c:v>
                </c:pt>
                <c:pt idx="1">
                  <c:v>#N/A</c:v>
                </c:pt>
                <c:pt idx="2">
                  <c:v>#N/A</c:v>
                </c:pt>
                <c:pt idx="3">
                  <c:v>1.0874945872805786</c:v>
                </c:pt>
                <c:pt idx="4">
                  <c:v>#N/A</c:v>
                </c:pt>
                <c:pt idx="5">
                  <c:v>1.3868723306669051</c:v>
                </c:pt>
                <c:pt idx="6">
                  <c:v>0.78485505443567616</c:v>
                </c:pt>
                <c:pt idx="7">
                  <c:v>#N/A</c:v>
                </c:pt>
                <c:pt idx="8">
                  <c:v>#N/A</c:v>
                </c:pt>
                <c:pt idx="9">
                  <c:v>#N/A</c:v>
                </c:pt>
                <c:pt idx="10">
                  <c:v>#N/A</c:v>
                </c:pt>
                <c:pt idx="11">
                  <c:v>#N/A</c:v>
                </c:pt>
                <c:pt idx="12">
                  <c:v>#N/A</c:v>
                </c:pt>
                <c:pt idx="13">
                  <c:v>#N/A</c:v>
                </c:pt>
                <c:pt idx="14">
                  <c:v>#N/A</c:v>
                </c:pt>
                <c:pt idx="15">
                  <c:v>#N/A</c:v>
                </c:pt>
                <c:pt idx="16">
                  <c:v>#N/A</c:v>
                </c:pt>
                <c:pt idx="17">
                  <c:v>#N/A</c:v>
                </c:pt>
                <c:pt idx="18">
                  <c:v>1.5037402461994145</c:v>
                </c:pt>
                <c:pt idx="19">
                  <c:v>#N/A</c:v>
                </c:pt>
                <c:pt idx="20">
                  <c:v>#N/A</c:v>
                </c:pt>
                <c:pt idx="21">
                  <c:v>#N/A</c:v>
                </c:pt>
                <c:pt idx="22">
                  <c:v>#N/A</c:v>
                </c:pt>
                <c:pt idx="23">
                  <c:v>#N/A</c:v>
                </c:pt>
                <c:pt idx="24">
                  <c:v>#N/A</c:v>
                </c:pt>
                <c:pt idx="25">
                  <c:v>#N/A</c:v>
                </c:pt>
                <c:pt idx="26">
                  <c:v>0.7239126668815814</c:v>
                </c:pt>
                <c:pt idx="27">
                  <c:v>#N/A</c:v>
                </c:pt>
                <c:pt idx="28">
                  <c:v>#N/A</c:v>
                </c:pt>
                <c:pt idx="29">
                  <c:v>4.9341805735897877</c:v>
                </c:pt>
                <c:pt idx="30">
                  <c:v>#N/A</c:v>
                </c:pt>
                <c:pt idx="31">
                  <c:v>#N/A</c:v>
                </c:pt>
                <c:pt idx="32">
                  <c:v>#N/A</c:v>
                </c:pt>
                <c:pt idx="33">
                  <c:v>#N/A</c:v>
                </c:pt>
                <c:pt idx="34">
                  <c:v>#N/A</c:v>
                </c:pt>
                <c:pt idx="35">
                  <c:v>2.673595405485782</c:v>
                </c:pt>
                <c:pt idx="36">
                  <c:v>#N/A</c:v>
                </c:pt>
                <c:pt idx="37">
                  <c:v>#N/A</c:v>
                </c:pt>
                <c:pt idx="38">
                  <c:v>1.6710872727078445</c:v>
                </c:pt>
                <c:pt idx="39">
                  <c:v>#N/A</c:v>
                </c:pt>
                <c:pt idx="40">
                  <c:v>4.2109118823351031</c:v>
                </c:pt>
                <c:pt idx="41">
                  <c:v>#N/A</c:v>
                </c:pt>
                <c:pt idx="42">
                  <c:v>#N/A</c:v>
                </c:pt>
                <c:pt idx="43">
                  <c:v>#N/A</c:v>
                </c:pt>
                <c:pt idx="44">
                  <c:v>#N/A</c:v>
                </c:pt>
                <c:pt idx="45">
                  <c:v>#N/A</c:v>
                </c:pt>
                <c:pt idx="46">
                  <c:v>#N/A</c:v>
                </c:pt>
                <c:pt idx="47">
                  <c:v>#N/A</c:v>
                </c:pt>
                <c:pt idx="48">
                  <c:v>#N/A</c:v>
                </c:pt>
                <c:pt idx="49">
                  <c:v>#N/A</c:v>
                </c:pt>
                <c:pt idx="50">
                  <c:v>#N/A</c:v>
                </c:pt>
                <c:pt idx="51">
                  <c:v>#N/A</c:v>
                </c:pt>
                <c:pt idx="52">
                  <c:v>#N/A</c:v>
                </c:pt>
                <c:pt idx="53">
                  <c:v>1.6073900441508484</c:v>
                </c:pt>
                <c:pt idx="54">
                  <c:v>#N/A</c:v>
                </c:pt>
                <c:pt idx="55">
                  <c:v>#N/A</c:v>
                </c:pt>
                <c:pt idx="56">
                  <c:v>#N/A</c:v>
                </c:pt>
                <c:pt idx="57">
                  <c:v>#N/A</c:v>
                </c:pt>
                <c:pt idx="58">
                  <c:v>5.0063703372841379</c:v>
                </c:pt>
                <c:pt idx="59">
                  <c:v>2.2302670183562441</c:v>
                </c:pt>
                <c:pt idx="60">
                  <c:v>#N/A</c:v>
                </c:pt>
                <c:pt idx="61">
                  <c:v>#N/A</c:v>
                </c:pt>
                <c:pt idx="62">
                  <c:v>1.3266555366586936</c:v>
                </c:pt>
                <c:pt idx="63">
                  <c:v>#N/A</c:v>
                </c:pt>
                <c:pt idx="64">
                  <c:v>1.8039029054505256</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4-51DA-4AA8-892E-5704A37CD1BD}"/>
            </c:ext>
          </c:extLst>
        </c:ser>
        <c:ser>
          <c:idx val="8"/>
          <c:order val="5"/>
          <c:tx>
            <c:v>unknown:AB</c:v>
          </c:tx>
          <c:spPr>
            <a:ln w="25400" cap="rnd">
              <a:noFill/>
              <a:round/>
            </a:ln>
            <a:effectLst/>
          </c:spPr>
          <c:marker>
            <c:symbol val="diamond"/>
            <c:size val="10"/>
            <c:spPr>
              <a:noFill/>
              <a:ln w="9525">
                <a:solidFill>
                  <a:schemeClr val="tx1"/>
                </a:solidFill>
              </a:ln>
              <a:effectLst/>
            </c:spPr>
          </c:marker>
          <c:xVal>
            <c:numRef>
              <c:f>'[1]Ppe.CR.1-1'!$E$20:$E$103</c:f>
              <c:numCache>
                <c:formatCode>General</c:formatCode>
                <c:ptCount val="84"/>
                <c:pt idx="0">
                  <c:v>2.7377158360802381</c:v>
                </c:pt>
                <c:pt idx="1">
                  <c:v>3.9271125657975121</c:v>
                </c:pt>
                <c:pt idx="2">
                  <c:v>3.1395027707473973</c:v>
                </c:pt>
                <c:pt idx="3">
                  <c:v>97.810664691182353</c:v>
                </c:pt>
                <c:pt idx="4">
                  <c:v>43.027421913829954</c:v>
                </c:pt>
                <c:pt idx="5">
                  <c:v>90.644182598206953</c:v>
                </c:pt>
                <c:pt idx="6">
                  <c:v>91.772486551952994</c:v>
                </c:pt>
                <c:pt idx="7">
                  <c:v>3.0673786892348871</c:v>
                </c:pt>
                <c:pt idx="8">
                  <c:v>19.887436017757594</c:v>
                </c:pt>
                <c:pt idx="9">
                  <c:v>3.618040944455144</c:v>
                </c:pt>
                <c:pt idx="10">
                  <c:v>2.6401615060929711</c:v>
                </c:pt>
                <c:pt idx="11">
                  <c:v>3.3673376285575882</c:v>
                </c:pt>
                <c:pt idx="12">
                  <c:v>3.4457977904626</c:v>
                </c:pt>
                <c:pt idx="13">
                  <c:v>3.2567990869846906</c:v>
                </c:pt>
                <c:pt idx="14">
                  <c:v>41.041250906515145</c:v>
                </c:pt>
                <c:pt idx="15">
                  <c:v>3.8877189462638135</c:v>
                </c:pt>
                <c:pt idx="16">
                  <c:v>35.523311855384868</c:v>
                </c:pt>
                <c:pt idx="17">
                  <c:v>3.413438119244669</c:v>
                </c:pt>
                <c:pt idx="18">
                  <c:v>82.873730211597646</c:v>
                </c:pt>
                <c:pt idx="19">
                  <c:v>3.5078705931948564</c:v>
                </c:pt>
                <c:pt idx="20">
                  <c:v>30.861956475804448</c:v>
                </c:pt>
                <c:pt idx="21">
                  <c:v>6.6480327089276718</c:v>
                </c:pt>
                <c:pt idx="22">
                  <c:v>29.22539765427582</c:v>
                </c:pt>
                <c:pt idx="23">
                  <c:v>2.731456397102435</c:v>
                </c:pt>
                <c:pt idx="24">
                  <c:v>3.1806116169105372</c:v>
                </c:pt>
                <c:pt idx="25">
                  <c:v>37.15524748590839</c:v>
                </c:pt>
                <c:pt idx="26">
                  <c:v>80.97259270909511</c:v>
                </c:pt>
                <c:pt idx="27">
                  <c:v>7.4764327347347752</c:v>
                </c:pt>
                <c:pt idx="28">
                  <c:v>5.6694921662353526</c:v>
                </c:pt>
                <c:pt idx="29">
                  <c:v>85.149767472038647</c:v>
                </c:pt>
                <c:pt idx="30">
                  <c:v>4.4731540288959399</c:v>
                </c:pt>
                <c:pt idx="31">
                  <c:v>21.199208982600563</c:v>
                </c:pt>
                <c:pt idx="32">
                  <c:v>34.900205343770388</c:v>
                </c:pt>
                <c:pt idx="33">
                  <c:v>2.9096320804734606</c:v>
                </c:pt>
                <c:pt idx="34">
                  <c:v>8.0488443692374698</c:v>
                </c:pt>
                <c:pt idx="35">
                  <c:v>100</c:v>
                </c:pt>
                <c:pt idx="36">
                  <c:v>3.542566910940439</c:v>
                </c:pt>
                <c:pt idx="37">
                  <c:v>4.1663752235308635</c:v>
                </c:pt>
                <c:pt idx="38">
                  <c:v>77.452651401056855</c:v>
                </c:pt>
                <c:pt idx="39">
                  <c:v>33.471624404694921</c:v>
                </c:pt>
                <c:pt idx="40">
                  <c:v>89.148197390069541</c:v>
                </c:pt>
                <c:pt idx="41">
                  <c:v>4.9574329980915728</c:v>
                </c:pt>
                <c:pt idx="42">
                  <c:v>2.0636062037102403</c:v>
                </c:pt>
                <c:pt idx="43">
                  <c:v>2.7215916342179844</c:v>
                </c:pt>
                <c:pt idx="44">
                  <c:v>1.903048930129863</c:v>
                </c:pt>
                <c:pt idx="45">
                  <c:v>4.7010096458342501</c:v>
                </c:pt>
                <c:pt idx="46">
                  <c:v>3.0686444227210141</c:v>
                </c:pt>
                <c:pt idx="47">
                  <c:v>38.265849446139967</c:v>
                </c:pt>
                <c:pt idx="48">
                  <c:v>3.3202699479412052</c:v>
                </c:pt>
                <c:pt idx="49">
                  <c:v>2.901867517234912</c:v>
                </c:pt>
                <c:pt idx="50">
                  <c:v>35.791270499153789</c:v>
                </c:pt>
                <c:pt idx="51">
                  <c:v>3.5182172297676839</c:v>
                </c:pt>
                <c:pt idx="52">
                  <c:v>37.832289542986565</c:v>
                </c:pt>
                <c:pt idx="53">
                  <c:v>92.283931288506878</c:v>
                </c:pt>
                <c:pt idx="54">
                  <c:v>28.311322092732137</c:v>
                </c:pt>
                <c:pt idx="55">
                  <c:v>2.8060934792633656</c:v>
                </c:pt>
                <c:pt idx="56">
                  <c:v>30.002498081482486</c:v>
                </c:pt>
                <c:pt idx="57">
                  <c:v>6.3859924678366164</c:v>
                </c:pt>
                <c:pt idx="58">
                  <c:v>76.082895721560988</c:v>
                </c:pt>
                <c:pt idx="59">
                  <c:v>66.363356913664745</c:v>
                </c:pt>
                <c:pt idx="60">
                  <c:v>28.708773133553546</c:v>
                </c:pt>
                <c:pt idx="61">
                  <c:v>38.180069304475865</c:v>
                </c:pt>
                <c:pt idx="62">
                  <c:v>76.741799082989274</c:v>
                </c:pt>
                <c:pt idx="63">
                  <c:v>43.690214147499802</c:v>
                </c:pt>
                <c:pt idx="64">
                  <c:v>82.892951774814165</c:v>
                </c:pt>
                <c:pt idx="65">
                  <c:v>37.287102354071678</c:v>
                </c:pt>
                <c:pt idx="66">
                  <c:v>2.5618373175761189</c:v>
                </c:pt>
                <c:pt idx="67">
                  <c:v>2.4846625913936888</c:v>
                </c:pt>
                <c:pt idx="68">
                  <c:v>1.4802122377910412</c:v>
                </c:pt>
                <c:pt idx="69">
                  <c:v>5.7648972452132092</c:v>
                </c:pt>
                <c:pt idx="70">
                  <c:v>35.325194502817702</c:v>
                </c:pt>
                <c:pt idx="71">
                  <c:v>22.569196539357137</c:v>
                </c:pt>
                <c:pt idx="72">
                  <c:v>2.1712068706524406</c:v>
                </c:pt>
                <c:pt idx="73">
                  <c:v>1.6350942212563078</c:v>
                </c:pt>
                <c:pt idx="74">
                  <c:v>2.3716234097432243</c:v>
                </c:pt>
                <c:pt idx="75">
                  <c:v>34.176122669398389</c:v>
                </c:pt>
                <c:pt idx="76">
                  <c:v>4.1725577007505912</c:v>
                </c:pt>
                <c:pt idx="77">
                  <c:v>36.914350683870985</c:v>
                </c:pt>
                <c:pt idx="78">
                  <c:v>0.9536982849307134</c:v>
                </c:pt>
                <c:pt idx="79">
                  <c:v>22.642708593358851</c:v>
                </c:pt>
                <c:pt idx="80">
                  <c:v>20.676859026800624</c:v>
                </c:pt>
                <c:pt idx="81">
                  <c:v>2.2327349560994603</c:v>
                </c:pt>
                <c:pt idx="82">
                  <c:v>2.6735389395342248</c:v>
                </c:pt>
                <c:pt idx="83">
                  <c:v>3.334415835087841</c:v>
                </c:pt>
              </c:numCache>
            </c:numRef>
          </c:xVal>
          <c:yVal>
            <c:numRef>
              <c:f>'[1]Ppe.CR.1-1'!$AF$20:$AF$103</c:f>
              <c:numCache>
                <c:formatCode>General</c:formatCode>
                <c:ptCount val="84"/>
                <c:pt idx="0">
                  <c:v>#N/A</c:v>
                </c:pt>
                <c:pt idx="1">
                  <c:v>#N/A</c:v>
                </c:pt>
                <c:pt idx="2">
                  <c:v>#N/A</c:v>
                </c:pt>
                <c:pt idx="3">
                  <c:v>#N/A</c:v>
                </c:pt>
                <c:pt idx="4">
                  <c:v>58.624477542201014</c:v>
                </c:pt>
                <c:pt idx="5">
                  <c:v>#N/A</c:v>
                </c:pt>
                <c:pt idx="6">
                  <c:v>#N/A</c:v>
                </c:pt>
                <c:pt idx="7">
                  <c:v>#N/A</c:v>
                </c:pt>
                <c:pt idx="8">
                  <c:v>31.420617795681121</c:v>
                </c:pt>
                <c:pt idx="9">
                  <c:v>#N/A</c:v>
                </c:pt>
                <c:pt idx="10">
                  <c:v>#N/A</c:v>
                </c:pt>
                <c:pt idx="11">
                  <c:v>#N/A</c:v>
                </c:pt>
                <c:pt idx="12">
                  <c:v>#N/A</c:v>
                </c:pt>
                <c:pt idx="13">
                  <c:v>#N/A</c:v>
                </c:pt>
                <c:pt idx="14">
                  <c:v>57.214548202795449</c:v>
                </c:pt>
                <c:pt idx="15">
                  <c:v>#N/A</c:v>
                </c:pt>
                <c:pt idx="16">
                  <c:v>51.773549234105062</c:v>
                </c:pt>
                <c:pt idx="17">
                  <c:v>#N/A</c:v>
                </c:pt>
                <c:pt idx="18">
                  <c:v>#N/A</c:v>
                </c:pt>
                <c:pt idx="19">
                  <c:v>#N/A</c:v>
                </c:pt>
                <c:pt idx="20">
                  <c:v>48.380188077962977</c:v>
                </c:pt>
                <c:pt idx="21">
                  <c:v>#N/A</c:v>
                </c:pt>
                <c:pt idx="22">
                  <c:v>40.211585032776043</c:v>
                </c:pt>
                <c:pt idx="23">
                  <c:v>#N/A</c:v>
                </c:pt>
                <c:pt idx="24">
                  <c:v>#N/A</c:v>
                </c:pt>
                <c:pt idx="25">
                  <c:v>52.548340636991533</c:v>
                </c:pt>
                <c:pt idx="26">
                  <c:v>#N/A</c:v>
                </c:pt>
                <c:pt idx="27">
                  <c:v>#N/A</c:v>
                </c:pt>
                <c:pt idx="28">
                  <c:v>#N/A</c:v>
                </c:pt>
                <c:pt idx="29">
                  <c:v>#N/A</c:v>
                </c:pt>
                <c:pt idx="30">
                  <c:v>#N/A</c:v>
                </c:pt>
                <c:pt idx="31">
                  <c:v>32.877049232022195</c:v>
                </c:pt>
                <c:pt idx="32">
                  <c:v>49.743847974590508</c:v>
                </c:pt>
                <c:pt idx="33">
                  <c:v>#N/A</c:v>
                </c:pt>
                <c:pt idx="34">
                  <c:v>#N/A</c:v>
                </c:pt>
                <c:pt idx="35">
                  <c:v>#N/A</c:v>
                </c:pt>
                <c:pt idx="36">
                  <c:v>#N/A</c:v>
                </c:pt>
                <c:pt idx="37">
                  <c:v>#N/A</c:v>
                </c:pt>
                <c:pt idx="38">
                  <c:v>#N/A</c:v>
                </c:pt>
                <c:pt idx="39">
                  <c:v>66.795715409353832</c:v>
                </c:pt>
                <c:pt idx="40">
                  <c:v>#N/A</c:v>
                </c:pt>
                <c:pt idx="41">
                  <c:v>#N/A</c:v>
                </c:pt>
                <c:pt idx="42">
                  <c:v>#N/A</c:v>
                </c:pt>
                <c:pt idx="43">
                  <c:v>#N/A</c:v>
                </c:pt>
                <c:pt idx="44">
                  <c:v>#N/A</c:v>
                </c:pt>
                <c:pt idx="45">
                  <c:v>#N/A</c:v>
                </c:pt>
                <c:pt idx="46">
                  <c:v>#N/A</c:v>
                </c:pt>
                <c:pt idx="47">
                  <c:v>51.376202144964026</c:v>
                </c:pt>
                <c:pt idx="48">
                  <c:v>#N/A</c:v>
                </c:pt>
                <c:pt idx="49">
                  <c:v>#N/A</c:v>
                </c:pt>
                <c:pt idx="50">
                  <c:v>48.81569669719952</c:v>
                </c:pt>
                <c:pt idx="51">
                  <c:v>#N/A</c:v>
                </c:pt>
                <c:pt idx="52">
                  <c:v>55.517288700362677</c:v>
                </c:pt>
                <c:pt idx="53">
                  <c:v>#N/A</c:v>
                </c:pt>
                <c:pt idx="54">
                  <c:v>43.033656235066225</c:v>
                </c:pt>
                <c:pt idx="55">
                  <c:v>#N/A</c:v>
                </c:pt>
                <c:pt idx="56">
                  <c:v>44.426850962929535</c:v>
                </c:pt>
                <c:pt idx="57">
                  <c:v>40.203438125495062</c:v>
                </c:pt>
                <c:pt idx="58">
                  <c:v>#N/A</c:v>
                </c:pt>
                <c:pt idx="59">
                  <c:v>#N/A</c:v>
                </c:pt>
                <c:pt idx="60">
                  <c:v>41.00446003789726</c:v>
                </c:pt>
                <c:pt idx="61">
                  <c:v>55.186460919642201</c:v>
                </c:pt>
                <c:pt idx="62">
                  <c:v>#N/A</c:v>
                </c:pt>
                <c:pt idx="63">
                  <c:v>59.147215532728396</c:v>
                </c:pt>
                <c:pt idx="64">
                  <c:v>#N/A</c:v>
                </c:pt>
                <c:pt idx="65">
                  <c:v>53.080762237338163</c:v>
                </c:pt>
                <c:pt idx="66">
                  <c:v>#N/A</c:v>
                </c:pt>
                <c:pt idx="67">
                  <c:v>#N/A</c:v>
                </c:pt>
                <c:pt idx="68">
                  <c:v>#N/A</c:v>
                </c:pt>
                <c:pt idx="69">
                  <c:v>#N/A</c:v>
                </c:pt>
                <c:pt idx="70">
                  <c:v>50.26744169433622</c:v>
                </c:pt>
                <c:pt idx="71">
                  <c:v>32.604144753070905</c:v>
                </c:pt>
                <c:pt idx="72">
                  <c:v>#N/A</c:v>
                </c:pt>
                <c:pt idx="73">
                  <c:v>#N/A</c:v>
                </c:pt>
                <c:pt idx="74">
                  <c:v>#N/A</c:v>
                </c:pt>
                <c:pt idx="75">
                  <c:v>48.346639923200982</c:v>
                </c:pt>
                <c:pt idx="76">
                  <c:v>#N/A</c:v>
                </c:pt>
                <c:pt idx="77">
                  <c:v>52.750900248222543</c:v>
                </c:pt>
                <c:pt idx="78">
                  <c:v>#N/A</c:v>
                </c:pt>
                <c:pt idx="79">
                  <c:v>15.16872332810453</c:v>
                </c:pt>
                <c:pt idx="80">
                  <c:v>33.07178413017126</c:v>
                </c:pt>
                <c:pt idx="81">
                  <c:v>#N/A</c:v>
                </c:pt>
                <c:pt idx="82">
                  <c:v>#N/A</c:v>
                </c:pt>
                <c:pt idx="83">
                  <c:v>#N/A</c:v>
                </c:pt>
              </c:numCache>
            </c:numRef>
          </c:yVal>
          <c:smooth val="0"/>
          <c:extLst>
            <c:ext xmlns:c16="http://schemas.microsoft.com/office/drawing/2014/chart" uri="{C3380CC4-5D6E-409C-BE32-E72D297353CC}">
              <c16:uniqueId val="{00000005-51DA-4AA8-892E-5704A37CD1BD}"/>
            </c:ext>
          </c:extLst>
        </c:ser>
        <c:ser>
          <c:idx val="9"/>
          <c:order val="6"/>
          <c:tx>
            <c:v>unknown:BB</c:v>
          </c:tx>
          <c:spPr>
            <a:ln w="25400" cap="rnd">
              <a:noFill/>
              <a:round/>
            </a:ln>
            <a:effectLst/>
          </c:spPr>
          <c:marker>
            <c:symbol val="square"/>
            <c:size val="10"/>
            <c:spPr>
              <a:noFill/>
              <a:ln w="9525">
                <a:solidFill>
                  <a:schemeClr val="tx1"/>
                </a:solidFill>
              </a:ln>
              <a:effectLst/>
            </c:spPr>
          </c:marker>
          <c:xVal>
            <c:numRef>
              <c:f>'[1]Ppe.CR.1-1'!$E$20:$E$103</c:f>
              <c:numCache>
                <c:formatCode>General</c:formatCode>
                <c:ptCount val="84"/>
                <c:pt idx="0">
                  <c:v>2.7377158360802381</c:v>
                </c:pt>
                <c:pt idx="1">
                  <c:v>3.9271125657975121</c:v>
                </c:pt>
                <c:pt idx="2">
                  <c:v>3.1395027707473973</c:v>
                </c:pt>
                <c:pt idx="3">
                  <c:v>97.810664691182353</c:v>
                </c:pt>
                <c:pt idx="4">
                  <c:v>43.027421913829954</c:v>
                </c:pt>
                <c:pt idx="5">
                  <c:v>90.644182598206953</c:v>
                </c:pt>
                <c:pt idx="6">
                  <c:v>91.772486551952994</c:v>
                </c:pt>
                <c:pt idx="7">
                  <c:v>3.0673786892348871</c:v>
                </c:pt>
                <c:pt idx="8">
                  <c:v>19.887436017757594</c:v>
                </c:pt>
                <c:pt idx="9">
                  <c:v>3.618040944455144</c:v>
                </c:pt>
                <c:pt idx="10">
                  <c:v>2.6401615060929711</c:v>
                </c:pt>
                <c:pt idx="11">
                  <c:v>3.3673376285575882</c:v>
                </c:pt>
                <c:pt idx="12">
                  <c:v>3.4457977904626</c:v>
                </c:pt>
                <c:pt idx="13">
                  <c:v>3.2567990869846906</c:v>
                </c:pt>
                <c:pt idx="14">
                  <c:v>41.041250906515145</c:v>
                </c:pt>
                <c:pt idx="15">
                  <c:v>3.8877189462638135</c:v>
                </c:pt>
                <c:pt idx="16">
                  <c:v>35.523311855384868</c:v>
                </c:pt>
                <c:pt idx="17">
                  <c:v>3.413438119244669</c:v>
                </c:pt>
                <c:pt idx="18">
                  <c:v>82.873730211597646</c:v>
                </c:pt>
                <c:pt idx="19">
                  <c:v>3.5078705931948564</c:v>
                </c:pt>
                <c:pt idx="20">
                  <c:v>30.861956475804448</c:v>
                </c:pt>
                <c:pt idx="21">
                  <c:v>6.6480327089276718</c:v>
                </c:pt>
                <c:pt idx="22">
                  <c:v>29.22539765427582</c:v>
                </c:pt>
                <c:pt idx="23">
                  <c:v>2.731456397102435</c:v>
                </c:pt>
                <c:pt idx="24">
                  <c:v>3.1806116169105372</c:v>
                </c:pt>
                <c:pt idx="25">
                  <c:v>37.15524748590839</c:v>
                </c:pt>
                <c:pt idx="26">
                  <c:v>80.97259270909511</c:v>
                </c:pt>
                <c:pt idx="27">
                  <c:v>7.4764327347347752</c:v>
                </c:pt>
                <c:pt idx="28">
                  <c:v>5.6694921662353526</c:v>
                </c:pt>
                <c:pt idx="29">
                  <c:v>85.149767472038647</c:v>
                </c:pt>
                <c:pt idx="30">
                  <c:v>4.4731540288959399</c:v>
                </c:pt>
                <c:pt idx="31">
                  <c:v>21.199208982600563</c:v>
                </c:pt>
                <c:pt idx="32">
                  <c:v>34.900205343770388</c:v>
                </c:pt>
                <c:pt idx="33">
                  <c:v>2.9096320804734606</c:v>
                </c:pt>
                <c:pt idx="34">
                  <c:v>8.0488443692374698</c:v>
                </c:pt>
                <c:pt idx="35">
                  <c:v>100</c:v>
                </c:pt>
                <c:pt idx="36">
                  <c:v>3.542566910940439</c:v>
                </c:pt>
                <c:pt idx="37">
                  <c:v>4.1663752235308635</c:v>
                </c:pt>
                <c:pt idx="38">
                  <c:v>77.452651401056855</c:v>
                </c:pt>
                <c:pt idx="39">
                  <c:v>33.471624404694921</c:v>
                </c:pt>
                <c:pt idx="40">
                  <c:v>89.148197390069541</c:v>
                </c:pt>
                <c:pt idx="41">
                  <c:v>4.9574329980915728</c:v>
                </c:pt>
                <c:pt idx="42">
                  <c:v>2.0636062037102403</c:v>
                </c:pt>
                <c:pt idx="43">
                  <c:v>2.7215916342179844</c:v>
                </c:pt>
                <c:pt idx="44">
                  <c:v>1.903048930129863</c:v>
                </c:pt>
                <c:pt idx="45">
                  <c:v>4.7010096458342501</c:v>
                </c:pt>
                <c:pt idx="46">
                  <c:v>3.0686444227210141</c:v>
                </c:pt>
                <c:pt idx="47">
                  <c:v>38.265849446139967</c:v>
                </c:pt>
                <c:pt idx="48">
                  <c:v>3.3202699479412052</c:v>
                </c:pt>
                <c:pt idx="49">
                  <c:v>2.901867517234912</c:v>
                </c:pt>
                <c:pt idx="50">
                  <c:v>35.791270499153789</c:v>
                </c:pt>
                <c:pt idx="51">
                  <c:v>3.5182172297676839</c:v>
                </c:pt>
                <c:pt idx="52">
                  <c:v>37.832289542986565</c:v>
                </c:pt>
                <c:pt idx="53">
                  <c:v>92.283931288506878</c:v>
                </c:pt>
                <c:pt idx="54">
                  <c:v>28.311322092732137</c:v>
                </c:pt>
                <c:pt idx="55">
                  <c:v>2.8060934792633656</c:v>
                </c:pt>
                <c:pt idx="56">
                  <c:v>30.002498081482486</c:v>
                </c:pt>
                <c:pt idx="57">
                  <c:v>6.3859924678366164</c:v>
                </c:pt>
                <c:pt idx="58">
                  <c:v>76.082895721560988</c:v>
                </c:pt>
                <c:pt idx="59">
                  <c:v>66.363356913664745</c:v>
                </c:pt>
                <c:pt idx="60">
                  <c:v>28.708773133553546</c:v>
                </c:pt>
                <c:pt idx="61">
                  <c:v>38.180069304475865</c:v>
                </c:pt>
                <c:pt idx="62">
                  <c:v>76.741799082989274</c:v>
                </c:pt>
                <c:pt idx="63">
                  <c:v>43.690214147499802</c:v>
                </c:pt>
                <c:pt idx="64">
                  <c:v>82.892951774814165</c:v>
                </c:pt>
                <c:pt idx="65">
                  <c:v>37.287102354071678</c:v>
                </c:pt>
                <c:pt idx="66">
                  <c:v>2.5618373175761189</c:v>
                </c:pt>
                <c:pt idx="67">
                  <c:v>2.4846625913936888</c:v>
                </c:pt>
                <c:pt idx="68">
                  <c:v>1.4802122377910412</c:v>
                </c:pt>
                <c:pt idx="69">
                  <c:v>5.7648972452132092</c:v>
                </c:pt>
                <c:pt idx="70">
                  <c:v>35.325194502817702</c:v>
                </c:pt>
                <c:pt idx="71">
                  <c:v>22.569196539357137</c:v>
                </c:pt>
                <c:pt idx="72">
                  <c:v>2.1712068706524406</c:v>
                </c:pt>
                <c:pt idx="73">
                  <c:v>1.6350942212563078</c:v>
                </c:pt>
                <c:pt idx="74">
                  <c:v>2.3716234097432243</c:v>
                </c:pt>
                <c:pt idx="75">
                  <c:v>34.176122669398389</c:v>
                </c:pt>
                <c:pt idx="76">
                  <c:v>4.1725577007505912</c:v>
                </c:pt>
                <c:pt idx="77">
                  <c:v>36.914350683870985</c:v>
                </c:pt>
                <c:pt idx="78">
                  <c:v>0.9536982849307134</c:v>
                </c:pt>
                <c:pt idx="79">
                  <c:v>22.642708593358851</c:v>
                </c:pt>
                <c:pt idx="80">
                  <c:v>20.676859026800624</c:v>
                </c:pt>
                <c:pt idx="81">
                  <c:v>2.2327349560994603</c:v>
                </c:pt>
                <c:pt idx="82">
                  <c:v>2.6735389395342248</c:v>
                </c:pt>
                <c:pt idx="83">
                  <c:v>3.334415835087841</c:v>
                </c:pt>
              </c:numCache>
            </c:numRef>
          </c:xVal>
          <c:yVal>
            <c:numRef>
              <c:f>'[1]Ppe.CR.1-1'!$AG$20:$AG$103</c:f>
              <c:numCache>
                <c:formatCode>General</c:formatCode>
                <c:ptCount val="84"/>
                <c:pt idx="0">
                  <c:v>63.273212822515546</c:v>
                </c:pt>
                <c:pt idx="1">
                  <c:v>84.943277181508122</c:v>
                </c:pt>
                <c:pt idx="2">
                  <c:v>83.380320709531233</c:v>
                </c:pt>
                <c:pt idx="3">
                  <c:v>#N/A</c:v>
                </c:pt>
                <c:pt idx="4">
                  <c:v>#N/A</c:v>
                </c:pt>
                <c:pt idx="5">
                  <c:v>#N/A</c:v>
                </c:pt>
                <c:pt idx="6">
                  <c:v>#N/A</c:v>
                </c:pt>
                <c:pt idx="7">
                  <c:v>74.607449144169252</c:v>
                </c:pt>
                <c:pt idx="8">
                  <c:v>#N/A</c:v>
                </c:pt>
                <c:pt idx="9">
                  <c:v>47.464672419812274</c:v>
                </c:pt>
                <c:pt idx="10">
                  <c:v>55.154519836137226</c:v>
                </c:pt>
                <c:pt idx="11">
                  <c:v>67.193418570406976</c:v>
                </c:pt>
                <c:pt idx="12">
                  <c:v>72.092044334436707</c:v>
                </c:pt>
                <c:pt idx="13">
                  <c:v>79.93714358679614</c:v>
                </c:pt>
                <c:pt idx="14">
                  <c:v>#N/A</c:v>
                </c:pt>
                <c:pt idx="15">
                  <c:v>83.237821876092127</c:v>
                </c:pt>
                <c:pt idx="16">
                  <c:v>#N/A</c:v>
                </c:pt>
                <c:pt idx="17">
                  <c:v>80.221718180000309</c:v>
                </c:pt>
                <c:pt idx="18">
                  <c:v>#N/A</c:v>
                </c:pt>
                <c:pt idx="19">
                  <c:v>79.272305495093178</c:v>
                </c:pt>
                <c:pt idx="20">
                  <c:v>#N/A</c:v>
                </c:pt>
                <c:pt idx="21">
                  <c:v>58.497033831473786</c:v>
                </c:pt>
                <c:pt idx="22">
                  <c:v>#N/A</c:v>
                </c:pt>
                <c:pt idx="23">
                  <c:v>63.449599847192104</c:v>
                </c:pt>
                <c:pt idx="24">
                  <c:v>71.340297269633297</c:v>
                </c:pt>
                <c:pt idx="25">
                  <c:v>#N/A</c:v>
                </c:pt>
                <c:pt idx="26">
                  <c:v>#N/A</c:v>
                </c:pt>
                <c:pt idx="27">
                  <c:v>100</c:v>
                </c:pt>
                <c:pt idx="28">
                  <c:v>84.355307763080845</c:v>
                </c:pt>
                <c:pt idx="29">
                  <c:v>#N/A</c:v>
                </c:pt>
                <c:pt idx="30">
                  <c:v>58.171189703685613</c:v>
                </c:pt>
                <c:pt idx="31">
                  <c:v>#N/A</c:v>
                </c:pt>
                <c:pt idx="32">
                  <c:v>#N/A</c:v>
                </c:pt>
                <c:pt idx="33">
                  <c:v>45.776528892554893</c:v>
                </c:pt>
                <c:pt idx="34">
                  <c:v>62.337061491689362</c:v>
                </c:pt>
                <c:pt idx="35">
                  <c:v>#N/A</c:v>
                </c:pt>
                <c:pt idx="36">
                  <c:v>71.435346909524839</c:v>
                </c:pt>
                <c:pt idx="37">
                  <c:v>75.923395084008916</c:v>
                </c:pt>
                <c:pt idx="38">
                  <c:v>#N/A</c:v>
                </c:pt>
                <c:pt idx="39">
                  <c:v>#N/A</c:v>
                </c:pt>
                <c:pt idx="40">
                  <c:v>#N/A</c:v>
                </c:pt>
                <c:pt idx="41">
                  <c:v>78.630079617559019</c:v>
                </c:pt>
                <c:pt idx="42">
                  <c:v>64.855063018831814</c:v>
                </c:pt>
                <c:pt idx="43">
                  <c:v>63.810269444637669</c:v>
                </c:pt>
                <c:pt idx="44">
                  <c:v>57.590563058474608</c:v>
                </c:pt>
                <c:pt idx="45">
                  <c:v>45.572159836013277</c:v>
                </c:pt>
                <c:pt idx="46">
                  <c:v>65.236691603752263</c:v>
                </c:pt>
                <c:pt idx="47">
                  <c:v>#N/A</c:v>
                </c:pt>
                <c:pt idx="48">
                  <c:v>66.30011451872457</c:v>
                </c:pt>
                <c:pt idx="49">
                  <c:v>63.017275965986165</c:v>
                </c:pt>
                <c:pt idx="50">
                  <c:v>#N/A</c:v>
                </c:pt>
                <c:pt idx="51">
                  <c:v>71.481189364379318</c:v>
                </c:pt>
                <c:pt idx="52">
                  <c:v>#N/A</c:v>
                </c:pt>
                <c:pt idx="53">
                  <c:v>#N/A</c:v>
                </c:pt>
                <c:pt idx="54">
                  <c:v>#N/A</c:v>
                </c:pt>
                <c:pt idx="55">
                  <c:v>71.330437744657431</c:v>
                </c:pt>
                <c:pt idx="56">
                  <c:v>#N/A</c:v>
                </c:pt>
                <c:pt idx="57">
                  <c:v>#N/A</c:v>
                </c:pt>
                <c:pt idx="58">
                  <c:v>#N/A</c:v>
                </c:pt>
                <c:pt idx="59">
                  <c:v>#N/A</c:v>
                </c:pt>
                <c:pt idx="60">
                  <c:v>#N/A</c:v>
                </c:pt>
                <c:pt idx="61">
                  <c:v>#N/A</c:v>
                </c:pt>
                <c:pt idx="62">
                  <c:v>#N/A</c:v>
                </c:pt>
                <c:pt idx="63">
                  <c:v>#N/A</c:v>
                </c:pt>
                <c:pt idx="64">
                  <c:v>#N/A</c:v>
                </c:pt>
                <c:pt idx="65">
                  <c:v>#N/A</c:v>
                </c:pt>
                <c:pt idx="66">
                  <c:v>67.59741095675092</c:v>
                </c:pt>
                <c:pt idx="67">
                  <c:v>64.021973798778475</c:v>
                </c:pt>
                <c:pt idx="68">
                  <c:v>54.877760594657509</c:v>
                </c:pt>
                <c:pt idx="69">
                  <c:v>42.742792473102092</c:v>
                </c:pt>
                <c:pt idx="70">
                  <c:v>#N/A</c:v>
                </c:pt>
                <c:pt idx="71">
                  <c:v>#N/A</c:v>
                </c:pt>
                <c:pt idx="72">
                  <c:v>69.623534890712193</c:v>
                </c:pt>
                <c:pt idx="73">
                  <c:v>58.772270303730735</c:v>
                </c:pt>
                <c:pt idx="74">
                  <c:v>61.426317796144033</c:v>
                </c:pt>
                <c:pt idx="75">
                  <c:v>#N/A</c:v>
                </c:pt>
                <c:pt idx="76">
                  <c:v>71.831568931376125</c:v>
                </c:pt>
                <c:pt idx="77">
                  <c:v>#N/A</c:v>
                </c:pt>
                <c:pt idx="78">
                  <c:v>50.413887136928793</c:v>
                </c:pt>
                <c:pt idx="79">
                  <c:v>#N/A</c:v>
                </c:pt>
                <c:pt idx="80">
                  <c:v>#N/A</c:v>
                </c:pt>
                <c:pt idx="81">
                  <c:v>47.474957826588557</c:v>
                </c:pt>
                <c:pt idx="82">
                  <c:v>62.346838710077037</c:v>
                </c:pt>
                <c:pt idx="83">
                  <c:v>43.654289166181734</c:v>
                </c:pt>
              </c:numCache>
            </c:numRef>
          </c:yVal>
          <c:smooth val="0"/>
          <c:extLst>
            <c:ext xmlns:c16="http://schemas.microsoft.com/office/drawing/2014/chart" uri="{C3380CC4-5D6E-409C-BE32-E72D297353CC}">
              <c16:uniqueId val="{00000006-51DA-4AA8-892E-5704A37CD1BD}"/>
            </c:ext>
          </c:extLst>
        </c:ser>
        <c:ser>
          <c:idx val="10"/>
          <c:order val="7"/>
          <c:tx>
            <c:v>unknown:no amp</c:v>
          </c:tx>
          <c:spPr>
            <a:ln w="25400" cap="rnd">
              <a:noFill/>
              <a:round/>
            </a:ln>
            <a:effectLst/>
          </c:spPr>
          <c:marker>
            <c:symbol val="circle"/>
            <c:size val="10"/>
            <c:spPr>
              <a:noFill/>
              <a:ln w="9525">
                <a:solidFill>
                  <a:schemeClr val="tx1"/>
                </a:solidFill>
              </a:ln>
              <a:effectLst/>
            </c:spPr>
          </c:marker>
          <c:xVal>
            <c:numRef>
              <c:f>'[1]Ppe.CR.1-1'!$E$20:$E$103</c:f>
              <c:numCache>
                <c:formatCode>General</c:formatCode>
                <c:ptCount val="84"/>
                <c:pt idx="0">
                  <c:v>2.7377158360802381</c:v>
                </c:pt>
                <c:pt idx="1">
                  <c:v>3.9271125657975121</c:v>
                </c:pt>
                <c:pt idx="2">
                  <c:v>3.1395027707473973</c:v>
                </c:pt>
                <c:pt idx="3">
                  <c:v>97.810664691182353</c:v>
                </c:pt>
                <c:pt idx="4">
                  <c:v>43.027421913829954</c:v>
                </c:pt>
                <c:pt idx="5">
                  <c:v>90.644182598206953</c:v>
                </c:pt>
                <c:pt idx="6">
                  <c:v>91.772486551952994</c:v>
                </c:pt>
                <c:pt idx="7">
                  <c:v>3.0673786892348871</c:v>
                </c:pt>
                <c:pt idx="8">
                  <c:v>19.887436017757594</c:v>
                </c:pt>
                <c:pt idx="9">
                  <c:v>3.618040944455144</c:v>
                </c:pt>
                <c:pt idx="10">
                  <c:v>2.6401615060929711</c:v>
                </c:pt>
                <c:pt idx="11">
                  <c:v>3.3673376285575882</c:v>
                </c:pt>
                <c:pt idx="12">
                  <c:v>3.4457977904626</c:v>
                </c:pt>
                <c:pt idx="13">
                  <c:v>3.2567990869846906</c:v>
                </c:pt>
                <c:pt idx="14">
                  <c:v>41.041250906515145</c:v>
                </c:pt>
                <c:pt idx="15">
                  <c:v>3.8877189462638135</c:v>
                </c:pt>
                <c:pt idx="16">
                  <c:v>35.523311855384868</c:v>
                </c:pt>
                <c:pt idx="17">
                  <c:v>3.413438119244669</c:v>
                </c:pt>
                <c:pt idx="18">
                  <c:v>82.873730211597646</c:v>
                </c:pt>
                <c:pt idx="19">
                  <c:v>3.5078705931948564</c:v>
                </c:pt>
                <c:pt idx="20">
                  <c:v>30.861956475804448</c:v>
                </c:pt>
                <c:pt idx="21">
                  <c:v>6.6480327089276718</c:v>
                </c:pt>
                <c:pt idx="22">
                  <c:v>29.22539765427582</c:v>
                </c:pt>
                <c:pt idx="23">
                  <c:v>2.731456397102435</c:v>
                </c:pt>
                <c:pt idx="24">
                  <c:v>3.1806116169105372</c:v>
                </c:pt>
                <c:pt idx="25">
                  <c:v>37.15524748590839</c:v>
                </c:pt>
                <c:pt idx="26">
                  <c:v>80.97259270909511</c:v>
                </c:pt>
                <c:pt idx="27">
                  <c:v>7.4764327347347752</c:v>
                </c:pt>
                <c:pt idx="28">
                  <c:v>5.6694921662353526</c:v>
                </c:pt>
                <c:pt idx="29">
                  <c:v>85.149767472038647</c:v>
                </c:pt>
                <c:pt idx="30">
                  <c:v>4.4731540288959399</c:v>
                </c:pt>
                <c:pt idx="31">
                  <c:v>21.199208982600563</c:v>
                </c:pt>
                <c:pt idx="32">
                  <c:v>34.900205343770388</c:v>
                </c:pt>
                <c:pt idx="33">
                  <c:v>2.9096320804734606</c:v>
                </c:pt>
                <c:pt idx="34">
                  <c:v>8.0488443692374698</c:v>
                </c:pt>
                <c:pt idx="35">
                  <c:v>100</c:v>
                </c:pt>
                <c:pt idx="36">
                  <c:v>3.542566910940439</c:v>
                </c:pt>
                <c:pt idx="37">
                  <c:v>4.1663752235308635</c:v>
                </c:pt>
                <c:pt idx="38">
                  <c:v>77.452651401056855</c:v>
                </c:pt>
                <c:pt idx="39">
                  <c:v>33.471624404694921</c:v>
                </c:pt>
                <c:pt idx="40">
                  <c:v>89.148197390069541</c:v>
                </c:pt>
                <c:pt idx="41">
                  <c:v>4.9574329980915728</c:v>
                </c:pt>
                <c:pt idx="42">
                  <c:v>2.0636062037102403</c:v>
                </c:pt>
                <c:pt idx="43">
                  <c:v>2.7215916342179844</c:v>
                </c:pt>
                <c:pt idx="44">
                  <c:v>1.903048930129863</c:v>
                </c:pt>
                <c:pt idx="45">
                  <c:v>4.7010096458342501</c:v>
                </c:pt>
                <c:pt idx="46">
                  <c:v>3.0686444227210141</c:v>
                </c:pt>
                <c:pt idx="47">
                  <c:v>38.265849446139967</c:v>
                </c:pt>
                <c:pt idx="48">
                  <c:v>3.3202699479412052</c:v>
                </c:pt>
                <c:pt idx="49">
                  <c:v>2.901867517234912</c:v>
                </c:pt>
                <c:pt idx="50">
                  <c:v>35.791270499153789</c:v>
                </c:pt>
                <c:pt idx="51">
                  <c:v>3.5182172297676839</c:v>
                </c:pt>
                <c:pt idx="52">
                  <c:v>37.832289542986565</c:v>
                </c:pt>
                <c:pt idx="53">
                  <c:v>92.283931288506878</c:v>
                </c:pt>
                <c:pt idx="54">
                  <c:v>28.311322092732137</c:v>
                </c:pt>
                <c:pt idx="55">
                  <c:v>2.8060934792633656</c:v>
                </c:pt>
                <c:pt idx="56">
                  <c:v>30.002498081482486</c:v>
                </c:pt>
                <c:pt idx="57">
                  <c:v>6.3859924678366164</c:v>
                </c:pt>
                <c:pt idx="58">
                  <c:v>76.082895721560988</c:v>
                </c:pt>
                <c:pt idx="59">
                  <c:v>66.363356913664745</c:v>
                </c:pt>
                <c:pt idx="60">
                  <c:v>28.708773133553546</c:v>
                </c:pt>
                <c:pt idx="61">
                  <c:v>38.180069304475865</c:v>
                </c:pt>
                <c:pt idx="62">
                  <c:v>76.741799082989274</c:v>
                </c:pt>
                <c:pt idx="63">
                  <c:v>43.690214147499802</c:v>
                </c:pt>
                <c:pt idx="64">
                  <c:v>82.892951774814165</c:v>
                </c:pt>
                <c:pt idx="65">
                  <c:v>37.287102354071678</c:v>
                </c:pt>
                <c:pt idx="66">
                  <c:v>2.5618373175761189</c:v>
                </c:pt>
                <c:pt idx="67">
                  <c:v>2.4846625913936888</c:v>
                </c:pt>
                <c:pt idx="68">
                  <c:v>1.4802122377910412</c:v>
                </c:pt>
                <c:pt idx="69">
                  <c:v>5.7648972452132092</c:v>
                </c:pt>
                <c:pt idx="70">
                  <c:v>35.325194502817702</c:v>
                </c:pt>
                <c:pt idx="71">
                  <c:v>22.569196539357137</c:v>
                </c:pt>
                <c:pt idx="72">
                  <c:v>2.1712068706524406</c:v>
                </c:pt>
                <c:pt idx="73">
                  <c:v>1.6350942212563078</c:v>
                </c:pt>
                <c:pt idx="74">
                  <c:v>2.3716234097432243</c:v>
                </c:pt>
                <c:pt idx="75">
                  <c:v>34.176122669398389</c:v>
                </c:pt>
                <c:pt idx="76">
                  <c:v>4.1725577007505912</c:v>
                </c:pt>
                <c:pt idx="77">
                  <c:v>36.914350683870985</c:v>
                </c:pt>
                <c:pt idx="78">
                  <c:v>0.9536982849307134</c:v>
                </c:pt>
                <c:pt idx="79">
                  <c:v>22.642708593358851</c:v>
                </c:pt>
                <c:pt idx="80">
                  <c:v>20.676859026800624</c:v>
                </c:pt>
                <c:pt idx="81">
                  <c:v>2.2327349560994603</c:v>
                </c:pt>
                <c:pt idx="82">
                  <c:v>2.6735389395342248</c:v>
                </c:pt>
                <c:pt idx="83">
                  <c:v>3.334415835087841</c:v>
                </c:pt>
              </c:numCache>
            </c:numRef>
          </c:xVal>
          <c:yVal>
            <c:numRef>
              <c:f>'[1]Ppe.CR.1-1'!$AD$20:$AD$103</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7-51DA-4AA8-892E-5704A37CD1BD}"/>
            </c:ext>
          </c:extLst>
        </c:ser>
        <c:ser>
          <c:idx val="7"/>
          <c:order val="8"/>
          <c:tx>
            <c:v>marginal</c:v>
          </c:tx>
          <c:spPr>
            <a:ln w="25400" cap="rnd">
              <a:noFill/>
              <a:round/>
            </a:ln>
            <a:effectLst/>
          </c:spPr>
          <c:marker>
            <c:symbol val="circle"/>
            <c:size val="14"/>
            <c:spPr>
              <a:noFill/>
              <a:ln w="9525">
                <a:solidFill>
                  <a:srgbClr val="FF0000"/>
                </a:solidFill>
              </a:ln>
              <a:effectLst/>
            </c:spPr>
          </c:marker>
          <c:xVal>
            <c:numRef>
              <c:f>'[1]Ppe.CR.1-1'!$E$8:$E$103</c:f>
              <c:numCache>
                <c:formatCode>General</c:formatCode>
                <c:ptCount val="96"/>
                <c:pt idx="0">
                  <c:v>2.8064980214041597</c:v>
                </c:pt>
                <c:pt idx="1">
                  <c:v>0</c:v>
                </c:pt>
                <c:pt idx="2">
                  <c:v>0.18530917963150356</c:v>
                </c:pt>
                <c:pt idx="3">
                  <c:v>63.069815837881691</c:v>
                </c:pt>
                <c:pt idx="4">
                  <c:v>66.68442623093236</c:v>
                </c:pt>
                <c:pt idx="5">
                  <c:v>67.501800305829036</c:v>
                </c:pt>
                <c:pt idx="6">
                  <c:v>27.148818398227782</c:v>
                </c:pt>
                <c:pt idx="7">
                  <c:v>29.108240151693309</c:v>
                </c:pt>
                <c:pt idx="8">
                  <c:v>29.093197373764934</c:v>
                </c:pt>
                <c:pt idx="9">
                  <c:v>3.5852866331259405</c:v>
                </c:pt>
                <c:pt idx="10">
                  <c:v>4.2123935366218737</c:v>
                </c:pt>
                <c:pt idx="11">
                  <c:v>4.3024270168639305</c:v>
                </c:pt>
                <c:pt idx="12">
                  <c:v>2.7377158360802381</c:v>
                </c:pt>
                <c:pt idx="13">
                  <c:v>3.9271125657975121</c:v>
                </c:pt>
                <c:pt idx="14">
                  <c:v>3.1395027707473973</c:v>
                </c:pt>
                <c:pt idx="15">
                  <c:v>97.810664691182353</c:v>
                </c:pt>
                <c:pt idx="16">
                  <c:v>43.027421913829954</c:v>
                </c:pt>
                <c:pt idx="17">
                  <c:v>90.644182598206953</c:v>
                </c:pt>
                <c:pt idx="18">
                  <c:v>91.772486551952994</c:v>
                </c:pt>
                <c:pt idx="19">
                  <c:v>3.0673786892348871</c:v>
                </c:pt>
                <c:pt idx="20">
                  <c:v>19.887436017757594</c:v>
                </c:pt>
                <c:pt idx="21">
                  <c:v>3.618040944455144</c:v>
                </c:pt>
                <c:pt idx="22">
                  <c:v>2.6401615060929711</c:v>
                </c:pt>
                <c:pt idx="23">
                  <c:v>3.3673376285575882</c:v>
                </c:pt>
                <c:pt idx="24">
                  <c:v>3.4457977904626</c:v>
                </c:pt>
                <c:pt idx="25">
                  <c:v>3.2567990869846906</c:v>
                </c:pt>
                <c:pt idx="26">
                  <c:v>41.041250906515145</c:v>
                </c:pt>
                <c:pt idx="27">
                  <c:v>3.8877189462638135</c:v>
                </c:pt>
                <c:pt idx="28">
                  <c:v>35.523311855384868</c:v>
                </c:pt>
                <c:pt idx="29">
                  <c:v>3.413438119244669</c:v>
                </c:pt>
                <c:pt idx="30">
                  <c:v>82.873730211597646</c:v>
                </c:pt>
                <c:pt idx="31">
                  <c:v>3.5078705931948564</c:v>
                </c:pt>
                <c:pt idx="32">
                  <c:v>30.861956475804448</c:v>
                </c:pt>
                <c:pt idx="33">
                  <c:v>6.6480327089276718</c:v>
                </c:pt>
                <c:pt idx="34">
                  <c:v>29.22539765427582</c:v>
                </c:pt>
                <c:pt idx="35">
                  <c:v>2.731456397102435</c:v>
                </c:pt>
                <c:pt idx="36">
                  <c:v>3.1806116169105372</c:v>
                </c:pt>
                <c:pt idx="37">
                  <c:v>37.15524748590839</c:v>
                </c:pt>
                <c:pt idx="38">
                  <c:v>80.97259270909511</c:v>
                </c:pt>
                <c:pt idx="39">
                  <c:v>7.4764327347347752</c:v>
                </c:pt>
                <c:pt idx="40">
                  <c:v>5.6694921662353526</c:v>
                </c:pt>
                <c:pt idx="41">
                  <c:v>85.149767472038647</c:v>
                </c:pt>
                <c:pt idx="42">
                  <c:v>4.4731540288959399</c:v>
                </c:pt>
                <c:pt idx="43">
                  <c:v>21.199208982600563</c:v>
                </c:pt>
                <c:pt idx="44">
                  <c:v>34.900205343770388</c:v>
                </c:pt>
                <c:pt idx="45">
                  <c:v>2.9096320804734606</c:v>
                </c:pt>
                <c:pt idx="46">
                  <c:v>8.0488443692374698</c:v>
                </c:pt>
                <c:pt idx="47">
                  <c:v>100</c:v>
                </c:pt>
                <c:pt idx="48">
                  <c:v>3.542566910940439</c:v>
                </c:pt>
                <c:pt idx="49">
                  <c:v>4.1663752235308635</c:v>
                </c:pt>
                <c:pt idx="50">
                  <c:v>77.452651401056855</c:v>
                </c:pt>
                <c:pt idx="51">
                  <c:v>33.471624404694921</c:v>
                </c:pt>
                <c:pt idx="52">
                  <c:v>89.148197390069541</c:v>
                </c:pt>
                <c:pt idx="53">
                  <c:v>4.9574329980915728</c:v>
                </c:pt>
                <c:pt idx="54">
                  <c:v>2.0636062037102403</c:v>
                </c:pt>
                <c:pt idx="55">
                  <c:v>2.7215916342179844</c:v>
                </c:pt>
                <c:pt idx="56">
                  <c:v>1.903048930129863</c:v>
                </c:pt>
                <c:pt idx="57">
                  <c:v>4.7010096458342501</c:v>
                </c:pt>
                <c:pt idx="58">
                  <c:v>3.0686444227210141</c:v>
                </c:pt>
                <c:pt idx="59">
                  <c:v>38.265849446139967</c:v>
                </c:pt>
                <c:pt idx="60">
                  <c:v>3.3202699479412052</c:v>
                </c:pt>
                <c:pt idx="61">
                  <c:v>2.901867517234912</c:v>
                </c:pt>
                <c:pt idx="62">
                  <c:v>35.791270499153789</c:v>
                </c:pt>
                <c:pt idx="63">
                  <c:v>3.5182172297676839</c:v>
                </c:pt>
                <c:pt idx="64">
                  <c:v>37.832289542986565</c:v>
                </c:pt>
                <c:pt idx="65">
                  <c:v>92.283931288506878</c:v>
                </c:pt>
                <c:pt idx="66">
                  <c:v>28.311322092732137</c:v>
                </c:pt>
                <c:pt idx="67">
                  <c:v>2.8060934792633656</c:v>
                </c:pt>
                <c:pt idx="68">
                  <c:v>30.002498081482486</c:v>
                </c:pt>
                <c:pt idx="69">
                  <c:v>6.3859924678366164</c:v>
                </c:pt>
                <c:pt idx="70">
                  <c:v>76.082895721560988</c:v>
                </c:pt>
                <c:pt idx="71">
                  <c:v>66.363356913664745</c:v>
                </c:pt>
                <c:pt idx="72">
                  <c:v>28.708773133553546</c:v>
                </c:pt>
                <c:pt idx="73">
                  <c:v>38.180069304475865</c:v>
                </c:pt>
                <c:pt idx="74">
                  <c:v>76.741799082989274</c:v>
                </c:pt>
                <c:pt idx="75">
                  <c:v>43.690214147499802</c:v>
                </c:pt>
                <c:pt idx="76">
                  <c:v>82.892951774814165</c:v>
                </c:pt>
                <c:pt idx="77">
                  <c:v>37.287102354071678</c:v>
                </c:pt>
                <c:pt idx="78">
                  <c:v>2.5618373175761189</c:v>
                </c:pt>
                <c:pt idx="79">
                  <c:v>2.4846625913936888</c:v>
                </c:pt>
                <c:pt idx="80">
                  <c:v>1.4802122377910412</c:v>
                </c:pt>
                <c:pt idx="81">
                  <c:v>5.7648972452132092</c:v>
                </c:pt>
                <c:pt idx="82">
                  <c:v>35.325194502817702</c:v>
                </c:pt>
                <c:pt idx="83">
                  <c:v>22.569196539357137</c:v>
                </c:pt>
                <c:pt idx="84">
                  <c:v>2.1712068706524406</c:v>
                </c:pt>
                <c:pt idx="85">
                  <c:v>1.6350942212563078</c:v>
                </c:pt>
                <c:pt idx="86">
                  <c:v>2.3716234097432243</c:v>
                </c:pt>
                <c:pt idx="87">
                  <c:v>34.176122669398389</c:v>
                </c:pt>
                <c:pt idx="88">
                  <c:v>4.1725577007505912</c:v>
                </c:pt>
                <c:pt idx="89">
                  <c:v>36.914350683870985</c:v>
                </c:pt>
                <c:pt idx="90">
                  <c:v>0.9536982849307134</c:v>
                </c:pt>
                <c:pt idx="91">
                  <c:v>22.642708593358851</c:v>
                </c:pt>
                <c:pt idx="92">
                  <c:v>20.676859026800624</c:v>
                </c:pt>
                <c:pt idx="93">
                  <c:v>2.2327349560994603</c:v>
                </c:pt>
                <c:pt idx="94">
                  <c:v>2.6735389395342248</c:v>
                </c:pt>
                <c:pt idx="95">
                  <c:v>3.334415835087841</c:v>
                </c:pt>
              </c:numCache>
            </c:numRef>
          </c:xVal>
          <c:yVal>
            <c:numRef>
              <c:f>'[1]Ppe.CR.1-1'!$AH$8:$AH$103</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66.795715409353832</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numCache>
            </c:numRef>
          </c:yVal>
          <c:smooth val="0"/>
          <c:extLst>
            <c:ext xmlns:c16="http://schemas.microsoft.com/office/drawing/2014/chart" uri="{C3380CC4-5D6E-409C-BE32-E72D297353CC}">
              <c16:uniqueId val="{00000008-51DA-4AA8-892E-5704A37CD1BD}"/>
            </c:ext>
          </c:extLst>
        </c:ser>
        <c:ser>
          <c:idx val="1"/>
          <c:order val="9"/>
          <c:tx>
            <c:v>no amp boundary</c:v>
          </c:tx>
          <c:spPr>
            <a:ln w="6350" cap="rnd">
              <a:solidFill>
                <a:schemeClr val="tx1"/>
              </a:solidFill>
              <a:prstDash val="dash"/>
              <a:round/>
            </a:ln>
            <a:effectLst/>
          </c:spPr>
          <c:marker>
            <c:symbol val="none"/>
          </c:marker>
          <c:xVal>
            <c:numRef>
              <c:f>'[1]Ppe.CR.1-1'!$R$10:$R$11</c:f>
              <c:numCache>
                <c:formatCode>General</c:formatCode>
                <c:ptCount val="2"/>
                <c:pt idx="0">
                  <c:v>0</c:v>
                </c:pt>
                <c:pt idx="1">
                  <c:v>20</c:v>
                </c:pt>
              </c:numCache>
            </c:numRef>
          </c:xVal>
          <c:yVal>
            <c:numRef>
              <c:f>'[1]Ppe.CR.1-1'!$S$10:$S$11</c:f>
              <c:numCache>
                <c:formatCode>General</c:formatCode>
                <c:ptCount val="2"/>
                <c:pt idx="0">
                  <c:v>20</c:v>
                </c:pt>
                <c:pt idx="1">
                  <c:v>20</c:v>
                </c:pt>
              </c:numCache>
            </c:numRef>
          </c:yVal>
          <c:smooth val="0"/>
          <c:extLst>
            <c:ext xmlns:c16="http://schemas.microsoft.com/office/drawing/2014/chart" uri="{C3380CC4-5D6E-409C-BE32-E72D297353CC}">
              <c16:uniqueId val="{00000009-51DA-4AA8-892E-5704A37CD1BD}"/>
            </c:ext>
          </c:extLst>
        </c:ser>
        <c:ser>
          <c:idx val="6"/>
          <c:order val="10"/>
          <c:tx>
            <c:v>no amp boundary</c:v>
          </c:tx>
          <c:spPr>
            <a:ln w="6350" cap="rnd">
              <a:solidFill>
                <a:schemeClr val="tx1"/>
              </a:solidFill>
              <a:prstDash val="dash"/>
              <a:round/>
            </a:ln>
            <a:effectLst/>
          </c:spPr>
          <c:marker>
            <c:symbol val="none"/>
          </c:marker>
          <c:xVal>
            <c:numRef>
              <c:f>'[1]Ppe.CR.1-1'!$R$14:$R$15</c:f>
              <c:numCache>
                <c:formatCode>General</c:formatCode>
                <c:ptCount val="2"/>
                <c:pt idx="0">
                  <c:v>20</c:v>
                </c:pt>
                <c:pt idx="1">
                  <c:v>20</c:v>
                </c:pt>
              </c:numCache>
            </c:numRef>
          </c:xVal>
          <c:yVal>
            <c:numRef>
              <c:f>'[1]Ppe.CR.1-1'!$S$14:$S$15</c:f>
              <c:numCache>
                <c:formatCode>General</c:formatCode>
                <c:ptCount val="2"/>
                <c:pt idx="0">
                  <c:v>0</c:v>
                </c:pt>
                <c:pt idx="1">
                  <c:v>20</c:v>
                </c:pt>
              </c:numCache>
            </c:numRef>
          </c:yVal>
          <c:smooth val="0"/>
          <c:extLst>
            <c:ext xmlns:c16="http://schemas.microsoft.com/office/drawing/2014/chart" uri="{C3380CC4-5D6E-409C-BE32-E72D297353CC}">
              <c16:uniqueId val="{0000000A-51DA-4AA8-892E-5704A37CD1BD}"/>
            </c:ext>
          </c:extLst>
        </c:ser>
        <c:dLbls>
          <c:showLegendKey val="0"/>
          <c:showVal val="0"/>
          <c:showCatName val="0"/>
          <c:showSerName val="0"/>
          <c:showPercent val="0"/>
          <c:showBubbleSize val="0"/>
        </c:dLbls>
        <c:axId val="2085223360"/>
        <c:axId val="2088555600"/>
      </c:scatterChart>
      <c:valAx>
        <c:axId val="2085223360"/>
        <c:scaling>
          <c:orientation val="minMax"/>
          <c:max val="100"/>
        </c:scaling>
        <c:delete val="0"/>
        <c:axPos val="b"/>
        <c:title>
          <c:tx>
            <c:rich>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FAM </a:t>
                </a:r>
                <a:r>
                  <a:rPr lang="en-US" sz="1400" baseline="0">
                    <a:solidFill>
                      <a:schemeClr val="tx1"/>
                    </a:solidFill>
                    <a:latin typeface="Arial" panose="020B0604020202020204" pitchFamily="34" charset="0"/>
                    <a:cs typeface="Arial" panose="020B0604020202020204" pitchFamily="34" charset="0"/>
                  </a:rPr>
                  <a:t>fluorescence (%)</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88555600"/>
        <c:crosses val="autoZero"/>
        <c:crossBetween val="midCat"/>
      </c:valAx>
      <c:valAx>
        <c:axId val="2088555600"/>
        <c:scaling>
          <c:orientation val="minMax"/>
          <c:max val="100"/>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HEX fluorescence</a:t>
                </a:r>
                <a:r>
                  <a:rPr lang="en-US" sz="1400" baseline="0">
                    <a:solidFill>
                      <a:schemeClr val="tx1"/>
                    </a:solidFill>
                    <a:latin typeface="Arial" panose="020B0604020202020204" pitchFamily="34" charset="0"/>
                    <a:cs typeface="Arial" panose="020B0604020202020204" pitchFamily="34" charset="0"/>
                  </a:rPr>
                  <a:t> (%)</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85223360"/>
        <c:crosses val="autoZero"/>
        <c:crossBetween val="midCat"/>
        <c:majorUnit val="20"/>
      </c:valAx>
      <c:spPr>
        <a:noFill/>
        <a:ln>
          <a:solidFill>
            <a:schemeClr val="tx1"/>
          </a:solidFill>
        </a:ln>
        <a:effectLst/>
      </c:spPr>
    </c:plotArea>
    <c:legend>
      <c:legendPos val="r"/>
      <c:legendEntry>
        <c:idx val="0"/>
        <c:txPr>
          <a:bodyPr rot="0" spcFirstLastPara="1" vertOverflow="ellipsis" vert="horz" wrap="square" anchor="ctr" anchorCtr="0"/>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egendEntry>
        <c:idx val="9"/>
        <c:delete val="1"/>
      </c:legendEntry>
      <c:layout>
        <c:manualLayout>
          <c:xMode val="edge"/>
          <c:yMode val="edge"/>
          <c:x val="0.69141175679105593"/>
          <c:y val="0.14569432870222632"/>
          <c:w val="0.28438187094623729"/>
          <c:h val="0.6217666892174043"/>
        </c:manualLayout>
      </c:layout>
      <c:overlay val="0"/>
      <c:spPr>
        <a:noFill/>
        <a:ln>
          <a:noFill/>
        </a:ln>
        <a:effectLst/>
      </c:spPr>
      <c:txPr>
        <a:bodyPr rot="0" spcFirstLastPara="1" vertOverflow="ellipsis" vert="horz" wrap="square" anchor="ctr" anchorCtr="0"/>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latin typeface="Arial" panose="020B0604020202020204" pitchFamily="34" charset="0"/>
                <a:cs typeface="Arial" panose="020B0604020202020204" pitchFamily="34" charset="0"/>
              </a:rPr>
              <a:t>Genotyping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1071867788862141"/>
          <c:y val="0.10548406133717793"/>
          <c:w val="0.58114518191074094"/>
          <c:h val="0.86096977074640502"/>
        </c:manualLayout>
      </c:layout>
      <c:scatterChart>
        <c:scatterStyle val="lineMarker"/>
        <c:varyColors val="0"/>
        <c:ser>
          <c:idx val="1"/>
          <c:order val="0"/>
          <c:tx>
            <c:v>upper bound</c:v>
          </c:tx>
          <c:spPr>
            <a:ln w="12700" cap="rnd">
              <a:solidFill>
                <a:schemeClr val="tx1"/>
              </a:solidFill>
              <a:round/>
            </a:ln>
            <a:effectLst/>
          </c:spPr>
          <c:marker>
            <c:symbol val="none"/>
          </c:marker>
          <c:xVal>
            <c:numRef>
              <c:f>'[1]Ppe.CR.1-1'!$R$35:$R$36</c:f>
              <c:numCache>
                <c:formatCode>General</c:formatCode>
                <c:ptCount val="2"/>
                <c:pt idx="0">
                  <c:v>0</c:v>
                </c:pt>
                <c:pt idx="1">
                  <c:v>100</c:v>
                </c:pt>
              </c:numCache>
            </c:numRef>
          </c:xVal>
          <c:yVal>
            <c:numRef>
              <c:f>'[1]Ppe.CR.1-1'!$S$35:$S$36</c:f>
              <c:numCache>
                <c:formatCode>General</c:formatCode>
                <c:ptCount val="2"/>
                <c:pt idx="0">
                  <c:v>34</c:v>
                </c:pt>
                <c:pt idx="1">
                  <c:v>34</c:v>
                </c:pt>
              </c:numCache>
            </c:numRef>
          </c:yVal>
          <c:smooth val="0"/>
          <c:extLst>
            <c:ext xmlns:c16="http://schemas.microsoft.com/office/drawing/2014/chart" uri="{C3380CC4-5D6E-409C-BE32-E72D297353CC}">
              <c16:uniqueId val="{00000000-8815-4731-969F-E1319AD77146}"/>
            </c:ext>
          </c:extLst>
        </c:ser>
        <c:ser>
          <c:idx val="2"/>
          <c:order val="1"/>
          <c:tx>
            <c:v>lower bound</c:v>
          </c:tx>
          <c:spPr>
            <a:ln w="12700" cap="rnd">
              <a:solidFill>
                <a:schemeClr val="tx1"/>
              </a:solidFill>
              <a:round/>
            </a:ln>
            <a:effectLst/>
          </c:spPr>
          <c:marker>
            <c:symbol val="none"/>
          </c:marker>
          <c:xVal>
            <c:numRef>
              <c:f>'[1]Ppe.CR.1-1'!$R$32:$R$33</c:f>
              <c:numCache>
                <c:formatCode>General</c:formatCode>
                <c:ptCount val="2"/>
                <c:pt idx="0">
                  <c:v>0</c:v>
                </c:pt>
                <c:pt idx="1">
                  <c:v>100</c:v>
                </c:pt>
              </c:numCache>
            </c:numRef>
          </c:xVal>
          <c:yVal>
            <c:numRef>
              <c:f>'[1]Ppe.CR.1-1'!$S$32:$S$33</c:f>
              <c:numCache>
                <c:formatCode>General</c:formatCode>
                <c:ptCount val="2"/>
                <c:pt idx="0">
                  <c:v>-10</c:v>
                </c:pt>
                <c:pt idx="1">
                  <c:v>-10</c:v>
                </c:pt>
              </c:numCache>
            </c:numRef>
          </c:yVal>
          <c:smooth val="0"/>
          <c:extLst>
            <c:ext xmlns:c16="http://schemas.microsoft.com/office/drawing/2014/chart" uri="{C3380CC4-5D6E-409C-BE32-E72D297353CC}">
              <c16:uniqueId val="{00000001-8815-4731-969F-E1319AD77146}"/>
            </c:ext>
          </c:extLst>
        </c:ser>
        <c:ser>
          <c:idx val="4"/>
          <c:order val="2"/>
          <c:tx>
            <c:v>control: AA</c:v>
          </c:tx>
          <c:spPr>
            <a:ln w="25400" cap="rnd">
              <a:noFill/>
              <a:round/>
            </a:ln>
            <a:effectLst/>
          </c:spPr>
          <c:marker>
            <c:symbol val="triangle"/>
            <c:size val="12"/>
            <c:spPr>
              <a:solidFill>
                <a:schemeClr val="accent4"/>
              </a:solidFill>
              <a:ln w="9525">
                <a:solidFill>
                  <a:schemeClr val="tx1"/>
                </a:solidFill>
              </a:ln>
              <a:effectLst/>
            </c:spPr>
          </c:marker>
          <c:yVal>
            <c:numRef>
              <c:f>'[1]Ppe.CR.1-1'!$W$11:$W$13</c:f>
              <c:numCache>
                <c:formatCode>General</c:formatCode>
                <c:ptCount val="3"/>
                <c:pt idx="0">
                  <c:v>-61.909322194294774</c:v>
                </c:pt>
                <c:pt idx="1">
                  <c:v>-65.488738140092678</c:v>
                </c:pt>
                <c:pt idx="2">
                  <c:v>-67.078383693135891</c:v>
                </c:pt>
              </c:numCache>
            </c:numRef>
          </c:yVal>
          <c:smooth val="0"/>
          <c:extLst>
            <c:ext xmlns:c16="http://schemas.microsoft.com/office/drawing/2014/chart" uri="{C3380CC4-5D6E-409C-BE32-E72D297353CC}">
              <c16:uniqueId val="{00000002-8815-4731-969F-E1319AD77146}"/>
            </c:ext>
          </c:extLst>
        </c:ser>
        <c:ser>
          <c:idx val="5"/>
          <c:order val="3"/>
          <c:tx>
            <c:v>control: AB</c:v>
          </c:tx>
          <c:spPr>
            <a:ln w="25400" cap="rnd">
              <a:noFill/>
              <a:round/>
            </a:ln>
            <a:effectLst/>
          </c:spPr>
          <c:marker>
            <c:symbol val="diamond"/>
            <c:size val="12"/>
            <c:spPr>
              <a:solidFill>
                <a:schemeClr val="accent4"/>
              </a:solidFill>
              <a:ln w="9525">
                <a:solidFill>
                  <a:schemeClr val="tx1"/>
                </a:solidFill>
              </a:ln>
              <a:effectLst/>
            </c:spPr>
          </c:marker>
          <c:yVal>
            <c:numRef>
              <c:f>'[1]Ppe.CR.1-1'!$X$14:$X$16</c:f>
              <c:numCache>
                <c:formatCode>General</c:formatCode>
                <c:ptCount val="3"/>
                <c:pt idx="0">
                  <c:v>16.634343336552249</c:v>
                </c:pt>
                <c:pt idx="1">
                  <c:v>16.173172169536961</c:v>
                </c:pt>
                <c:pt idx="2">
                  <c:v>12.827116285678816</c:v>
                </c:pt>
              </c:numCache>
            </c:numRef>
          </c:yVal>
          <c:smooth val="0"/>
          <c:extLst>
            <c:ext xmlns:c16="http://schemas.microsoft.com/office/drawing/2014/chart" uri="{C3380CC4-5D6E-409C-BE32-E72D297353CC}">
              <c16:uniqueId val="{00000003-8815-4731-969F-E1319AD77146}"/>
            </c:ext>
          </c:extLst>
        </c:ser>
        <c:ser>
          <c:idx val="6"/>
          <c:order val="4"/>
          <c:tx>
            <c:v>control: BB</c:v>
          </c:tx>
          <c:spPr>
            <a:ln w="25400" cap="rnd">
              <a:noFill/>
              <a:round/>
            </a:ln>
            <a:effectLst/>
          </c:spPr>
          <c:marker>
            <c:symbol val="square"/>
            <c:size val="12"/>
            <c:spPr>
              <a:solidFill>
                <a:schemeClr val="accent4"/>
              </a:solidFill>
              <a:ln w="9525">
                <a:solidFill>
                  <a:schemeClr val="accent1">
                    <a:lumMod val="60000"/>
                  </a:schemeClr>
                </a:solidFill>
              </a:ln>
              <a:effectLst/>
            </c:spPr>
          </c:marker>
          <c:yVal>
            <c:numRef>
              <c:f>'[1]Ppe.CR.1-1'!$Y$17:$Y$19</c:f>
              <c:numCache>
                <c:formatCode>General</c:formatCode>
                <c:ptCount val="3"/>
                <c:pt idx="0">
                  <c:v>68.595145075000246</c:v>
                </c:pt>
                <c:pt idx="1">
                  <c:v>68.01687504362144</c:v>
                </c:pt>
                <c:pt idx="2">
                  <c:v>59.943876012234597</c:v>
                </c:pt>
              </c:numCache>
            </c:numRef>
          </c:yVal>
          <c:smooth val="0"/>
          <c:extLst>
            <c:ext xmlns:c16="http://schemas.microsoft.com/office/drawing/2014/chart" uri="{C3380CC4-5D6E-409C-BE32-E72D297353CC}">
              <c16:uniqueId val="{00000004-8815-4731-969F-E1319AD77146}"/>
            </c:ext>
          </c:extLst>
        </c:ser>
        <c:ser>
          <c:idx val="3"/>
          <c:order val="5"/>
          <c:tx>
            <c:v>control: NTC</c:v>
          </c:tx>
          <c:spPr>
            <a:ln w="25400" cap="rnd">
              <a:noFill/>
              <a:round/>
            </a:ln>
            <a:effectLst/>
          </c:spPr>
          <c:marker>
            <c:symbol val="circle"/>
            <c:size val="12"/>
            <c:spPr>
              <a:solidFill>
                <a:schemeClr val="accent4"/>
              </a:solidFill>
              <a:ln w="9525">
                <a:solidFill>
                  <a:schemeClr val="tx1"/>
                </a:solidFill>
              </a:ln>
              <a:effectLst/>
            </c:spPr>
          </c:marker>
          <c:yVal>
            <c:numRef>
              <c:f>'[1]Ppe.CR.1-1'!$V$8:$V$10</c:f>
              <c:numCache>
                <c:formatCode>General</c:formatCode>
                <c:ptCount val="3"/>
                <c:pt idx="0">
                  <c:v>-1.3685336378770363</c:v>
                </c:pt>
                <c:pt idx="1">
                  <c:v>0</c:v>
                </c:pt>
                <c:pt idx="2">
                  <c:v>0.27740763214575304</c:v>
                </c:pt>
              </c:numCache>
            </c:numRef>
          </c:yVal>
          <c:smooth val="0"/>
          <c:extLst>
            <c:ext xmlns:c16="http://schemas.microsoft.com/office/drawing/2014/chart" uri="{C3380CC4-5D6E-409C-BE32-E72D297353CC}">
              <c16:uniqueId val="{00000005-8815-4731-969F-E1319AD77146}"/>
            </c:ext>
          </c:extLst>
        </c:ser>
        <c:ser>
          <c:idx val="8"/>
          <c:order val="6"/>
          <c:tx>
            <c:v>unknown: AA</c:v>
          </c:tx>
          <c:spPr>
            <a:ln w="25400" cap="rnd">
              <a:noFill/>
              <a:round/>
            </a:ln>
            <a:effectLst/>
          </c:spPr>
          <c:marker>
            <c:symbol val="triangle"/>
            <c:size val="10"/>
            <c:spPr>
              <a:noFill/>
              <a:ln w="9525">
                <a:solidFill>
                  <a:schemeClr val="tx1"/>
                </a:solidFill>
              </a:ln>
              <a:effectLst/>
            </c:spPr>
          </c:marker>
          <c:yVal>
            <c:numRef>
              <c:f>'[1]Ppe.CR.1-1'!$W$20:$W$103</c:f>
              <c:numCache>
                <c:formatCode>General</c:formatCode>
                <c:ptCount val="84"/>
                <c:pt idx="0">
                  <c:v>#N/A</c:v>
                </c:pt>
                <c:pt idx="1">
                  <c:v>#N/A</c:v>
                </c:pt>
                <c:pt idx="2">
                  <c:v>#N/A</c:v>
                </c:pt>
                <c:pt idx="3">
                  <c:v>-96.723170103901779</c:v>
                </c:pt>
                <c:pt idx="4">
                  <c:v>#N/A</c:v>
                </c:pt>
                <c:pt idx="5">
                  <c:v>-89.257310267540049</c:v>
                </c:pt>
                <c:pt idx="6">
                  <c:v>-90.987631497517313</c:v>
                </c:pt>
                <c:pt idx="7">
                  <c:v>#N/A</c:v>
                </c:pt>
                <c:pt idx="8">
                  <c:v>#N/A</c:v>
                </c:pt>
                <c:pt idx="9">
                  <c:v>#N/A</c:v>
                </c:pt>
                <c:pt idx="10">
                  <c:v>#N/A</c:v>
                </c:pt>
                <c:pt idx="11">
                  <c:v>#N/A</c:v>
                </c:pt>
                <c:pt idx="12">
                  <c:v>#N/A</c:v>
                </c:pt>
                <c:pt idx="13">
                  <c:v>#N/A</c:v>
                </c:pt>
                <c:pt idx="14">
                  <c:v>#N/A</c:v>
                </c:pt>
                <c:pt idx="15">
                  <c:v>#N/A</c:v>
                </c:pt>
                <c:pt idx="16">
                  <c:v>#N/A</c:v>
                </c:pt>
                <c:pt idx="17">
                  <c:v>#N/A</c:v>
                </c:pt>
                <c:pt idx="18">
                  <c:v>-81.369989965398233</c:v>
                </c:pt>
                <c:pt idx="19">
                  <c:v>#N/A</c:v>
                </c:pt>
                <c:pt idx="20">
                  <c:v>#N/A</c:v>
                </c:pt>
                <c:pt idx="21">
                  <c:v>#N/A</c:v>
                </c:pt>
                <c:pt idx="22">
                  <c:v>#N/A</c:v>
                </c:pt>
                <c:pt idx="23">
                  <c:v>#N/A</c:v>
                </c:pt>
                <c:pt idx="24">
                  <c:v>#N/A</c:v>
                </c:pt>
                <c:pt idx="25">
                  <c:v>#N/A</c:v>
                </c:pt>
                <c:pt idx="26">
                  <c:v>-80.248680042213522</c:v>
                </c:pt>
                <c:pt idx="27">
                  <c:v>#N/A</c:v>
                </c:pt>
                <c:pt idx="28">
                  <c:v>#N/A</c:v>
                </c:pt>
                <c:pt idx="29">
                  <c:v>-80.215586898448862</c:v>
                </c:pt>
                <c:pt idx="30">
                  <c:v>#N/A</c:v>
                </c:pt>
                <c:pt idx="31">
                  <c:v>#N/A</c:v>
                </c:pt>
                <c:pt idx="32">
                  <c:v>#N/A</c:v>
                </c:pt>
                <c:pt idx="33">
                  <c:v>#N/A</c:v>
                </c:pt>
                <c:pt idx="34">
                  <c:v>#N/A</c:v>
                </c:pt>
                <c:pt idx="35">
                  <c:v>-97.326404594514216</c:v>
                </c:pt>
                <c:pt idx="36">
                  <c:v>#N/A</c:v>
                </c:pt>
                <c:pt idx="37">
                  <c:v>#N/A</c:v>
                </c:pt>
                <c:pt idx="38">
                  <c:v>-75.781564128349004</c:v>
                </c:pt>
                <c:pt idx="39">
                  <c:v>#N/A</c:v>
                </c:pt>
                <c:pt idx="40">
                  <c:v>-84.937285507734444</c:v>
                </c:pt>
                <c:pt idx="41">
                  <c:v>#N/A</c:v>
                </c:pt>
                <c:pt idx="42">
                  <c:v>#N/A</c:v>
                </c:pt>
                <c:pt idx="43">
                  <c:v>#N/A</c:v>
                </c:pt>
                <c:pt idx="44">
                  <c:v>#N/A</c:v>
                </c:pt>
                <c:pt idx="45">
                  <c:v>#N/A</c:v>
                </c:pt>
                <c:pt idx="46">
                  <c:v>#N/A</c:v>
                </c:pt>
                <c:pt idx="47">
                  <c:v>#N/A</c:v>
                </c:pt>
                <c:pt idx="48">
                  <c:v>#N/A</c:v>
                </c:pt>
                <c:pt idx="49">
                  <c:v>#N/A</c:v>
                </c:pt>
                <c:pt idx="50">
                  <c:v>#N/A</c:v>
                </c:pt>
                <c:pt idx="51">
                  <c:v>#N/A</c:v>
                </c:pt>
                <c:pt idx="52">
                  <c:v>#N/A</c:v>
                </c:pt>
                <c:pt idx="53">
                  <c:v>-90.676541244356031</c:v>
                </c:pt>
                <c:pt idx="54">
                  <c:v>#N/A</c:v>
                </c:pt>
                <c:pt idx="55">
                  <c:v>#N/A</c:v>
                </c:pt>
                <c:pt idx="56">
                  <c:v>#N/A</c:v>
                </c:pt>
                <c:pt idx="57">
                  <c:v>#N/A</c:v>
                </c:pt>
                <c:pt idx="58">
                  <c:v>-71.076525384276849</c:v>
                </c:pt>
                <c:pt idx="59">
                  <c:v>-64.133089895308501</c:v>
                </c:pt>
                <c:pt idx="60">
                  <c:v>#N/A</c:v>
                </c:pt>
                <c:pt idx="61">
                  <c:v>#N/A</c:v>
                </c:pt>
                <c:pt idx="62">
                  <c:v>-75.415143546330583</c:v>
                </c:pt>
                <c:pt idx="63">
                  <c:v>#N/A</c:v>
                </c:pt>
                <c:pt idx="64">
                  <c:v>-81.089048869363637</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6-8815-4731-969F-E1319AD77146}"/>
            </c:ext>
          </c:extLst>
        </c:ser>
        <c:ser>
          <c:idx val="7"/>
          <c:order val="7"/>
          <c:tx>
            <c:v>unknown: AB</c:v>
          </c:tx>
          <c:spPr>
            <a:ln w="25400" cap="rnd">
              <a:noFill/>
              <a:round/>
            </a:ln>
            <a:effectLst/>
          </c:spPr>
          <c:marker>
            <c:symbol val="diamond"/>
            <c:size val="10"/>
            <c:spPr>
              <a:noFill/>
              <a:ln w="9525">
                <a:solidFill>
                  <a:schemeClr val="tx1"/>
                </a:solidFill>
              </a:ln>
              <a:effectLst/>
            </c:spPr>
          </c:marker>
          <c:yVal>
            <c:numRef>
              <c:f>'[1]Ppe.CR.1-1'!$X$20:$X$103</c:f>
              <c:numCache>
                <c:formatCode>General</c:formatCode>
                <c:ptCount val="84"/>
                <c:pt idx="0">
                  <c:v>#N/A</c:v>
                </c:pt>
                <c:pt idx="1">
                  <c:v>#N/A</c:v>
                </c:pt>
                <c:pt idx="2">
                  <c:v>#N/A</c:v>
                </c:pt>
                <c:pt idx="3">
                  <c:v>#N/A</c:v>
                </c:pt>
                <c:pt idx="4">
                  <c:v>15.597055628371059</c:v>
                </c:pt>
                <c:pt idx="5">
                  <c:v>#N/A</c:v>
                </c:pt>
                <c:pt idx="6">
                  <c:v>#N/A</c:v>
                </c:pt>
                <c:pt idx="7">
                  <c:v>#N/A</c:v>
                </c:pt>
                <c:pt idx="8">
                  <c:v>11.533181777923527</c:v>
                </c:pt>
                <c:pt idx="9">
                  <c:v>#N/A</c:v>
                </c:pt>
                <c:pt idx="10">
                  <c:v>#N/A</c:v>
                </c:pt>
                <c:pt idx="11">
                  <c:v>#N/A</c:v>
                </c:pt>
                <c:pt idx="12">
                  <c:v>#N/A</c:v>
                </c:pt>
                <c:pt idx="13">
                  <c:v>#N/A</c:v>
                </c:pt>
                <c:pt idx="14">
                  <c:v>16.173297296280303</c:v>
                </c:pt>
                <c:pt idx="15">
                  <c:v>#N/A</c:v>
                </c:pt>
                <c:pt idx="16">
                  <c:v>16.250237378720193</c:v>
                </c:pt>
                <c:pt idx="17">
                  <c:v>#N/A</c:v>
                </c:pt>
                <c:pt idx="18">
                  <c:v>#N/A</c:v>
                </c:pt>
                <c:pt idx="19">
                  <c:v>#N/A</c:v>
                </c:pt>
                <c:pt idx="20">
                  <c:v>17.518231602158529</c:v>
                </c:pt>
                <c:pt idx="21">
                  <c:v>#N/A</c:v>
                </c:pt>
                <c:pt idx="22">
                  <c:v>10.986187378500222</c:v>
                </c:pt>
                <c:pt idx="23">
                  <c:v>#N/A</c:v>
                </c:pt>
                <c:pt idx="24">
                  <c:v>#N/A</c:v>
                </c:pt>
                <c:pt idx="25">
                  <c:v>15.393093151083143</c:v>
                </c:pt>
                <c:pt idx="26">
                  <c:v>#N/A</c:v>
                </c:pt>
                <c:pt idx="27">
                  <c:v>#N/A</c:v>
                </c:pt>
                <c:pt idx="28">
                  <c:v>#N/A</c:v>
                </c:pt>
                <c:pt idx="29">
                  <c:v>#N/A</c:v>
                </c:pt>
                <c:pt idx="30">
                  <c:v>#N/A</c:v>
                </c:pt>
                <c:pt idx="31">
                  <c:v>11.677840249421632</c:v>
                </c:pt>
                <c:pt idx="32">
                  <c:v>14.843642630820121</c:v>
                </c:pt>
                <c:pt idx="33">
                  <c:v>#N/A</c:v>
                </c:pt>
                <c:pt idx="34">
                  <c:v>#N/A</c:v>
                </c:pt>
                <c:pt idx="35">
                  <c:v>#N/A</c:v>
                </c:pt>
                <c:pt idx="36">
                  <c:v>#N/A</c:v>
                </c:pt>
                <c:pt idx="37">
                  <c:v>#N/A</c:v>
                </c:pt>
                <c:pt idx="38">
                  <c:v>#N/A</c:v>
                </c:pt>
                <c:pt idx="39">
                  <c:v>33.324091004658911</c:v>
                </c:pt>
                <c:pt idx="40">
                  <c:v>#N/A</c:v>
                </c:pt>
                <c:pt idx="41">
                  <c:v>#N/A</c:v>
                </c:pt>
                <c:pt idx="42">
                  <c:v>#N/A</c:v>
                </c:pt>
                <c:pt idx="43">
                  <c:v>#N/A</c:v>
                </c:pt>
                <c:pt idx="44">
                  <c:v>#N/A</c:v>
                </c:pt>
                <c:pt idx="45">
                  <c:v>#N/A</c:v>
                </c:pt>
                <c:pt idx="46">
                  <c:v>#N/A</c:v>
                </c:pt>
                <c:pt idx="47">
                  <c:v>13.110352698824059</c:v>
                </c:pt>
                <c:pt idx="48">
                  <c:v>#N/A</c:v>
                </c:pt>
                <c:pt idx="49">
                  <c:v>#N/A</c:v>
                </c:pt>
                <c:pt idx="50">
                  <c:v>13.024426198045731</c:v>
                </c:pt>
                <c:pt idx="51">
                  <c:v>#N/A</c:v>
                </c:pt>
                <c:pt idx="52">
                  <c:v>17.684999157376112</c:v>
                </c:pt>
                <c:pt idx="53">
                  <c:v>#N/A</c:v>
                </c:pt>
                <c:pt idx="54">
                  <c:v>14.722334142334088</c:v>
                </c:pt>
                <c:pt idx="55">
                  <c:v>#N/A</c:v>
                </c:pt>
                <c:pt idx="56">
                  <c:v>14.424352881447049</c:v>
                </c:pt>
                <c:pt idx="57">
                  <c:v>33.817445657658446</c:v>
                </c:pt>
                <c:pt idx="58">
                  <c:v>#N/A</c:v>
                </c:pt>
                <c:pt idx="59">
                  <c:v>#N/A</c:v>
                </c:pt>
                <c:pt idx="60">
                  <c:v>12.295686904343714</c:v>
                </c:pt>
                <c:pt idx="61">
                  <c:v>17.006391615166336</c:v>
                </c:pt>
                <c:pt idx="62">
                  <c:v>#N/A</c:v>
                </c:pt>
                <c:pt idx="63">
                  <c:v>15.457001385228594</c:v>
                </c:pt>
                <c:pt idx="64">
                  <c:v>#N/A</c:v>
                </c:pt>
                <c:pt idx="65">
                  <c:v>15.793659883266486</c:v>
                </c:pt>
                <c:pt idx="66">
                  <c:v>#N/A</c:v>
                </c:pt>
                <c:pt idx="67">
                  <c:v>#N/A</c:v>
                </c:pt>
                <c:pt idx="68">
                  <c:v>#N/A</c:v>
                </c:pt>
                <c:pt idx="69">
                  <c:v>#N/A</c:v>
                </c:pt>
                <c:pt idx="70">
                  <c:v>14.942247191518518</c:v>
                </c:pt>
                <c:pt idx="71">
                  <c:v>10.034948213713768</c:v>
                </c:pt>
                <c:pt idx="72">
                  <c:v>#N/A</c:v>
                </c:pt>
                <c:pt idx="73">
                  <c:v>#N/A</c:v>
                </c:pt>
                <c:pt idx="74">
                  <c:v>#N/A</c:v>
                </c:pt>
                <c:pt idx="75">
                  <c:v>14.170517253802593</c:v>
                </c:pt>
                <c:pt idx="76">
                  <c:v>#N/A</c:v>
                </c:pt>
                <c:pt idx="77">
                  <c:v>15.836549564351557</c:v>
                </c:pt>
                <c:pt idx="78">
                  <c:v>#N/A</c:v>
                </c:pt>
                <c:pt idx="79">
                  <c:v>-7.4739852652543206</c:v>
                </c:pt>
                <c:pt idx="80">
                  <c:v>12.394925103370635</c:v>
                </c:pt>
                <c:pt idx="81">
                  <c:v>#N/A</c:v>
                </c:pt>
                <c:pt idx="82">
                  <c:v>#N/A</c:v>
                </c:pt>
                <c:pt idx="83">
                  <c:v>#N/A</c:v>
                </c:pt>
              </c:numCache>
            </c:numRef>
          </c:yVal>
          <c:smooth val="0"/>
          <c:extLst>
            <c:ext xmlns:c16="http://schemas.microsoft.com/office/drawing/2014/chart" uri="{C3380CC4-5D6E-409C-BE32-E72D297353CC}">
              <c16:uniqueId val="{00000007-8815-4731-969F-E1319AD77146}"/>
            </c:ext>
          </c:extLst>
        </c:ser>
        <c:ser>
          <c:idx val="9"/>
          <c:order val="8"/>
          <c:tx>
            <c:v>unknown: BB</c:v>
          </c:tx>
          <c:spPr>
            <a:ln w="25400" cap="rnd">
              <a:noFill/>
              <a:round/>
            </a:ln>
            <a:effectLst/>
          </c:spPr>
          <c:marker>
            <c:symbol val="square"/>
            <c:size val="10"/>
            <c:spPr>
              <a:noFill/>
              <a:ln w="9525">
                <a:solidFill>
                  <a:schemeClr val="tx1"/>
                </a:solidFill>
              </a:ln>
              <a:effectLst/>
            </c:spPr>
          </c:marker>
          <c:yVal>
            <c:numRef>
              <c:f>'[1]Ppe.CR.1-1'!$Y$20:$Y$103</c:f>
              <c:numCache>
                <c:formatCode>General</c:formatCode>
                <c:ptCount val="84"/>
                <c:pt idx="0">
                  <c:v>60.535496986435305</c:v>
                </c:pt>
                <c:pt idx="1">
                  <c:v>81.016164615710608</c:v>
                </c:pt>
                <c:pt idx="2">
                  <c:v>80.240817938783835</c:v>
                </c:pt>
                <c:pt idx="3">
                  <c:v>#N/A</c:v>
                </c:pt>
                <c:pt idx="4">
                  <c:v>#N/A</c:v>
                </c:pt>
                <c:pt idx="5">
                  <c:v>#N/A</c:v>
                </c:pt>
                <c:pt idx="6">
                  <c:v>#N/A</c:v>
                </c:pt>
                <c:pt idx="7">
                  <c:v>71.540070454934366</c:v>
                </c:pt>
                <c:pt idx="8">
                  <c:v>#N/A</c:v>
                </c:pt>
                <c:pt idx="9">
                  <c:v>43.846631475357128</c:v>
                </c:pt>
                <c:pt idx="10">
                  <c:v>52.514358330044253</c:v>
                </c:pt>
                <c:pt idx="11">
                  <c:v>63.826080941849391</c:v>
                </c:pt>
                <c:pt idx="12">
                  <c:v>68.646246543974101</c:v>
                </c:pt>
                <c:pt idx="13">
                  <c:v>76.680344499811454</c:v>
                </c:pt>
                <c:pt idx="14">
                  <c:v>#N/A</c:v>
                </c:pt>
                <c:pt idx="15">
                  <c:v>79.35010292982831</c:v>
                </c:pt>
                <c:pt idx="16">
                  <c:v>#N/A</c:v>
                </c:pt>
                <c:pt idx="17">
                  <c:v>76.808280060755635</c:v>
                </c:pt>
                <c:pt idx="18">
                  <c:v>#N/A</c:v>
                </c:pt>
                <c:pt idx="19">
                  <c:v>75.764434901898326</c:v>
                </c:pt>
                <c:pt idx="20">
                  <c:v>#N/A</c:v>
                </c:pt>
                <c:pt idx="21">
                  <c:v>51.849001122546113</c:v>
                </c:pt>
                <c:pt idx="22">
                  <c:v>#N/A</c:v>
                </c:pt>
                <c:pt idx="23">
                  <c:v>60.71814345008967</c:v>
                </c:pt>
                <c:pt idx="24">
                  <c:v>68.159685652722757</c:v>
                </c:pt>
                <c:pt idx="25">
                  <c:v>#N/A</c:v>
                </c:pt>
                <c:pt idx="26">
                  <c:v>#N/A</c:v>
                </c:pt>
                <c:pt idx="27">
                  <c:v>92.523567265265228</c:v>
                </c:pt>
                <c:pt idx="28">
                  <c:v>78.685815596845487</c:v>
                </c:pt>
                <c:pt idx="29">
                  <c:v>#N/A</c:v>
                </c:pt>
                <c:pt idx="30">
                  <c:v>53.698035674789672</c:v>
                </c:pt>
                <c:pt idx="31">
                  <c:v>#N/A</c:v>
                </c:pt>
                <c:pt idx="32">
                  <c:v>#N/A</c:v>
                </c:pt>
                <c:pt idx="33">
                  <c:v>42.866896812081436</c:v>
                </c:pt>
                <c:pt idx="34">
                  <c:v>54.28821712245189</c:v>
                </c:pt>
                <c:pt idx="35">
                  <c:v>#N/A</c:v>
                </c:pt>
                <c:pt idx="36">
                  <c:v>67.892779998584402</c:v>
                </c:pt>
                <c:pt idx="37">
                  <c:v>71.757019860478053</c:v>
                </c:pt>
                <c:pt idx="38">
                  <c:v>#N/A</c:v>
                </c:pt>
                <c:pt idx="39">
                  <c:v>#N/A</c:v>
                </c:pt>
                <c:pt idx="40">
                  <c:v>#N/A</c:v>
                </c:pt>
                <c:pt idx="41">
                  <c:v>73.672646619467443</c:v>
                </c:pt>
                <c:pt idx="42">
                  <c:v>62.79145681512157</c:v>
                </c:pt>
                <c:pt idx="43">
                  <c:v>61.088677810419682</c:v>
                </c:pt>
                <c:pt idx="44">
                  <c:v>55.687514128344745</c:v>
                </c:pt>
                <c:pt idx="45">
                  <c:v>40.87115019017903</c:v>
                </c:pt>
                <c:pt idx="46">
                  <c:v>62.168047181031248</c:v>
                </c:pt>
                <c:pt idx="47">
                  <c:v>#N/A</c:v>
                </c:pt>
                <c:pt idx="48">
                  <c:v>62.979844570783364</c:v>
                </c:pt>
                <c:pt idx="49">
                  <c:v>60.115408448751253</c:v>
                </c:pt>
                <c:pt idx="50">
                  <c:v>#N/A</c:v>
                </c:pt>
                <c:pt idx="51">
                  <c:v>67.962972134611633</c:v>
                </c:pt>
                <c:pt idx="52">
                  <c:v>#N/A</c:v>
                </c:pt>
                <c:pt idx="53">
                  <c:v>#N/A</c:v>
                </c:pt>
                <c:pt idx="54">
                  <c:v>#N/A</c:v>
                </c:pt>
                <c:pt idx="55">
                  <c:v>68.524344265394063</c:v>
                </c:pt>
                <c:pt idx="56">
                  <c:v>#N/A</c:v>
                </c:pt>
                <c:pt idx="57">
                  <c:v>#N/A</c:v>
                </c:pt>
                <c:pt idx="58">
                  <c:v>#N/A</c:v>
                </c:pt>
                <c:pt idx="59">
                  <c:v>#N/A</c:v>
                </c:pt>
                <c:pt idx="60">
                  <c:v>#N/A</c:v>
                </c:pt>
                <c:pt idx="61">
                  <c:v>#N/A</c:v>
                </c:pt>
                <c:pt idx="62">
                  <c:v>#N/A</c:v>
                </c:pt>
                <c:pt idx="63">
                  <c:v>#N/A</c:v>
                </c:pt>
                <c:pt idx="64">
                  <c:v>#N/A</c:v>
                </c:pt>
                <c:pt idx="65">
                  <c:v>#N/A</c:v>
                </c:pt>
                <c:pt idx="66">
                  <c:v>65.0355736391748</c:v>
                </c:pt>
                <c:pt idx="67">
                  <c:v>61.537311207384789</c:v>
                </c:pt>
                <c:pt idx="68">
                  <c:v>53.397548356866466</c:v>
                </c:pt>
                <c:pt idx="69">
                  <c:v>36.97789522788888</c:v>
                </c:pt>
                <c:pt idx="70">
                  <c:v>#N/A</c:v>
                </c:pt>
                <c:pt idx="71">
                  <c:v>#N/A</c:v>
                </c:pt>
                <c:pt idx="72">
                  <c:v>67.452328020059753</c:v>
                </c:pt>
                <c:pt idx="73">
                  <c:v>57.137176082474426</c:v>
                </c:pt>
                <c:pt idx="74">
                  <c:v>59.054694386400811</c:v>
                </c:pt>
                <c:pt idx="75">
                  <c:v>#N/A</c:v>
                </c:pt>
                <c:pt idx="76">
                  <c:v>67.659011230625538</c:v>
                </c:pt>
                <c:pt idx="77">
                  <c:v>#N/A</c:v>
                </c:pt>
                <c:pt idx="78">
                  <c:v>49.460188851998076</c:v>
                </c:pt>
                <c:pt idx="79">
                  <c:v>#N/A</c:v>
                </c:pt>
                <c:pt idx="80">
                  <c:v>#N/A</c:v>
                </c:pt>
                <c:pt idx="81">
                  <c:v>45.242222870489094</c:v>
                </c:pt>
                <c:pt idx="82">
                  <c:v>59.673299770542812</c:v>
                </c:pt>
                <c:pt idx="83">
                  <c:v>40.319873331093895</c:v>
                </c:pt>
              </c:numCache>
            </c:numRef>
          </c:yVal>
          <c:smooth val="0"/>
          <c:extLst>
            <c:ext xmlns:c16="http://schemas.microsoft.com/office/drawing/2014/chart" uri="{C3380CC4-5D6E-409C-BE32-E72D297353CC}">
              <c16:uniqueId val="{00000008-8815-4731-969F-E1319AD77146}"/>
            </c:ext>
          </c:extLst>
        </c:ser>
        <c:ser>
          <c:idx val="10"/>
          <c:order val="9"/>
          <c:tx>
            <c:v>unknown: marginal</c:v>
          </c:tx>
          <c:spPr>
            <a:ln w="25400" cap="rnd">
              <a:noFill/>
              <a:round/>
            </a:ln>
            <a:effectLst/>
          </c:spPr>
          <c:marker>
            <c:symbol val="circle"/>
            <c:size val="14"/>
            <c:spPr>
              <a:noFill/>
              <a:ln w="9525">
                <a:solidFill>
                  <a:srgbClr val="FF0000"/>
                </a:solidFill>
              </a:ln>
              <a:effectLst/>
            </c:spPr>
          </c:marker>
          <c:yVal>
            <c:numRef>
              <c:f>'[1]Ppe.CR.1-1'!$Z$20:$Z$103</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33.324091004658911</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9-8815-4731-969F-E1319AD77146}"/>
            </c:ext>
          </c:extLst>
        </c:ser>
        <c:ser>
          <c:idx val="0"/>
          <c:order val="10"/>
          <c:tx>
            <c:v>unknown: no amp</c:v>
          </c:tx>
          <c:spPr>
            <a:ln w="25400" cap="rnd">
              <a:noFill/>
              <a:round/>
            </a:ln>
            <a:effectLst/>
          </c:spPr>
          <c:marker>
            <c:symbol val="circle"/>
            <c:size val="10"/>
            <c:spPr>
              <a:solidFill>
                <a:srgbClr val="FF0000"/>
              </a:solidFill>
              <a:ln w="9525">
                <a:solidFill>
                  <a:srgbClr val="FF0000"/>
                </a:solidFill>
              </a:ln>
              <a:effectLst/>
            </c:spPr>
          </c:marker>
          <c:yVal>
            <c:numRef>
              <c:f>'[1]Ppe.CR.1-1'!$V$20:$V$103</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A-8815-4731-969F-E1319AD77146}"/>
            </c:ext>
          </c:extLst>
        </c:ser>
        <c:dLbls>
          <c:showLegendKey val="0"/>
          <c:showVal val="0"/>
          <c:showCatName val="0"/>
          <c:showSerName val="0"/>
          <c:showPercent val="0"/>
          <c:showBubbleSize val="0"/>
        </c:dLbls>
        <c:axId val="1066799151"/>
        <c:axId val="1066710719"/>
      </c:scatterChart>
      <c:valAx>
        <c:axId val="1066799151"/>
        <c:scaling>
          <c:orientation val="minMax"/>
          <c:max val="100"/>
          <c:min val="0"/>
        </c:scaling>
        <c:delete val="1"/>
        <c:axPos val="b"/>
        <c:numFmt formatCode="General" sourceLinked="1"/>
        <c:majorTickMark val="out"/>
        <c:minorTickMark val="none"/>
        <c:tickLblPos val="nextTo"/>
        <c:crossAx val="1066710719"/>
        <c:crosses val="autoZero"/>
        <c:crossBetween val="midCat"/>
      </c:valAx>
      <c:valAx>
        <c:axId val="1066710719"/>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HEX</a:t>
                </a:r>
                <a:r>
                  <a:rPr lang="en-US" sz="1400" baseline="0">
                    <a:solidFill>
                      <a:schemeClr val="tx1"/>
                    </a:solidFill>
                    <a:latin typeface="Arial" panose="020B0604020202020204" pitchFamily="34" charset="0"/>
                    <a:cs typeface="Arial" panose="020B0604020202020204" pitchFamily="34" charset="0"/>
                  </a:rPr>
                  <a:t> - FAM</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66799151"/>
        <c:crosses val="autoZero"/>
        <c:crossBetween val="midCat"/>
      </c:valAx>
      <c:spPr>
        <a:noFill/>
        <a:ln>
          <a:solidFill>
            <a:schemeClr val="tx1"/>
          </a:solidFill>
        </a:ln>
        <a:effectLst/>
      </c:spPr>
    </c:plotArea>
    <c:legend>
      <c:legendPos val="r"/>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latin typeface="Arial" panose="020B0604020202020204" pitchFamily="34" charset="0"/>
                <a:cs typeface="Arial" panose="020B0604020202020204" pitchFamily="34" charset="0"/>
              </a:rPr>
              <a:t>Fluorescence values</a:t>
            </a:r>
          </a:p>
        </c:rich>
      </c:tx>
      <c:layout>
        <c:manualLayout>
          <c:xMode val="edge"/>
          <c:yMode val="edge"/>
          <c:x val="0.27647464458382132"/>
          <c:y val="3.622812472077507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996246810913734"/>
          <c:y val="2.8173110577610388E-2"/>
          <c:w val="0.52411264452877726"/>
          <c:h val="0.78008118042280716"/>
        </c:manualLayout>
      </c:layout>
      <c:scatterChart>
        <c:scatterStyle val="lineMarker"/>
        <c:varyColors val="0"/>
        <c:ser>
          <c:idx val="2"/>
          <c:order val="0"/>
          <c:tx>
            <c:v>control:AA</c:v>
          </c:tx>
          <c:spPr>
            <a:ln w="25400" cap="rnd">
              <a:noFill/>
              <a:round/>
            </a:ln>
            <a:effectLst/>
          </c:spPr>
          <c:marker>
            <c:symbol val="triangle"/>
            <c:size val="12"/>
            <c:spPr>
              <a:solidFill>
                <a:schemeClr val="accent4"/>
              </a:solidFill>
              <a:ln w="9525">
                <a:solidFill>
                  <a:schemeClr val="tx1"/>
                </a:solidFill>
              </a:ln>
              <a:effectLst/>
            </c:spPr>
          </c:marker>
          <c:xVal>
            <c:numRef>
              <c:f>'[1]Ppe.CR.1-2'!$E$10:$E$12</c:f>
              <c:numCache>
                <c:formatCode>General</c:formatCode>
                <c:ptCount val="3"/>
                <c:pt idx="0">
                  <c:v>77.719496086755441</c:v>
                </c:pt>
                <c:pt idx="1">
                  <c:v>80.042206880015698</c:v>
                </c:pt>
                <c:pt idx="2">
                  <c:v>79.074318575121069</c:v>
                </c:pt>
              </c:numCache>
            </c:numRef>
          </c:xVal>
          <c:yVal>
            <c:numRef>
              <c:f>'[1]Ppe.CR.1-2'!$F$10:$F$12</c:f>
              <c:numCache>
                <c:formatCode>General</c:formatCode>
                <c:ptCount val="3"/>
                <c:pt idx="0">
                  <c:v>1.2598313926225175</c:v>
                </c:pt>
                <c:pt idx="1">
                  <c:v>1.8491508855842509</c:v>
                </c:pt>
                <c:pt idx="2">
                  <c:v>2.0274157654296068</c:v>
                </c:pt>
              </c:numCache>
            </c:numRef>
          </c:yVal>
          <c:smooth val="0"/>
          <c:extLst>
            <c:ext xmlns:c16="http://schemas.microsoft.com/office/drawing/2014/chart" uri="{C3380CC4-5D6E-409C-BE32-E72D297353CC}">
              <c16:uniqueId val="{00000000-0926-41EE-BBCC-D80A3213FAFB}"/>
            </c:ext>
          </c:extLst>
        </c:ser>
        <c:ser>
          <c:idx val="3"/>
          <c:order val="1"/>
          <c:tx>
            <c:v>control:AB</c:v>
          </c:tx>
          <c:spPr>
            <a:ln w="25400" cap="rnd">
              <a:noFill/>
              <a:round/>
            </a:ln>
            <a:effectLst/>
          </c:spPr>
          <c:marker>
            <c:symbol val="diamond"/>
            <c:size val="12"/>
            <c:spPr>
              <a:solidFill>
                <a:schemeClr val="accent4"/>
              </a:solidFill>
              <a:ln w="9525">
                <a:solidFill>
                  <a:schemeClr val="tx1"/>
                </a:solidFill>
              </a:ln>
              <a:effectLst/>
            </c:spPr>
          </c:marker>
          <c:xVal>
            <c:numRef>
              <c:f>'[1]Ppe.CR.1-2'!$E$13:$E$15</c:f>
              <c:numCache>
                <c:formatCode>General</c:formatCode>
                <c:ptCount val="3"/>
                <c:pt idx="0">
                  <c:v>52.680905751120491</c:v>
                </c:pt>
                <c:pt idx="1">
                  <c:v>54.612248957213026</c:v>
                </c:pt>
                <c:pt idx="2">
                  <c:v>52.581953367792067</c:v>
                </c:pt>
              </c:numCache>
            </c:numRef>
          </c:xVal>
          <c:yVal>
            <c:numRef>
              <c:f>'[1]Ppe.CR.1-2'!$F$13:$F$15</c:f>
              <c:numCache>
                <c:formatCode>General</c:formatCode>
                <c:ptCount val="3"/>
                <c:pt idx="0">
                  <c:v>26.533129896261297</c:v>
                </c:pt>
                <c:pt idx="1">
                  <c:v>27.786910758611015</c:v>
                </c:pt>
                <c:pt idx="2">
                  <c:v>25.382737973342511</c:v>
                </c:pt>
              </c:numCache>
            </c:numRef>
          </c:yVal>
          <c:smooth val="0"/>
          <c:extLst>
            <c:ext xmlns:c16="http://schemas.microsoft.com/office/drawing/2014/chart" uri="{C3380CC4-5D6E-409C-BE32-E72D297353CC}">
              <c16:uniqueId val="{00000001-0926-41EE-BBCC-D80A3213FAFB}"/>
            </c:ext>
          </c:extLst>
        </c:ser>
        <c:ser>
          <c:idx val="4"/>
          <c:order val="2"/>
          <c:tx>
            <c:v>control:BB</c:v>
          </c:tx>
          <c:spPr>
            <a:ln w="25400" cap="rnd">
              <a:noFill/>
              <a:round/>
            </a:ln>
            <a:effectLst/>
          </c:spPr>
          <c:marker>
            <c:symbol val="square"/>
            <c:size val="12"/>
            <c:spPr>
              <a:solidFill>
                <a:schemeClr val="accent4"/>
              </a:solidFill>
              <a:ln w="9525">
                <a:solidFill>
                  <a:schemeClr val="tx1"/>
                </a:solidFill>
              </a:ln>
              <a:effectLst/>
            </c:spPr>
          </c:marker>
          <c:xVal>
            <c:numRef>
              <c:f>'[1]Ppe.CR.1-2'!$E$16:$E$18</c:f>
              <c:numCache>
                <c:formatCode>General</c:formatCode>
                <c:ptCount val="3"/>
                <c:pt idx="0">
                  <c:v>6.3536766329151773</c:v>
                </c:pt>
                <c:pt idx="1">
                  <c:v>5.1231919236258765</c:v>
                </c:pt>
                <c:pt idx="2">
                  <c:v>5.2970563345777908</c:v>
                </c:pt>
              </c:numCache>
            </c:numRef>
          </c:xVal>
          <c:yVal>
            <c:numRef>
              <c:f>'[1]Ppe.CR.1-2'!$F$16:$F$18</c:f>
              <c:numCache>
                <c:formatCode>General</c:formatCode>
                <c:ptCount val="3"/>
                <c:pt idx="0">
                  <c:v>60.139664371632975</c:v>
                </c:pt>
                <c:pt idx="1">
                  <c:v>60.516662339449468</c:v>
                </c:pt>
                <c:pt idx="2">
                  <c:v>51.872183939301841</c:v>
                </c:pt>
              </c:numCache>
            </c:numRef>
          </c:yVal>
          <c:smooth val="0"/>
          <c:extLst>
            <c:ext xmlns:c16="http://schemas.microsoft.com/office/drawing/2014/chart" uri="{C3380CC4-5D6E-409C-BE32-E72D297353CC}">
              <c16:uniqueId val="{00000002-0926-41EE-BBCC-D80A3213FAFB}"/>
            </c:ext>
          </c:extLst>
        </c:ser>
        <c:ser>
          <c:idx val="5"/>
          <c:order val="3"/>
          <c:tx>
            <c:v>control:NTC</c:v>
          </c:tx>
          <c:spPr>
            <a:ln w="25400" cap="rnd">
              <a:noFill/>
              <a:round/>
            </a:ln>
            <a:effectLst/>
          </c:spPr>
          <c:marker>
            <c:symbol val="circle"/>
            <c:size val="12"/>
            <c:spPr>
              <a:solidFill>
                <a:schemeClr val="accent4"/>
              </a:solidFill>
              <a:ln w="9525">
                <a:solidFill>
                  <a:schemeClr val="tx1"/>
                </a:solidFill>
              </a:ln>
              <a:effectLst/>
            </c:spPr>
          </c:marker>
          <c:xVal>
            <c:numRef>
              <c:f>'[1]Ppe.CR.1-2'!$E$7:$E$9</c:f>
              <c:numCache>
                <c:formatCode>General</c:formatCode>
                <c:ptCount val="3"/>
                <c:pt idx="0">
                  <c:v>1.6898414207101495</c:v>
                </c:pt>
                <c:pt idx="1">
                  <c:v>1.0699556639585039</c:v>
                </c:pt>
                <c:pt idx="2">
                  <c:v>1.2549888394646633</c:v>
                </c:pt>
              </c:numCache>
            </c:numRef>
          </c:xVal>
          <c:yVal>
            <c:numRef>
              <c:f>'[1]Ppe.CR.1-2'!$F$7:$F$9</c:f>
              <c:numCache>
                <c:formatCode>General</c:formatCode>
                <c:ptCount val="3"/>
                <c:pt idx="0">
                  <c:v>0.14082094021845526</c:v>
                </c:pt>
                <c:pt idx="1">
                  <c:v>0</c:v>
                </c:pt>
                <c:pt idx="2">
                  <c:v>0.29281619932225178</c:v>
                </c:pt>
              </c:numCache>
            </c:numRef>
          </c:yVal>
          <c:smooth val="0"/>
          <c:extLst>
            <c:ext xmlns:c16="http://schemas.microsoft.com/office/drawing/2014/chart" uri="{C3380CC4-5D6E-409C-BE32-E72D297353CC}">
              <c16:uniqueId val="{00000003-0926-41EE-BBCC-D80A3213FAFB}"/>
            </c:ext>
          </c:extLst>
        </c:ser>
        <c:ser>
          <c:idx val="0"/>
          <c:order val="4"/>
          <c:tx>
            <c:v>unknown:AA</c:v>
          </c:tx>
          <c:spPr>
            <a:ln w="25400" cap="rnd">
              <a:noFill/>
              <a:round/>
            </a:ln>
            <a:effectLst/>
          </c:spPr>
          <c:marker>
            <c:symbol val="triangle"/>
            <c:size val="10"/>
            <c:spPr>
              <a:noFill/>
              <a:ln w="9525">
                <a:solidFill>
                  <a:schemeClr val="tx1"/>
                </a:solidFill>
              </a:ln>
              <a:effectLst/>
            </c:spPr>
          </c:marker>
          <c:xVal>
            <c:numRef>
              <c:f>'[1]Ppe.CR.1-2'!$E$19:$E$102</c:f>
              <c:numCache>
                <c:formatCode>General</c:formatCode>
                <c:ptCount val="84"/>
                <c:pt idx="0">
                  <c:v>0.91568419504827492</c:v>
                </c:pt>
                <c:pt idx="1">
                  <c:v>1.5054167100564737</c:v>
                </c:pt>
                <c:pt idx="2">
                  <c:v>1.558197794092206</c:v>
                </c:pt>
                <c:pt idx="3">
                  <c:v>68.871896553962173</c:v>
                </c:pt>
                <c:pt idx="4">
                  <c:v>68.287472961484355</c:v>
                </c:pt>
                <c:pt idx="5">
                  <c:v>64.45033442504058</c:v>
                </c:pt>
                <c:pt idx="6">
                  <c:v>100</c:v>
                </c:pt>
                <c:pt idx="7">
                  <c:v>0</c:v>
                </c:pt>
                <c:pt idx="8">
                  <c:v>40.706298324175478</c:v>
                </c:pt>
                <c:pt idx="9">
                  <c:v>6.5405227364272056</c:v>
                </c:pt>
                <c:pt idx="10">
                  <c:v>0.50898708985054708</c:v>
                </c:pt>
                <c:pt idx="11">
                  <c:v>0.83783377958707006</c:v>
                </c:pt>
                <c:pt idx="12">
                  <c:v>0.72699099582940763</c:v>
                </c:pt>
                <c:pt idx="13">
                  <c:v>0.85504670118650339</c:v>
                </c:pt>
                <c:pt idx="14">
                  <c:v>1.041254042236236</c:v>
                </c:pt>
                <c:pt idx="15">
                  <c:v>0.87305951551959693</c:v>
                </c:pt>
                <c:pt idx="16">
                  <c:v>2.1316849601302055</c:v>
                </c:pt>
                <c:pt idx="17">
                  <c:v>0.7648578509065781</c:v>
                </c:pt>
                <c:pt idx="18">
                  <c:v>64.379609193106091</c:v>
                </c:pt>
                <c:pt idx="19">
                  <c:v>0.53119841588284278</c:v>
                </c:pt>
                <c:pt idx="20">
                  <c:v>57.160537109239051</c:v>
                </c:pt>
                <c:pt idx="21">
                  <c:v>13.59444392726566</c:v>
                </c:pt>
                <c:pt idx="22">
                  <c:v>0.70892982883130973</c:v>
                </c:pt>
                <c:pt idx="23">
                  <c:v>0.88780775215984464</c:v>
                </c:pt>
                <c:pt idx="24">
                  <c:v>1.0615130661683732</c:v>
                </c:pt>
                <c:pt idx="25">
                  <c:v>1.0437055764796686</c:v>
                </c:pt>
                <c:pt idx="26">
                  <c:v>1.6163022352322063</c:v>
                </c:pt>
                <c:pt idx="27">
                  <c:v>2.4402607086816297</c:v>
                </c:pt>
                <c:pt idx="28">
                  <c:v>3.3434485372207554</c:v>
                </c:pt>
                <c:pt idx="29">
                  <c:v>1.54389220324632</c:v>
                </c:pt>
                <c:pt idx="30">
                  <c:v>0.44923155518309249</c:v>
                </c:pt>
                <c:pt idx="31">
                  <c:v>43.366786633915197</c:v>
                </c:pt>
                <c:pt idx="32">
                  <c:v>62.468598840391287</c:v>
                </c:pt>
                <c:pt idx="33">
                  <c:v>4.1113918747569898</c:v>
                </c:pt>
                <c:pt idx="34">
                  <c:v>7.3334045732201689</c:v>
                </c:pt>
                <c:pt idx="35">
                  <c:v>72.929772315840239</c:v>
                </c:pt>
                <c:pt idx="36">
                  <c:v>0.87508900232682141</c:v>
                </c:pt>
                <c:pt idx="37">
                  <c:v>1.1542690034259218</c:v>
                </c:pt>
                <c:pt idx="38">
                  <c:v>0.56222395287166171</c:v>
                </c:pt>
                <c:pt idx="39">
                  <c:v>1.8434816574130628</c:v>
                </c:pt>
                <c:pt idx="40">
                  <c:v>99.568988264545439</c:v>
                </c:pt>
                <c:pt idx="41">
                  <c:v>4.3100598151926972</c:v>
                </c:pt>
                <c:pt idx="42">
                  <c:v>0.80381595734155398</c:v>
                </c:pt>
                <c:pt idx="43">
                  <c:v>0.81958869313328142</c:v>
                </c:pt>
                <c:pt idx="44">
                  <c:v>0.74436444108105204</c:v>
                </c:pt>
                <c:pt idx="45">
                  <c:v>9.2324081822052513</c:v>
                </c:pt>
                <c:pt idx="46">
                  <c:v>0.5928918254791552</c:v>
                </c:pt>
                <c:pt idx="47">
                  <c:v>62.693011925402573</c:v>
                </c:pt>
                <c:pt idx="48">
                  <c:v>1.0127633955783233</c:v>
                </c:pt>
                <c:pt idx="49">
                  <c:v>0.62049964844049343</c:v>
                </c:pt>
                <c:pt idx="50">
                  <c:v>1.0439681829679159</c:v>
                </c:pt>
                <c:pt idx="51">
                  <c:v>1.7042907383446235</c:v>
                </c:pt>
                <c:pt idx="52">
                  <c:v>1.4449186863346435</c:v>
                </c:pt>
                <c:pt idx="53">
                  <c:v>0.88183255154091567</c:v>
                </c:pt>
                <c:pt idx="54">
                  <c:v>1.2832061500114718</c:v>
                </c:pt>
                <c:pt idx="55">
                  <c:v>0.80500810529381905</c:v>
                </c:pt>
                <c:pt idx="56">
                  <c:v>56.642395341251827</c:v>
                </c:pt>
                <c:pt idx="57">
                  <c:v>12.77586085726934</c:v>
                </c:pt>
                <c:pt idx="58">
                  <c:v>85.862228499164246</c:v>
                </c:pt>
                <c:pt idx="59">
                  <c:v>82.211552239538364</c:v>
                </c:pt>
                <c:pt idx="60">
                  <c:v>1.0183195983248785</c:v>
                </c:pt>
                <c:pt idx="61">
                  <c:v>60.421359914688303</c:v>
                </c:pt>
                <c:pt idx="62">
                  <c:v>84.852508988683525</c:v>
                </c:pt>
                <c:pt idx="63">
                  <c:v>1.9543040284241808</c:v>
                </c:pt>
                <c:pt idx="64">
                  <c:v>61.600325795473168</c:v>
                </c:pt>
                <c:pt idx="65">
                  <c:v>62.700639989615489</c:v>
                </c:pt>
                <c:pt idx="66">
                  <c:v>0.78296251085931379</c:v>
                </c:pt>
                <c:pt idx="67">
                  <c:v>0.98710021233044898</c:v>
                </c:pt>
                <c:pt idx="68">
                  <c:v>0.69427256935793702</c:v>
                </c:pt>
                <c:pt idx="69">
                  <c:v>13.202887371203603</c:v>
                </c:pt>
                <c:pt idx="70">
                  <c:v>1.532989702932027</c:v>
                </c:pt>
                <c:pt idx="71">
                  <c:v>0.9235146831595924</c:v>
                </c:pt>
                <c:pt idx="72">
                  <c:v>0.85845764584876627</c:v>
                </c:pt>
                <c:pt idx="73">
                  <c:v>0.80541051594639568</c:v>
                </c:pt>
                <c:pt idx="74">
                  <c:v>0.87155864216596035</c:v>
                </c:pt>
                <c:pt idx="75">
                  <c:v>1.1406634519890722</c:v>
                </c:pt>
                <c:pt idx="76">
                  <c:v>1.3875401241265248</c:v>
                </c:pt>
                <c:pt idx="77">
                  <c:v>61.246736517487896</c:v>
                </c:pt>
                <c:pt idx="78">
                  <c:v>0.24903338498152278</c:v>
                </c:pt>
                <c:pt idx="79">
                  <c:v>28.500247681473873</c:v>
                </c:pt>
                <c:pt idx="80">
                  <c:v>41.274328971430343</c:v>
                </c:pt>
                <c:pt idx="81">
                  <c:v>0.61266550687431209</c:v>
                </c:pt>
                <c:pt idx="82">
                  <c:v>0.87579600525738466</c:v>
                </c:pt>
                <c:pt idx="83">
                  <c:v>0.73946819767075977</c:v>
                </c:pt>
              </c:numCache>
            </c:numRef>
          </c:xVal>
          <c:yVal>
            <c:numRef>
              <c:f>'[1]Ppe.CR.1-2'!$AE$19:$AE$102</c:f>
              <c:numCache>
                <c:formatCode>General</c:formatCode>
                <c:ptCount val="84"/>
                <c:pt idx="0">
                  <c:v>#N/A</c:v>
                </c:pt>
                <c:pt idx="1">
                  <c:v>#N/A</c:v>
                </c:pt>
                <c:pt idx="2">
                  <c:v>#N/A</c:v>
                </c:pt>
                <c:pt idx="3">
                  <c:v>#N/A</c:v>
                </c:pt>
                <c:pt idx="4">
                  <c:v>#N/A</c:v>
                </c:pt>
                <c:pt idx="5">
                  <c:v>#N/A</c:v>
                </c:pt>
                <c:pt idx="6">
                  <c:v>1.9343761774563428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2.5554956415759627</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4.3406073219485677</c:v>
                </c:pt>
                <c:pt idx="59">
                  <c:v>0.87544633380405756</c:v>
                </c:pt>
                <c:pt idx="60">
                  <c:v>#N/A</c:v>
                </c:pt>
                <c:pt idx="61">
                  <c:v>#N/A</c:v>
                </c:pt>
                <c:pt idx="62">
                  <c:v>1.8100454818520759</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4-0926-41EE-BBCC-D80A3213FAFB}"/>
            </c:ext>
          </c:extLst>
        </c:ser>
        <c:ser>
          <c:idx val="8"/>
          <c:order val="5"/>
          <c:tx>
            <c:v>unknown:AB</c:v>
          </c:tx>
          <c:spPr>
            <a:ln w="25400" cap="rnd">
              <a:noFill/>
              <a:round/>
            </a:ln>
            <a:effectLst/>
          </c:spPr>
          <c:marker>
            <c:symbol val="diamond"/>
            <c:size val="10"/>
            <c:spPr>
              <a:noFill/>
              <a:ln w="9525">
                <a:solidFill>
                  <a:schemeClr val="tx1"/>
                </a:solidFill>
              </a:ln>
              <a:effectLst/>
            </c:spPr>
          </c:marker>
          <c:xVal>
            <c:numRef>
              <c:f>'[1]Ppe.CR.1-2'!$E$19:$E$102</c:f>
              <c:numCache>
                <c:formatCode>General</c:formatCode>
                <c:ptCount val="84"/>
                <c:pt idx="0">
                  <c:v>0.91568419504827492</c:v>
                </c:pt>
                <c:pt idx="1">
                  <c:v>1.5054167100564737</c:v>
                </c:pt>
                <c:pt idx="2">
                  <c:v>1.558197794092206</c:v>
                </c:pt>
                <c:pt idx="3">
                  <c:v>68.871896553962173</c:v>
                </c:pt>
                <c:pt idx="4">
                  <c:v>68.287472961484355</c:v>
                </c:pt>
                <c:pt idx="5">
                  <c:v>64.45033442504058</c:v>
                </c:pt>
                <c:pt idx="6">
                  <c:v>100</c:v>
                </c:pt>
                <c:pt idx="7">
                  <c:v>0</c:v>
                </c:pt>
                <c:pt idx="8">
                  <c:v>40.706298324175478</c:v>
                </c:pt>
                <c:pt idx="9">
                  <c:v>6.5405227364272056</c:v>
                </c:pt>
                <c:pt idx="10">
                  <c:v>0.50898708985054708</c:v>
                </c:pt>
                <c:pt idx="11">
                  <c:v>0.83783377958707006</c:v>
                </c:pt>
                <c:pt idx="12">
                  <c:v>0.72699099582940763</c:v>
                </c:pt>
                <c:pt idx="13">
                  <c:v>0.85504670118650339</c:v>
                </c:pt>
                <c:pt idx="14">
                  <c:v>1.041254042236236</c:v>
                </c:pt>
                <c:pt idx="15">
                  <c:v>0.87305951551959693</c:v>
                </c:pt>
                <c:pt idx="16">
                  <c:v>2.1316849601302055</c:v>
                </c:pt>
                <c:pt idx="17">
                  <c:v>0.7648578509065781</c:v>
                </c:pt>
                <c:pt idx="18">
                  <c:v>64.379609193106091</c:v>
                </c:pt>
                <c:pt idx="19">
                  <c:v>0.53119841588284278</c:v>
                </c:pt>
                <c:pt idx="20">
                  <c:v>57.160537109239051</c:v>
                </c:pt>
                <c:pt idx="21">
                  <c:v>13.59444392726566</c:v>
                </c:pt>
                <c:pt idx="22">
                  <c:v>0.70892982883130973</c:v>
                </c:pt>
                <c:pt idx="23">
                  <c:v>0.88780775215984464</c:v>
                </c:pt>
                <c:pt idx="24">
                  <c:v>1.0615130661683732</c:v>
                </c:pt>
                <c:pt idx="25">
                  <c:v>1.0437055764796686</c:v>
                </c:pt>
                <c:pt idx="26">
                  <c:v>1.6163022352322063</c:v>
                </c:pt>
                <c:pt idx="27">
                  <c:v>2.4402607086816297</c:v>
                </c:pt>
                <c:pt idx="28">
                  <c:v>3.3434485372207554</c:v>
                </c:pt>
                <c:pt idx="29">
                  <c:v>1.54389220324632</c:v>
                </c:pt>
                <c:pt idx="30">
                  <c:v>0.44923155518309249</c:v>
                </c:pt>
                <c:pt idx="31">
                  <c:v>43.366786633915197</c:v>
                </c:pt>
                <c:pt idx="32">
                  <c:v>62.468598840391287</c:v>
                </c:pt>
                <c:pt idx="33">
                  <c:v>4.1113918747569898</c:v>
                </c:pt>
                <c:pt idx="34">
                  <c:v>7.3334045732201689</c:v>
                </c:pt>
                <c:pt idx="35">
                  <c:v>72.929772315840239</c:v>
                </c:pt>
                <c:pt idx="36">
                  <c:v>0.87508900232682141</c:v>
                </c:pt>
                <c:pt idx="37">
                  <c:v>1.1542690034259218</c:v>
                </c:pt>
                <c:pt idx="38">
                  <c:v>0.56222395287166171</c:v>
                </c:pt>
                <c:pt idx="39">
                  <c:v>1.8434816574130628</c:v>
                </c:pt>
                <c:pt idx="40">
                  <c:v>99.568988264545439</c:v>
                </c:pt>
                <c:pt idx="41">
                  <c:v>4.3100598151926972</c:v>
                </c:pt>
                <c:pt idx="42">
                  <c:v>0.80381595734155398</c:v>
                </c:pt>
                <c:pt idx="43">
                  <c:v>0.81958869313328142</c:v>
                </c:pt>
                <c:pt idx="44">
                  <c:v>0.74436444108105204</c:v>
                </c:pt>
                <c:pt idx="45">
                  <c:v>9.2324081822052513</c:v>
                </c:pt>
                <c:pt idx="46">
                  <c:v>0.5928918254791552</c:v>
                </c:pt>
                <c:pt idx="47">
                  <c:v>62.693011925402573</c:v>
                </c:pt>
                <c:pt idx="48">
                  <c:v>1.0127633955783233</c:v>
                </c:pt>
                <c:pt idx="49">
                  <c:v>0.62049964844049343</c:v>
                </c:pt>
                <c:pt idx="50">
                  <c:v>1.0439681829679159</c:v>
                </c:pt>
                <c:pt idx="51">
                  <c:v>1.7042907383446235</c:v>
                </c:pt>
                <c:pt idx="52">
                  <c:v>1.4449186863346435</c:v>
                </c:pt>
                <c:pt idx="53">
                  <c:v>0.88183255154091567</c:v>
                </c:pt>
                <c:pt idx="54">
                  <c:v>1.2832061500114718</c:v>
                </c:pt>
                <c:pt idx="55">
                  <c:v>0.80500810529381905</c:v>
                </c:pt>
                <c:pt idx="56">
                  <c:v>56.642395341251827</c:v>
                </c:pt>
                <c:pt idx="57">
                  <c:v>12.77586085726934</c:v>
                </c:pt>
                <c:pt idx="58">
                  <c:v>85.862228499164246</c:v>
                </c:pt>
                <c:pt idx="59">
                  <c:v>82.211552239538364</c:v>
                </c:pt>
                <c:pt idx="60">
                  <c:v>1.0183195983248785</c:v>
                </c:pt>
                <c:pt idx="61">
                  <c:v>60.421359914688303</c:v>
                </c:pt>
                <c:pt idx="62">
                  <c:v>84.852508988683525</c:v>
                </c:pt>
                <c:pt idx="63">
                  <c:v>1.9543040284241808</c:v>
                </c:pt>
                <c:pt idx="64">
                  <c:v>61.600325795473168</c:v>
                </c:pt>
                <c:pt idx="65">
                  <c:v>62.700639989615489</c:v>
                </c:pt>
                <c:pt idx="66">
                  <c:v>0.78296251085931379</c:v>
                </c:pt>
                <c:pt idx="67">
                  <c:v>0.98710021233044898</c:v>
                </c:pt>
                <c:pt idx="68">
                  <c:v>0.69427256935793702</c:v>
                </c:pt>
                <c:pt idx="69">
                  <c:v>13.202887371203603</c:v>
                </c:pt>
                <c:pt idx="70">
                  <c:v>1.532989702932027</c:v>
                </c:pt>
                <c:pt idx="71">
                  <c:v>0.9235146831595924</c:v>
                </c:pt>
                <c:pt idx="72">
                  <c:v>0.85845764584876627</c:v>
                </c:pt>
                <c:pt idx="73">
                  <c:v>0.80541051594639568</c:v>
                </c:pt>
                <c:pt idx="74">
                  <c:v>0.87155864216596035</c:v>
                </c:pt>
                <c:pt idx="75">
                  <c:v>1.1406634519890722</c:v>
                </c:pt>
                <c:pt idx="76">
                  <c:v>1.3875401241265248</c:v>
                </c:pt>
                <c:pt idx="77">
                  <c:v>61.246736517487896</c:v>
                </c:pt>
                <c:pt idx="78">
                  <c:v>0.24903338498152278</c:v>
                </c:pt>
                <c:pt idx="79">
                  <c:v>28.500247681473873</c:v>
                </c:pt>
                <c:pt idx="80">
                  <c:v>41.274328971430343</c:v>
                </c:pt>
                <c:pt idx="81">
                  <c:v>0.61266550687431209</c:v>
                </c:pt>
                <c:pt idx="82">
                  <c:v>0.87579600525738466</c:v>
                </c:pt>
                <c:pt idx="83">
                  <c:v>0.73946819767075977</c:v>
                </c:pt>
              </c:numCache>
            </c:numRef>
          </c:xVal>
          <c:yVal>
            <c:numRef>
              <c:f>'[1]Ppe.CR.1-2'!$AF$19:$AF$102</c:f>
              <c:numCache>
                <c:formatCode>General</c:formatCode>
                <c:ptCount val="84"/>
                <c:pt idx="0">
                  <c:v>#N/A</c:v>
                </c:pt>
                <c:pt idx="1">
                  <c:v>#N/A</c:v>
                </c:pt>
                <c:pt idx="2">
                  <c:v>#N/A</c:v>
                </c:pt>
                <c:pt idx="3">
                  <c:v>36.970233796785884</c:v>
                </c:pt>
                <c:pt idx="4">
                  <c:v>37.131916935966323</c:v>
                </c:pt>
                <c:pt idx="5">
                  <c:v>34.067372399794706</c:v>
                </c:pt>
                <c:pt idx="6">
                  <c:v>#N/A</c:v>
                </c:pt>
                <c:pt idx="7">
                  <c:v>#N/A</c:v>
                </c:pt>
                <c:pt idx="8">
                  <c:v>17.767310337905904</c:v>
                </c:pt>
                <c:pt idx="9">
                  <c:v>#N/A</c:v>
                </c:pt>
                <c:pt idx="10">
                  <c:v>#N/A</c:v>
                </c:pt>
                <c:pt idx="11">
                  <c:v>#N/A</c:v>
                </c:pt>
                <c:pt idx="12">
                  <c:v>#N/A</c:v>
                </c:pt>
                <c:pt idx="13">
                  <c:v>#N/A</c:v>
                </c:pt>
                <c:pt idx="14">
                  <c:v>#N/A</c:v>
                </c:pt>
                <c:pt idx="15">
                  <c:v>#N/A</c:v>
                </c:pt>
                <c:pt idx="16">
                  <c:v>#N/A</c:v>
                </c:pt>
                <c:pt idx="17">
                  <c:v>#N/A</c:v>
                </c:pt>
                <c:pt idx="18">
                  <c:v>33.282613046590455</c:v>
                </c:pt>
                <c:pt idx="19">
                  <c:v>#N/A</c:v>
                </c:pt>
                <c:pt idx="20">
                  <c:v>29.192099906511039</c:v>
                </c:pt>
                <c:pt idx="21">
                  <c:v>#N/A</c:v>
                </c:pt>
                <c:pt idx="22">
                  <c:v>#N/A</c:v>
                </c:pt>
                <c:pt idx="23">
                  <c:v>#N/A</c:v>
                </c:pt>
                <c:pt idx="24">
                  <c:v>#N/A</c:v>
                </c:pt>
                <c:pt idx="25">
                  <c:v>#N/A</c:v>
                </c:pt>
                <c:pt idx="26">
                  <c:v>#N/A</c:v>
                </c:pt>
                <c:pt idx="27">
                  <c:v>#N/A</c:v>
                </c:pt>
                <c:pt idx="28">
                  <c:v>#N/A</c:v>
                </c:pt>
                <c:pt idx="29">
                  <c:v>#N/A</c:v>
                </c:pt>
                <c:pt idx="30">
                  <c:v>#N/A</c:v>
                </c:pt>
                <c:pt idx="31">
                  <c:v>20.094454566866638</c:v>
                </c:pt>
                <c:pt idx="32">
                  <c:v>31.023831946252894</c:v>
                </c:pt>
                <c:pt idx="33">
                  <c:v>#N/A</c:v>
                </c:pt>
                <c:pt idx="34">
                  <c:v>#N/A</c:v>
                </c:pt>
                <c:pt idx="35">
                  <c:v>37.03199866463315</c:v>
                </c:pt>
                <c:pt idx="36">
                  <c:v>#N/A</c:v>
                </c:pt>
                <c:pt idx="37">
                  <c:v>#N/A</c:v>
                </c:pt>
                <c:pt idx="38">
                  <c:v>#N/A</c:v>
                </c:pt>
                <c:pt idx="39">
                  <c:v>#N/A</c:v>
                </c:pt>
                <c:pt idx="40">
                  <c:v>#N/A</c:v>
                </c:pt>
                <c:pt idx="41">
                  <c:v>#N/A</c:v>
                </c:pt>
                <c:pt idx="42">
                  <c:v>#N/A</c:v>
                </c:pt>
                <c:pt idx="43">
                  <c:v>#N/A</c:v>
                </c:pt>
                <c:pt idx="44">
                  <c:v>#N/A</c:v>
                </c:pt>
                <c:pt idx="45">
                  <c:v>#N/A</c:v>
                </c:pt>
                <c:pt idx="46">
                  <c:v>#N/A</c:v>
                </c:pt>
                <c:pt idx="47">
                  <c:v>31.357042824485106</c:v>
                </c:pt>
                <c:pt idx="48">
                  <c:v>#N/A</c:v>
                </c:pt>
                <c:pt idx="49">
                  <c:v>#N/A</c:v>
                </c:pt>
                <c:pt idx="50">
                  <c:v>#N/A</c:v>
                </c:pt>
                <c:pt idx="51">
                  <c:v>#N/A</c:v>
                </c:pt>
                <c:pt idx="52">
                  <c:v>#N/A</c:v>
                </c:pt>
                <c:pt idx="53">
                  <c:v>#N/A</c:v>
                </c:pt>
                <c:pt idx="54">
                  <c:v>#N/A</c:v>
                </c:pt>
                <c:pt idx="55">
                  <c:v>#N/A</c:v>
                </c:pt>
                <c:pt idx="56">
                  <c:v>26.368941106500309</c:v>
                </c:pt>
                <c:pt idx="57">
                  <c:v>#N/A</c:v>
                </c:pt>
                <c:pt idx="58">
                  <c:v>#N/A</c:v>
                </c:pt>
                <c:pt idx="59">
                  <c:v>#N/A</c:v>
                </c:pt>
                <c:pt idx="60">
                  <c:v>#N/A</c:v>
                </c:pt>
                <c:pt idx="61">
                  <c:v>32.764936248012724</c:v>
                </c:pt>
                <c:pt idx="62">
                  <c:v>#N/A</c:v>
                </c:pt>
                <c:pt idx="63">
                  <c:v>#N/A</c:v>
                </c:pt>
                <c:pt idx="64">
                  <c:v>31.119058884526051</c:v>
                </c:pt>
                <c:pt idx="65">
                  <c:v>33.347157526471769</c:v>
                </c:pt>
                <c:pt idx="66">
                  <c:v>#N/A</c:v>
                </c:pt>
                <c:pt idx="67">
                  <c:v>#N/A</c:v>
                </c:pt>
                <c:pt idx="68">
                  <c:v>#N/A</c:v>
                </c:pt>
                <c:pt idx="69">
                  <c:v>#N/A</c:v>
                </c:pt>
                <c:pt idx="70">
                  <c:v>#N/A</c:v>
                </c:pt>
                <c:pt idx="71">
                  <c:v>#N/A</c:v>
                </c:pt>
                <c:pt idx="72">
                  <c:v>#N/A</c:v>
                </c:pt>
                <c:pt idx="73">
                  <c:v>#N/A</c:v>
                </c:pt>
                <c:pt idx="74">
                  <c:v>#N/A</c:v>
                </c:pt>
                <c:pt idx="75">
                  <c:v>#N/A</c:v>
                </c:pt>
                <c:pt idx="76">
                  <c:v>#N/A</c:v>
                </c:pt>
                <c:pt idx="77">
                  <c:v>32.878032467236409</c:v>
                </c:pt>
                <c:pt idx="78">
                  <c:v>#N/A</c:v>
                </c:pt>
                <c:pt idx="79">
                  <c:v>12.226122682405833</c:v>
                </c:pt>
                <c:pt idx="80">
                  <c:v>19.057170143417338</c:v>
                </c:pt>
                <c:pt idx="81">
                  <c:v>#N/A</c:v>
                </c:pt>
                <c:pt idx="82">
                  <c:v>#N/A</c:v>
                </c:pt>
                <c:pt idx="83">
                  <c:v>#N/A</c:v>
                </c:pt>
              </c:numCache>
            </c:numRef>
          </c:yVal>
          <c:smooth val="0"/>
          <c:extLst>
            <c:ext xmlns:c16="http://schemas.microsoft.com/office/drawing/2014/chart" uri="{C3380CC4-5D6E-409C-BE32-E72D297353CC}">
              <c16:uniqueId val="{00000005-0926-41EE-BBCC-D80A3213FAFB}"/>
            </c:ext>
          </c:extLst>
        </c:ser>
        <c:ser>
          <c:idx val="9"/>
          <c:order val="6"/>
          <c:tx>
            <c:v>unknown:BB</c:v>
          </c:tx>
          <c:spPr>
            <a:ln w="25400" cap="rnd">
              <a:noFill/>
              <a:round/>
            </a:ln>
            <a:effectLst/>
          </c:spPr>
          <c:marker>
            <c:symbol val="square"/>
            <c:size val="10"/>
            <c:spPr>
              <a:noFill/>
              <a:ln w="9525">
                <a:solidFill>
                  <a:schemeClr val="tx1"/>
                </a:solidFill>
              </a:ln>
              <a:effectLst/>
            </c:spPr>
          </c:marker>
          <c:xVal>
            <c:numRef>
              <c:f>'[1]Ppe.CR.1-2'!$E$19:$E$102</c:f>
              <c:numCache>
                <c:formatCode>General</c:formatCode>
                <c:ptCount val="84"/>
                <c:pt idx="0">
                  <c:v>0.91568419504827492</c:v>
                </c:pt>
                <c:pt idx="1">
                  <c:v>1.5054167100564737</c:v>
                </c:pt>
                <c:pt idx="2">
                  <c:v>1.558197794092206</c:v>
                </c:pt>
                <c:pt idx="3">
                  <c:v>68.871896553962173</c:v>
                </c:pt>
                <c:pt idx="4">
                  <c:v>68.287472961484355</c:v>
                </c:pt>
                <c:pt idx="5">
                  <c:v>64.45033442504058</c:v>
                </c:pt>
                <c:pt idx="6">
                  <c:v>100</c:v>
                </c:pt>
                <c:pt idx="7">
                  <c:v>0</c:v>
                </c:pt>
                <c:pt idx="8">
                  <c:v>40.706298324175478</c:v>
                </c:pt>
                <c:pt idx="9">
                  <c:v>6.5405227364272056</c:v>
                </c:pt>
                <c:pt idx="10">
                  <c:v>0.50898708985054708</c:v>
                </c:pt>
                <c:pt idx="11">
                  <c:v>0.83783377958707006</c:v>
                </c:pt>
                <c:pt idx="12">
                  <c:v>0.72699099582940763</c:v>
                </c:pt>
                <c:pt idx="13">
                  <c:v>0.85504670118650339</c:v>
                </c:pt>
                <c:pt idx="14">
                  <c:v>1.041254042236236</c:v>
                </c:pt>
                <c:pt idx="15">
                  <c:v>0.87305951551959693</c:v>
                </c:pt>
                <c:pt idx="16">
                  <c:v>2.1316849601302055</c:v>
                </c:pt>
                <c:pt idx="17">
                  <c:v>0.7648578509065781</c:v>
                </c:pt>
                <c:pt idx="18">
                  <c:v>64.379609193106091</c:v>
                </c:pt>
                <c:pt idx="19">
                  <c:v>0.53119841588284278</c:v>
                </c:pt>
                <c:pt idx="20">
                  <c:v>57.160537109239051</c:v>
                </c:pt>
                <c:pt idx="21">
                  <c:v>13.59444392726566</c:v>
                </c:pt>
                <c:pt idx="22">
                  <c:v>0.70892982883130973</c:v>
                </c:pt>
                <c:pt idx="23">
                  <c:v>0.88780775215984464</c:v>
                </c:pt>
                <c:pt idx="24">
                  <c:v>1.0615130661683732</c:v>
                </c:pt>
                <c:pt idx="25">
                  <c:v>1.0437055764796686</c:v>
                </c:pt>
                <c:pt idx="26">
                  <c:v>1.6163022352322063</c:v>
                </c:pt>
                <c:pt idx="27">
                  <c:v>2.4402607086816297</c:v>
                </c:pt>
                <c:pt idx="28">
                  <c:v>3.3434485372207554</c:v>
                </c:pt>
                <c:pt idx="29">
                  <c:v>1.54389220324632</c:v>
                </c:pt>
                <c:pt idx="30">
                  <c:v>0.44923155518309249</c:v>
                </c:pt>
                <c:pt idx="31">
                  <c:v>43.366786633915197</c:v>
                </c:pt>
                <c:pt idx="32">
                  <c:v>62.468598840391287</c:v>
                </c:pt>
                <c:pt idx="33">
                  <c:v>4.1113918747569898</c:v>
                </c:pt>
                <c:pt idx="34">
                  <c:v>7.3334045732201689</c:v>
                </c:pt>
                <c:pt idx="35">
                  <c:v>72.929772315840239</c:v>
                </c:pt>
                <c:pt idx="36">
                  <c:v>0.87508900232682141</c:v>
                </c:pt>
                <c:pt idx="37">
                  <c:v>1.1542690034259218</c:v>
                </c:pt>
                <c:pt idx="38">
                  <c:v>0.56222395287166171</c:v>
                </c:pt>
                <c:pt idx="39">
                  <c:v>1.8434816574130628</c:v>
                </c:pt>
                <c:pt idx="40">
                  <c:v>99.568988264545439</c:v>
                </c:pt>
                <c:pt idx="41">
                  <c:v>4.3100598151926972</c:v>
                </c:pt>
                <c:pt idx="42">
                  <c:v>0.80381595734155398</c:v>
                </c:pt>
                <c:pt idx="43">
                  <c:v>0.81958869313328142</c:v>
                </c:pt>
                <c:pt idx="44">
                  <c:v>0.74436444108105204</c:v>
                </c:pt>
                <c:pt idx="45">
                  <c:v>9.2324081822052513</c:v>
                </c:pt>
                <c:pt idx="46">
                  <c:v>0.5928918254791552</c:v>
                </c:pt>
                <c:pt idx="47">
                  <c:v>62.693011925402573</c:v>
                </c:pt>
                <c:pt idx="48">
                  <c:v>1.0127633955783233</c:v>
                </c:pt>
                <c:pt idx="49">
                  <c:v>0.62049964844049343</c:v>
                </c:pt>
                <c:pt idx="50">
                  <c:v>1.0439681829679159</c:v>
                </c:pt>
                <c:pt idx="51">
                  <c:v>1.7042907383446235</c:v>
                </c:pt>
                <c:pt idx="52">
                  <c:v>1.4449186863346435</c:v>
                </c:pt>
                <c:pt idx="53">
                  <c:v>0.88183255154091567</c:v>
                </c:pt>
                <c:pt idx="54">
                  <c:v>1.2832061500114718</c:v>
                </c:pt>
                <c:pt idx="55">
                  <c:v>0.80500810529381905</c:v>
                </c:pt>
                <c:pt idx="56">
                  <c:v>56.642395341251827</c:v>
                </c:pt>
                <c:pt idx="57">
                  <c:v>12.77586085726934</c:v>
                </c:pt>
                <c:pt idx="58">
                  <c:v>85.862228499164246</c:v>
                </c:pt>
                <c:pt idx="59">
                  <c:v>82.211552239538364</c:v>
                </c:pt>
                <c:pt idx="60">
                  <c:v>1.0183195983248785</c:v>
                </c:pt>
                <c:pt idx="61">
                  <c:v>60.421359914688303</c:v>
                </c:pt>
                <c:pt idx="62">
                  <c:v>84.852508988683525</c:v>
                </c:pt>
                <c:pt idx="63">
                  <c:v>1.9543040284241808</c:v>
                </c:pt>
                <c:pt idx="64">
                  <c:v>61.600325795473168</c:v>
                </c:pt>
                <c:pt idx="65">
                  <c:v>62.700639989615489</c:v>
                </c:pt>
                <c:pt idx="66">
                  <c:v>0.78296251085931379</c:v>
                </c:pt>
                <c:pt idx="67">
                  <c:v>0.98710021233044898</c:v>
                </c:pt>
                <c:pt idx="68">
                  <c:v>0.69427256935793702</c:v>
                </c:pt>
                <c:pt idx="69">
                  <c:v>13.202887371203603</c:v>
                </c:pt>
                <c:pt idx="70">
                  <c:v>1.532989702932027</c:v>
                </c:pt>
                <c:pt idx="71">
                  <c:v>0.9235146831595924</c:v>
                </c:pt>
                <c:pt idx="72">
                  <c:v>0.85845764584876627</c:v>
                </c:pt>
                <c:pt idx="73">
                  <c:v>0.80541051594639568</c:v>
                </c:pt>
                <c:pt idx="74">
                  <c:v>0.87155864216596035</c:v>
                </c:pt>
                <c:pt idx="75">
                  <c:v>1.1406634519890722</c:v>
                </c:pt>
                <c:pt idx="76">
                  <c:v>1.3875401241265248</c:v>
                </c:pt>
                <c:pt idx="77">
                  <c:v>61.246736517487896</c:v>
                </c:pt>
                <c:pt idx="78">
                  <c:v>0.24903338498152278</c:v>
                </c:pt>
                <c:pt idx="79">
                  <c:v>28.500247681473873</c:v>
                </c:pt>
                <c:pt idx="80">
                  <c:v>41.274328971430343</c:v>
                </c:pt>
                <c:pt idx="81">
                  <c:v>0.61266550687431209</c:v>
                </c:pt>
                <c:pt idx="82">
                  <c:v>0.87579600525738466</c:v>
                </c:pt>
                <c:pt idx="83">
                  <c:v>0.73946819767075977</c:v>
                </c:pt>
              </c:numCache>
            </c:numRef>
          </c:xVal>
          <c:yVal>
            <c:numRef>
              <c:f>'[1]Ppe.CR.1-2'!$AG$19:$AG$102</c:f>
              <c:numCache>
                <c:formatCode>General</c:formatCode>
                <c:ptCount val="84"/>
                <c:pt idx="0">
                  <c:v>52.262002881383943</c:v>
                </c:pt>
                <c:pt idx="1">
                  <c:v>78.634028244034013</c:v>
                </c:pt>
                <c:pt idx="2">
                  <c:v>64.720092538331073</c:v>
                </c:pt>
                <c:pt idx="3">
                  <c:v>#N/A</c:v>
                </c:pt>
                <c:pt idx="4">
                  <c:v>#N/A</c:v>
                </c:pt>
                <c:pt idx="5">
                  <c:v>#N/A</c:v>
                </c:pt>
                <c:pt idx="6">
                  <c:v>#N/A</c:v>
                </c:pt>
                <c:pt idx="7">
                  <c:v>62.085076990913443</c:v>
                </c:pt>
                <c:pt idx="8">
                  <c:v>#N/A</c:v>
                </c:pt>
                <c:pt idx="9">
                  <c:v>32.510804478934482</c:v>
                </c:pt>
                <c:pt idx="10">
                  <c:v>42.689109091368003</c:v>
                </c:pt>
                <c:pt idx="11">
                  <c:v>57.26639595454381</c:v>
                </c:pt>
                <c:pt idx="12">
                  <c:v>61.716932913189396</c:v>
                </c:pt>
                <c:pt idx="13">
                  <c:v>71.243328531933741</c:v>
                </c:pt>
                <c:pt idx="14">
                  <c:v>83.186613860235411</c:v>
                </c:pt>
                <c:pt idx="15">
                  <c:v>76.898178897309919</c:v>
                </c:pt>
                <c:pt idx="16">
                  <c:v>71.21551055661854</c:v>
                </c:pt>
                <c:pt idx="17">
                  <c:v>65.642241555813172</c:v>
                </c:pt>
                <c:pt idx="18">
                  <c:v>#N/A</c:v>
                </c:pt>
                <c:pt idx="19">
                  <c:v>68.16726667217749</c:v>
                </c:pt>
                <c:pt idx="20">
                  <c:v>#N/A</c:v>
                </c:pt>
                <c:pt idx="21">
                  <c:v>41.614912954732588</c:v>
                </c:pt>
                <c:pt idx="22">
                  <c:v>54.85810628043388</c:v>
                </c:pt>
                <c:pt idx="23">
                  <c:v>52.050013028796769</c:v>
                </c:pt>
                <c:pt idx="24">
                  <c:v>63.076394225439259</c:v>
                </c:pt>
                <c:pt idx="25">
                  <c:v>73.934950460579429</c:v>
                </c:pt>
                <c:pt idx="26">
                  <c:v>73.698816045938926</c:v>
                </c:pt>
                <c:pt idx="27">
                  <c:v>100</c:v>
                </c:pt>
                <c:pt idx="28">
                  <c:v>77.639503120102276</c:v>
                </c:pt>
                <c:pt idx="29">
                  <c:v>85.656512694138996</c:v>
                </c:pt>
                <c:pt idx="30">
                  <c:v>47.142405943486722</c:v>
                </c:pt>
                <c:pt idx="31">
                  <c:v>#N/A</c:v>
                </c:pt>
                <c:pt idx="32">
                  <c:v>#N/A</c:v>
                </c:pt>
                <c:pt idx="33">
                  <c:v>34.896871917930042</c:v>
                </c:pt>
                <c:pt idx="34">
                  <c:v>51.791250652550403</c:v>
                </c:pt>
                <c:pt idx="35">
                  <c:v>#N/A</c:v>
                </c:pt>
                <c:pt idx="36">
                  <c:v>59.093815813913452</c:v>
                </c:pt>
                <c:pt idx="37">
                  <c:v>59.728154411258352</c:v>
                </c:pt>
                <c:pt idx="38">
                  <c:v>70.292693015603362</c:v>
                </c:pt>
                <c:pt idx="39">
                  <c:v>82.565222250565043</c:v>
                </c:pt>
                <c:pt idx="40">
                  <c:v>#N/A</c:v>
                </c:pt>
                <c:pt idx="41">
                  <c:v>69.475586179954774</c:v>
                </c:pt>
                <c:pt idx="42">
                  <c:v>51.502980411900921</c:v>
                </c:pt>
                <c:pt idx="43">
                  <c:v>43.487465901953918</c:v>
                </c:pt>
                <c:pt idx="44">
                  <c:v>43.725133424828783</c:v>
                </c:pt>
                <c:pt idx="45">
                  <c:v>33.109642021067451</c:v>
                </c:pt>
                <c:pt idx="46">
                  <c:v>53.532041455569711</c:v>
                </c:pt>
                <c:pt idx="47">
                  <c:v>#N/A</c:v>
                </c:pt>
                <c:pt idx="48">
                  <c:v>55.678109961765301</c:v>
                </c:pt>
                <c:pt idx="49">
                  <c:v>47.451292771937851</c:v>
                </c:pt>
                <c:pt idx="50">
                  <c:v>67.628077116696033</c:v>
                </c:pt>
                <c:pt idx="51">
                  <c:v>58.686830002606968</c:v>
                </c:pt>
                <c:pt idx="52">
                  <c:v>77.300873173925098</c:v>
                </c:pt>
                <c:pt idx="53">
                  <c:v>84.92295487403311</c:v>
                </c:pt>
                <c:pt idx="54">
                  <c:v>57.260337445041365</c:v>
                </c:pt>
                <c:pt idx="55">
                  <c:v>58.085064549412756</c:v>
                </c:pt>
                <c:pt idx="56">
                  <c:v>#N/A</c:v>
                </c:pt>
                <c:pt idx="57">
                  <c:v>25.608925596774164</c:v>
                </c:pt>
                <c:pt idx="58">
                  <c:v>#N/A</c:v>
                </c:pt>
                <c:pt idx="59">
                  <c:v>#N/A</c:v>
                </c:pt>
                <c:pt idx="60">
                  <c:v>58.13138218446349</c:v>
                </c:pt>
                <c:pt idx="61">
                  <c:v>#N/A</c:v>
                </c:pt>
                <c:pt idx="62">
                  <c:v>#N/A</c:v>
                </c:pt>
                <c:pt idx="63">
                  <c:v>85.164053053821334</c:v>
                </c:pt>
                <c:pt idx="64">
                  <c:v>#N/A</c:v>
                </c:pt>
                <c:pt idx="65">
                  <c:v>#N/A</c:v>
                </c:pt>
                <c:pt idx="66">
                  <c:v>55.014479529497166</c:v>
                </c:pt>
                <c:pt idx="67">
                  <c:v>54.095147724004867</c:v>
                </c:pt>
                <c:pt idx="68">
                  <c:v>39.929623460546829</c:v>
                </c:pt>
                <c:pt idx="69">
                  <c:v>28.91728826537139</c:v>
                </c:pt>
                <c:pt idx="70">
                  <c:v>66.451309947029202</c:v>
                </c:pt>
                <c:pt idx="71">
                  <c:v>43.628226364612971</c:v>
                </c:pt>
                <c:pt idx="72">
                  <c:v>69.770484257735561</c:v>
                </c:pt>
                <c:pt idx="73">
                  <c:v>45.836767953664342</c:v>
                </c:pt>
                <c:pt idx="74">
                  <c:v>48.195763641935216</c:v>
                </c:pt>
                <c:pt idx="75">
                  <c:v>67.447231492508337</c:v>
                </c:pt>
                <c:pt idx="76">
                  <c:v>62.732383639200293</c:v>
                </c:pt>
                <c:pt idx="77">
                  <c:v>#N/A</c:v>
                </c:pt>
                <c:pt idx="78">
                  <c:v>39.121414437224026</c:v>
                </c:pt>
                <c:pt idx="79">
                  <c:v>#N/A</c:v>
                </c:pt>
                <c:pt idx="80">
                  <c:v>#N/A</c:v>
                </c:pt>
                <c:pt idx="81">
                  <c:v>33.858362497324237</c:v>
                </c:pt>
                <c:pt idx="82">
                  <c:v>51.067807865371975</c:v>
                </c:pt>
                <c:pt idx="83">
                  <c:v>30.612234690525099</c:v>
                </c:pt>
              </c:numCache>
            </c:numRef>
          </c:yVal>
          <c:smooth val="0"/>
          <c:extLst>
            <c:ext xmlns:c16="http://schemas.microsoft.com/office/drawing/2014/chart" uri="{C3380CC4-5D6E-409C-BE32-E72D297353CC}">
              <c16:uniqueId val="{00000006-0926-41EE-BBCC-D80A3213FAFB}"/>
            </c:ext>
          </c:extLst>
        </c:ser>
        <c:ser>
          <c:idx val="10"/>
          <c:order val="7"/>
          <c:tx>
            <c:v>unknown:no amp</c:v>
          </c:tx>
          <c:spPr>
            <a:ln w="25400" cap="rnd">
              <a:noFill/>
              <a:round/>
            </a:ln>
            <a:effectLst/>
          </c:spPr>
          <c:marker>
            <c:symbol val="circle"/>
            <c:size val="10"/>
            <c:spPr>
              <a:noFill/>
              <a:ln w="9525">
                <a:solidFill>
                  <a:schemeClr val="tx1"/>
                </a:solidFill>
              </a:ln>
              <a:effectLst/>
            </c:spPr>
          </c:marker>
          <c:xVal>
            <c:numRef>
              <c:f>'[1]Ppe.CR.1-2'!$E$19:$E$102</c:f>
              <c:numCache>
                <c:formatCode>General</c:formatCode>
                <c:ptCount val="84"/>
                <c:pt idx="0">
                  <c:v>0.91568419504827492</c:v>
                </c:pt>
                <c:pt idx="1">
                  <c:v>1.5054167100564737</c:v>
                </c:pt>
                <c:pt idx="2">
                  <c:v>1.558197794092206</c:v>
                </c:pt>
                <c:pt idx="3">
                  <c:v>68.871896553962173</c:v>
                </c:pt>
                <c:pt idx="4">
                  <c:v>68.287472961484355</c:v>
                </c:pt>
                <c:pt idx="5">
                  <c:v>64.45033442504058</c:v>
                </c:pt>
                <c:pt idx="6">
                  <c:v>100</c:v>
                </c:pt>
                <c:pt idx="7">
                  <c:v>0</c:v>
                </c:pt>
                <c:pt idx="8">
                  <c:v>40.706298324175478</c:v>
                </c:pt>
                <c:pt idx="9">
                  <c:v>6.5405227364272056</c:v>
                </c:pt>
                <c:pt idx="10">
                  <c:v>0.50898708985054708</c:v>
                </c:pt>
                <c:pt idx="11">
                  <c:v>0.83783377958707006</c:v>
                </c:pt>
                <c:pt idx="12">
                  <c:v>0.72699099582940763</c:v>
                </c:pt>
                <c:pt idx="13">
                  <c:v>0.85504670118650339</c:v>
                </c:pt>
                <c:pt idx="14">
                  <c:v>1.041254042236236</c:v>
                </c:pt>
                <c:pt idx="15">
                  <c:v>0.87305951551959693</c:v>
                </c:pt>
                <c:pt idx="16">
                  <c:v>2.1316849601302055</c:v>
                </c:pt>
                <c:pt idx="17">
                  <c:v>0.7648578509065781</c:v>
                </c:pt>
                <c:pt idx="18">
                  <c:v>64.379609193106091</c:v>
                </c:pt>
                <c:pt idx="19">
                  <c:v>0.53119841588284278</c:v>
                </c:pt>
                <c:pt idx="20">
                  <c:v>57.160537109239051</c:v>
                </c:pt>
                <c:pt idx="21">
                  <c:v>13.59444392726566</c:v>
                </c:pt>
                <c:pt idx="22">
                  <c:v>0.70892982883130973</c:v>
                </c:pt>
                <c:pt idx="23">
                  <c:v>0.88780775215984464</c:v>
                </c:pt>
                <c:pt idx="24">
                  <c:v>1.0615130661683732</c:v>
                </c:pt>
                <c:pt idx="25">
                  <c:v>1.0437055764796686</c:v>
                </c:pt>
                <c:pt idx="26">
                  <c:v>1.6163022352322063</c:v>
                </c:pt>
                <c:pt idx="27">
                  <c:v>2.4402607086816297</c:v>
                </c:pt>
                <c:pt idx="28">
                  <c:v>3.3434485372207554</c:v>
                </c:pt>
                <c:pt idx="29">
                  <c:v>1.54389220324632</c:v>
                </c:pt>
                <c:pt idx="30">
                  <c:v>0.44923155518309249</c:v>
                </c:pt>
                <c:pt idx="31">
                  <c:v>43.366786633915197</c:v>
                </c:pt>
                <c:pt idx="32">
                  <c:v>62.468598840391287</c:v>
                </c:pt>
                <c:pt idx="33">
                  <c:v>4.1113918747569898</c:v>
                </c:pt>
                <c:pt idx="34">
                  <c:v>7.3334045732201689</c:v>
                </c:pt>
                <c:pt idx="35">
                  <c:v>72.929772315840239</c:v>
                </c:pt>
                <c:pt idx="36">
                  <c:v>0.87508900232682141</c:v>
                </c:pt>
                <c:pt idx="37">
                  <c:v>1.1542690034259218</c:v>
                </c:pt>
                <c:pt idx="38">
                  <c:v>0.56222395287166171</c:v>
                </c:pt>
                <c:pt idx="39">
                  <c:v>1.8434816574130628</c:v>
                </c:pt>
                <c:pt idx="40">
                  <c:v>99.568988264545439</c:v>
                </c:pt>
                <c:pt idx="41">
                  <c:v>4.3100598151926972</c:v>
                </c:pt>
                <c:pt idx="42">
                  <c:v>0.80381595734155398</c:v>
                </c:pt>
                <c:pt idx="43">
                  <c:v>0.81958869313328142</c:v>
                </c:pt>
                <c:pt idx="44">
                  <c:v>0.74436444108105204</c:v>
                </c:pt>
                <c:pt idx="45">
                  <c:v>9.2324081822052513</c:v>
                </c:pt>
                <c:pt idx="46">
                  <c:v>0.5928918254791552</c:v>
                </c:pt>
                <c:pt idx="47">
                  <c:v>62.693011925402573</c:v>
                </c:pt>
                <c:pt idx="48">
                  <c:v>1.0127633955783233</c:v>
                </c:pt>
                <c:pt idx="49">
                  <c:v>0.62049964844049343</c:v>
                </c:pt>
                <c:pt idx="50">
                  <c:v>1.0439681829679159</c:v>
                </c:pt>
                <c:pt idx="51">
                  <c:v>1.7042907383446235</c:v>
                </c:pt>
                <c:pt idx="52">
                  <c:v>1.4449186863346435</c:v>
                </c:pt>
                <c:pt idx="53">
                  <c:v>0.88183255154091567</c:v>
                </c:pt>
                <c:pt idx="54">
                  <c:v>1.2832061500114718</c:v>
                </c:pt>
                <c:pt idx="55">
                  <c:v>0.80500810529381905</c:v>
                </c:pt>
                <c:pt idx="56">
                  <c:v>56.642395341251827</c:v>
                </c:pt>
                <c:pt idx="57">
                  <c:v>12.77586085726934</c:v>
                </c:pt>
                <c:pt idx="58">
                  <c:v>85.862228499164246</c:v>
                </c:pt>
                <c:pt idx="59">
                  <c:v>82.211552239538364</c:v>
                </c:pt>
                <c:pt idx="60">
                  <c:v>1.0183195983248785</c:v>
                </c:pt>
                <c:pt idx="61">
                  <c:v>60.421359914688303</c:v>
                </c:pt>
                <c:pt idx="62">
                  <c:v>84.852508988683525</c:v>
                </c:pt>
                <c:pt idx="63">
                  <c:v>1.9543040284241808</c:v>
                </c:pt>
                <c:pt idx="64">
                  <c:v>61.600325795473168</c:v>
                </c:pt>
                <c:pt idx="65">
                  <c:v>62.700639989615489</c:v>
                </c:pt>
                <c:pt idx="66">
                  <c:v>0.78296251085931379</c:v>
                </c:pt>
                <c:pt idx="67">
                  <c:v>0.98710021233044898</c:v>
                </c:pt>
                <c:pt idx="68">
                  <c:v>0.69427256935793702</c:v>
                </c:pt>
                <c:pt idx="69">
                  <c:v>13.202887371203603</c:v>
                </c:pt>
                <c:pt idx="70">
                  <c:v>1.532989702932027</c:v>
                </c:pt>
                <c:pt idx="71">
                  <c:v>0.9235146831595924</c:v>
                </c:pt>
                <c:pt idx="72">
                  <c:v>0.85845764584876627</c:v>
                </c:pt>
                <c:pt idx="73">
                  <c:v>0.80541051594639568</c:v>
                </c:pt>
                <c:pt idx="74">
                  <c:v>0.87155864216596035</c:v>
                </c:pt>
                <c:pt idx="75">
                  <c:v>1.1406634519890722</c:v>
                </c:pt>
                <c:pt idx="76">
                  <c:v>1.3875401241265248</c:v>
                </c:pt>
                <c:pt idx="77">
                  <c:v>61.246736517487896</c:v>
                </c:pt>
                <c:pt idx="78">
                  <c:v>0.24903338498152278</c:v>
                </c:pt>
                <c:pt idx="79">
                  <c:v>28.500247681473873</c:v>
                </c:pt>
                <c:pt idx="80">
                  <c:v>41.274328971430343</c:v>
                </c:pt>
                <c:pt idx="81">
                  <c:v>0.61266550687431209</c:v>
                </c:pt>
                <c:pt idx="82">
                  <c:v>0.87579600525738466</c:v>
                </c:pt>
                <c:pt idx="83">
                  <c:v>0.73946819767075977</c:v>
                </c:pt>
              </c:numCache>
            </c:numRef>
          </c:xVal>
          <c:yVal>
            <c:numRef>
              <c:f>'[1]Ppe.CR.1-2'!$AD$19:$AD$102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7-0926-41EE-BBCC-D80A3213FAFB}"/>
            </c:ext>
          </c:extLst>
        </c:ser>
        <c:ser>
          <c:idx val="7"/>
          <c:order val="8"/>
          <c:tx>
            <c:v>marginal</c:v>
          </c:tx>
          <c:spPr>
            <a:ln w="25400" cap="rnd">
              <a:noFill/>
              <a:round/>
            </a:ln>
            <a:effectLst/>
          </c:spPr>
          <c:marker>
            <c:symbol val="circle"/>
            <c:size val="14"/>
            <c:spPr>
              <a:noFill/>
              <a:ln w="9525">
                <a:solidFill>
                  <a:srgbClr val="FF0000"/>
                </a:solidFill>
              </a:ln>
              <a:effectLst/>
            </c:spPr>
          </c:marker>
          <c:xVal>
            <c:numRef>
              <c:f>'[1]Ppe.CR.1-2'!$E$7:$E$102</c:f>
              <c:numCache>
                <c:formatCode>General</c:formatCode>
                <c:ptCount val="96"/>
                <c:pt idx="0">
                  <c:v>1.6898414207101495</c:v>
                </c:pt>
                <c:pt idx="1">
                  <c:v>1.0699556639585039</c:v>
                </c:pt>
                <c:pt idx="2">
                  <c:v>1.2549888394646633</c:v>
                </c:pt>
                <c:pt idx="3">
                  <c:v>77.719496086755441</c:v>
                </c:pt>
                <c:pt idx="4">
                  <c:v>80.042206880015698</c:v>
                </c:pt>
                <c:pt idx="5">
                  <c:v>79.074318575121069</c:v>
                </c:pt>
                <c:pt idx="6">
                  <c:v>52.680905751120491</c:v>
                </c:pt>
                <c:pt idx="7">
                  <c:v>54.612248957213026</c:v>
                </c:pt>
                <c:pt idx="8">
                  <c:v>52.581953367792067</c:v>
                </c:pt>
                <c:pt idx="9">
                  <c:v>6.3536766329151773</c:v>
                </c:pt>
                <c:pt idx="10">
                  <c:v>5.1231919236258765</c:v>
                </c:pt>
                <c:pt idx="11">
                  <c:v>5.2970563345777908</c:v>
                </c:pt>
                <c:pt idx="12">
                  <c:v>0.91568419504827492</c:v>
                </c:pt>
                <c:pt idx="13">
                  <c:v>1.5054167100564737</c:v>
                </c:pt>
                <c:pt idx="14">
                  <c:v>1.558197794092206</c:v>
                </c:pt>
                <c:pt idx="15">
                  <c:v>68.871896553962173</c:v>
                </c:pt>
                <c:pt idx="16">
                  <c:v>68.287472961484355</c:v>
                </c:pt>
                <c:pt idx="17">
                  <c:v>64.45033442504058</c:v>
                </c:pt>
                <c:pt idx="18">
                  <c:v>100</c:v>
                </c:pt>
                <c:pt idx="19">
                  <c:v>0</c:v>
                </c:pt>
                <c:pt idx="20">
                  <c:v>40.706298324175478</c:v>
                </c:pt>
                <c:pt idx="21">
                  <c:v>6.5405227364272056</c:v>
                </c:pt>
                <c:pt idx="22">
                  <c:v>0.50898708985054708</c:v>
                </c:pt>
                <c:pt idx="23">
                  <c:v>0.83783377958707006</c:v>
                </c:pt>
                <c:pt idx="24">
                  <c:v>0.72699099582940763</c:v>
                </c:pt>
                <c:pt idx="25">
                  <c:v>0.85504670118650339</c:v>
                </c:pt>
                <c:pt idx="26">
                  <c:v>1.041254042236236</c:v>
                </c:pt>
                <c:pt idx="27">
                  <c:v>0.87305951551959693</c:v>
                </c:pt>
                <c:pt idx="28">
                  <c:v>2.1316849601302055</c:v>
                </c:pt>
                <c:pt idx="29">
                  <c:v>0.7648578509065781</c:v>
                </c:pt>
                <c:pt idx="30">
                  <c:v>64.379609193106091</c:v>
                </c:pt>
                <c:pt idx="31">
                  <c:v>0.53119841588284278</c:v>
                </c:pt>
                <c:pt idx="32">
                  <c:v>57.160537109239051</c:v>
                </c:pt>
                <c:pt idx="33">
                  <c:v>13.59444392726566</c:v>
                </c:pt>
                <c:pt idx="34">
                  <c:v>0.70892982883130973</c:v>
                </c:pt>
                <c:pt idx="35">
                  <c:v>0.88780775215984464</c:v>
                </c:pt>
                <c:pt idx="36">
                  <c:v>1.0615130661683732</c:v>
                </c:pt>
                <c:pt idx="37">
                  <c:v>1.0437055764796686</c:v>
                </c:pt>
                <c:pt idx="38">
                  <c:v>1.6163022352322063</c:v>
                </c:pt>
                <c:pt idx="39">
                  <c:v>2.4402607086816297</c:v>
                </c:pt>
                <c:pt idx="40">
                  <c:v>3.3434485372207554</c:v>
                </c:pt>
                <c:pt idx="41">
                  <c:v>1.54389220324632</c:v>
                </c:pt>
                <c:pt idx="42">
                  <c:v>0.44923155518309249</c:v>
                </c:pt>
                <c:pt idx="43">
                  <c:v>43.366786633915197</c:v>
                </c:pt>
                <c:pt idx="44">
                  <c:v>62.468598840391287</c:v>
                </c:pt>
                <c:pt idx="45">
                  <c:v>4.1113918747569898</c:v>
                </c:pt>
                <c:pt idx="46">
                  <c:v>7.3334045732201689</c:v>
                </c:pt>
                <c:pt idx="47">
                  <c:v>72.929772315840239</c:v>
                </c:pt>
                <c:pt idx="48">
                  <c:v>0.87508900232682141</c:v>
                </c:pt>
                <c:pt idx="49">
                  <c:v>1.1542690034259218</c:v>
                </c:pt>
                <c:pt idx="50">
                  <c:v>0.56222395287166171</c:v>
                </c:pt>
                <c:pt idx="51">
                  <c:v>1.8434816574130628</c:v>
                </c:pt>
                <c:pt idx="52">
                  <c:v>99.568988264545439</c:v>
                </c:pt>
                <c:pt idx="53">
                  <c:v>4.3100598151926972</c:v>
                </c:pt>
                <c:pt idx="54">
                  <c:v>0.80381595734155398</c:v>
                </c:pt>
                <c:pt idx="55">
                  <c:v>0.81958869313328142</c:v>
                </c:pt>
                <c:pt idx="56">
                  <c:v>0.74436444108105204</c:v>
                </c:pt>
                <c:pt idx="57">
                  <c:v>9.2324081822052513</c:v>
                </c:pt>
                <c:pt idx="58">
                  <c:v>0.5928918254791552</c:v>
                </c:pt>
                <c:pt idx="59">
                  <c:v>62.693011925402573</c:v>
                </c:pt>
                <c:pt idx="60">
                  <c:v>1.0127633955783233</c:v>
                </c:pt>
                <c:pt idx="61">
                  <c:v>0.62049964844049343</c:v>
                </c:pt>
                <c:pt idx="62">
                  <c:v>1.0439681829679159</c:v>
                </c:pt>
                <c:pt idx="63">
                  <c:v>1.7042907383446235</c:v>
                </c:pt>
                <c:pt idx="64">
                  <c:v>1.4449186863346435</c:v>
                </c:pt>
                <c:pt idx="65">
                  <c:v>0.88183255154091567</c:v>
                </c:pt>
                <c:pt idx="66">
                  <c:v>1.2832061500114718</c:v>
                </c:pt>
                <c:pt idx="67">
                  <c:v>0.80500810529381905</c:v>
                </c:pt>
                <c:pt idx="68">
                  <c:v>56.642395341251827</c:v>
                </c:pt>
                <c:pt idx="69">
                  <c:v>12.77586085726934</c:v>
                </c:pt>
                <c:pt idx="70">
                  <c:v>85.862228499164246</c:v>
                </c:pt>
                <c:pt idx="71">
                  <c:v>82.211552239538364</c:v>
                </c:pt>
                <c:pt idx="72">
                  <c:v>1.0183195983248785</c:v>
                </c:pt>
                <c:pt idx="73">
                  <c:v>60.421359914688303</c:v>
                </c:pt>
                <c:pt idx="74">
                  <c:v>84.852508988683525</c:v>
                </c:pt>
                <c:pt idx="75">
                  <c:v>1.9543040284241808</c:v>
                </c:pt>
                <c:pt idx="76">
                  <c:v>61.600325795473168</c:v>
                </c:pt>
                <c:pt idx="77">
                  <c:v>62.700639989615489</c:v>
                </c:pt>
                <c:pt idx="78">
                  <c:v>0.78296251085931379</c:v>
                </c:pt>
                <c:pt idx="79">
                  <c:v>0.98710021233044898</c:v>
                </c:pt>
                <c:pt idx="80">
                  <c:v>0.69427256935793702</c:v>
                </c:pt>
                <c:pt idx="81">
                  <c:v>13.202887371203603</c:v>
                </c:pt>
                <c:pt idx="82">
                  <c:v>1.532989702932027</c:v>
                </c:pt>
                <c:pt idx="83">
                  <c:v>0.9235146831595924</c:v>
                </c:pt>
                <c:pt idx="84">
                  <c:v>0.85845764584876627</c:v>
                </c:pt>
                <c:pt idx="85">
                  <c:v>0.80541051594639568</c:v>
                </c:pt>
                <c:pt idx="86">
                  <c:v>0.87155864216596035</c:v>
                </c:pt>
                <c:pt idx="87">
                  <c:v>1.1406634519890722</c:v>
                </c:pt>
                <c:pt idx="88">
                  <c:v>1.3875401241265248</c:v>
                </c:pt>
                <c:pt idx="89">
                  <c:v>61.246736517487896</c:v>
                </c:pt>
                <c:pt idx="90">
                  <c:v>0.24903338498152278</c:v>
                </c:pt>
                <c:pt idx="91">
                  <c:v>28.500247681473873</c:v>
                </c:pt>
                <c:pt idx="92">
                  <c:v>41.274328971430343</c:v>
                </c:pt>
                <c:pt idx="93">
                  <c:v>0.61266550687431209</c:v>
                </c:pt>
                <c:pt idx="94">
                  <c:v>0.87579600525738466</c:v>
                </c:pt>
                <c:pt idx="95">
                  <c:v>0.73946819767075977</c:v>
                </c:pt>
              </c:numCache>
            </c:numRef>
          </c:xVal>
          <c:yVal>
            <c:numRef>
              <c:f>'[1]Ppe.CR.1-2'!$AH$7:$AH$102</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numCache>
            </c:numRef>
          </c:yVal>
          <c:smooth val="0"/>
          <c:extLst>
            <c:ext xmlns:c16="http://schemas.microsoft.com/office/drawing/2014/chart" uri="{C3380CC4-5D6E-409C-BE32-E72D297353CC}">
              <c16:uniqueId val="{00000008-0926-41EE-BBCC-D80A3213FAFB}"/>
            </c:ext>
          </c:extLst>
        </c:ser>
        <c:ser>
          <c:idx val="1"/>
          <c:order val="9"/>
          <c:tx>
            <c:v>no amp boundary</c:v>
          </c:tx>
          <c:spPr>
            <a:ln w="6350" cap="rnd">
              <a:solidFill>
                <a:schemeClr val="tx1"/>
              </a:solidFill>
              <a:prstDash val="dash"/>
              <a:round/>
            </a:ln>
            <a:effectLst/>
          </c:spPr>
          <c:marker>
            <c:symbol val="none"/>
          </c:marker>
          <c:xVal>
            <c:numRef>
              <c:f>'[1]Ppe.CR.1-2'!$R$9:$R$10</c:f>
              <c:numCache>
                <c:formatCode>General</c:formatCode>
                <c:ptCount val="2"/>
                <c:pt idx="0">
                  <c:v>0</c:v>
                </c:pt>
                <c:pt idx="1">
                  <c:v>20</c:v>
                </c:pt>
              </c:numCache>
            </c:numRef>
          </c:xVal>
          <c:yVal>
            <c:numRef>
              <c:f>'[1]Ppe.CR.1-2'!$S$9:$S$10</c:f>
              <c:numCache>
                <c:formatCode>General</c:formatCode>
                <c:ptCount val="2"/>
                <c:pt idx="0">
                  <c:v>20</c:v>
                </c:pt>
                <c:pt idx="1">
                  <c:v>20</c:v>
                </c:pt>
              </c:numCache>
            </c:numRef>
          </c:yVal>
          <c:smooth val="0"/>
          <c:extLst>
            <c:ext xmlns:c16="http://schemas.microsoft.com/office/drawing/2014/chart" uri="{C3380CC4-5D6E-409C-BE32-E72D297353CC}">
              <c16:uniqueId val="{00000009-0926-41EE-BBCC-D80A3213FAFB}"/>
            </c:ext>
          </c:extLst>
        </c:ser>
        <c:ser>
          <c:idx val="6"/>
          <c:order val="10"/>
          <c:tx>
            <c:v>no amp boundary</c:v>
          </c:tx>
          <c:spPr>
            <a:ln w="6350" cap="rnd">
              <a:solidFill>
                <a:schemeClr val="tx1"/>
              </a:solidFill>
              <a:prstDash val="dash"/>
              <a:round/>
            </a:ln>
            <a:effectLst/>
          </c:spPr>
          <c:marker>
            <c:symbol val="none"/>
          </c:marker>
          <c:xVal>
            <c:numRef>
              <c:f>'[1]Ppe.CR.1-2'!$R$13:$R$14</c:f>
              <c:numCache>
                <c:formatCode>General</c:formatCode>
                <c:ptCount val="2"/>
                <c:pt idx="0">
                  <c:v>20</c:v>
                </c:pt>
                <c:pt idx="1">
                  <c:v>20</c:v>
                </c:pt>
              </c:numCache>
            </c:numRef>
          </c:xVal>
          <c:yVal>
            <c:numRef>
              <c:f>'[1]Ppe.CR.1-2'!$S$13:$S$14</c:f>
              <c:numCache>
                <c:formatCode>General</c:formatCode>
                <c:ptCount val="2"/>
                <c:pt idx="0">
                  <c:v>0</c:v>
                </c:pt>
                <c:pt idx="1">
                  <c:v>20</c:v>
                </c:pt>
              </c:numCache>
            </c:numRef>
          </c:yVal>
          <c:smooth val="0"/>
          <c:extLst>
            <c:ext xmlns:c16="http://schemas.microsoft.com/office/drawing/2014/chart" uri="{C3380CC4-5D6E-409C-BE32-E72D297353CC}">
              <c16:uniqueId val="{0000000A-0926-41EE-BBCC-D80A3213FAFB}"/>
            </c:ext>
          </c:extLst>
        </c:ser>
        <c:dLbls>
          <c:showLegendKey val="0"/>
          <c:showVal val="0"/>
          <c:showCatName val="0"/>
          <c:showSerName val="0"/>
          <c:showPercent val="0"/>
          <c:showBubbleSize val="0"/>
        </c:dLbls>
        <c:axId val="2085223360"/>
        <c:axId val="2088555600"/>
      </c:scatterChart>
      <c:valAx>
        <c:axId val="2085223360"/>
        <c:scaling>
          <c:orientation val="minMax"/>
          <c:max val="100"/>
        </c:scaling>
        <c:delete val="0"/>
        <c:axPos val="b"/>
        <c:title>
          <c:tx>
            <c:rich>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FAM </a:t>
                </a:r>
                <a:r>
                  <a:rPr lang="en-US" sz="1400" baseline="0">
                    <a:solidFill>
                      <a:schemeClr val="tx1"/>
                    </a:solidFill>
                    <a:latin typeface="Arial" panose="020B0604020202020204" pitchFamily="34" charset="0"/>
                    <a:cs typeface="Arial" panose="020B0604020202020204" pitchFamily="34" charset="0"/>
                  </a:rPr>
                  <a:t>fluorescence (%)</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88555600"/>
        <c:crosses val="autoZero"/>
        <c:crossBetween val="midCat"/>
      </c:valAx>
      <c:valAx>
        <c:axId val="2088555600"/>
        <c:scaling>
          <c:orientation val="minMax"/>
          <c:max val="100"/>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HEX fluorescence</a:t>
                </a:r>
                <a:r>
                  <a:rPr lang="en-US" sz="1400" baseline="0">
                    <a:solidFill>
                      <a:schemeClr val="tx1"/>
                    </a:solidFill>
                    <a:latin typeface="Arial" panose="020B0604020202020204" pitchFamily="34" charset="0"/>
                    <a:cs typeface="Arial" panose="020B0604020202020204" pitchFamily="34" charset="0"/>
                  </a:rPr>
                  <a:t> (%)</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85223360"/>
        <c:crosses val="autoZero"/>
        <c:crossBetween val="midCat"/>
        <c:majorUnit val="20"/>
      </c:valAx>
      <c:spPr>
        <a:noFill/>
        <a:ln>
          <a:solidFill>
            <a:schemeClr val="tx1"/>
          </a:solidFill>
        </a:ln>
        <a:effectLst/>
      </c:spPr>
    </c:plotArea>
    <c:legend>
      <c:legendPos val="r"/>
      <c:legendEntry>
        <c:idx val="0"/>
        <c:txPr>
          <a:bodyPr rot="0" spcFirstLastPara="1" vertOverflow="ellipsis" vert="horz" wrap="square" anchor="ctr" anchorCtr="0"/>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egendEntry>
        <c:idx val="9"/>
        <c:delete val="1"/>
      </c:legendEntry>
      <c:layout>
        <c:manualLayout>
          <c:xMode val="edge"/>
          <c:yMode val="edge"/>
          <c:x val="0.69141175679105593"/>
          <c:y val="0.14569432870222632"/>
          <c:w val="0.28438187094623729"/>
          <c:h val="0.6217666892174043"/>
        </c:manualLayout>
      </c:layout>
      <c:overlay val="0"/>
      <c:spPr>
        <a:noFill/>
        <a:ln>
          <a:noFill/>
        </a:ln>
        <a:effectLst/>
      </c:spPr>
      <c:txPr>
        <a:bodyPr rot="0" spcFirstLastPara="1" vertOverflow="ellipsis" vert="horz" wrap="square" anchor="ctr" anchorCtr="0"/>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latin typeface="Arial" panose="020B0604020202020204" pitchFamily="34" charset="0"/>
                <a:cs typeface="Arial" panose="020B0604020202020204" pitchFamily="34" charset="0"/>
              </a:rPr>
              <a:t>Genotyping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1071867788862141"/>
          <c:y val="0.10548406133717793"/>
          <c:w val="0.58114518191074094"/>
          <c:h val="0.86096977074640502"/>
        </c:manualLayout>
      </c:layout>
      <c:scatterChart>
        <c:scatterStyle val="lineMarker"/>
        <c:varyColors val="0"/>
        <c:ser>
          <c:idx val="1"/>
          <c:order val="0"/>
          <c:tx>
            <c:v>upper bound</c:v>
          </c:tx>
          <c:spPr>
            <a:ln w="12700" cap="rnd">
              <a:solidFill>
                <a:schemeClr val="tx1"/>
              </a:solidFill>
              <a:round/>
            </a:ln>
            <a:effectLst/>
          </c:spPr>
          <c:marker>
            <c:symbol val="none"/>
          </c:marker>
          <c:xVal>
            <c:numRef>
              <c:f>'[1]Ppe.CR.1-2'!$R$34:$R$35</c:f>
              <c:numCache>
                <c:formatCode>General</c:formatCode>
                <c:ptCount val="2"/>
                <c:pt idx="0">
                  <c:v>0</c:v>
                </c:pt>
                <c:pt idx="1">
                  <c:v>100</c:v>
                </c:pt>
              </c:numCache>
            </c:numRef>
          </c:xVal>
          <c:yVal>
            <c:numRef>
              <c:f>'[1]Ppe.CR.1-2'!$S$34:$S$35</c:f>
              <c:numCache>
                <c:formatCode>General</c:formatCode>
                <c:ptCount val="2"/>
                <c:pt idx="0">
                  <c:v>10</c:v>
                </c:pt>
                <c:pt idx="1">
                  <c:v>10</c:v>
                </c:pt>
              </c:numCache>
            </c:numRef>
          </c:yVal>
          <c:smooth val="0"/>
          <c:extLst>
            <c:ext xmlns:c16="http://schemas.microsoft.com/office/drawing/2014/chart" uri="{C3380CC4-5D6E-409C-BE32-E72D297353CC}">
              <c16:uniqueId val="{00000000-BBA6-4B51-95E4-7970374A9022}"/>
            </c:ext>
          </c:extLst>
        </c:ser>
        <c:ser>
          <c:idx val="2"/>
          <c:order val="1"/>
          <c:tx>
            <c:v>lower bound</c:v>
          </c:tx>
          <c:spPr>
            <a:ln w="12700" cap="rnd">
              <a:solidFill>
                <a:schemeClr val="tx1"/>
              </a:solidFill>
              <a:round/>
            </a:ln>
            <a:effectLst/>
          </c:spPr>
          <c:marker>
            <c:symbol val="none"/>
          </c:marker>
          <c:xVal>
            <c:numRef>
              <c:f>'[1]Ppe.CR.1-2'!$R$31:$R$32</c:f>
              <c:numCache>
                <c:formatCode>General</c:formatCode>
                <c:ptCount val="2"/>
                <c:pt idx="0">
                  <c:v>0</c:v>
                </c:pt>
                <c:pt idx="1">
                  <c:v>100</c:v>
                </c:pt>
              </c:numCache>
            </c:numRef>
          </c:xVal>
          <c:yVal>
            <c:numRef>
              <c:f>'[1]Ppe.CR.1-2'!$S$31:$S$32</c:f>
              <c:numCache>
                <c:formatCode>General</c:formatCode>
                <c:ptCount val="2"/>
                <c:pt idx="0">
                  <c:v>-40</c:v>
                </c:pt>
                <c:pt idx="1">
                  <c:v>-40</c:v>
                </c:pt>
              </c:numCache>
            </c:numRef>
          </c:yVal>
          <c:smooth val="0"/>
          <c:extLst>
            <c:ext xmlns:c16="http://schemas.microsoft.com/office/drawing/2014/chart" uri="{C3380CC4-5D6E-409C-BE32-E72D297353CC}">
              <c16:uniqueId val="{00000001-BBA6-4B51-95E4-7970374A9022}"/>
            </c:ext>
          </c:extLst>
        </c:ser>
        <c:ser>
          <c:idx val="4"/>
          <c:order val="2"/>
          <c:tx>
            <c:v>control: AA</c:v>
          </c:tx>
          <c:spPr>
            <a:ln w="25400" cap="rnd">
              <a:noFill/>
              <a:round/>
            </a:ln>
            <a:effectLst/>
          </c:spPr>
          <c:marker>
            <c:symbol val="triangle"/>
            <c:size val="12"/>
            <c:spPr>
              <a:solidFill>
                <a:schemeClr val="accent4"/>
              </a:solidFill>
              <a:ln w="9525">
                <a:solidFill>
                  <a:schemeClr val="tx1"/>
                </a:solidFill>
              </a:ln>
              <a:effectLst/>
            </c:spPr>
          </c:marker>
          <c:yVal>
            <c:numRef>
              <c:f>'[1]Ppe.CR.1-2'!$W$10:$W$12</c:f>
              <c:numCache>
                <c:formatCode>General</c:formatCode>
                <c:ptCount val="3"/>
                <c:pt idx="0">
                  <c:v>-76.459664694132925</c:v>
                </c:pt>
                <c:pt idx="1">
                  <c:v>-78.193055994431447</c:v>
                </c:pt>
                <c:pt idx="2">
                  <c:v>-77.04690280969146</c:v>
                </c:pt>
              </c:numCache>
            </c:numRef>
          </c:yVal>
          <c:smooth val="0"/>
          <c:extLst>
            <c:ext xmlns:c16="http://schemas.microsoft.com/office/drawing/2014/chart" uri="{C3380CC4-5D6E-409C-BE32-E72D297353CC}">
              <c16:uniqueId val="{00000002-BBA6-4B51-95E4-7970374A9022}"/>
            </c:ext>
          </c:extLst>
        </c:ser>
        <c:ser>
          <c:idx val="5"/>
          <c:order val="3"/>
          <c:tx>
            <c:v>control: AB</c:v>
          </c:tx>
          <c:spPr>
            <a:ln w="25400" cap="rnd">
              <a:noFill/>
              <a:round/>
            </a:ln>
            <a:effectLst/>
          </c:spPr>
          <c:marker>
            <c:symbol val="diamond"/>
            <c:size val="12"/>
            <c:spPr>
              <a:solidFill>
                <a:schemeClr val="accent4"/>
              </a:solidFill>
              <a:ln w="9525">
                <a:solidFill>
                  <a:schemeClr val="tx1"/>
                </a:solidFill>
              </a:ln>
              <a:effectLst/>
            </c:spPr>
          </c:marker>
          <c:yVal>
            <c:numRef>
              <c:f>'[1]Ppe.CR.1-2'!$X$13:$X$15</c:f>
              <c:numCache>
                <c:formatCode>General</c:formatCode>
                <c:ptCount val="3"/>
                <c:pt idx="0">
                  <c:v>-26.147775854859194</c:v>
                </c:pt>
                <c:pt idx="1">
                  <c:v>-26.825338198602012</c:v>
                </c:pt>
                <c:pt idx="2">
                  <c:v>-27.199215394449556</c:v>
                </c:pt>
              </c:numCache>
            </c:numRef>
          </c:yVal>
          <c:smooth val="0"/>
          <c:extLst>
            <c:ext xmlns:c16="http://schemas.microsoft.com/office/drawing/2014/chart" uri="{C3380CC4-5D6E-409C-BE32-E72D297353CC}">
              <c16:uniqueId val="{00000003-BBA6-4B51-95E4-7970374A9022}"/>
            </c:ext>
          </c:extLst>
        </c:ser>
        <c:ser>
          <c:idx val="6"/>
          <c:order val="4"/>
          <c:tx>
            <c:v>control: BB</c:v>
          </c:tx>
          <c:spPr>
            <a:ln w="25400" cap="rnd">
              <a:noFill/>
              <a:round/>
            </a:ln>
            <a:effectLst/>
          </c:spPr>
          <c:marker>
            <c:symbol val="square"/>
            <c:size val="12"/>
            <c:spPr>
              <a:solidFill>
                <a:schemeClr val="accent4"/>
              </a:solidFill>
              <a:ln w="9525">
                <a:solidFill>
                  <a:schemeClr val="accent1">
                    <a:lumMod val="60000"/>
                  </a:schemeClr>
                </a:solidFill>
              </a:ln>
              <a:effectLst/>
            </c:spPr>
          </c:marker>
          <c:yVal>
            <c:numRef>
              <c:f>'[1]Ppe.CR.1-2'!$Y$16:$Y$18</c:f>
              <c:numCache>
                <c:formatCode>General</c:formatCode>
                <c:ptCount val="3"/>
                <c:pt idx="0">
                  <c:v>53.7859877387178</c:v>
                </c:pt>
                <c:pt idx="1">
                  <c:v>55.393470415823593</c:v>
                </c:pt>
                <c:pt idx="2">
                  <c:v>46.575127604724052</c:v>
                </c:pt>
              </c:numCache>
            </c:numRef>
          </c:yVal>
          <c:smooth val="0"/>
          <c:extLst>
            <c:ext xmlns:c16="http://schemas.microsoft.com/office/drawing/2014/chart" uri="{C3380CC4-5D6E-409C-BE32-E72D297353CC}">
              <c16:uniqueId val="{00000004-BBA6-4B51-95E4-7970374A9022}"/>
            </c:ext>
          </c:extLst>
        </c:ser>
        <c:ser>
          <c:idx val="3"/>
          <c:order val="5"/>
          <c:tx>
            <c:v>control: NTC</c:v>
          </c:tx>
          <c:spPr>
            <a:ln w="25400" cap="rnd">
              <a:noFill/>
              <a:round/>
            </a:ln>
            <a:effectLst/>
          </c:spPr>
          <c:marker>
            <c:symbol val="circle"/>
            <c:size val="12"/>
            <c:spPr>
              <a:solidFill>
                <a:schemeClr val="accent4"/>
              </a:solidFill>
              <a:ln w="9525">
                <a:solidFill>
                  <a:schemeClr val="tx1"/>
                </a:solidFill>
              </a:ln>
              <a:effectLst/>
            </c:spPr>
          </c:marker>
          <c:yVal>
            <c:numRef>
              <c:f>'[1]Ppe.CR.1-2'!$V$7:$V$9</c:f>
              <c:numCache>
                <c:formatCode>General</c:formatCode>
                <c:ptCount val="3"/>
                <c:pt idx="0">
                  <c:v>-1.5490204804916943</c:v>
                </c:pt>
                <c:pt idx="1">
                  <c:v>-1.0699556639585039</c:v>
                </c:pt>
                <c:pt idx="2">
                  <c:v>-0.96217264014241155</c:v>
                </c:pt>
              </c:numCache>
            </c:numRef>
          </c:yVal>
          <c:smooth val="0"/>
          <c:extLst>
            <c:ext xmlns:c16="http://schemas.microsoft.com/office/drawing/2014/chart" uri="{C3380CC4-5D6E-409C-BE32-E72D297353CC}">
              <c16:uniqueId val="{00000005-BBA6-4B51-95E4-7970374A9022}"/>
            </c:ext>
          </c:extLst>
        </c:ser>
        <c:ser>
          <c:idx val="8"/>
          <c:order val="6"/>
          <c:tx>
            <c:v>unknown: AA</c:v>
          </c:tx>
          <c:spPr>
            <a:ln w="25400" cap="rnd">
              <a:noFill/>
              <a:round/>
            </a:ln>
            <a:effectLst/>
          </c:spPr>
          <c:marker>
            <c:symbol val="triangle"/>
            <c:size val="10"/>
            <c:spPr>
              <a:noFill/>
              <a:ln w="9525">
                <a:solidFill>
                  <a:schemeClr val="tx1"/>
                </a:solidFill>
              </a:ln>
              <a:effectLst/>
            </c:spPr>
          </c:marker>
          <c:yVal>
            <c:numRef>
              <c:f>'[1]Ppe.CR.1-2'!$W$19:$W$102</c:f>
              <c:numCache>
                <c:formatCode>General</c:formatCode>
                <c:ptCount val="84"/>
                <c:pt idx="0">
                  <c:v>#N/A</c:v>
                </c:pt>
                <c:pt idx="1">
                  <c:v>#N/A</c:v>
                </c:pt>
                <c:pt idx="2">
                  <c:v>#N/A</c:v>
                </c:pt>
                <c:pt idx="3">
                  <c:v>#N/A</c:v>
                </c:pt>
                <c:pt idx="4">
                  <c:v>#N/A</c:v>
                </c:pt>
                <c:pt idx="5">
                  <c:v>#N/A</c:v>
                </c:pt>
                <c:pt idx="6">
                  <c:v>-98.065623822543657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-97.01349262296948</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-81.521621177215678</c:v>
                </c:pt>
                <c:pt idx="59">
                  <c:v>-81.3361059057343</c:v>
                </c:pt>
                <c:pt idx="60">
                  <c:v>#N/A</c:v>
                </c:pt>
                <c:pt idx="61">
                  <c:v>#N/A</c:v>
                </c:pt>
                <c:pt idx="62">
                  <c:v>-83.042463506831453</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6-BBA6-4B51-95E4-7970374A9022}"/>
            </c:ext>
          </c:extLst>
        </c:ser>
        <c:ser>
          <c:idx val="7"/>
          <c:order val="7"/>
          <c:tx>
            <c:v>unknown: AB</c:v>
          </c:tx>
          <c:spPr>
            <a:ln w="25400" cap="rnd">
              <a:noFill/>
              <a:round/>
            </a:ln>
            <a:effectLst/>
          </c:spPr>
          <c:marker>
            <c:symbol val="diamond"/>
            <c:size val="10"/>
            <c:spPr>
              <a:noFill/>
              <a:ln w="9525">
                <a:solidFill>
                  <a:schemeClr val="tx1"/>
                </a:solidFill>
              </a:ln>
              <a:effectLst/>
            </c:spPr>
          </c:marker>
          <c:yVal>
            <c:numRef>
              <c:f>'[1]Ppe.CR.1-2'!$X$19:$X$102</c:f>
              <c:numCache>
                <c:formatCode>General</c:formatCode>
                <c:ptCount val="84"/>
                <c:pt idx="0">
                  <c:v>#N/A</c:v>
                </c:pt>
                <c:pt idx="1">
                  <c:v>#N/A</c:v>
                </c:pt>
                <c:pt idx="2">
                  <c:v>#N/A</c:v>
                </c:pt>
                <c:pt idx="3">
                  <c:v>-31.90166275717629</c:v>
                </c:pt>
                <c:pt idx="4">
                  <c:v>-31.155556025518031</c:v>
                </c:pt>
                <c:pt idx="5">
                  <c:v>-30.382962025245874</c:v>
                </c:pt>
                <c:pt idx="6">
                  <c:v>#N/A</c:v>
                </c:pt>
                <c:pt idx="7">
                  <c:v>#N/A</c:v>
                </c:pt>
                <c:pt idx="8">
                  <c:v>-22.938987986269574</c:v>
                </c:pt>
                <c:pt idx="9">
                  <c:v>#N/A</c:v>
                </c:pt>
                <c:pt idx="10">
                  <c:v>#N/A</c:v>
                </c:pt>
                <c:pt idx="11">
                  <c:v>#N/A</c:v>
                </c:pt>
                <c:pt idx="12">
                  <c:v>#N/A</c:v>
                </c:pt>
                <c:pt idx="13">
                  <c:v>#N/A</c:v>
                </c:pt>
                <c:pt idx="14">
                  <c:v>#N/A</c:v>
                </c:pt>
                <c:pt idx="15">
                  <c:v>#N/A</c:v>
                </c:pt>
                <c:pt idx="16">
                  <c:v>#N/A</c:v>
                </c:pt>
                <c:pt idx="17">
                  <c:v>#N/A</c:v>
                </c:pt>
                <c:pt idx="18">
                  <c:v>-31.096996146515636</c:v>
                </c:pt>
                <c:pt idx="19">
                  <c:v>#N/A</c:v>
                </c:pt>
                <c:pt idx="20">
                  <c:v>-27.968437202728012</c:v>
                </c:pt>
                <c:pt idx="21">
                  <c:v>#N/A</c:v>
                </c:pt>
                <c:pt idx="22">
                  <c:v>#N/A</c:v>
                </c:pt>
                <c:pt idx="23">
                  <c:v>#N/A</c:v>
                </c:pt>
                <c:pt idx="24">
                  <c:v>#N/A</c:v>
                </c:pt>
                <c:pt idx="25">
                  <c:v>#N/A</c:v>
                </c:pt>
                <c:pt idx="26">
                  <c:v>#N/A</c:v>
                </c:pt>
                <c:pt idx="27">
                  <c:v>#N/A</c:v>
                </c:pt>
                <c:pt idx="28">
                  <c:v>#N/A</c:v>
                </c:pt>
                <c:pt idx="29">
                  <c:v>#N/A</c:v>
                </c:pt>
                <c:pt idx="30">
                  <c:v>#N/A</c:v>
                </c:pt>
                <c:pt idx="31">
                  <c:v>-23.272332067048559</c:v>
                </c:pt>
                <c:pt idx="32">
                  <c:v>-31.444766894138393</c:v>
                </c:pt>
                <c:pt idx="33">
                  <c:v>#N/A</c:v>
                </c:pt>
                <c:pt idx="34">
                  <c:v>#N/A</c:v>
                </c:pt>
                <c:pt idx="35">
                  <c:v>-35.897773651207089</c:v>
                </c:pt>
                <c:pt idx="36">
                  <c:v>#N/A</c:v>
                </c:pt>
                <c:pt idx="37">
                  <c:v>#N/A</c:v>
                </c:pt>
                <c:pt idx="38">
                  <c:v>#N/A</c:v>
                </c:pt>
                <c:pt idx="39">
                  <c:v>#N/A</c:v>
                </c:pt>
                <c:pt idx="40">
                  <c:v>#N/A</c:v>
                </c:pt>
                <c:pt idx="41">
                  <c:v>#N/A</c:v>
                </c:pt>
                <c:pt idx="42">
                  <c:v>#N/A</c:v>
                </c:pt>
                <c:pt idx="43">
                  <c:v>#N/A</c:v>
                </c:pt>
                <c:pt idx="44">
                  <c:v>#N/A</c:v>
                </c:pt>
                <c:pt idx="45">
                  <c:v>#N/A</c:v>
                </c:pt>
                <c:pt idx="46">
                  <c:v>#N/A</c:v>
                </c:pt>
                <c:pt idx="47">
                  <c:v>-31.335969100917467</c:v>
                </c:pt>
                <c:pt idx="48">
                  <c:v>#N/A</c:v>
                </c:pt>
                <c:pt idx="49">
                  <c:v>#N/A</c:v>
                </c:pt>
                <c:pt idx="50">
                  <c:v>#N/A</c:v>
                </c:pt>
                <c:pt idx="51">
                  <c:v>#N/A</c:v>
                </c:pt>
                <c:pt idx="52">
                  <c:v>#N/A</c:v>
                </c:pt>
                <c:pt idx="53">
                  <c:v>#N/A</c:v>
                </c:pt>
                <c:pt idx="54">
                  <c:v>#N/A</c:v>
                </c:pt>
                <c:pt idx="55">
                  <c:v>#N/A</c:v>
                </c:pt>
                <c:pt idx="56">
                  <c:v>-30.273454234751519</c:v>
                </c:pt>
                <c:pt idx="57">
                  <c:v>#N/A</c:v>
                </c:pt>
                <c:pt idx="58">
                  <c:v>#N/A</c:v>
                </c:pt>
                <c:pt idx="59">
                  <c:v>#N/A</c:v>
                </c:pt>
                <c:pt idx="60">
                  <c:v>#N/A</c:v>
                </c:pt>
                <c:pt idx="61">
                  <c:v>-27.656423666675579</c:v>
                </c:pt>
                <c:pt idx="62">
                  <c:v>#N/A</c:v>
                </c:pt>
                <c:pt idx="63">
                  <c:v>#N/A</c:v>
                </c:pt>
                <c:pt idx="64">
                  <c:v>-30.481266910947117</c:v>
                </c:pt>
                <c:pt idx="65">
                  <c:v>-29.35348246314372</c:v>
                </c:pt>
                <c:pt idx="66">
                  <c:v>#N/A</c:v>
                </c:pt>
                <c:pt idx="67">
                  <c:v>#N/A</c:v>
                </c:pt>
                <c:pt idx="68">
                  <c:v>#N/A</c:v>
                </c:pt>
                <c:pt idx="69">
                  <c:v>#N/A</c:v>
                </c:pt>
                <c:pt idx="70">
                  <c:v>#N/A</c:v>
                </c:pt>
                <c:pt idx="71">
                  <c:v>#N/A</c:v>
                </c:pt>
                <c:pt idx="72">
                  <c:v>#N/A</c:v>
                </c:pt>
                <c:pt idx="73">
                  <c:v>#N/A</c:v>
                </c:pt>
                <c:pt idx="74">
                  <c:v>#N/A</c:v>
                </c:pt>
                <c:pt idx="75">
                  <c:v>#N/A</c:v>
                </c:pt>
                <c:pt idx="76">
                  <c:v>#N/A</c:v>
                </c:pt>
                <c:pt idx="77">
                  <c:v>-28.368704050251488</c:v>
                </c:pt>
                <c:pt idx="78">
                  <c:v>#N/A</c:v>
                </c:pt>
                <c:pt idx="79">
                  <c:v>-16.274124999068039</c:v>
                </c:pt>
                <c:pt idx="80">
                  <c:v>-22.217158828013005</c:v>
                </c:pt>
                <c:pt idx="81">
                  <c:v>#N/A</c:v>
                </c:pt>
                <c:pt idx="82">
                  <c:v>#N/A</c:v>
                </c:pt>
                <c:pt idx="83">
                  <c:v>#N/A</c:v>
                </c:pt>
              </c:numCache>
            </c:numRef>
          </c:yVal>
          <c:smooth val="0"/>
          <c:extLst>
            <c:ext xmlns:c16="http://schemas.microsoft.com/office/drawing/2014/chart" uri="{C3380CC4-5D6E-409C-BE32-E72D297353CC}">
              <c16:uniqueId val="{00000007-BBA6-4B51-95E4-7970374A9022}"/>
            </c:ext>
          </c:extLst>
        </c:ser>
        <c:ser>
          <c:idx val="9"/>
          <c:order val="8"/>
          <c:tx>
            <c:v>unknown: BB</c:v>
          </c:tx>
          <c:spPr>
            <a:ln w="25400" cap="rnd">
              <a:noFill/>
              <a:round/>
            </a:ln>
            <a:effectLst/>
          </c:spPr>
          <c:marker>
            <c:symbol val="square"/>
            <c:size val="10"/>
            <c:spPr>
              <a:noFill/>
              <a:ln w="9525">
                <a:solidFill>
                  <a:schemeClr val="tx1"/>
                </a:solidFill>
              </a:ln>
              <a:effectLst/>
            </c:spPr>
          </c:marker>
          <c:yVal>
            <c:numRef>
              <c:f>'[1]Ppe.CR.1-2'!$Y$19:$Y$102</c:f>
              <c:numCache>
                <c:formatCode>General</c:formatCode>
                <c:ptCount val="84"/>
                <c:pt idx="0">
                  <c:v>51.346318686335671</c:v>
                </c:pt>
                <c:pt idx="1">
                  <c:v>77.128611533977534</c:v>
                </c:pt>
                <c:pt idx="2">
                  <c:v>63.161894744238865</c:v>
                </c:pt>
                <c:pt idx="3">
                  <c:v>#N/A</c:v>
                </c:pt>
                <c:pt idx="4">
                  <c:v>#N/A</c:v>
                </c:pt>
                <c:pt idx="5">
                  <c:v>#N/A</c:v>
                </c:pt>
                <c:pt idx="6">
                  <c:v>#N/A</c:v>
                </c:pt>
                <c:pt idx="7">
                  <c:v>62.085076990913443</c:v>
                </c:pt>
                <c:pt idx="8">
                  <c:v>#N/A</c:v>
                </c:pt>
                <c:pt idx="9">
                  <c:v>25.970281742507275</c:v>
                </c:pt>
                <c:pt idx="10">
                  <c:v>42.180122001517454</c:v>
                </c:pt>
                <c:pt idx="11">
                  <c:v>56.428562174956738</c:v>
                </c:pt>
                <c:pt idx="12">
                  <c:v>60.989941917359985</c:v>
                </c:pt>
                <c:pt idx="13">
                  <c:v>70.388281830747232</c:v>
                </c:pt>
                <c:pt idx="14">
                  <c:v>82.145359817999179</c:v>
                </c:pt>
                <c:pt idx="15">
                  <c:v>76.025119381790319</c:v>
                </c:pt>
                <c:pt idx="16">
                  <c:v>69.083825596488339</c:v>
                </c:pt>
                <c:pt idx="17">
                  <c:v>64.877383704906592</c:v>
                </c:pt>
                <c:pt idx="18">
                  <c:v>#N/A</c:v>
                </c:pt>
                <c:pt idx="19">
                  <c:v>67.636068256294649</c:v>
                </c:pt>
                <c:pt idx="20">
                  <c:v>#N/A</c:v>
                </c:pt>
                <c:pt idx="21">
                  <c:v>28.02046902746693</c:v>
                </c:pt>
                <c:pt idx="22">
                  <c:v>54.149176451602571</c:v>
                </c:pt>
                <c:pt idx="23">
                  <c:v>51.162205276636925</c:v>
                </c:pt>
                <c:pt idx="24">
                  <c:v>62.014881159270885</c:v>
                </c:pt>
                <c:pt idx="25">
                  <c:v>72.891244884099763</c:v>
                </c:pt>
                <c:pt idx="26">
                  <c:v>72.082513810706715</c:v>
                </c:pt>
                <c:pt idx="27">
                  <c:v>97.559739291318365</c:v>
                </c:pt>
                <c:pt idx="28">
                  <c:v>74.296054582881524</c:v>
                </c:pt>
                <c:pt idx="29">
                  <c:v>84.112620490892681</c:v>
                </c:pt>
                <c:pt idx="30">
                  <c:v>46.693174388303632</c:v>
                </c:pt>
                <c:pt idx="31">
                  <c:v>#N/A</c:v>
                </c:pt>
                <c:pt idx="32">
                  <c:v>#N/A</c:v>
                </c:pt>
                <c:pt idx="33">
                  <c:v>30.785480043173052</c:v>
                </c:pt>
                <c:pt idx="34">
                  <c:v>44.457846079330231</c:v>
                </c:pt>
                <c:pt idx="35">
                  <c:v>#N/A</c:v>
                </c:pt>
                <c:pt idx="36">
                  <c:v>58.218726811586627</c:v>
                </c:pt>
                <c:pt idx="37">
                  <c:v>58.573885407832428</c:v>
                </c:pt>
                <c:pt idx="38">
                  <c:v>69.7304690627317</c:v>
                </c:pt>
                <c:pt idx="39">
                  <c:v>80.721740593151978</c:v>
                </c:pt>
                <c:pt idx="40">
                  <c:v>#N/A</c:v>
                </c:pt>
                <c:pt idx="41">
                  <c:v>65.165526364762073</c:v>
                </c:pt>
                <c:pt idx="42">
                  <c:v>50.699164454559366</c:v>
                </c:pt>
                <c:pt idx="43">
                  <c:v>42.667877208820634</c:v>
                </c:pt>
                <c:pt idx="44">
                  <c:v>42.98076898374773</c:v>
                </c:pt>
                <c:pt idx="45">
                  <c:v>23.8772338388622</c:v>
                </c:pt>
                <c:pt idx="46">
                  <c:v>52.939149630090554</c:v>
                </c:pt>
                <c:pt idx="47">
                  <c:v>#N/A</c:v>
                </c:pt>
                <c:pt idx="48">
                  <c:v>54.665346566186976</c:v>
                </c:pt>
                <c:pt idx="49">
                  <c:v>46.830793123497358</c:v>
                </c:pt>
                <c:pt idx="50">
                  <c:v>66.584108933728118</c:v>
                </c:pt>
                <c:pt idx="51">
                  <c:v>56.982539264262343</c:v>
                </c:pt>
                <c:pt idx="52">
                  <c:v>75.855954487590452</c:v>
                </c:pt>
                <c:pt idx="53">
                  <c:v>84.0411223224922</c:v>
                </c:pt>
                <c:pt idx="54">
                  <c:v>55.977131295029892</c:v>
                </c:pt>
                <c:pt idx="55">
                  <c:v>57.280056444118934</c:v>
                </c:pt>
                <c:pt idx="56">
                  <c:v>#N/A</c:v>
                </c:pt>
                <c:pt idx="57">
                  <c:v>12.833064739504824</c:v>
                </c:pt>
                <c:pt idx="58">
                  <c:v>#N/A</c:v>
                </c:pt>
                <c:pt idx="59">
                  <c:v>#N/A</c:v>
                </c:pt>
                <c:pt idx="60">
                  <c:v>57.113062586138611</c:v>
                </c:pt>
                <c:pt idx="61">
                  <c:v>#N/A</c:v>
                </c:pt>
                <c:pt idx="62">
                  <c:v>#N/A</c:v>
                </c:pt>
                <c:pt idx="63">
                  <c:v>83.209749025397159</c:v>
                </c:pt>
                <c:pt idx="64">
                  <c:v>#N/A</c:v>
                </c:pt>
                <c:pt idx="65">
                  <c:v>#N/A</c:v>
                </c:pt>
                <c:pt idx="66">
                  <c:v>54.231517018637852</c:v>
                </c:pt>
                <c:pt idx="67">
                  <c:v>53.108047511674421</c:v>
                </c:pt>
                <c:pt idx="68">
                  <c:v>39.235350891188894</c:v>
                </c:pt>
                <c:pt idx="69">
                  <c:v>15.714400894167786</c:v>
                </c:pt>
                <c:pt idx="70">
                  <c:v>64.918320244097174</c:v>
                </c:pt>
                <c:pt idx="71">
                  <c:v>42.704711681453375</c:v>
                </c:pt>
                <c:pt idx="72">
                  <c:v>68.912026611886787</c:v>
                </c:pt>
                <c:pt idx="73">
                  <c:v>45.031357437717944</c:v>
                </c:pt>
                <c:pt idx="74">
                  <c:v>47.324204999769258</c:v>
                </c:pt>
                <c:pt idx="75">
                  <c:v>66.306568040519267</c:v>
                </c:pt>
                <c:pt idx="76">
                  <c:v>61.344843515073769</c:v>
                </c:pt>
                <c:pt idx="77">
                  <c:v>#N/A</c:v>
                </c:pt>
                <c:pt idx="78">
                  <c:v>38.872381052242503</c:v>
                </c:pt>
                <c:pt idx="79">
                  <c:v>#N/A</c:v>
                </c:pt>
                <c:pt idx="80">
                  <c:v>#N/A</c:v>
                </c:pt>
                <c:pt idx="81">
                  <c:v>33.245696990449922</c:v>
                </c:pt>
                <c:pt idx="82">
                  <c:v>50.19201186011459</c:v>
                </c:pt>
                <c:pt idx="83">
                  <c:v>29.872766492854339</c:v>
                </c:pt>
              </c:numCache>
            </c:numRef>
          </c:yVal>
          <c:smooth val="0"/>
          <c:extLst>
            <c:ext xmlns:c16="http://schemas.microsoft.com/office/drawing/2014/chart" uri="{C3380CC4-5D6E-409C-BE32-E72D297353CC}">
              <c16:uniqueId val="{00000008-BBA6-4B51-95E4-7970374A9022}"/>
            </c:ext>
          </c:extLst>
        </c:ser>
        <c:ser>
          <c:idx val="10"/>
          <c:order val="9"/>
          <c:tx>
            <c:v>unknown: marginal</c:v>
          </c:tx>
          <c:spPr>
            <a:ln w="25400" cap="rnd">
              <a:noFill/>
              <a:round/>
            </a:ln>
            <a:effectLst/>
          </c:spPr>
          <c:marker>
            <c:symbol val="circle"/>
            <c:size val="14"/>
            <c:spPr>
              <a:noFill/>
              <a:ln w="9525">
                <a:solidFill>
                  <a:srgbClr val="FF0000"/>
                </a:solidFill>
              </a:ln>
              <a:effectLst/>
            </c:spPr>
          </c:marker>
          <c:yVal>
            <c:numRef>
              <c:f>'[1]Ppe.CR.1-2'!$Z$19:$Z$102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9-BBA6-4B51-95E4-7970374A9022}"/>
            </c:ext>
          </c:extLst>
        </c:ser>
        <c:ser>
          <c:idx val="0"/>
          <c:order val="10"/>
          <c:tx>
            <c:v>unknown: no amp</c:v>
          </c:tx>
          <c:spPr>
            <a:ln w="25400" cap="rnd">
              <a:noFill/>
              <a:round/>
            </a:ln>
            <a:effectLst/>
          </c:spPr>
          <c:marker>
            <c:symbol val="circle"/>
            <c:size val="10"/>
            <c:spPr>
              <a:solidFill>
                <a:srgbClr val="FF0000"/>
              </a:solidFill>
              <a:ln w="9525">
                <a:solidFill>
                  <a:srgbClr val="FF0000"/>
                </a:solidFill>
              </a:ln>
              <a:effectLst/>
            </c:spPr>
          </c:marker>
          <c:yVal>
            <c:numRef>
              <c:f>'[1]Ppe.CR.1-2'!$V$19:$V$102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A-BBA6-4B51-95E4-7970374A9022}"/>
            </c:ext>
          </c:extLst>
        </c:ser>
        <c:dLbls>
          <c:showLegendKey val="0"/>
          <c:showVal val="0"/>
          <c:showCatName val="0"/>
          <c:showSerName val="0"/>
          <c:showPercent val="0"/>
          <c:showBubbleSize val="0"/>
        </c:dLbls>
        <c:axId val="1066799151"/>
        <c:axId val="1066710719"/>
      </c:scatterChart>
      <c:valAx>
        <c:axId val="1066799151"/>
        <c:scaling>
          <c:orientation val="minMax"/>
          <c:max val="100"/>
          <c:min val="0"/>
        </c:scaling>
        <c:delete val="1"/>
        <c:axPos val="b"/>
        <c:numFmt formatCode="General" sourceLinked="1"/>
        <c:majorTickMark val="out"/>
        <c:minorTickMark val="none"/>
        <c:tickLblPos val="nextTo"/>
        <c:crossAx val="1066710719"/>
        <c:crosses val="autoZero"/>
        <c:crossBetween val="midCat"/>
      </c:valAx>
      <c:valAx>
        <c:axId val="1066710719"/>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HEX</a:t>
                </a:r>
                <a:r>
                  <a:rPr lang="en-US" sz="1400" baseline="0">
                    <a:solidFill>
                      <a:schemeClr val="tx1"/>
                    </a:solidFill>
                    <a:latin typeface="Arial" panose="020B0604020202020204" pitchFamily="34" charset="0"/>
                    <a:cs typeface="Arial" panose="020B0604020202020204" pitchFamily="34" charset="0"/>
                  </a:rPr>
                  <a:t> - FAM</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66799151"/>
        <c:crosses val="autoZero"/>
        <c:crossBetween val="midCat"/>
      </c:valAx>
      <c:spPr>
        <a:noFill/>
        <a:ln>
          <a:solidFill>
            <a:schemeClr val="tx1"/>
          </a:solidFill>
        </a:ln>
        <a:effectLst/>
      </c:spPr>
    </c:plotArea>
    <c:legend>
      <c:legendPos val="r"/>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latin typeface="Arial" panose="020B0604020202020204" pitchFamily="34" charset="0"/>
                <a:cs typeface="Arial" panose="020B0604020202020204" pitchFamily="34" charset="0"/>
              </a:rPr>
              <a:t>Fluorescence values</a:t>
            </a:r>
          </a:p>
        </c:rich>
      </c:tx>
      <c:layout>
        <c:manualLayout>
          <c:xMode val="edge"/>
          <c:yMode val="edge"/>
          <c:x val="0.27647464458382132"/>
          <c:y val="3.622812472077507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996246810913734"/>
          <c:y val="2.8173110577610388E-2"/>
          <c:w val="0.52411264452877726"/>
          <c:h val="0.78008118042280716"/>
        </c:manualLayout>
      </c:layout>
      <c:scatterChart>
        <c:scatterStyle val="lineMarker"/>
        <c:varyColors val="0"/>
        <c:ser>
          <c:idx val="2"/>
          <c:order val="0"/>
          <c:tx>
            <c:v>control:AA</c:v>
          </c:tx>
          <c:spPr>
            <a:ln w="25400" cap="rnd">
              <a:noFill/>
              <a:round/>
            </a:ln>
            <a:effectLst/>
          </c:spPr>
          <c:marker>
            <c:symbol val="triangle"/>
            <c:size val="12"/>
            <c:spPr>
              <a:solidFill>
                <a:schemeClr val="accent4"/>
              </a:solidFill>
              <a:ln w="9525">
                <a:solidFill>
                  <a:schemeClr val="tx1"/>
                </a:solidFill>
              </a:ln>
              <a:effectLst/>
            </c:spPr>
          </c:marker>
          <c:xVal>
            <c:numRef>
              <c:f>'[1]Ppe.CR.1-3'!$E$10:$E$12</c:f>
              <c:numCache>
                <c:formatCode>General</c:formatCode>
                <c:ptCount val="3"/>
                <c:pt idx="0">
                  <c:v>62.207203981524309</c:v>
                </c:pt>
                <c:pt idx="1">
                  <c:v>71.639545954204422</c:v>
                </c:pt>
                <c:pt idx="2">
                  <c:v>81.933105024722522</c:v>
                </c:pt>
              </c:numCache>
            </c:numRef>
          </c:xVal>
          <c:yVal>
            <c:numRef>
              <c:f>'[1]Ppe.CR.1-3'!$F$10:$F$12</c:f>
              <c:numCache>
                <c:formatCode>General</c:formatCode>
                <c:ptCount val="3"/>
                <c:pt idx="0">
                  <c:v>2.9453906713302707</c:v>
                </c:pt>
                <c:pt idx="1">
                  <c:v>2.7652084251394289</c:v>
                </c:pt>
                <c:pt idx="2">
                  <c:v>2.8246896077969477</c:v>
                </c:pt>
              </c:numCache>
            </c:numRef>
          </c:yVal>
          <c:smooth val="0"/>
          <c:extLst>
            <c:ext xmlns:c16="http://schemas.microsoft.com/office/drawing/2014/chart" uri="{C3380CC4-5D6E-409C-BE32-E72D297353CC}">
              <c16:uniqueId val="{00000000-D372-4EDE-8FA3-D6072FD7CD2E}"/>
            </c:ext>
          </c:extLst>
        </c:ser>
        <c:ser>
          <c:idx val="3"/>
          <c:order val="1"/>
          <c:tx>
            <c:v>control:AB</c:v>
          </c:tx>
          <c:spPr>
            <a:ln w="25400" cap="rnd">
              <a:noFill/>
              <a:round/>
            </a:ln>
            <a:effectLst/>
          </c:spPr>
          <c:marker>
            <c:symbol val="diamond"/>
            <c:size val="12"/>
            <c:spPr>
              <a:solidFill>
                <a:schemeClr val="accent4"/>
              </a:solidFill>
              <a:ln w="9525">
                <a:solidFill>
                  <a:schemeClr val="tx1"/>
                </a:solidFill>
              </a:ln>
              <a:effectLst/>
            </c:spPr>
          </c:marker>
          <c:xVal>
            <c:numRef>
              <c:f>'[1]Ppe.CR.1-3'!$E$13:$E$15</c:f>
              <c:numCache>
                <c:formatCode>General</c:formatCode>
                <c:ptCount val="3"/>
                <c:pt idx="0">
                  <c:v>43.831337186307557</c:v>
                </c:pt>
                <c:pt idx="1">
                  <c:v>40.187936018475625</c:v>
                </c:pt>
                <c:pt idx="2">
                  <c:v>43.001261507116297</c:v>
                </c:pt>
              </c:numCache>
            </c:numRef>
          </c:xVal>
          <c:yVal>
            <c:numRef>
              <c:f>'[1]Ppe.CR.1-3'!$F$13:$F$15</c:f>
              <c:numCache>
                <c:formatCode>General</c:formatCode>
                <c:ptCount val="3"/>
                <c:pt idx="0">
                  <c:v>66.358153889007767</c:v>
                </c:pt>
                <c:pt idx="1">
                  <c:v>71.941422016700344</c:v>
                </c:pt>
                <c:pt idx="2">
                  <c:v>58.979201986913452</c:v>
                </c:pt>
              </c:numCache>
            </c:numRef>
          </c:yVal>
          <c:smooth val="0"/>
          <c:extLst>
            <c:ext xmlns:c16="http://schemas.microsoft.com/office/drawing/2014/chart" uri="{C3380CC4-5D6E-409C-BE32-E72D297353CC}">
              <c16:uniqueId val="{00000001-D372-4EDE-8FA3-D6072FD7CD2E}"/>
            </c:ext>
          </c:extLst>
        </c:ser>
        <c:ser>
          <c:idx val="4"/>
          <c:order val="2"/>
          <c:tx>
            <c:v>control:BB</c:v>
          </c:tx>
          <c:spPr>
            <a:ln w="25400" cap="rnd">
              <a:noFill/>
              <a:round/>
            </a:ln>
            <a:effectLst/>
          </c:spPr>
          <c:marker>
            <c:symbol val="square"/>
            <c:size val="12"/>
            <c:spPr>
              <a:solidFill>
                <a:schemeClr val="accent4"/>
              </a:solidFill>
              <a:ln w="9525">
                <a:solidFill>
                  <a:schemeClr val="tx1"/>
                </a:solidFill>
              </a:ln>
              <a:effectLst/>
            </c:spPr>
          </c:marker>
          <c:xVal>
            <c:numRef>
              <c:f>'[1]Ppe.CR.1-3'!$E$16:$E$18</c:f>
              <c:numCache>
                <c:formatCode>General</c:formatCode>
                <c:ptCount val="3"/>
                <c:pt idx="0">
                  <c:v>4.3494708676828511</c:v>
                </c:pt>
                <c:pt idx="1">
                  <c:v>2.2863522581544133</c:v>
                </c:pt>
                <c:pt idx="2">
                  <c:v>4.3494708676828511</c:v>
                </c:pt>
              </c:numCache>
            </c:numRef>
          </c:xVal>
          <c:yVal>
            <c:numRef>
              <c:f>'[1]Ppe.CR.1-3'!$F$16:$F$18</c:f>
              <c:numCache>
                <c:formatCode>General</c:formatCode>
                <c:ptCount val="3"/>
                <c:pt idx="0">
                  <c:v>100</c:v>
                </c:pt>
                <c:pt idx="1">
                  <c:v>91.351022936358262</c:v>
                </c:pt>
                <c:pt idx="2">
                  <c:v>100</c:v>
                </c:pt>
              </c:numCache>
            </c:numRef>
          </c:yVal>
          <c:smooth val="0"/>
          <c:extLst>
            <c:ext xmlns:c16="http://schemas.microsoft.com/office/drawing/2014/chart" uri="{C3380CC4-5D6E-409C-BE32-E72D297353CC}">
              <c16:uniqueId val="{00000002-D372-4EDE-8FA3-D6072FD7CD2E}"/>
            </c:ext>
          </c:extLst>
        </c:ser>
        <c:ser>
          <c:idx val="5"/>
          <c:order val="3"/>
          <c:tx>
            <c:v>control:NTC</c:v>
          </c:tx>
          <c:spPr>
            <a:ln w="25400" cap="rnd">
              <a:noFill/>
              <a:round/>
            </a:ln>
            <a:effectLst/>
          </c:spPr>
          <c:marker>
            <c:symbol val="circle"/>
            <c:size val="12"/>
            <c:spPr>
              <a:solidFill>
                <a:schemeClr val="accent4"/>
              </a:solidFill>
              <a:ln w="9525">
                <a:solidFill>
                  <a:schemeClr val="tx1"/>
                </a:solidFill>
              </a:ln>
              <a:effectLst/>
            </c:spPr>
          </c:marker>
          <c:xVal>
            <c:numRef>
              <c:f>'[1]Ppe.CR.1-3'!$E$7:$E$9</c:f>
              <c:numCache>
                <c:formatCode>General</c:formatCode>
                <c:ptCount val="3"/>
                <c:pt idx="0">
                  <c:v>2.3791361734016139</c:v>
                </c:pt>
                <c:pt idx="1">
                  <c:v>0</c:v>
                </c:pt>
                <c:pt idx="2">
                  <c:v>1.1294265612873473</c:v>
                </c:pt>
              </c:numCache>
            </c:numRef>
          </c:xVal>
          <c:yVal>
            <c:numRef>
              <c:f>'[1]Ppe.CR.1-3'!$F$7:$F$9</c:f>
              <c:numCache>
                <c:formatCode>General</c:formatCode>
                <c:ptCount val="3"/>
                <c:pt idx="0">
                  <c:v>5.4969337096741917</c:v>
                </c:pt>
                <c:pt idx="1">
                  <c:v>3.1815575763032338</c:v>
                </c:pt>
                <c:pt idx="2">
                  <c:v>2.8722470551818637</c:v>
                </c:pt>
              </c:numCache>
            </c:numRef>
          </c:yVal>
          <c:smooth val="0"/>
          <c:extLst>
            <c:ext xmlns:c16="http://schemas.microsoft.com/office/drawing/2014/chart" uri="{C3380CC4-5D6E-409C-BE32-E72D297353CC}">
              <c16:uniqueId val="{00000003-D372-4EDE-8FA3-D6072FD7CD2E}"/>
            </c:ext>
          </c:extLst>
        </c:ser>
        <c:ser>
          <c:idx val="0"/>
          <c:order val="4"/>
          <c:tx>
            <c:v>unknown:AA</c:v>
          </c:tx>
          <c:spPr>
            <a:ln w="25400" cap="rnd">
              <a:noFill/>
              <a:round/>
            </a:ln>
            <a:effectLst/>
          </c:spPr>
          <c:marker>
            <c:symbol val="triangle"/>
            <c:size val="10"/>
            <c:spPr>
              <a:noFill/>
              <a:ln w="9525">
                <a:solidFill>
                  <a:schemeClr val="tx1"/>
                </a:solidFill>
              </a:ln>
              <a:effectLst/>
            </c:spPr>
          </c:marker>
          <c:xVal>
            <c:numRef>
              <c:f>'[1]Ppe.CR.1-3'!$E$19:$E$102</c:f>
              <c:numCache>
                <c:formatCode>General</c:formatCode>
                <c:ptCount val="84"/>
                <c:pt idx="0">
                  <c:v>31.702189731814006</c:v>
                </c:pt>
                <c:pt idx="1">
                  <c:v>76.002836965820507</c:v>
                </c:pt>
                <c:pt idx="2">
                  <c:v>67.112182963390694</c:v>
                </c:pt>
                <c:pt idx="3">
                  <c:v>99.011033366633825</c:v>
                </c:pt>
                <c:pt idx="4">
                  <c:v>84.473969613895065</c:v>
                </c:pt>
                <c:pt idx="5">
                  <c:v>100</c:v>
                </c:pt>
                <c:pt idx="6">
                  <c:v>85.009833309343918</c:v>
                </c:pt>
                <c:pt idx="7">
                  <c:v>67.813121155701268</c:v>
                </c:pt>
                <c:pt idx="8">
                  <c:v>48.999082564478734</c:v>
                </c:pt>
                <c:pt idx="9">
                  <c:v>48.401546981374644</c:v>
                </c:pt>
                <c:pt idx="10">
                  <c:v>63.861129244316942</c:v>
                </c:pt>
                <c:pt idx="11">
                  <c:v>76.887687300401481</c:v>
                </c:pt>
                <c:pt idx="12">
                  <c:v>71.340711519577084</c:v>
                </c:pt>
                <c:pt idx="13">
                  <c:v>65.113844715565619</c:v>
                </c:pt>
                <c:pt idx="14">
                  <c:v>78.912022661580878</c:v>
                </c:pt>
                <c:pt idx="15">
                  <c:v>86.105523665751718</c:v>
                </c:pt>
                <c:pt idx="16">
                  <c:v>69.202046548965342</c:v>
                </c:pt>
                <c:pt idx="17">
                  <c:v>78.485962578422146</c:v>
                </c:pt>
                <c:pt idx="18">
                  <c:v>88.916669534291429</c:v>
                </c:pt>
                <c:pt idx="19">
                  <c:v>75.42533139968512</c:v>
                </c:pt>
                <c:pt idx="20">
                  <c:v>72.675506284940141</c:v>
                </c:pt>
                <c:pt idx="21">
                  <c:v>57.644793636923296</c:v>
                </c:pt>
                <c:pt idx="22">
                  <c:v>60.395142485565586</c:v>
                </c:pt>
                <c:pt idx="23">
                  <c:v>70.928382272165408</c:v>
                </c:pt>
                <c:pt idx="24">
                  <c:v>56.773071510956171</c:v>
                </c:pt>
                <c:pt idx="25">
                  <c:v>41.427800448250942</c:v>
                </c:pt>
                <c:pt idx="26">
                  <c:v>84.897658269771995</c:v>
                </c:pt>
                <c:pt idx="27">
                  <c:v>97.326783246752399</c:v>
                </c:pt>
                <c:pt idx="28">
                  <c:v>88.160663219569244</c:v>
                </c:pt>
                <c:pt idx="29">
                  <c:v>99.117876614161901</c:v>
                </c:pt>
                <c:pt idx="30">
                  <c:v>59.520883931992849</c:v>
                </c:pt>
                <c:pt idx="31">
                  <c:v>52.306216059182077</c:v>
                </c:pt>
                <c:pt idx="32">
                  <c:v>73.966517075831035</c:v>
                </c:pt>
                <c:pt idx="33">
                  <c:v>45.477632237301478</c:v>
                </c:pt>
                <c:pt idx="34">
                  <c:v>75.597834310311711</c:v>
                </c:pt>
                <c:pt idx="35">
                  <c:v>86.466016987213294</c:v>
                </c:pt>
                <c:pt idx="36">
                  <c:v>64.923037604047749</c:v>
                </c:pt>
                <c:pt idx="37">
                  <c:v>53.465441475704225</c:v>
                </c:pt>
                <c:pt idx="38">
                  <c:v>68.02825801058664</c:v>
                </c:pt>
                <c:pt idx="39">
                  <c:v>91.488920249058111</c:v>
                </c:pt>
                <c:pt idx="40">
                  <c:v>80.163976462541726</c:v>
                </c:pt>
                <c:pt idx="41">
                  <c:v>83.774420143811795</c:v>
                </c:pt>
                <c:pt idx="42">
                  <c:v>33.019253733444174</c:v>
                </c:pt>
                <c:pt idx="43">
                  <c:v>33.621970222587436</c:v>
                </c:pt>
                <c:pt idx="44">
                  <c:v>34.732951329564152</c:v>
                </c:pt>
                <c:pt idx="45">
                  <c:v>48.16715805295955</c:v>
                </c:pt>
                <c:pt idx="46">
                  <c:v>72.034261943071812</c:v>
                </c:pt>
                <c:pt idx="47">
                  <c:v>76.740453183441332</c:v>
                </c:pt>
                <c:pt idx="48">
                  <c:v>53.958995223306808</c:v>
                </c:pt>
                <c:pt idx="49">
                  <c:v>51.716831892636719</c:v>
                </c:pt>
                <c:pt idx="50">
                  <c:v>69.084960813331335</c:v>
                </c:pt>
                <c:pt idx="51">
                  <c:v>66.366147942891601</c:v>
                </c:pt>
                <c:pt idx="52">
                  <c:v>88.432361853010221</c:v>
                </c:pt>
                <c:pt idx="53">
                  <c:v>83.626179753062587</c:v>
                </c:pt>
                <c:pt idx="54">
                  <c:v>77.436402129192388</c:v>
                </c:pt>
                <c:pt idx="55">
                  <c:v>82.242490511989104</c:v>
                </c:pt>
                <c:pt idx="56">
                  <c:v>65.971040185009116</c:v>
                </c:pt>
                <c:pt idx="57">
                  <c:v>44.760251222044474</c:v>
                </c:pt>
                <c:pt idx="58">
                  <c:v>83.208336067221168</c:v>
                </c:pt>
                <c:pt idx="59">
                  <c:v>69.361275207733527</c:v>
                </c:pt>
                <c:pt idx="60">
                  <c:v>54.059869085083967</c:v>
                </c:pt>
                <c:pt idx="61">
                  <c:v>68.909790647665901</c:v>
                </c:pt>
                <c:pt idx="62">
                  <c:v>69.460821647899294</c:v>
                </c:pt>
                <c:pt idx="63">
                  <c:v>79.693857210042779</c:v>
                </c:pt>
                <c:pt idx="64">
                  <c:v>71.153621598747009</c:v>
                </c:pt>
                <c:pt idx="65">
                  <c:v>88.467663205998662</c:v>
                </c:pt>
                <c:pt idx="66">
                  <c:v>59.196946805894292</c:v>
                </c:pt>
                <c:pt idx="67">
                  <c:v>36.048547236377445</c:v>
                </c:pt>
                <c:pt idx="68">
                  <c:v>1.9289887229804761</c:v>
                </c:pt>
                <c:pt idx="69">
                  <c:v>45.678183629508531</c:v>
                </c:pt>
                <c:pt idx="70">
                  <c:v>71.670015367823822</c:v>
                </c:pt>
                <c:pt idx="71">
                  <c:v>61.584707490519186</c:v>
                </c:pt>
                <c:pt idx="72">
                  <c:v>66.34184608356685</c:v>
                </c:pt>
                <c:pt idx="73">
                  <c:v>48.363572280992038</c:v>
                </c:pt>
                <c:pt idx="74">
                  <c:v>55.052205331487038</c:v>
                </c:pt>
                <c:pt idx="75">
                  <c:v>67.973930212000795</c:v>
                </c:pt>
                <c:pt idx="76">
                  <c:v>77.868333421819585</c:v>
                </c:pt>
                <c:pt idx="77">
                  <c:v>76.157504418597497</c:v>
                </c:pt>
                <c:pt idx="78">
                  <c:v>44.410222779426199</c:v>
                </c:pt>
                <c:pt idx="79">
                  <c:v>23.110264236028211</c:v>
                </c:pt>
                <c:pt idx="80">
                  <c:v>51.371643337150864</c:v>
                </c:pt>
                <c:pt idx="81">
                  <c:v>45.488232016347837</c:v>
                </c:pt>
                <c:pt idx="82">
                  <c:v>66.698788377495418</c:v>
                </c:pt>
                <c:pt idx="83">
                  <c:v>41.690334299034163</c:v>
                </c:pt>
              </c:numCache>
            </c:numRef>
          </c:xVal>
          <c:yVal>
            <c:numRef>
              <c:f>'[1]Ppe.CR.1-3'!$AE$19:$AE$102</c:f>
              <c:numCache>
                <c:formatCode>General</c:formatCode>
                <c:ptCount val="84"/>
                <c:pt idx="0">
                  <c:v>#N/A</c:v>
                </c:pt>
                <c:pt idx="1">
                  <c:v>8.6789344485932194</c:v>
                </c:pt>
                <c:pt idx="2">
                  <c:v>3.6122702405739795</c:v>
                </c:pt>
                <c:pt idx="3">
                  <c:v>3.7892404338283607</c:v>
                </c:pt>
                <c:pt idx="4">
                  <c:v>1.7268870539487984</c:v>
                </c:pt>
                <c:pt idx="5">
                  <c:v>2.7862002233651064</c:v>
                </c:pt>
                <c:pt idx="6">
                  <c:v>7.531889330178565</c:v>
                </c:pt>
                <c:pt idx="7">
                  <c:v>0.96200739036786853</c:v>
                </c:pt>
                <c:pt idx="8">
                  <c:v>3.6098608158860177</c:v>
                </c:pt>
                <c:pt idx="9">
                  <c:v>5.762828346998611</c:v>
                </c:pt>
                <c:pt idx="10">
                  <c:v>3.9415939363811701</c:v>
                </c:pt>
                <c:pt idx="11">
                  <c:v>5.5016487125186648</c:v>
                </c:pt>
                <c:pt idx="12">
                  <c:v>1.9954301129438932</c:v>
                </c:pt>
                <c:pt idx="13">
                  <c:v>8.4627289818227194</c:v>
                </c:pt>
                <c:pt idx="14">
                  <c:v>0</c:v>
                </c:pt>
                <c:pt idx="15">
                  <c:v>2.5455925550826852</c:v>
                </c:pt>
                <c:pt idx="16">
                  <c:v>6.6656991083367503</c:v>
                </c:pt>
                <c:pt idx="17">
                  <c:v>6.9008064971414704</c:v>
                </c:pt>
                <c:pt idx="18">
                  <c:v>1.5253037038533135</c:v>
                </c:pt>
                <c:pt idx="19">
                  <c:v>7.0368047559581353</c:v>
                </c:pt>
                <c:pt idx="20">
                  <c:v>1.6521137939115564</c:v>
                </c:pt>
                <c:pt idx="21">
                  <c:v>3.5300136983359924</c:v>
                </c:pt>
                <c:pt idx="22">
                  <c:v>2.6970956978520406</c:v>
                </c:pt>
                <c:pt idx="23">
                  <c:v>2.2405769150371815</c:v>
                </c:pt>
                <c:pt idx="24">
                  <c:v>4.6251951760496022</c:v>
                </c:pt>
                <c:pt idx="25">
                  <c:v>#N/A</c:v>
                </c:pt>
                <c:pt idx="26">
                  <c:v>6.7942188259543377</c:v>
                </c:pt>
                <c:pt idx="27">
                  <c:v>8.4350362807491663</c:v>
                </c:pt>
                <c:pt idx="28">
                  <c:v>3.4014840920124705</c:v>
                </c:pt>
                <c:pt idx="29">
                  <c:v>10.573889760895614</c:v>
                </c:pt>
                <c:pt idx="30">
                  <c:v>2.1254565709482951</c:v>
                </c:pt>
                <c:pt idx="31">
                  <c:v>3.8642898118778422</c:v>
                </c:pt>
                <c:pt idx="32">
                  <c:v>3.0070586532769559</c:v>
                </c:pt>
                <c:pt idx="33">
                  <c:v>5.0173906405134296</c:v>
                </c:pt>
                <c:pt idx="34">
                  <c:v>4.3201779595557275</c:v>
                </c:pt>
                <c:pt idx="35">
                  <c:v>6.3976813141622761</c:v>
                </c:pt>
                <c:pt idx="36">
                  <c:v>3.7977363717413524</c:v>
                </c:pt>
                <c:pt idx="37">
                  <c:v>2.227043938647991</c:v>
                </c:pt>
                <c:pt idx="38">
                  <c:v>6.5118109729836338</c:v>
                </c:pt>
                <c:pt idx="39">
                  <c:v>2.7024444716659777</c:v>
                </c:pt>
                <c:pt idx="40">
                  <c:v>3.4531048579875079</c:v>
                </c:pt>
                <c:pt idx="41">
                  <c:v>3.7771796176807579</c:v>
                </c:pt>
                <c:pt idx="42">
                  <c:v>#N/A</c:v>
                </c:pt>
                <c:pt idx="43">
                  <c:v>#N/A</c:v>
                </c:pt>
                <c:pt idx="44">
                  <c:v>#N/A</c:v>
                </c:pt>
                <c:pt idx="45">
                  <c:v>8.7411291865531613</c:v>
                </c:pt>
                <c:pt idx="46">
                  <c:v>8.4141262979835751</c:v>
                </c:pt>
                <c:pt idx="47">
                  <c:v>3.3307615935295312</c:v>
                </c:pt>
                <c:pt idx="48">
                  <c:v>2.0852271355070169</c:v>
                </c:pt>
                <c:pt idx="49">
                  <c:v>6.0918845296751813</c:v>
                </c:pt>
                <c:pt idx="50">
                  <c:v>7.4295560902480506</c:v>
                </c:pt>
                <c:pt idx="51">
                  <c:v>4.7501690384592887</c:v>
                </c:pt>
                <c:pt idx="52">
                  <c:v>4.8768665695510052</c:v>
                </c:pt>
                <c:pt idx="53">
                  <c:v>7.1932131081594823</c:v>
                </c:pt>
                <c:pt idx="54">
                  <c:v>9.0326989460909424</c:v>
                </c:pt>
                <c:pt idx="55">
                  <c:v>3.9966684138426323</c:v>
                </c:pt>
                <c:pt idx="56">
                  <c:v>3.7740781589855965</c:v>
                </c:pt>
                <c:pt idx="57">
                  <c:v>1.586224756251053</c:v>
                </c:pt>
                <c:pt idx="58">
                  <c:v>4.5468803025729274</c:v>
                </c:pt>
                <c:pt idx="59">
                  <c:v>5.0544391954909074</c:v>
                </c:pt>
                <c:pt idx="60">
                  <c:v>7.3711651938990794</c:v>
                </c:pt>
                <c:pt idx="61">
                  <c:v>2.1418069530082855</c:v>
                </c:pt>
                <c:pt idx="62">
                  <c:v>6.0799022243191496</c:v>
                </c:pt>
                <c:pt idx="63">
                  <c:v>2.2626517968951578</c:v>
                </c:pt>
                <c:pt idx="64">
                  <c:v>2.6331641552999407</c:v>
                </c:pt>
                <c:pt idx="65">
                  <c:v>0.62072053689251994</c:v>
                </c:pt>
                <c:pt idx="66">
                  <c:v>2.3438415964378598</c:v>
                </c:pt>
                <c:pt idx="67">
                  <c:v>#N/A</c:v>
                </c:pt>
                <c:pt idx="68">
                  <c:v>#N/A</c:v>
                </c:pt>
                <c:pt idx="69">
                  <c:v>2.3480225519940849</c:v>
                </c:pt>
                <c:pt idx="70">
                  <c:v>9.2882010532511572</c:v>
                </c:pt>
                <c:pt idx="71">
                  <c:v>3.0510695375537074</c:v>
                </c:pt>
                <c:pt idx="72">
                  <c:v>4.5533211451015774</c:v>
                </c:pt>
                <c:pt idx="73">
                  <c:v>1.7869614424108782</c:v>
                </c:pt>
                <c:pt idx="74">
                  <c:v>5.2593114160749526</c:v>
                </c:pt>
                <c:pt idx="75">
                  <c:v>6.2002300822797212</c:v>
                </c:pt>
                <c:pt idx="76">
                  <c:v>5.5144860380665852</c:v>
                </c:pt>
                <c:pt idx="77">
                  <c:v>1.5234636447085359</c:v>
                </c:pt>
                <c:pt idx="78">
                  <c:v>1.3702052705882257</c:v>
                </c:pt>
                <c:pt idx="79">
                  <c:v>#N/A</c:v>
                </c:pt>
                <c:pt idx="80">
                  <c:v>1.9946620585646211</c:v>
                </c:pt>
                <c:pt idx="81">
                  <c:v>2.8978260797060487</c:v>
                </c:pt>
                <c:pt idx="82">
                  <c:v>2.7848674431809224</c:v>
                </c:pt>
                <c:pt idx="83">
                  <c:v>3.5848746870616357</c:v>
                </c:pt>
              </c:numCache>
            </c:numRef>
          </c:yVal>
          <c:smooth val="0"/>
          <c:extLst>
            <c:ext xmlns:c16="http://schemas.microsoft.com/office/drawing/2014/chart" uri="{C3380CC4-5D6E-409C-BE32-E72D297353CC}">
              <c16:uniqueId val="{00000004-D372-4EDE-8FA3-D6072FD7CD2E}"/>
            </c:ext>
          </c:extLst>
        </c:ser>
        <c:ser>
          <c:idx val="8"/>
          <c:order val="5"/>
          <c:tx>
            <c:v>unknown:AB</c:v>
          </c:tx>
          <c:spPr>
            <a:ln w="25400" cap="rnd">
              <a:noFill/>
              <a:round/>
            </a:ln>
            <a:effectLst/>
          </c:spPr>
          <c:marker>
            <c:symbol val="diamond"/>
            <c:size val="10"/>
            <c:spPr>
              <a:noFill/>
              <a:ln w="9525">
                <a:solidFill>
                  <a:schemeClr val="tx1"/>
                </a:solidFill>
              </a:ln>
              <a:effectLst/>
            </c:spPr>
          </c:marker>
          <c:xVal>
            <c:numRef>
              <c:f>'[1]Ppe.CR.1-3'!$E$19:$E$102</c:f>
              <c:numCache>
                <c:formatCode>General</c:formatCode>
                <c:ptCount val="84"/>
                <c:pt idx="0">
                  <c:v>31.702189731814006</c:v>
                </c:pt>
                <c:pt idx="1">
                  <c:v>76.002836965820507</c:v>
                </c:pt>
                <c:pt idx="2">
                  <c:v>67.112182963390694</c:v>
                </c:pt>
                <c:pt idx="3">
                  <c:v>99.011033366633825</c:v>
                </c:pt>
                <c:pt idx="4">
                  <c:v>84.473969613895065</c:v>
                </c:pt>
                <c:pt idx="5">
                  <c:v>100</c:v>
                </c:pt>
                <c:pt idx="6">
                  <c:v>85.009833309343918</c:v>
                </c:pt>
                <c:pt idx="7">
                  <c:v>67.813121155701268</c:v>
                </c:pt>
                <c:pt idx="8">
                  <c:v>48.999082564478734</c:v>
                </c:pt>
                <c:pt idx="9">
                  <c:v>48.401546981374644</c:v>
                </c:pt>
                <c:pt idx="10">
                  <c:v>63.861129244316942</c:v>
                </c:pt>
                <c:pt idx="11">
                  <c:v>76.887687300401481</c:v>
                </c:pt>
                <c:pt idx="12">
                  <c:v>71.340711519577084</c:v>
                </c:pt>
                <c:pt idx="13">
                  <c:v>65.113844715565619</c:v>
                </c:pt>
                <c:pt idx="14">
                  <c:v>78.912022661580878</c:v>
                </c:pt>
                <c:pt idx="15">
                  <c:v>86.105523665751718</c:v>
                </c:pt>
                <c:pt idx="16">
                  <c:v>69.202046548965342</c:v>
                </c:pt>
                <c:pt idx="17">
                  <c:v>78.485962578422146</c:v>
                </c:pt>
                <c:pt idx="18">
                  <c:v>88.916669534291429</c:v>
                </c:pt>
                <c:pt idx="19">
                  <c:v>75.42533139968512</c:v>
                </c:pt>
                <c:pt idx="20">
                  <c:v>72.675506284940141</c:v>
                </c:pt>
                <c:pt idx="21">
                  <c:v>57.644793636923296</c:v>
                </c:pt>
                <c:pt idx="22">
                  <c:v>60.395142485565586</c:v>
                </c:pt>
                <c:pt idx="23">
                  <c:v>70.928382272165408</c:v>
                </c:pt>
                <c:pt idx="24">
                  <c:v>56.773071510956171</c:v>
                </c:pt>
                <c:pt idx="25">
                  <c:v>41.427800448250942</c:v>
                </c:pt>
                <c:pt idx="26">
                  <c:v>84.897658269771995</c:v>
                </c:pt>
                <c:pt idx="27">
                  <c:v>97.326783246752399</c:v>
                </c:pt>
                <c:pt idx="28">
                  <c:v>88.160663219569244</c:v>
                </c:pt>
                <c:pt idx="29">
                  <c:v>99.117876614161901</c:v>
                </c:pt>
                <c:pt idx="30">
                  <c:v>59.520883931992849</c:v>
                </c:pt>
                <c:pt idx="31">
                  <c:v>52.306216059182077</c:v>
                </c:pt>
                <c:pt idx="32">
                  <c:v>73.966517075831035</c:v>
                </c:pt>
                <c:pt idx="33">
                  <c:v>45.477632237301478</c:v>
                </c:pt>
                <c:pt idx="34">
                  <c:v>75.597834310311711</c:v>
                </c:pt>
                <c:pt idx="35">
                  <c:v>86.466016987213294</c:v>
                </c:pt>
                <c:pt idx="36">
                  <c:v>64.923037604047749</c:v>
                </c:pt>
                <c:pt idx="37">
                  <c:v>53.465441475704225</c:v>
                </c:pt>
                <c:pt idx="38">
                  <c:v>68.02825801058664</c:v>
                </c:pt>
                <c:pt idx="39">
                  <c:v>91.488920249058111</c:v>
                </c:pt>
                <c:pt idx="40">
                  <c:v>80.163976462541726</c:v>
                </c:pt>
                <c:pt idx="41">
                  <c:v>83.774420143811795</c:v>
                </c:pt>
                <c:pt idx="42">
                  <c:v>33.019253733444174</c:v>
                </c:pt>
                <c:pt idx="43">
                  <c:v>33.621970222587436</c:v>
                </c:pt>
                <c:pt idx="44">
                  <c:v>34.732951329564152</c:v>
                </c:pt>
                <c:pt idx="45">
                  <c:v>48.16715805295955</c:v>
                </c:pt>
                <c:pt idx="46">
                  <c:v>72.034261943071812</c:v>
                </c:pt>
                <c:pt idx="47">
                  <c:v>76.740453183441332</c:v>
                </c:pt>
                <c:pt idx="48">
                  <c:v>53.958995223306808</c:v>
                </c:pt>
                <c:pt idx="49">
                  <c:v>51.716831892636719</c:v>
                </c:pt>
                <c:pt idx="50">
                  <c:v>69.084960813331335</c:v>
                </c:pt>
                <c:pt idx="51">
                  <c:v>66.366147942891601</c:v>
                </c:pt>
                <c:pt idx="52">
                  <c:v>88.432361853010221</c:v>
                </c:pt>
                <c:pt idx="53">
                  <c:v>83.626179753062587</c:v>
                </c:pt>
                <c:pt idx="54">
                  <c:v>77.436402129192388</c:v>
                </c:pt>
                <c:pt idx="55">
                  <c:v>82.242490511989104</c:v>
                </c:pt>
                <c:pt idx="56">
                  <c:v>65.971040185009116</c:v>
                </c:pt>
                <c:pt idx="57">
                  <c:v>44.760251222044474</c:v>
                </c:pt>
                <c:pt idx="58">
                  <c:v>83.208336067221168</c:v>
                </c:pt>
                <c:pt idx="59">
                  <c:v>69.361275207733527</c:v>
                </c:pt>
                <c:pt idx="60">
                  <c:v>54.059869085083967</c:v>
                </c:pt>
                <c:pt idx="61">
                  <c:v>68.909790647665901</c:v>
                </c:pt>
                <c:pt idx="62">
                  <c:v>69.460821647899294</c:v>
                </c:pt>
                <c:pt idx="63">
                  <c:v>79.693857210042779</c:v>
                </c:pt>
                <c:pt idx="64">
                  <c:v>71.153621598747009</c:v>
                </c:pt>
                <c:pt idx="65">
                  <c:v>88.467663205998662</c:v>
                </c:pt>
                <c:pt idx="66">
                  <c:v>59.196946805894292</c:v>
                </c:pt>
                <c:pt idx="67">
                  <c:v>36.048547236377445</c:v>
                </c:pt>
                <c:pt idx="68">
                  <c:v>1.9289887229804761</c:v>
                </c:pt>
                <c:pt idx="69">
                  <c:v>45.678183629508531</c:v>
                </c:pt>
                <c:pt idx="70">
                  <c:v>71.670015367823822</c:v>
                </c:pt>
                <c:pt idx="71">
                  <c:v>61.584707490519186</c:v>
                </c:pt>
                <c:pt idx="72">
                  <c:v>66.34184608356685</c:v>
                </c:pt>
                <c:pt idx="73">
                  <c:v>48.363572280992038</c:v>
                </c:pt>
                <c:pt idx="74">
                  <c:v>55.052205331487038</c:v>
                </c:pt>
                <c:pt idx="75">
                  <c:v>67.973930212000795</c:v>
                </c:pt>
                <c:pt idx="76">
                  <c:v>77.868333421819585</c:v>
                </c:pt>
                <c:pt idx="77">
                  <c:v>76.157504418597497</c:v>
                </c:pt>
                <c:pt idx="78">
                  <c:v>44.410222779426199</c:v>
                </c:pt>
                <c:pt idx="79">
                  <c:v>23.110264236028211</c:v>
                </c:pt>
                <c:pt idx="80">
                  <c:v>51.371643337150864</c:v>
                </c:pt>
                <c:pt idx="81">
                  <c:v>45.488232016347837</c:v>
                </c:pt>
                <c:pt idx="82">
                  <c:v>66.698788377495418</c:v>
                </c:pt>
                <c:pt idx="83">
                  <c:v>41.690334299034163</c:v>
                </c:pt>
              </c:numCache>
            </c:numRef>
          </c:xVal>
          <c:yVal>
            <c:numRef>
              <c:f>'[1]Ppe.CR.1-3'!$AF$19:$AF$102</c:f>
              <c:numCache>
                <c:formatCode>General</c:formatCode>
                <c:ptCount val="84"/>
                <c:pt idx="0">
                  <c:v>55.5471611707965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66.644918115610054</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62.419264775793835</c:v>
                </c:pt>
                <c:pt idx="43">
                  <c:v>56.094566372135112</c:v>
                </c:pt>
                <c:pt idx="44">
                  <c:v>51.463891883809879</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53.365082181012404</c:v>
                </c:pt>
                <c:pt idx="68">
                  <c:v>#N/A</c:v>
                </c:pt>
                <c:pt idx="69">
                  <c:v>#N/A</c:v>
                </c:pt>
                <c:pt idx="70">
                  <c:v>#N/A</c:v>
                </c:pt>
                <c:pt idx="71">
                  <c:v>#N/A</c:v>
                </c:pt>
                <c:pt idx="72">
                  <c:v>#N/A</c:v>
                </c:pt>
                <c:pt idx="73">
                  <c:v>#N/A</c:v>
                </c:pt>
                <c:pt idx="74">
                  <c:v>#N/A</c:v>
                </c:pt>
                <c:pt idx="75">
                  <c:v>#N/A</c:v>
                </c:pt>
                <c:pt idx="76">
                  <c:v>#N/A</c:v>
                </c:pt>
                <c:pt idx="77">
                  <c:v>#N/A</c:v>
                </c:pt>
                <c:pt idx="78">
                  <c:v>#N/A</c:v>
                </c:pt>
                <c:pt idx="79">
                  <c:v>38.139970282643851</c:v>
                </c:pt>
                <c:pt idx="80">
                  <c:v>#N/A</c:v>
                </c:pt>
                <c:pt idx="81">
                  <c:v>#N/A</c:v>
                </c:pt>
                <c:pt idx="82">
                  <c:v>#N/A</c:v>
                </c:pt>
                <c:pt idx="83">
                  <c:v>#N/A</c:v>
                </c:pt>
              </c:numCache>
            </c:numRef>
          </c:yVal>
          <c:smooth val="0"/>
          <c:extLst>
            <c:ext xmlns:c16="http://schemas.microsoft.com/office/drawing/2014/chart" uri="{C3380CC4-5D6E-409C-BE32-E72D297353CC}">
              <c16:uniqueId val="{00000005-D372-4EDE-8FA3-D6072FD7CD2E}"/>
            </c:ext>
          </c:extLst>
        </c:ser>
        <c:ser>
          <c:idx val="9"/>
          <c:order val="6"/>
          <c:tx>
            <c:v>unknown:BB</c:v>
          </c:tx>
          <c:spPr>
            <a:ln w="25400" cap="rnd">
              <a:noFill/>
              <a:round/>
            </a:ln>
            <a:effectLst/>
          </c:spPr>
          <c:marker>
            <c:symbol val="square"/>
            <c:size val="10"/>
            <c:spPr>
              <a:noFill/>
              <a:ln w="9525">
                <a:solidFill>
                  <a:schemeClr val="tx1"/>
                </a:solidFill>
              </a:ln>
              <a:effectLst/>
            </c:spPr>
          </c:marker>
          <c:xVal>
            <c:numRef>
              <c:f>'[1]Ppe.CR.1-3'!$E$19:$E$102</c:f>
              <c:numCache>
                <c:formatCode>General</c:formatCode>
                <c:ptCount val="84"/>
                <c:pt idx="0">
                  <c:v>31.702189731814006</c:v>
                </c:pt>
                <c:pt idx="1">
                  <c:v>76.002836965820507</c:v>
                </c:pt>
                <c:pt idx="2">
                  <c:v>67.112182963390694</c:v>
                </c:pt>
                <c:pt idx="3">
                  <c:v>99.011033366633825</c:v>
                </c:pt>
                <c:pt idx="4">
                  <c:v>84.473969613895065</c:v>
                </c:pt>
                <c:pt idx="5">
                  <c:v>100</c:v>
                </c:pt>
                <c:pt idx="6">
                  <c:v>85.009833309343918</c:v>
                </c:pt>
                <c:pt idx="7">
                  <c:v>67.813121155701268</c:v>
                </c:pt>
                <c:pt idx="8">
                  <c:v>48.999082564478734</c:v>
                </c:pt>
                <c:pt idx="9">
                  <c:v>48.401546981374644</c:v>
                </c:pt>
                <c:pt idx="10">
                  <c:v>63.861129244316942</c:v>
                </c:pt>
                <c:pt idx="11">
                  <c:v>76.887687300401481</c:v>
                </c:pt>
                <c:pt idx="12">
                  <c:v>71.340711519577084</c:v>
                </c:pt>
                <c:pt idx="13">
                  <c:v>65.113844715565619</c:v>
                </c:pt>
                <c:pt idx="14">
                  <c:v>78.912022661580878</c:v>
                </c:pt>
                <c:pt idx="15">
                  <c:v>86.105523665751718</c:v>
                </c:pt>
                <c:pt idx="16">
                  <c:v>69.202046548965342</c:v>
                </c:pt>
                <c:pt idx="17">
                  <c:v>78.485962578422146</c:v>
                </c:pt>
                <c:pt idx="18">
                  <c:v>88.916669534291429</c:v>
                </c:pt>
                <c:pt idx="19">
                  <c:v>75.42533139968512</c:v>
                </c:pt>
                <c:pt idx="20">
                  <c:v>72.675506284940141</c:v>
                </c:pt>
                <c:pt idx="21">
                  <c:v>57.644793636923296</c:v>
                </c:pt>
                <c:pt idx="22">
                  <c:v>60.395142485565586</c:v>
                </c:pt>
                <c:pt idx="23">
                  <c:v>70.928382272165408</c:v>
                </c:pt>
                <c:pt idx="24">
                  <c:v>56.773071510956171</c:v>
                </c:pt>
                <c:pt idx="25">
                  <c:v>41.427800448250942</c:v>
                </c:pt>
                <c:pt idx="26">
                  <c:v>84.897658269771995</c:v>
                </c:pt>
                <c:pt idx="27">
                  <c:v>97.326783246752399</c:v>
                </c:pt>
                <c:pt idx="28">
                  <c:v>88.160663219569244</c:v>
                </c:pt>
                <c:pt idx="29">
                  <c:v>99.117876614161901</c:v>
                </c:pt>
                <c:pt idx="30">
                  <c:v>59.520883931992849</c:v>
                </c:pt>
                <c:pt idx="31">
                  <c:v>52.306216059182077</c:v>
                </c:pt>
                <c:pt idx="32">
                  <c:v>73.966517075831035</c:v>
                </c:pt>
                <c:pt idx="33">
                  <c:v>45.477632237301478</c:v>
                </c:pt>
                <c:pt idx="34">
                  <c:v>75.597834310311711</c:v>
                </c:pt>
                <c:pt idx="35">
                  <c:v>86.466016987213294</c:v>
                </c:pt>
                <c:pt idx="36">
                  <c:v>64.923037604047749</c:v>
                </c:pt>
                <c:pt idx="37">
                  <c:v>53.465441475704225</c:v>
                </c:pt>
                <c:pt idx="38">
                  <c:v>68.02825801058664</c:v>
                </c:pt>
                <c:pt idx="39">
                  <c:v>91.488920249058111</c:v>
                </c:pt>
                <c:pt idx="40">
                  <c:v>80.163976462541726</c:v>
                </c:pt>
                <c:pt idx="41">
                  <c:v>83.774420143811795</c:v>
                </c:pt>
                <c:pt idx="42">
                  <c:v>33.019253733444174</c:v>
                </c:pt>
                <c:pt idx="43">
                  <c:v>33.621970222587436</c:v>
                </c:pt>
                <c:pt idx="44">
                  <c:v>34.732951329564152</c:v>
                </c:pt>
                <c:pt idx="45">
                  <c:v>48.16715805295955</c:v>
                </c:pt>
                <c:pt idx="46">
                  <c:v>72.034261943071812</c:v>
                </c:pt>
                <c:pt idx="47">
                  <c:v>76.740453183441332</c:v>
                </c:pt>
                <c:pt idx="48">
                  <c:v>53.958995223306808</c:v>
                </c:pt>
                <c:pt idx="49">
                  <c:v>51.716831892636719</c:v>
                </c:pt>
                <c:pt idx="50">
                  <c:v>69.084960813331335</c:v>
                </c:pt>
                <c:pt idx="51">
                  <c:v>66.366147942891601</c:v>
                </c:pt>
                <c:pt idx="52">
                  <c:v>88.432361853010221</c:v>
                </c:pt>
                <c:pt idx="53">
                  <c:v>83.626179753062587</c:v>
                </c:pt>
                <c:pt idx="54">
                  <c:v>77.436402129192388</c:v>
                </c:pt>
                <c:pt idx="55">
                  <c:v>82.242490511989104</c:v>
                </c:pt>
                <c:pt idx="56">
                  <c:v>65.971040185009116</c:v>
                </c:pt>
                <c:pt idx="57">
                  <c:v>44.760251222044474</c:v>
                </c:pt>
                <c:pt idx="58">
                  <c:v>83.208336067221168</c:v>
                </c:pt>
                <c:pt idx="59">
                  <c:v>69.361275207733527</c:v>
                </c:pt>
                <c:pt idx="60">
                  <c:v>54.059869085083967</c:v>
                </c:pt>
                <c:pt idx="61">
                  <c:v>68.909790647665901</c:v>
                </c:pt>
                <c:pt idx="62">
                  <c:v>69.460821647899294</c:v>
                </c:pt>
                <c:pt idx="63">
                  <c:v>79.693857210042779</c:v>
                </c:pt>
                <c:pt idx="64">
                  <c:v>71.153621598747009</c:v>
                </c:pt>
                <c:pt idx="65">
                  <c:v>88.467663205998662</c:v>
                </c:pt>
                <c:pt idx="66">
                  <c:v>59.196946805894292</c:v>
                </c:pt>
                <c:pt idx="67">
                  <c:v>36.048547236377445</c:v>
                </c:pt>
                <c:pt idx="68">
                  <c:v>1.9289887229804761</c:v>
                </c:pt>
                <c:pt idx="69">
                  <c:v>45.678183629508531</c:v>
                </c:pt>
                <c:pt idx="70">
                  <c:v>71.670015367823822</c:v>
                </c:pt>
                <c:pt idx="71">
                  <c:v>61.584707490519186</c:v>
                </c:pt>
                <c:pt idx="72">
                  <c:v>66.34184608356685</c:v>
                </c:pt>
                <c:pt idx="73">
                  <c:v>48.363572280992038</c:v>
                </c:pt>
                <c:pt idx="74">
                  <c:v>55.052205331487038</c:v>
                </c:pt>
                <c:pt idx="75">
                  <c:v>67.973930212000795</c:v>
                </c:pt>
                <c:pt idx="76">
                  <c:v>77.868333421819585</c:v>
                </c:pt>
                <c:pt idx="77">
                  <c:v>76.157504418597497</c:v>
                </c:pt>
                <c:pt idx="78">
                  <c:v>44.410222779426199</c:v>
                </c:pt>
                <c:pt idx="79">
                  <c:v>23.110264236028211</c:v>
                </c:pt>
                <c:pt idx="80">
                  <c:v>51.371643337150864</c:v>
                </c:pt>
                <c:pt idx="81">
                  <c:v>45.488232016347837</c:v>
                </c:pt>
                <c:pt idx="82">
                  <c:v>66.698788377495418</c:v>
                </c:pt>
                <c:pt idx="83">
                  <c:v>41.690334299034163</c:v>
                </c:pt>
              </c:numCache>
            </c:numRef>
          </c:xVal>
          <c:yVal>
            <c:numRef>
              <c:f>'[1]Ppe.CR.1-3'!$AG$19:$AG$102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82.306734715734507</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6-D372-4EDE-8FA3-D6072FD7CD2E}"/>
            </c:ext>
          </c:extLst>
        </c:ser>
        <c:ser>
          <c:idx val="10"/>
          <c:order val="7"/>
          <c:tx>
            <c:v>unknown:no amp</c:v>
          </c:tx>
          <c:spPr>
            <a:ln w="25400" cap="rnd">
              <a:noFill/>
              <a:round/>
            </a:ln>
            <a:effectLst/>
          </c:spPr>
          <c:marker>
            <c:symbol val="circle"/>
            <c:size val="10"/>
            <c:spPr>
              <a:noFill/>
              <a:ln w="9525">
                <a:solidFill>
                  <a:schemeClr val="tx1"/>
                </a:solidFill>
              </a:ln>
              <a:effectLst/>
            </c:spPr>
          </c:marker>
          <c:xVal>
            <c:numRef>
              <c:f>'[1]Ppe.CR.1-3'!$E$19:$E$102</c:f>
              <c:numCache>
                <c:formatCode>General</c:formatCode>
                <c:ptCount val="84"/>
                <c:pt idx="0">
                  <c:v>31.702189731814006</c:v>
                </c:pt>
                <c:pt idx="1">
                  <c:v>76.002836965820507</c:v>
                </c:pt>
                <c:pt idx="2">
                  <c:v>67.112182963390694</c:v>
                </c:pt>
                <c:pt idx="3">
                  <c:v>99.011033366633825</c:v>
                </c:pt>
                <c:pt idx="4">
                  <c:v>84.473969613895065</c:v>
                </c:pt>
                <c:pt idx="5">
                  <c:v>100</c:v>
                </c:pt>
                <c:pt idx="6">
                  <c:v>85.009833309343918</c:v>
                </c:pt>
                <c:pt idx="7">
                  <c:v>67.813121155701268</c:v>
                </c:pt>
                <c:pt idx="8">
                  <c:v>48.999082564478734</c:v>
                </c:pt>
                <c:pt idx="9">
                  <c:v>48.401546981374644</c:v>
                </c:pt>
                <c:pt idx="10">
                  <c:v>63.861129244316942</c:v>
                </c:pt>
                <c:pt idx="11">
                  <c:v>76.887687300401481</c:v>
                </c:pt>
                <c:pt idx="12">
                  <c:v>71.340711519577084</c:v>
                </c:pt>
                <c:pt idx="13">
                  <c:v>65.113844715565619</c:v>
                </c:pt>
                <c:pt idx="14">
                  <c:v>78.912022661580878</c:v>
                </c:pt>
                <c:pt idx="15">
                  <c:v>86.105523665751718</c:v>
                </c:pt>
                <c:pt idx="16">
                  <c:v>69.202046548965342</c:v>
                </c:pt>
                <c:pt idx="17">
                  <c:v>78.485962578422146</c:v>
                </c:pt>
                <c:pt idx="18">
                  <c:v>88.916669534291429</c:v>
                </c:pt>
                <c:pt idx="19">
                  <c:v>75.42533139968512</c:v>
                </c:pt>
                <c:pt idx="20">
                  <c:v>72.675506284940141</c:v>
                </c:pt>
                <c:pt idx="21">
                  <c:v>57.644793636923296</c:v>
                </c:pt>
                <c:pt idx="22">
                  <c:v>60.395142485565586</c:v>
                </c:pt>
                <c:pt idx="23">
                  <c:v>70.928382272165408</c:v>
                </c:pt>
                <c:pt idx="24">
                  <c:v>56.773071510956171</c:v>
                </c:pt>
                <c:pt idx="25">
                  <c:v>41.427800448250942</c:v>
                </c:pt>
                <c:pt idx="26">
                  <c:v>84.897658269771995</c:v>
                </c:pt>
                <c:pt idx="27">
                  <c:v>97.326783246752399</c:v>
                </c:pt>
                <c:pt idx="28">
                  <c:v>88.160663219569244</c:v>
                </c:pt>
                <c:pt idx="29">
                  <c:v>99.117876614161901</c:v>
                </c:pt>
                <c:pt idx="30">
                  <c:v>59.520883931992849</c:v>
                </c:pt>
                <c:pt idx="31">
                  <c:v>52.306216059182077</c:v>
                </c:pt>
                <c:pt idx="32">
                  <c:v>73.966517075831035</c:v>
                </c:pt>
                <c:pt idx="33">
                  <c:v>45.477632237301478</c:v>
                </c:pt>
                <c:pt idx="34">
                  <c:v>75.597834310311711</c:v>
                </c:pt>
                <c:pt idx="35">
                  <c:v>86.466016987213294</c:v>
                </c:pt>
                <c:pt idx="36">
                  <c:v>64.923037604047749</c:v>
                </c:pt>
                <c:pt idx="37">
                  <c:v>53.465441475704225</c:v>
                </c:pt>
                <c:pt idx="38">
                  <c:v>68.02825801058664</c:v>
                </c:pt>
                <c:pt idx="39">
                  <c:v>91.488920249058111</c:v>
                </c:pt>
                <c:pt idx="40">
                  <c:v>80.163976462541726</c:v>
                </c:pt>
                <c:pt idx="41">
                  <c:v>83.774420143811795</c:v>
                </c:pt>
                <c:pt idx="42">
                  <c:v>33.019253733444174</c:v>
                </c:pt>
                <c:pt idx="43">
                  <c:v>33.621970222587436</c:v>
                </c:pt>
                <c:pt idx="44">
                  <c:v>34.732951329564152</c:v>
                </c:pt>
                <c:pt idx="45">
                  <c:v>48.16715805295955</c:v>
                </c:pt>
                <c:pt idx="46">
                  <c:v>72.034261943071812</c:v>
                </c:pt>
                <c:pt idx="47">
                  <c:v>76.740453183441332</c:v>
                </c:pt>
                <c:pt idx="48">
                  <c:v>53.958995223306808</c:v>
                </c:pt>
                <c:pt idx="49">
                  <c:v>51.716831892636719</c:v>
                </c:pt>
                <c:pt idx="50">
                  <c:v>69.084960813331335</c:v>
                </c:pt>
                <c:pt idx="51">
                  <c:v>66.366147942891601</c:v>
                </c:pt>
                <c:pt idx="52">
                  <c:v>88.432361853010221</c:v>
                </c:pt>
                <c:pt idx="53">
                  <c:v>83.626179753062587</c:v>
                </c:pt>
                <c:pt idx="54">
                  <c:v>77.436402129192388</c:v>
                </c:pt>
                <c:pt idx="55">
                  <c:v>82.242490511989104</c:v>
                </c:pt>
                <c:pt idx="56">
                  <c:v>65.971040185009116</c:v>
                </c:pt>
                <c:pt idx="57">
                  <c:v>44.760251222044474</c:v>
                </c:pt>
                <c:pt idx="58">
                  <c:v>83.208336067221168</c:v>
                </c:pt>
                <c:pt idx="59">
                  <c:v>69.361275207733527</c:v>
                </c:pt>
                <c:pt idx="60">
                  <c:v>54.059869085083967</c:v>
                </c:pt>
                <c:pt idx="61">
                  <c:v>68.909790647665901</c:v>
                </c:pt>
                <c:pt idx="62">
                  <c:v>69.460821647899294</c:v>
                </c:pt>
                <c:pt idx="63">
                  <c:v>79.693857210042779</c:v>
                </c:pt>
                <c:pt idx="64">
                  <c:v>71.153621598747009</c:v>
                </c:pt>
                <c:pt idx="65">
                  <c:v>88.467663205998662</c:v>
                </c:pt>
                <c:pt idx="66">
                  <c:v>59.196946805894292</c:v>
                </c:pt>
                <c:pt idx="67">
                  <c:v>36.048547236377445</c:v>
                </c:pt>
                <c:pt idx="68">
                  <c:v>1.9289887229804761</c:v>
                </c:pt>
                <c:pt idx="69">
                  <c:v>45.678183629508531</c:v>
                </c:pt>
                <c:pt idx="70">
                  <c:v>71.670015367823822</c:v>
                </c:pt>
                <c:pt idx="71">
                  <c:v>61.584707490519186</c:v>
                </c:pt>
                <c:pt idx="72">
                  <c:v>66.34184608356685</c:v>
                </c:pt>
                <c:pt idx="73">
                  <c:v>48.363572280992038</c:v>
                </c:pt>
                <c:pt idx="74">
                  <c:v>55.052205331487038</c:v>
                </c:pt>
                <c:pt idx="75">
                  <c:v>67.973930212000795</c:v>
                </c:pt>
                <c:pt idx="76">
                  <c:v>77.868333421819585</c:v>
                </c:pt>
                <c:pt idx="77">
                  <c:v>76.157504418597497</c:v>
                </c:pt>
                <c:pt idx="78">
                  <c:v>44.410222779426199</c:v>
                </c:pt>
                <c:pt idx="79">
                  <c:v>23.110264236028211</c:v>
                </c:pt>
                <c:pt idx="80">
                  <c:v>51.371643337150864</c:v>
                </c:pt>
                <c:pt idx="81">
                  <c:v>45.488232016347837</c:v>
                </c:pt>
                <c:pt idx="82">
                  <c:v>66.698788377495418</c:v>
                </c:pt>
                <c:pt idx="83">
                  <c:v>41.690334299034163</c:v>
                </c:pt>
              </c:numCache>
            </c:numRef>
          </c:xVal>
          <c:yVal>
            <c:numRef>
              <c:f>'[1]Ppe.CR.1-3'!$AD$19:$AD$102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7-D372-4EDE-8FA3-D6072FD7CD2E}"/>
            </c:ext>
          </c:extLst>
        </c:ser>
        <c:ser>
          <c:idx val="7"/>
          <c:order val="8"/>
          <c:tx>
            <c:v>marginal</c:v>
          </c:tx>
          <c:spPr>
            <a:ln w="25400" cap="rnd">
              <a:noFill/>
              <a:round/>
            </a:ln>
            <a:effectLst/>
          </c:spPr>
          <c:marker>
            <c:symbol val="circle"/>
            <c:size val="14"/>
            <c:spPr>
              <a:noFill/>
              <a:ln w="9525">
                <a:solidFill>
                  <a:srgbClr val="FF0000"/>
                </a:solidFill>
              </a:ln>
              <a:effectLst/>
            </c:spPr>
          </c:marker>
          <c:xVal>
            <c:numRef>
              <c:f>'[1]Ppe.CR.1-3'!$E$7:$E$102</c:f>
              <c:numCache>
                <c:formatCode>General</c:formatCode>
                <c:ptCount val="96"/>
                <c:pt idx="0">
                  <c:v>2.3791361734016139</c:v>
                </c:pt>
                <c:pt idx="1">
                  <c:v>0</c:v>
                </c:pt>
                <c:pt idx="2">
                  <c:v>1.1294265612873473</c:v>
                </c:pt>
                <c:pt idx="3">
                  <c:v>62.207203981524309</c:v>
                </c:pt>
                <c:pt idx="4">
                  <c:v>71.639545954204422</c:v>
                </c:pt>
                <c:pt idx="5">
                  <c:v>81.933105024722522</c:v>
                </c:pt>
                <c:pt idx="6">
                  <c:v>43.831337186307557</c:v>
                </c:pt>
                <c:pt idx="7">
                  <c:v>40.187936018475625</c:v>
                </c:pt>
                <c:pt idx="8">
                  <c:v>43.001261507116297</c:v>
                </c:pt>
                <c:pt idx="9">
                  <c:v>4.3494708676828511</c:v>
                </c:pt>
                <c:pt idx="10">
                  <c:v>2.2863522581544133</c:v>
                </c:pt>
                <c:pt idx="11">
                  <c:v>4.3494708676828511</c:v>
                </c:pt>
                <c:pt idx="12">
                  <c:v>31.702189731814006</c:v>
                </c:pt>
                <c:pt idx="13">
                  <c:v>76.002836965820507</c:v>
                </c:pt>
                <c:pt idx="14">
                  <c:v>67.112182963390694</c:v>
                </c:pt>
                <c:pt idx="15">
                  <c:v>99.011033366633825</c:v>
                </c:pt>
                <c:pt idx="16">
                  <c:v>84.473969613895065</c:v>
                </c:pt>
                <c:pt idx="17">
                  <c:v>100</c:v>
                </c:pt>
                <c:pt idx="18">
                  <c:v>85.009833309343918</c:v>
                </c:pt>
                <c:pt idx="19">
                  <c:v>67.813121155701268</c:v>
                </c:pt>
                <c:pt idx="20">
                  <c:v>48.999082564478734</c:v>
                </c:pt>
                <c:pt idx="21">
                  <c:v>48.401546981374644</c:v>
                </c:pt>
                <c:pt idx="22">
                  <c:v>63.861129244316942</c:v>
                </c:pt>
                <c:pt idx="23">
                  <c:v>76.887687300401481</c:v>
                </c:pt>
                <c:pt idx="24">
                  <c:v>71.340711519577084</c:v>
                </c:pt>
                <c:pt idx="25">
                  <c:v>65.113844715565619</c:v>
                </c:pt>
                <c:pt idx="26">
                  <c:v>78.912022661580878</c:v>
                </c:pt>
                <c:pt idx="27">
                  <c:v>86.105523665751718</c:v>
                </c:pt>
                <c:pt idx="28">
                  <c:v>69.202046548965342</c:v>
                </c:pt>
                <c:pt idx="29">
                  <c:v>78.485962578422146</c:v>
                </c:pt>
                <c:pt idx="30">
                  <c:v>88.916669534291429</c:v>
                </c:pt>
                <c:pt idx="31">
                  <c:v>75.42533139968512</c:v>
                </c:pt>
                <c:pt idx="32">
                  <c:v>72.675506284940141</c:v>
                </c:pt>
                <c:pt idx="33">
                  <c:v>57.644793636923296</c:v>
                </c:pt>
                <c:pt idx="34">
                  <c:v>60.395142485565586</c:v>
                </c:pt>
                <c:pt idx="35">
                  <c:v>70.928382272165408</c:v>
                </c:pt>
                <c:pt idx="36">
                  <c:v>56.773071510956171</c:v>
                </c:pt>
                <c:pt idx="37">
                  <c:v>41.427800448250942</c:v>
                </c:pt>
                <c:pt idx="38">
                  <c:v>84.897658269771995</c:v>
                </c:pt>
                <c:pt idx="39">
                  <c:v>97.326783246752399</c:v>
                </c:pt>
                <c:pt idx="40">
                  <c:v>88.160663219569244</c:v>
                </c:pt>
                <c:pt idx="41">
                  <c:v>99.117876614161901</c:v>
                </c:pt>
                <c:pt idx="42">
                  <c:v>59.520883931992849</c:v>
                </c:pt>
                <c:pt idx="43">
                  <c:v>52.306216059182077</c:v>
                </c:pt>
                <c:pt idx="44">
                  <c:v>73.966517075831035</c:v>
                </c:pt>
                <c:pt idx="45">
                  <c:v>45.477632237301478</c:v>
                </c:pt>
                <c:pt idx="46">
                  <c:v>75.597834310311711</c:v>
                </c:pt>
                <c:pt idx="47">
                  <c:v>86.466016987213294</c:v>
                </c:pt>
                <c:pt idx="48">
                  <c:v>64.923037604047749</c:v>
                </c:pt>
                <c:pt idx="49">
                  <c:v>53.465441475704225</c:v>
                </c:pt>
                <c:pt idx="50">
                  <c:v>68.02825801058664</c:v>
                </c:pt>
                <c:pt idx="51">
                  <c:v>91.488920249058111</c:v>
                </c:pt>
                <c:pt idx="52">
                  <c:v>80.163976462541726</c:v>
                </c:pt>
                <c:pt idx="53">
                  <c:v>83.774420143811795</c:v>
                </c:pt>
                <c:pt idx="54">
                  <c:v>33.019253733444174</c:v>
                </c:pt>
                <c:pt idx="55">
                  <c:v>33.621970222587436</c:v>
                </c:pt>
                <c:pt idx="56">
                  <c:v>34.732951329564152</c:v>
                </c:pt>
                <c:pt idx="57">
                  <c:v>48.16715805295955</c:v>
                </c:pt>
                <c:pt idx="58">
                  <c:v>72.034261943071812</c:v>
                </c:pt>
                <c:pt idx="59">
                  <c:v>76.740453183441332</c:v>
                </c:pt>
                <c:pt idx="60">
                  <c:v>53.958995223306808</c:v>
                </c:pt>
                <c:pt idx="61">
                  <c:v>51.716831892636719</c:v>
                </c:pt>
                <c:pt idx="62">
                  <c:v>69.084960813331335</c:v>
                </c:pt>
                <c:pt idx="63">
                  <c:v>66.366147942891601</c:v>
                </c:pt>
                <c:pt idx="64">
                  <c:v>88.432361853010221</c:v>
                </c:pt>
                <c:pt idx="65">
                  <c:v>83.626179753062587</c:v>
                </c:pt>
                <c:pt idx="66">
                  <c:v>77.436402129192388</c:v>
                </c:pt>
                <c:pt idx="67">
                  <c:v>82.242490511989104</c:v>
                </c:pt>
                <c:pt idx="68">
                  <c:v>65.971040185009116</c:v>
                </c:pt>
                <c:pt idx="69">
                  <c:v>44.760251222044474</c:v>
                </c:pt>
                <c:pt idx="70">
                  <c:v>83.208336067221168</c:v>
                </c:pt>
                <c:pt idx="71">
                  <c:v>69.361275207733527</c:v>
                </c:pt>
                <c:pt idx="72">
                  <c:v>54.059869085083967</c:v>
                </c:pt>
                <c:pt idx="73">
                  <c:v>68.909790647665901</c:v>
                </c:pt>
                <c:pt idx="74">
                  <c:v>69.460821647899294</c:v>
                </c:pt>
                <c:pt idx="75">
                  <c:v>79.693857210042779</c:v>
                </c:pt>
                <c:pt idx="76">
                  <c:v>71.153621598747009</c:v>
                </c:pt>
                <c:pt idx="77">
                  <c:v>88.467663205998662</c:v>
                </c:pt>
                <c:pt idx="78">
                  <c:v>59.196946805894292</c:v>
                </c:pt>
                <c:pt idx="79">
                  <c:v>36.048547236377445</c:v>
                </c:pt>
                <c:pt idx="80">
                  <c:v>1.9289887229804761</c:v>
                </c:pt>
                <c:pt idx="81">
                  <c:v>45.678183629508531</c:v>
                </c:pt>
                <c:pt idx="82">
                  <c:v>71.670015367823822</c:v>
                </c:pt>
                <c:pt idx="83">
                  <c:v>61.584707490519186</c:v>
                </c:pt>
                <c:pt idx="84">
                  <c:v>66.34184608356685</c:v>
                </c:pt>
                <c:pt idx="85">
                  <c:v>48.363572280992038</c:v>
                </c:pt>
                <c:pt idx="86">
                  <c:v>55.052205331487038</c:v>
                </c:pt>
                <c:pt idx="87">
                  <c:v>67.973930212000795</c:v>
                </c:pt>
                <c:pt idx="88">
                  <c:v>77.868333421819585</c:v>
                </c:pt>
                <c:pt idx="89">
                  <c:v>76.157504418597497</c:v>
                </c:pt>
                <c:pt idx="90">
                  <c:v>44.410222779426199</c:v>
                </c:pt>
                <c:pt idx="91">
                  <c:v>23.110264236028211</c:v>
                </c:pt>
                <c:pt idx="92">
                  <c:v>51.371643337150864</c:v>
                </c:pt>
                <c:pt idx="93">
                  <c:v>45.488232016347837</c:v>
                </c:pt>
                <c:pt idx="94">
                  <c:v>66.698788377495418</c:v>
                </c:pt>
                <c:pt idx="95">
                  <c:v>41.690334299034163</c:v>
                </c:pt>
              </c:numCache>
            </c:numRef>
          </c:xVal>
          <c:yVal>
            <c:numRef>
              <c:f>'[1]Ppe.CR.1-3'!$AH$7:$AH$102</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numCache>
            </c:numRef>
          </c:yVal>
          <c:smooth val="0"/>
          <c:extLst>
            <c:ext xmlns:c16="http://schemas.microsoft.com/office/drawing/2014/chart" uri="{C3380CC4-5D6E-409C-BE32-E72D297353CC}">
              <c16:uniqueId val="{00000008-D372-4EDE-8FA3-D6072FD7CD2E}"/>
            </c:ext>
          </c:extLst>
        </c:ser>
        <c:ser>
          <c:idx val="1"/>
          <c:order val="9"/>
          <c:tx>
            <c:v>no amp boundary</c:v>
          </c:tx>
          <c:spPr>
            <a:ln w="6350" cap="rnd">
              <a:solidFill>
                <a:schemeClr val="tx1"/>
              </a:solidFill>
              <a:prstDash val="dash"/>
              <a:round/>
            </a:ln>
            <a:effectLst/>
          </c:spPr>
          <c:marker>
            <c:symbol val="none"/>
          </c:marker>
          <c:xVal>
            <c:numRef>
              <c:f>'[1]Ppe.CR.1-3'!$R$9:$R$10</c:f>
              <c:numCache>
                <c:formatCode>General</c:formatCode>
                <c:ptCount val="2"/>
                <c:pt idx="0">
                  <c:v>0</c:v>
                </c:pt>
                <c:pt idx="1">
                  <c:v>20</c:v>
                </c:pt>
              </c:numCache>
            </c:numRef>
          </c:xVal>
          <c:yVal>
            <c:numRef>
              <c:f>'[1]Ppe.CR.1-3'!$S$9:$S$10</c:f>
              <c:numCache>
                <c:formatCode>General</c:formatCode>
                <c:ptCount val="2"/>
                <c:pt idx="0">
                  <c:v>20</c:v>
                </c:pt>
                <c:pt idx="1">
                  <c:v>20</c:v>
                </c:pt>
              </c:numCache>
            </c:numRef>
          </c:yVal>
          <c:smooth val="0"/>
          <c:extLst>
            <c:ext xmlns:c16="http://schemas.microsoft.com/office/drawing/2014/chart" uri="{C3380CC4-5D6E-409C-BE32-E72D297353CC}">
              <c16:uniqueId val="{00000009-D372-4EDE-8FA3-D6072FD7CD2E}"/>
            </c:ext>
          </c:extLst>
        </c:ser>
        <c:ser>
          <c:idx val="6"/>
          <c:order val="10"/>
          <c:tx>
            <c:v>no amp boundary</c:v>
          </c:tx>
          <c:spPr>
            <a:ln w="6350" cap="rnd">
              <a:solidFill>
                <a:schemeClr val="tx1"/>
              </a:solidFill>
              <a:prstDash val="dash"/>
              <a:round/>
            </a:ln>
            <a:effectLst/>
          </c:spPr>
          <c:marker>
            <c:symbol val="none"/>
          </c:marker>
          <c:xVal>
            <c:numRef>
              <c:f>'[1]Ppe.CR.1-3'!$R$13:$R$14</c:f>
              <c:numCache>
                <c:formatCode>General</c:formatCode>
                <c:ptCount val="2"/>
                <c:pt idx="0">
                  <c:v>20</c:v>
                </c:pt>
                <c:pt idx="1">
                  <c:v>20</c:v>
                </c:pt>
              </c:numCache>
            </c:numRef>
          </c:xVal>
          <c:yVal>
            <c:numRef>
              <c:f>'[1]Ppe.CR.1-3'!$S$13:$S$14</c:f>
              <c:numCache>
                <c:formatCode>General</c:formatCode>
                <c:ptCount val="2"/>
                <c:pt idx="0">
                  <c:v>0</c:v>
                </c:pt>
                <c:pt idx="1">
                  <c:v>20</c:v>
                </c:pt>
              </c:numCache>
            </c:numRef>
          </c:yVal>
          <c:smooth val="0"/>
          <c:extLst>
            <c:ext xmlns:c16="http://schemas.microsoft.com/office/drawing/2014/chart" uri="{C3380CC4-5D6E-409C-BE32-E72D297353CC}">
              <c16:uniqueId val="{0000000A-D372-4EDE-8FA3-D6072FD7CD2E}"/>
            </c:ext>
          </c:extLst>
        </c:ser>
        <c:dLbls>
          <c:showLegendKey val="0"/>
          <c:showVal val="0"/>
          <c:showCatName val="0"/>
          <c:showSerName val="0"/>
          <c:showPercent val="0"/>
          <c:showBubbleSize val="0"/>
        </c:dLbls>
        <c:axId val="2085223360"/>
        <c:axId val="2088555600"/>
      </c:scatterChart>
      <c:valAx>
        <c:axId val="2085223360"/>
        <c:scaling>
          <c:orientation val="minMax"/>
          <c:max val="100"/>
        </c:scaling>
        <c:delete val="0"/>
        <c:axPos val="b"/>
        <c:title>
          <c:tx>
            <c:rich>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FAM </a:t>
                </a:r>
                <a:r>
                  <a:rPr lang="en-US" sz="1400" baseline="0">
                    <a:solidFill>
                      <a:schemeClr val="tx1"/>
                    </a:solidFill>
                    <a:latin typeface="Arial" panose="020B0604020202020204" pitchFamily="34" charset="0"/>
                    <a:cs typeface="Arial" panose="020B0604020202020204" pitchFamily="34" charset="0"/>
                  </a:rPr>
                  <a:t>fluorescence (%)</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88555600"/>
        <c:crosses val="autoZero"/>
        <c:crossBetween val="midCat"/>
      </c:valAx>
      <c:valAx>
        <c:axId val="2088555600"/>
        <c:scaling>
          <c:orientation val="minMax"/>
          <c:max val="100"/>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HEX fluorescence</a:t>
                </a:r>
                <a:r>
                  <a:rPr lang="en-US" sz="1400" baseline="0">
                    <a:solidFill>
                      <a:schemeClr val="tx1"/>
                    </a:solidFill>
                    <a:latin typeface="Arial" panose="020B0604020202020204" pitchFamily="34" charset="0"/>
                    <a:cs typeface="Arial" panose="020B0604020202020204" pitchFamily="34" charset="0"/>
                  </a:rPr>
                  <a:t> (%)</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85223360"/>
        <c:crosses val="autoZero"/>
        <c:crossBetween val="midCat"/>
        <c:majorUnit val="20"/>
      </c:valAx>
      <c:spPr>
        <a:noFill/>
        <a:ln>
          <a:solidFill>
            <a:schemeClr val="tx1"/>
          </a:solidFill>
        </a:ln>
        <a:effectLst/>
      </c:spPr>
    </c:plotArea>
    <c:legend>
      <c:legendPos val="r"/>
      <c:legendEntry>
        <c:idx val="0"/>
        <c:txPr>
          <a:bodyPr rot="0" spcFirstLastPara="1" vertOverflow="ellipsis" vert="horz" wrap="square" anchor="ctr" anchorCtr="0"/>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egendEntry>
        <c:idx val="9"/>
        <c:delete val="1"/>
      </c:legendEntry>
      <c:layout>
        <c:manualLayout>
          <c:xMode val="edge"/>
          <c:yMode val="edge"/>
          <c:x val="0.69141175679105593"/>
          <c:y val="0.14569432870222632"/>
          <c:w val="0.28438187094623729"/>
          <c:h val="0.6217666892174043"/>
        </c:manualLayout>
      </c:layout>
      <c:overlay val="0"/>
      <c:spPr>
        <a:noFill/>
        <a:ln>
          <a:noFill/>
        </a:ln>
        <a:effectLst/>
      </c:spPr>
      <c:txPr>
        <a:bodyPr rot="0" spcFirstLastPara="1" vertOverflow="ellipsis" vert="horz" wrap="square" anchor="ctr" anchorCtr="0"/>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latin typeface="Arial" panose="020B0604020202020204" pitchFamily="34" charset="0"/>
                <a:cs typeface="Arial" panose="020B0604020202020204" pitchFamily="34" charset="0"/>
              </a:rPr>
              <a:t>Genotyping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1071867788862141"/>
          <c:y val="0.10548406133717793"/>
          <c:w val="0.58114518191074094"/>
          <c:h val="0.86096977074640502"/>
        </c:manualLayout>
      </c:layout>
      <c:scatterChart>
        <c:scatterStyle val="lineMarker"/>
        <c:varyColors val="0"/>
        <c:ser>
          <c:idx val="1"/>
          <c:order val="0"/>
          <c:tx>
            <c:v>upper bound</c:v>
          </c:tx>
          <c:spPr>
            <a:ln w="12700" cap="rnd">
              <a:solidFill>
                <a:schemeClr val="tx1"/>
              </a:solidFill>
              <a:round/>
            </a:ln>
            <a:effectLst/>
          </c:spPr>
          <c:marker>
            <c:symbol val="none"/>
          </c:marker>
          <c:xVal>
            <c:numRef>
              <c:f>'[1]Ppe.CR.1-3'!$R$34:$R$35</c:f>
              <c:numCache>
                <c:formatCode>General</c:formatCode>
                <c:ptCount val="2"/>
                <c:pt idx="0">
                  <c:v>0</c:v>
                </c:pt>
                <c:pt idx="1">
                  <c:v>100</c:v>
                </c:pt>
              </c:numCache>
            </c:numRef>
          </c:xVal>
          <c:yVal>
            <c:numRef>
              <c:f>'[1]Ppe.CR.1-3'!$S$34:$S$35</c:f>
              <c:numCache>
                <c:formatCode>General</c:formatCode>
                <c:ptCount val="2"/>
                <c:pt idx="0">
                  <c:v>40</c:v>
                </c:pt>
                <c:pt idx="1">
                  <c:v>40</c:v>
                </c:pt>
              </c:numCache>
            </c:numRef>
          </c:yVal>
          <c:smooth val="0"/>
          <c:extLst>
            <c:ext xmlns:c16="http://schemas.microsoft.com/office/drawing/2014/chart" uri="{C3380CC4-5D6E-409C-BE32-E72D297353CC}">
              <c16:uniqueId val="{00000000-CF52-4192-B274-31D99DC2B316}"/>
            </c:ext>
          </c:extLst>
        </c:ser>
        <c:ser>
          <c:idx val="2"/>
          <c:order val="1"/>
          <c:tx>
            <c:v>lower bound</c:v>
          </c:tx>
          <c:spPr>
            <a:ln w="12700" cap="rnd">
              <a:solidFill>
                <a:schemeClr val="tx1"/>
              </a:solidFill>
              <a:round/>
            </a:ln>
            <a:effectLst/>
          </c:spPr>
          <c:marker>
            <c:symbol val="none"/>
          </c:marker>
          <c:xVal>
            <c:numRef>
              <c:f>'[1]Ppe.CR.1-3'!$R$31:$R$32</c:f>
              <c:numCache>
                <c:formatCode>General</c:formatCode>
                <c:ptCount val="2"/>
                <c:pt idx="0">
                  <c:v>0</c:v>
                </c:pt>
                <c:pt idx="1">
                  <c:v>100</c:v>
                </c:pt>
              </c:numCache>
            </c:numRef>
          </c:xVal>
          <c:yVal>
            <c:numRef>
              <c:f>'[1]Ppe.CR.1-3'!$S$31:$S$32</c:f>
              <c:numCache>
                <c:formatCode>General</c:formatCode>
                <c:ptCount val="2"/>
                <c:pt idx="0">
                  <c:v>-15</c:v>
                </c:pt>
                <c:pt idx="1">
                  <c:v>-15</c:v>
                </c:pt>
              </c:numCache>
            </c:numRef>
          </c:yVal>
          <c:smooth val="0"/>
          <c:extLst>
            <c:ext xmlns:c16="http://schemas.microsoft.com/office/drawing/2014/chart" uri="{C3380CC4-5D6E-409C-BE32-E72D297353CC}">
              <c16:uniqueId val="{00000001-CF52-4192-B274-31D99DC2B316}"/>
            </c:ext>
          </c:extLst>
        </c:ser>
        <c:ser>
          <c:idx val="4"/>
          <c:order val="2"/>
          <c:tx>
            <c:v>control: AA</c:v>
          </c:tx>
          <c:spPr>
            <a:ln w="25400" cap="rnd">
              <a:noFill/>
              <a:round/>
            </a:ln>
            <a:effectLst/>
          </c:spPr>
          <c:marker>
            <c:symbol val="triangle"/>
            <c:size val="12"/>
            <c:spPr>
              <a:solidFill>
                <a:schemeClr val="accent4"/>
              </a:solidFill>
              <a:ln w="9525">
                <a:solidFill>
                  <a:schemeClr val="tx1"/>
                </a:solidFill>
              </a:ln>
              <a:effectLst/>
            </c:spPr>
          </c:marker>
          <c:yVal>
            <c:numRef>
              <c:f>'[1]Ppe.CR.1-3'!$W$10:$W$12</c:f>
              <c:numCache>
                <c:formatCode>General</c:formatCode>
                <c:ptCount val="3"/>
                <c:pt idx="0">
                  <c:v>-59.261813310194036</c:v>
                </c:pt>
                <c:pt idx="1">
                  <c:v>-68.874337529064988</c:v>
                </c:pt>
                <c:pt idx="2">
                  <c:v>-79.108415416925581</c:v>
                </c:pt>
              </c:numCache>
            </c:numRef>
          </c:yVal>
          <c:smooth val="0"/>
          <c:extLst>
            <c:ext xmlns:c16="http://schemas.microsoft.com/office/drawing/2014/chart" uri="{C3380CC4-5D6E-409C-BE32-E72D297353CC}">
              <c16:uniqueId val="{00000002-CF52-4192-B274-31D99DC2B316}"/>
            </c:ext>
          </c:extLst>
        </c:ser>
        <c:ser>
          <c:idx val="5"/>
          <c:order val="3"/>
          <c:tx>
            <c:v>control: AB</c:v>
          </c:tx>
          <c:spPr>
            <a:ln w="25400" cap="rnd">
              <a:noFill/>
              <a:round/>
            </a:ln>
            <a:effectLst/>
          </c:spPr>
          <c:marker>
            <c:symbol val="diamond"/>
            <c:size val="12"/>
            <c:spPr>
              <a:solidFill>
                <a:schemeClr val="accent4"/>
              </a:solidFill>
              <a:ln w="9525">
                <a:solidFill>
                  <a:schemeClr val="tx1"/>
                </a:solidFill>
              </a:ln>
              <a:effectLst/>
            </c:spPr>
          </c:marker>
          <c:yVal>
            <c:numRef>
              <c:f>'[1]Ppe.CR.1-3'!$X$13:$X$15</c:f>
              <c:numCache>
                <c:formatCode>General</c:formatCode>
                <c:ptCount val="3"/>
                <c:pt idx="0">
                  <c:v>22.526816702700209</c:v>
                </c:pt>
                <c:pt idx="1">
                  <c:v>31.753485998224718</c:v>
                </c:pt>
                <c:pt idx="2">
                  <c:v>15.977940479797155</c:v>
                </c:pt>
              </c:numCache>
            </c:numRef>
          </c:yVal>
          <c:smooth val="0"/>
          <c:extLst>
            <c:ext xmlns:c16="http://schemas.microsoft.com/office/drawing/2014/chart" uri="{C3380CC4-5D6E-409C-BE32-E72D297353CC}">
              <c16:uniqueId val="{00000003-CF52-4192-B274-31D99DC2B316}"/>
            </c:ext>
          </c:extLst>
        </c:ser>
        <c:ser>
          <c:idx val="6"/>
          <c:order val="4"/>
          <c:tx>
            <c:v>control: BB</c:v>
          </c:tx>
          <c:spPr>
            <a:ln w="25400" cap="rnd">
              <a:noFill/>
              <a:round/>
            </a:ln>
            <a:effectLst/>
          </c:spPr>
          <c:marker>
            <c:symbol val="square"/>
            <c:size val="12"/>
            <c:spPr>
              <a:solidFill>
                <a:schemeClr val="accent4"/>
              </a:solidFill>
              <a:ln w="9525">
                <a:solidFill>
                  <a:schemeClr val="accent1">
                    <a:lumMod val="60000"/>
                  </a:schemeClr>
                </a:solidFill>
              </a:ln>
              <a:effectLst/>
            </c:spPr>
          </c:marker>
          <c:yVal>
            <c:numRef>
              <c:f>'[1]Ppe.CR.1-3'!$Y$16:$Y$18</c:f>
              <c:numCache>
                <c:formatCode>General</c:formatCode>
                <c:ptCount val="3"/>
                <c:pt idx="0">
                  <c:v>95.650529132317146</c:v>
                </c:pt>
                <c:pt idx="1">
                  <c:v>89.064670678203854</c:v>
                </c:pt>
                <c:pt idx="2">
                  <c:v>95.650529132317146</c:v>
                </c:pt>
              </c:numCache>
            </c:numRef>
          </c:yVal>
          <c:smooth val="0"/>
          <c:extLst>
            <c:ext xmlns:c16="http://schemas.microsoft.com/office/drawing/2014/chart" uri="{C3380CC4-5D6E-409C-BE32-E72D297353CC}">
              <c16:uniqueId val="{00000004-CF52-4192-B274-31D99DC2B316}"/>
            </c:ext>
          </c:extLst>
        </c:ser>
        <c:ser>
          <c:idx val="3"/>
          <c:order val="5"/>
          <c:tx>
            <c:v>control: NTC</c:v>
          </c:tx>
          <c:spPr>
            <a:ln w="25400" cap="rnd">
              <a:noFill/>
              <a:round/>
            </a:ln>
            <a:effectLst/>
          </c:spPr>
          <c:marker>
            <c:symbol val="circle"/>
            <c:size val="12"/>
            <c:spPr>
              <a:solidFill>
                <a:schemeClr val="accent4"/>
              </a:solidFill>
              <a:ln w="9525">
                <a:solidFill>
                  <a:schemeClr val="tx1"/>
                </a:solidFill>
              </a:ln>
              <a:effectLst/>
            </c:spPr>
          </c:marker>
          <c:yVal>
            <c:numRef>
              <c:f>'[1]Ppe.CR.1-3'!$V$7:$V$9</c:f>
              <c:numCache>
                <c:formatCode>General</c:formatCode>
                <c:ptCount val="3"/>
                <c:pt idx="0">
                  <c:v>3.1177975362725778</c:v>
                </c:pt>
                <c:pt idx="1">
                  <c:v>3.1815575763032338</c:v>
                </c:pt>
                <c:pt idx="2">
                  <c:v>1.7428204938945164</c:v>
                </c:pt>
              </c:numCache>
            </c:numRef>
          </c:yVal>
          <c:smooth val="0"/>
          <c:extLst>
            <c:ext xmlns:c16="http://schemas.microsoft.com/office/drawing/2014/chart" uri="{C3380CC4-5D6E-409C-BE32-E72D297353CC}">
              <c16:uniqueId val="{00000005-CF52-4192-B274-31D99DC2B316}"/>
            </c:ext>
          </c:extLst>
        </c:ser>
        <c:ser>
          <c:idx val="8"/>
          <c:order val="6"/>
          <c:tx>
            <c:v>unknown: AA</c:v>
          </c:tx>
          <c:spPr>
            <a:ln w="25400" cap="rnd">
              <a:noFill/>
              <a:round/>
            </a:ln>
            <a:effectLst/>
          </c:spPr>
          <c:marker>
            <c:symbol val="triangle"/>
            <c:size val="10"/>
            <c:spPr>
              <a:noFill/>
              <a:ln w="9525">
                <a:solidFill>
                  <a:schemeClr val="tx1"/>
                </a:solidFill>
              </a:ln>
              <a:effectLst/>
            </c:spPr>
          </c:marker>
          <c:yVal>
            <c:numRef>
              <c:f>'[1]Ppe.CR.1-3'!$W$19:$W$102</c:f>
              <c:numCache>
                <c:formatCode>General</c:formatCode>
                <c:ptCount val="84"/>
                <c:pt idx="0">
                  <c:v>#N/A</c:v>
                </c:pt>
                <c:pt idx="1">
                  <c:v>-67.323902517227282</c:v>
                </c:pt>
                <c:pt idx="2">
                  <c:v>-63.499912722816717</c:v>
                </c:pt>
                <c:pt idx="3">
                  <c:v>-95.221792932805471</c:v>
                </c:pt>
                <c:pt idx="4">
                  <c:v>-82.747082559946264</c:v>
                </c:pt>
                <c:pt idx="5">
                  <c:v>-97.2137997766349</c:v>
                </c:pt>
                <c:pt idx="6">
                  <c:v>-77.47794397916536</c:v>
                </c:pt>
                <c:pt idx="7">
                  <c:v>-66.851113765333395</c:v>
                </c:pt>
                <c:pt idx="8">
                  <c:v>-45.389221748592718</c:v>
                </c:pt>
                <c:pt idx="9">
                  <c:v>-42.638718634376033</c:v>
                </c:pt>
                <c:pt idx="10">
                  <c:v>-59.919535307935774</c:v>
                </c:pt>
                <c:pt idx="11">
                  <c:v>-71.386038587882823</c:v>
                </c:pt>
                <c:pt idx="12">
                  <c:v>-69.345281406633191</c:v>
                </c:pt>
                <c:pt idx="13">
                  <c:v>-56.651115733742898</c:v>
                </c:pt>
                <c:pt idx="14">
                  <c:v>-78.912022661580878</c:v>
                </c:pt>
                <c:pt idx="15">
                  <c:v>-83.559931110669027</c:v>
                </c:pt>
                <c:pt idx="16">
                  <c:v>-62.536347440628589</c:v>
                </c:pt>
                <c:pt idx="17">
                  <c:v>-71.585156081280672</c:v>
                </c:pt>
                <c:pt idx="18">
                  <c:v>-87.391365830438119</c:v>
                </c:pt>
                <c:pt idx="19">
                  <c:v>-68.388526643726991</c:v>
                </c:pt>
                <c:pt idx="20">
                  <c:v>-71.023392491028588</c:v>
                </c:pt>
                <c:pt idx="21">
                  <c:v>-54.114779938587304</c:v>
                </c:pt>
                <c:pt idx="22">
                  <c:v>-57.698046787713544</c:v>
                </c:pt>
                <c:pt idx="23">
                  <c:v>-68.687805357128227</c:v>
                </c:pt>
                <c:pt idx="24">
                  <c:v>-52.14787633490657</c:v>
                </c:pt>
                <c:pt idx="25">
                  <c:v>#N/A</c:v>
                </c:pt>
                <c:pt idx="26">
                  <c:v>-78.103439443817663</c:v>
                </c:pt>
                <c:pt idx="27">
                  <c:v>-88.89174696600324</c:v>
                </c:pt>
                <c:pt idx="28">
                  <c:v>-84.759179127556777</c:v>
                </c:pt>
                <c:pt idx="29">
                  <c:v>-88.54398685326629</c:v>
                </c:pt>
                <c:pt idx="30">
                  <c:v>-57.395427361044554</c:v>
                </c:pt>
                <c:pt idx="31">
                  <c:v>-48.441926247304238</c:v>
                </c:pt>
                <c:pt idx="32">
                  <c:v>-70.959458422554079</c:v>
                </c:pt>
                <c:pt idx="33">
                  <c:v>-40.460241596788052</c:v>
                </c:pt>
                <c:pt idx="34">
                  <c:v>-71.27765635075599</c:v>
                </c:pt>
                <c:pt idx="35">
                  <c:v>-80.068335673051024</c:v>
                </c:pt>
                <c:pt idx="36">
                  <c:v>-61.125301232306398</c:v>
                </c:pt>
                <c:pt idx="37">
                  <c:v>-51.238397537056237</c:v>
                </c:pt>
                <c:pt idx="38">
                  <c:v>-61.516447037603008</c:v>
                </c:pt>
                <c:pt idx="39">
                  <c:v>-88.786475777392127</c:v>
                </c:pt>
                <c:pt idx="40">
                  <c:v>-76.710871604554214</c:v>
                </c:pt>
                <c:pt idx="41">
                  <c:v>-79.997240526131037</c:v>
                </c:pt>
                <c:pt idx="42">
                  <c:v>#N/A</c:v>
                </c:pt>
                <c:pt idx="43">
                  <c:v>#N/A</c:v>
                </c:pt>
                <c:pt idx="44">
                  <c:v>#N/A</c:v>
                </c:pt>
                <c:pt idx="45">
                  <c:v>-39.426028866406391</c:v>
                </c:pt>
                <c:pt idx="46">
                  <c:v>-63.62013564508824</c:v>
                </c:pt>
                <c:pt idx="47">
                  <c:v>-73.409691589911802</c:v>
                </c:pt>
                <c:pt idx="48">
                  <c:v>-51.873768087799789</c:v>
                </c:pt>
                <c:pt idx="49">
                  <c:v>-45.624947362961535</c:v>
                </c:pt>
                <c:pt idx="50">
                  <c:v>-61.655404723083286</c:v>
                </c:pt>
                <c:pt idx="51">
                  <c:v>-61.615978904432311</c:v>
                </c:pt>
                <c:pt idx="52">
                  <c:v>-83.555495283459209</c:v>
                </c:pt>
                <c:pt idx="53">
                  <c:v>-76.432966644903104</c:v>
                </c:pt>
                <c:pt idx="54">
                  <c:v>-68.403703183101442</c:v>
                </c:pt>
                <c:pt idx="55">
                  <c:v>-78.245822098146476</c:v>
                </c:pt>
                <c:pt idx="56">
                  <c:v>-62.19696202602352</c:v>
                </c:pt>
                <c:pt idx="57">
                  <c:v>-43.174026465793418</c:v>
                </c:pt>
                <c:pt idx="58">
                  <c:v>-78.661455764648238</c:v>
                </c:pt>
                <c:pt idx="59">
                  <c:v>-64.306836012242627</c:v>
                </c:pt>
                <c:pt idx="60">
                  <c:v>-46.688703891184886</c:v>
                </c:pt>
                <c:pt idx="61">
                  <c:v>-66.767983694657616</c:v>
                </c:pt>
                <c:pt idx="62">
                  <c:v>-63.380919423580146</c:v>
                </c:pt>
                <c:pt idx="63">
                  <c:v>-77.431205413147623</c:v>
                </c:pt>
                <c:pt idx="64">
                  <c:v>-68.520457443447071</c:v>
                </c:pt>
                <c:pt idx="65">
                  <c:v>-87.846942669106141</c:v>
                </c:pt>
                <c:pt idx="66">
                  <c:v>-56.85310520945643</c:v>
                </c:pt>
                <c:pt idx="67">
                  <c:v>#N/A</c:v>
                </c:pt>
                <c:pt idx="68">
                  <c:v>#N/A</c:v>
                </c:pt>
                <c:pt idx="69">
                  <c:v>-43.330161077514447</c:v>
                </c:pt>
                <c:pt idx="70">
                  <c:v>-62.381814314572665</c:v>
                </c:pt>
                <c:pt idx="71">
                  <c:v>-58.533637952965478</c:v>
                </c:pt>
                <c:pt idx="72">
                  <c:v>-61.788524938465272</c:v>
                </c:pt>
                <c:pt idx="73">
                  <c:v>-46.576610838581161</c:v>
                </c:pt>
                <c:pt idx="74">
                  <c:v>-49.792893915412087</c:v>
                </c:pt>
                <c:pt idx="75">
                  <c:v>-61.773700129721071</c:v>
                </c:pt>
                <c:pt idx="76">
                  <c:v>-72.353847383753006</c:v>
                </c:pt>
                <c:pt idx="77">
                  <c:v>-74.634040773888955</c:v>
                </c:pt>
                <c:pt idx="78">
                  <c:v>-43.040017508837977</c:v>
                </c:pt>
                <c:pt idx="79">
                  <c:v>#N/A</c:v>
                </c:pt>
                <c:pt idx="80">
                  <c:v>-49.376981278586243</c:v>
                </c:pt>
                <c:pt idx="81">
                  <c:v>-42.590405936641787</c:v>
                </c:pt>
                <c:pt idx="82">
                  <c:v>-63.913920934314497</c:v>
                </c:pt>
                <c:pt idx="83">
                  <c:v>-38.105459611972528</c:v>
                </c:pt>
              </c:numCache>
            </c:numRef>
          </c:yVal>
          <c:smooth val="0"/>
          <c:extLst>
            <c:ext xmlns:c16="http://schemas.microsoft.com/office/drawing/2014/chart" uri="{C3380CC4-5D6E-409C-BE32-E72D297353CC}">
              <c16:uniqueId val="{00000006-CF52-4192-B274-31D99DC2B316}"/>
            </c:ext>
          </c:extLst>
        </c:ser>
        <c:ser>
          <c:idx val="7"/>
          <c:order val="7"/>
          <c:tx>
            <c:v>unknown: AB</c:v>
          </c:tx>
          <c:spPr>
            <a:ln w="25400" cap="rnd">
              <a:noFill/>
              <a:round/>
            </a:ln>
            <a:effectLst/>
          </c:spPr>
          <c:marker>
            <c:symbol val="diamond"/>
            <c:size val="10"/>
            <c:spPr>
              <a:noFill/>
              <a:ln w="9525">
                <a:solidFill>
                  <a:schemeClr val="tx1"/>
                </a:solidFill>
              </a:ln>
              <a:effectLst/>
            </c:spPr>
          </c:marker>
          <c:yVal>
            <c:numRef>
              <c:f>'[1]Ppe.CR.1-3'!$X$19:$X$102</c:f>
              <c:numCache>
                <c:formatCode>General</c:formatCode>
                <c:ptCount val="84"/>
                <c:pt idx="0">
                  <c:v>23.844971438982494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25.217117667359112</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29.400011042349661</c:v>
                </c:pt>
                <c:pt idx="43">
                  <c:v>22.472596149547677</c:v>
                </c:pt>
                <c:pt idx="44">
                  <c:v>16.730940554245727</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17.316534944634959</c:v>
                </c:pt>
                <c:pt idx="68">
                  <c:v>#N/A</c:v>
                </c:pt>
                <c:pt idx="69">
                  <c:v>#N/A</c:v>
                </c:pt>
                <c:pt idx="70">
                  <c:v>#N/A</c:v>
                </c:pt>
                <c:pt idx="71">
                  <c:v>#N/A</c:v>
                </c:pt>
                <c:pt idx="72">
                  <c:v>#N/A</c:v>
                </c:pt>
                <c:pt idx="73">
                  <c:v>#N/A</c:v>
                </c:pt>
                <c:pt idx="74">
                  <c:v>#N/A</c:v>
                </c:pt>
                <c:pt idx="75">
                  <c:v>#N/A</c:v>
                </c:pt>
                <c:pt idx="76">
                  <c:v>#N/A</c:v>
                </c:pt>
                <c:pt idx="77">
                  <c:v>#N/A</c:v>
                </c:pt>
                <c:pt idx="78">
                  <c:v>#N/A</c:v>
                </c:pt>
                <c:pt idx="79">
                  <c:v>15.02970604661564</c:v>
                </c:pt>
                <c:pt idx="80">
                  <c:v>#N/A</c:v>
                </c:pt>
                <c:pt idx="81">
                  <c:v>#N/A</c:v>
                </c:pt>
                <c:pt idx="82">
                  <c:v>#N/A</c:v>
                </c:pt>
                <c:pt idx="83">
                  <c:v>#N/A</c:v>
                </c:pt>
              </c:numCache>
            </c:numRef>
          </c:yVal>
          <c:smooth val="0"/>
          <c:extLst>
            <c:ext xmlns:c16="http://schemas.microsoft.com/office/drawing/2014/chart" uri="{C3380CC4-5D6E-409C-BE32-E72D297353CC}">
              <c16:uniqueId val="{00000007-CF52-4192-B274-31D99DC2B316}"/>
            </c:ext>
          </c:extLst>
        </c:ser>
        <c:ser>
          <c:idx val="9"/>
          <c:order val="8"/>
          <c:tx>
            <c:v>unknown: BB</c:v>
          </c:tx>
          <c:spPr>
            <a:ln w="25400" cap="rnd">
              <a:noFill/>
              <a:round/>
            </a:ln>
            <a:effectLst/>
          </c:spPr>
          <c:marker>
            <c:symbol val="square"/>
            <c:size val="10"/>
            <c:spPr>
              <a:noFill/>
              <a:ln w="9525">
                <a:solidFill>
                  <a:schemeClr val="tx1"/>
                </a:solidFill>
              </a:ln>
              <a:effectLst/>
            </c:spPr>
          </c:marker>
          <c:yVal>
            <c:numRef>
              <c:f>'[1]Ppe.CR.1-3'!$Y$19:$Y$102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80.377745992754029</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8-CF52-4192-B274-31D99DC2B316}"/>
            </c:ext>
          </c:extLst>
        </c:ser>
        <c:ser>
          <c:idx val="10"/>
          <c:order val="9"/>
          <c:tx>
            <c:v>unknown: marginal</c:v>
          </c:tx>
          <c:spPr>
            <a:ln w="25400" cap="rnd">
              <a:noFill/>
              <a:round/>
            </a:ln>
            <a:effectLst/>
          </c:spPr>
          <c:marker>
            <c:symbol val="circle"/>
            <c:size val="14"/>
            <c:spPr>
              <a:noFill/>
              <a:ln w="9525">
                <a:solidFill>
                  <a:srgbClr val="FF0000"/>
                </a:solidFill>
              </a:ln>
              <a:effectLst/>
            </c:spPr>
          </c:marker>
          <c:yVal>
            <c:numRef>
              <c:f>'[1]Ppe.CR.1-3'!$Z$19:$Z$102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9-CF52-4192-B274-31D99DC2B316}"/>
            </c:ext>
          </c:extLst>
        </c:ser>
        <c:ser>
          <c:idx val="0"/>
          <c:order val="10"/>
          <c:tx>
            <c:v>unknown: no amp</c:v>
          </c:tx>
          <c:spPr>
            <a:ln w="25400" cap="rnd">
              <a:noFill/>
              <a:round/>
            </a:ln>
            <a:effectLst/>
          </c:spPr>
          <c:marker>
            <c:symbol val="circle"/>
            <c:size val="10"/>
            <c:spPr>
              <a:solidFill>
                <a:srgbClr val="FF0000"/>
              </a:solidFill>
              <a:ln w="9525">
                <a:solidFill>
                  <a:srgbClr val="FF0000"/>
                </a:solidFill>
              </a:ln>
              <a:effectLst/>
            </c:spPr>
          </c:marker>
          <c:yVal>
            <c:numRef>
              <c:f>'[1]Ppe.CR.1-3'!$V$19:$V$102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A-CF52-4192-B274-31D99DC2B316}"/>
            </c:ext>
          </c:extLst>
        </c:ser>
        <c:dLbls>
          <c:showLegendKey val="0"/>
          <c:showVal val="0"/>
          <c:showCatName val="0"/>
          <c:showSerName val="0"/>
          <c:showPercent val="0"/>
          <c:showBubbleSize val="0"/>
        </c:dLbls>
        <c:axId val="1066799151"/>
        <c:axId val="1066710719"/>
      </c:scatterChart>
      <c:valAx>
        <c:axId val="1066799151"/>
        <c:scaling>
          <c:orientation val="minMax"/>
          <c:max val="100"/>
          <c:min val="0"/>
        </c:scaling>
        <c:delete val="1"/>
        <c:axPos val="b"/>
        <c:numFmt formatCode="General" sourceLinked="1"/>
        <c:majorTickMark val="out"/>
        <c:minorTickMark val="none"/>
        <c:tickLblPos val="nextTo"/>
        <c:crossAx val="1066710719"/>
        <c:crosses val="autoZero"/>
        <c:crossBetween val="midCat"/>
      </c:valAx>
      <c:valAx>
        <c:axId val="1066710719"/>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HEX</a:t>
                </a:r>
                <a:r>
                  <a:rPr lang="en-US" sz="1400" baseline="0">
                    <a:solidFill>
                      <a:schemeClr val="tx1"/>
                    </a:solidFill>
                    <a:latin typeface="Arial" panose="020B0604020202020204" pitchFamily="34" charset="0"/>
                    <a:cs typeface="Arial" panose="020B0604020202020204" pitchFamily="34" charset="0"/>
                  </a:rPr>
                  <a:t> - FAM</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66799151"/>
        <c:crosses val="autoZero"/>
        <c:crossBetween val="midCat"/>
      </c:valAx>
      <c:spPr>
        <a:noFill/>
        <a:ln>
          <a:solidFill>
            <a:schemeClr val="tx1"/>
          </a:solidFill>
        </a:ln>
        <a:effectLst/>
      </c:spPr>
    </c:plotArea>
    <c:legend>
      <c:legendPos val="r"/>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latin typeface="Arial" panose="020B0604020202020204" pitchFamily="34" charset="0"/>
                <a:cs typeface="Arial" panose="020B0604020202020204" pitchFamily="34" charset="0"/>
              </a:rPr>
              <a:t>Fluorescence values</a:t>
            </a:r>
          </a:p>
        </c:rich>
      </c:tx>
      <c:layout>
        <c:manualLayout>
          <c:xMode val="edge"/>
          <c:yMode val="edge"/>
          <c:x val="0.27647464458382132"/>
          <c:y val="3.622812472077507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996246810913734"/>
          <c:y val="2.8173110577610388E-2"/>
          <c:w val="0.52411264452877726"/>
          <c:h val="0.78008118042280716"/>
        </c:manualLayout>
      </c:layout>
      <c:scatterChart>
        <c:scatterStyle val="lineMarker"/>
        <c:varyColors val="0"/>
        <c:ser>
          <c:idx val="2"/>
          <c:order val="0"/>
          <c:tx>
            <c:v>control:AA</c:v>
          </c:tx>
          <c:spPr>
            <a:ln w="25400" cap="rnd">
              <a:noFill/>
              <a:round/>
            </a:ln>
            <a:effectLst/>
          </c:spPr>
          <c:marker>
            <c:symbol val="triangle"/>
            <c:size val="12"/>
            <c:spPr>
              <a:solidFill>
                <a:schemeClr val="accent4"/>
              </a:solidFill>
              <a:ln w="9525">
                <a:solidFill>
                  <a:schemeClr val="tx1"/>
                </a:solidFill>
              </a:ln>
              <a:effectLst/>
            </c:spPr>
          </c:marker>
          <c:xVal>
            <c:numRef>
              <c:f>'[1]Ppe.CR.1-4'!$E$10:$E$12</c:f>
              <c:numCache>
                <c:formatCode>General</c:formatCode>
                <c:ptCount val="3"/>
                <c:pt idx="0">
                  <c:v>77.121850490635197</c:v>
                </c:pt>
                <c:pt idx="1">
                  <c:v>77.27312005407596</c:v>
                </c:pt>
                <c:pt idx="2">
                  <c:v>78.679522160146632</c:v>
                </c:pt>
              </c:numCache>
            </c:numRef>
          </c:xVal>
          <c:yVal>
            <c:numRef>
              <c:f>'[1]Ppe.CR.1-4'!$F$10:$F$12</c:f>
              <c:numCache>
                <c:formatCode>General</c:formatCode>
                <c:ptCount val="3"/>
                <c:pt idx="0">
                  <c:v>10.999228636956735</c:v>
                </c:pt>
                <c:pt idx="1">
                  <c:v>11.502952589115353</c:v>
                </c:pt>
                <c:pt idx="2">
                  <c:v>11.781192136786039</c:v>
                </c:pt>
              </c:numCache>
            </c:numRef>
          </c:yVal>
          <c:smooth val="0"/>
          <c:extLst>
            <c:ext xmlns:c16="http://schemas.microsoft.com/office/drawing/2014/chart" uri="{C3380CC4-5D6E-409C-BE32-E72D297353CC}">
              <c16:uniqueId val="{00000000-13EF-4BB7-9F6A-71F22254A85B}"/>
            </c:ext>
          </c:extLst>
        </c:ser>
        <c:ser>
          <c:idx val="3"/>
          <c:order val="1"/>
          <c:tx>
            <c:v>control:AB</c:v>
          </c:tx>
          <c:spPr>
            <a:ln w="25400" cap="rnd">
              <a:noFill/>
              <a:round/>
            </a:ln>
            <a:effectLst/>
          </c:spPr>
          <c:marker>
            <c:symbol val="diamond"/>
            <c:size val="12"/>
            <c:spPr>
              <a:solidFill>
                <a:schemeClr val="accent4"/>
              </a:solidFill>
              <a:ln w="9525">
                <a:solidFill>
                  <a:schemeClr val="tx1"/>
                </a:solidFill>
              </a:ln>
              <a:effectLst/>
            </c:spPr>
          </c:marker>
          <c:xVal>
            <c:numRef>
              <c:f>'[1]Ppe.CR.1-4'!$E$13:$E$15</c:f>
              <c:numCache>
                <c:formatCode>General</c:formatCode>
                <c:ptCount val="3"/>
                <c:pt idx="0">
                  <c:v>35.554146780008224</c:v>
                </c:pt>
                <c:pt idx="1">
                  <c:v>40.852073031066396</c:v>
                </c:pt>
                <c:pt idx="2">
                  <c:v>36.241390309186002</c:v>
                </c:pt>
              </c:numCache>
            </c:numRef>
          </c:xVal>
          <c:yVal>
            <c:numRef>
              <c:f>'[1]Ppe.CR.1-4'!$F$13:$F$15</c:f>
              <c:numCache>
                <c:formatCode>General</c:formatCode>
                <c:ptCount val="3"/>
                <c:pt idx="0">
                  <c:v>45.528868915209728</c:v>
                </c:pt>
                <c:pt idx="1">
                  <c:v>49.362298919125415</c:v>
                </c:pt>
                <c:pt idx="2">
                  <c:v>45.504373766074821</c:v>
                </c:pt>
              </c:numCache>
            </c:numRef>
          </c:yVal>
          <c:smooth val="0"/>
          <c:extLst>
            <c:ext xmlns:c16="http://schemas.microsoft.com/office/drawing/2014/chart" uri="{C3380CC4-5D6E-409C-BE32-E72D297353CC}">
              <c16:uniqueId val="{00000001-13EF-4BB7-9F6A-71F22254A85B}"/>
            </c:ext>
          </c:extLst>
        </c:ser>
        <c:ser>
          <c:idx val="4"/>
          <c:order val="2"/>
          <c:tx>
            <c:v>control:BB</c:v>
          </c:tx>
          <c:spPr>
            <a:ln w="25400" cap="rnd">
              <a:noFill/>
              <a:round/>
            </a:ln>
            <a:effectLst/>
          </c:spPr>
          <c:marker>
            <c:symbol val="square"/>
            <c:size val="12"/>
            <c:spPr>
              <a:solidFill>
                <a:schemeClr val="accent4"/>
              </a:solidFill>
              <a:ln w="9525">
                <a:solidFill>
                  <a:schemeClr val="tx1"/>
                </a:solidFill>
              </a:ln>
              <a:effectLst/>
            </c:spPr>
          </c:marker>
          <c:xVal>
            <c:numRef>
              <c:f>'[1]Ppe.CR.1-4'!$E$16:$E$18</c:f>
              <c:numCache>
                <c:formatCode>General</c:formatCode>
                <c:ptCount val="3"/>
                <c:pt idx="0">
                  <c:v>0.78103880907386902</c:v>
                </c:pt>
                <c:pt idx="1">
                  <c:v>0.64328214217774371</c:v>
                </c:pt>
                <c:pt idx="2">
                  <c:v>6.5509900414265427</c:v>
                </c:pt>
              </c:numCache>
            </c:numRef>
          </c:xVal>
          <c:yVal>
            <c:numRef>
              <c:f>'[1]Ppe.CR.1-4'!$F$16:$F$18</c:f>
              <c:numCache>
                <c:formatCode>General</c:formatCode>
                <c:ptCount val="3"/>
                <c:pt idx="0">
                  <c:v>80.169239124528559</c:v>
                </c:pt>
                <c:pt idx="1">
                  <c:v>76.913100167582044</c:v>
                </c:pt>
                <c:pt idx="2">
                  <c:v>60.512772468028942</c:v>
                </c:pt>
              </c:numCache>
            </c:numRef>
          </c:yVal>
          <c:smooth val="0"/>
          <c:extLst>
            <c:ext xmlns:c16="http://schemas.microsoft.com/office/drawing/2014/chart" uri="{C3380CC4-5D6E-409C-BE32-E72D297353CC}">
              <c16:uniqueId val="{00000002-13EF-4BB7-9F6A-71F22254A85B}"/>
            </c:ext>
          </c:extLst>
        </c:ser>
        <c:ser>
          <c:idx val="5"/>
          <c:order val="3"/>
          <c:tx>
            <c:v>control:NTC</c:v>
          </c:tx>
          <c:spPr>
            <a:ln w="25400" cap="rnd">
              <a:noFill/>
              <a:round/>
            </a:ln>
            <a:effectLst/>
          </c:spPr>
          <c:marker>
            <c:symbol val="circle"/>
            <c:size val="12"/>
            <c:spPr>
              <a:solidFill>
                <a:schemeClr val="accent4"/>
              </a:solidFill>
              <a:ln w="9525">
                <a:solidFill>
                  <a:schemeClr val="tx1"/>
                </a:solidFill>
              </a:ln>
              <a:effectLst/>
            </c:spPr>
          </c:marker>
          <c:xVal>
            <c:numRef>
              <c:f>'[1]Ppe.CR.1-4'!$E$7:$E$9</c:f>
              <c:numCache>
                <c:formatCode>General</c:formatCode>
                <c:ptCount val="3"/>
                <c:pt idx="0">
                  <c:v>5.5020040588234753</c:v>
                </c:pt>
                <c:pt idx="1">
                  <c:v>0.6434321006323831</c:v>
                </c:pt>
                <c:pt idx="2">
                  <c:v>0.92811854931009374</c:v>
                </c:pt>
              </c:numCache>
            </c:numRef>
          </c:xVal>
          <c:yVal>
            <c:numRef>
              <c:f>'[1]Ppe.CR.1-4'!$F$7:$F$9</c:f>
              <c:numCache>
                <c:formatCode>General</c:formatCode>
                <c:ptCount val="3"/>
                <c:pt idx="0">
                  <c:v>1.204044125147719</c:v>
                </c:pt>
                <c:pt idx="1">
                  <c:v>0</c:v>
                </c:pt>
                <c:pt idx="2">
                  <c:v>0.13673933033994795</c:v>
                </c:pt>
              </c:numCache>
            </c:numRef>
          </c:yVal>
          <c:smooth val="0"/>
          <c:extLst>
            <c:ext xmlns:c16="http://schemas.microsoft.com/office/drawing/2014/chart" uri="{C3380CC4-5D6E-409C-BE32-E72D297353CC}">
              <c16:uniqueId val="{00000003-13EF-4BB7-9F6A-71F22254A85B}"/>
            </c:ext>
          </c:extLst>
        </c:ser>
        <c:ser>
          <c:idx val="0"/>
          <c:order val="4"/>
          <c:tx>
            <c:v>unknown:AA</c:v>
          </c:tx>
          <c:spPr>
            <a:ln w="25400" cap="rnd">
              <a:noFill/>
              <a:round/>
            </a:ln>
            <a:effectLst/>
          </c:spPr>
          <c:marker>
            <c:symbol val="triangle"/>
            <c:size val="10"/>
            <c:spPr>
              <a:noFill/>
              <a:ln w="9525">
                <a:solidFill>
                  <a:schemeClr val="tx1"/>
                </a:solidFill>
              </a:ln>
              <a:effectLst/>
            </c:spPr>
          </c:marker>
          <c:xVal>
            <c:numRef>
              <c:f>'[1]Ppe.CR.1-4'!$E$19:$E$102</c:f>
              <c:numCache>
                <c:formatCode>General</c:formatCode>
                <c:ptCount val="84"/>
                <c:pt idx="0">
                  <c:v>35.332734973061008</c:v>
                </c:pt>
                <c:pt idx="1">
                  <c:v>1.2758163840907377</c:v>
                </c:pt>
                <c:pt idx="2">
                  <c:v>0.57458230881344319</c:v>
                </c:pt>
                <c:pt idx="3">
                  <c:v>49.705632799899682</c:v>
                </c:pt>
                <c:pt idx="4">
                  <c:v>1.1020829396683922</c:v>
                </c:pt>
                <c:pt idx="5">
                  <c:v>47.239952517748698</c:v>
                </c:pt>
                <c:pt idx="6">
                  <c:v>0.92083123176084536</c:v>
                </c:pt>
                <c:pt idx="7">
                  <c:v>1.0524108646366581</c:v>
                </c:pt>
                <c:pt idx="8">
                  <c:v>0.30864444414429354</c:v>
                </c:pt>
                <c:pt idx="9">
                  <c:v>2.2557636835245805</c:v>
                </c:pt>
                <c:pt idx="10">
                  <c:v>72.35221610935676</c:v>
                </c:pt>
                <c:pt idx="11">
                  <c:v>84.353078074403783</c:v>
                </c:pt>
                <c:pt idx="12">
                  <c:v>1.0291475655846209</c:v>
                </c:pt>
                <c:pt idx="13">
                  <c:v>0.92715584987763533</c:v>
                </c:pt>
                <c:pt idx="14">
                  <c:v>46.772838334705511</c:v>
                </c:pt>
                <c:pt idx="15">
                  <c:v>0.73805497815028387</c:v>
                </c:pt>
                <c:pt idx="16">
                  <c:v>43.200757581444634</c:v>
                </c:pt>
                <c:pt idx="17">
                  <c:v>2.2268080336434308</c:v>
                </c:pt>
                <c:pt idx="18">
                  <c:v>44.604486657987422</c:v>
                </c:pt>
                <c:pt idx="19">
                  <c:v>0.55565679963671366</c:v>
                </c:pt>
                <c:pt idx="20">
                  <c:v>0.84656243773291973</c:v>
                </c:pt>
                <c:pt idx="21">
                  <c:v>4.5462818285311348</c:v>
                </c:pt>
                <c:pt idx="22">
                  <c:v>39.820900932514576</c:v>
                </c:pt>
                <c:pt idx="23">
                  <c:v>81.991532472892416</c:v>
                </c:pt>
                <c:pt idx="24">
                  <c:v>74.806838794478253</c:v>
                </c:pt>
                <c:pt idx="25">
                  <c:v>44.451730152864464</c:v>
                </c:pt>
                <c:pt idx="26">
                  <c:v>90.24553500201111</c:v>
                </c:pt>
                <c:pt idx="27">
                  <c:v>1.9559504715751113</c:v>
                </c:pt>
                <c:pt idx="28">
                  <c:v>2.6566463479080196</c:v>
                </c:pt>
                <c:pt idx="29">
                  <c:v>95.417178884659805</c:v>
                </c:pt>
                <c:pt idx="30">
                  <c:v>2.6491916978912933</c:v>
                </c:pt>
                <c:pt idx="31">
                  <c:v>0.52959942520441894</c:v>
                </c:pt>
                <c:pt idx="32">
                  <c:v>1.265354745152987</c:v>
                </c:pt>
                <c:pt idx="33">
                  <c:v>0.87574038283622213</c:v>
                </c:pt>
                <c:pt idx="34">
                  <c:v>3.3222709498486402</c:v>
                </c:pt>
                <c:pt idx="35">
                  <c:v>50.757802146384179</c:v>
                </c:pt>
                <c:pt idx="36">
                  <c:v>1.233124751973613</c:v>
                </c:pt>
                <c:pt idx="37">
                  <c:v>0.83700847562206138</c:v>
                </c:pt>
                <c:pt idx="38">
                  <c:v>86.79777362932856</c:v>
                </c:pt>
                <c:pt idx="39">
                  <c:v>59.182475853526753</c:v>
                </c:pt>
                <c:pt idx="40">
                  <c:v>1.1384523690950874</c:v>
                </c:pt>
                <c:pt idx="41">
                  <c:v>1.3847509390865855</c:v>
                </c:pt>
                <c:pt idx="42">
                  <c:v>0.77616919750336122</c:v>
                </c:pt>
                <c:pt idx="43">
                  <c:v>0.81658109165363235</c:v>
                </c:pt>
                <c:pt idx="44">
                  <c:v>0.88123298373767223</c:v>
                </c:pt>
                <c:pt idx="45">
                  <c:v>4.5203470179859027</c:v>
                </c:pt>
                <c:pt idx="46">
                  <c:v>1.1078305822981018</c:v>
                </c:pt>
                <c:pt idx="47">
                  <c:v>1.11817811267212</c:v>
                </c:pt>
                <c:pt idx="48">
                  <c:v>0.5135816299225614</c:v>
                </c:pt>
                <c:pt idx="49">
                  <c:v>0</c:v>
                </c:pt>
                <c:pt idx="50">
                  <c:v>42.359504920637562</c:v>
                </c:pt>
                <c:pt idx="51">
                  <c:v>1.5719247268280889</c:v>
                </c:pt>
                <c:pt idx="52">
                  <c:v>49.155449490165502</c:v>
                </c:pt>
                <c:pt idx="53">
                  <c:v>100</c:v>
                </c:pt>
                <c:pt idx="54">
                  <c:v>41.678831524637125</c:v>
                </c:pt>
                <c:pt idx="55">
                  <c:v>0.98945160107031549</c:v>
                </c:pt>
                <c:pt idx="56">
                  <c:v>0.39455873330205016</c:v>
                </c:pt>
                <c:pt idx="57">
                  <c:v>0.41893934356887347</c:v>
                </c:pt>
                <c:pt idx="58">
                  <c:v>2.855015972766207</c:v>
                </c:pt>
                <c:pt idx="59">
                  <c:v>1.0034610122841041</c:v>
                </c:pt>
                <c:pt idx="60">
                  <c:v>35.32745540860445</c:v>
                </c:pt>
                <c:pt idx="61">
                  <c:v>1.4383348292195342</c:v>
                </c:pt>
                <c:pt idx="62">
                  <c:v>0.3525426303545795</c:v>
                </c:pt>
                <c:pt idx="63">
                  <c:v>1.2869297523133805</c:v>
                </c:pt>
                <c:pt idx="64">
                  <c:v>1.3528281575443015</c:v>
                </c:pt>
                <c:pt idx="65">
                  <c:v>1.0985170508906086</c:v>
                </c:pt>
                <c:pt idx="66">
                  <c:v>0.7299388649184787</c:v>
                </c:pt>
                <c:pt idx="67">
                  <c:v>0.79557710395091408</c:v>
                </c:pt>
                <c:pt idx="68">
                  <c:v>0.35480648014386867</c:v>
                </c:pt>
                <c:pt idx="69">
                  <c:v>0.40397276900965529</c:v>
                </c:pt>
                <c:pt idx="70">
                  <c:v>40.839858498584178</c:v>
                </c:pt>
                <c:pt idx="71">
                  <c:v>35.499786613957369</c:v>
                </c:pt>
                <c:pt idx="72">
                  <c:v>1.1018613611117591</c:v>
                </c:pt>
                <c:pt idx="73">
                  <c:v>0.74336840114816927</c:v>
                </c:pt>
                <c:pt idx="74">
                  <c:v>0.6824622132402105</c:v>
                </c:pt>
                <c:pt idx="75">
                  <c:v>44.017362958954678</c:v>
                </c:pt>
                <c:pt idx="76">
                  <c:v>0.73315010140452452</c:v>
                </c:pt>
                <c:pt idx="77">
                  <c:v>0.71749661798703523</c:v>
                </c:pt>
                <c:pt idx="78">
                  <c:v>0.54996442745501439</c:v>
                </c:pt>
                <c:pt idx="79">
                  <c:v>0.266974945168377</c:v>
                </c:pt>
                <c:pt idx="80">
                  <c:v>1.6376442681551695</c:v>
                </c:pt>
                <c:pt idx="81">
                  <c:v>61.979193438660282</c:v>
                </c:pt>
                <c:pt idx="82">
                  <c:v>0.87209948344093391</c:v>
                </c:pt>
                <c:pt idx="83">
                  <c:v>43.87325297318398</c:v>
                </c:pt>
              </c:numCache>
            </c:numRef>
          </c:xVal>
          <c:yVal>
            <c:numRef>
              <c:f>'[1]Ppe.CR.1-4'!$AE$19:$AE$102</c:f>
              <c:numCache>
                <c:formatCode>General</c:formatCode>
                <c:ptCount val="84"/>
                <c:pt idx="0">
                  <c:v>#N/A</c:v>
                </c:pt>
                <c:pt idx="1">
                  <c:v>#N/A</c:v>
                </c:pt>
                <c:pt idx="2">
                  <c:v>#N/A</c:v>
                </c:pt>
                <c:pt idx="3">
                  <c:v>#N/A</c:v>
                </c:pt>
                <c:pt idx="4">
                  <c:v>#N/A</c:v>
                </c:pt>
                <c:pt idx="5">
                  <c:v>#N/A</c:v>
                </c:pt>
                <c:pt idx="6">
                  <c:v>#N/A</c:v>
                </c:pt>
                <c:pt idx="7">
                  <c:v>#N/A</c:v>
                </c:pt>
                <c:pt idx="8">
                  <c:v>#N/A</c:v>
                </c:pt>
                <c:pt idx="9">
                  <c:v>#N/A</c:v>
                </c:pt>
                <c:pt idx="10">
                  <c:v>0.70734459779355208</c:v>
                </c:pt>
                <c:pt idx="11">
                  <c:v>1.0563273982798476</c:v>
                </c:pt>
                <c:pt idx="12">
                  <c:v>#N/A</c:v>
                </c:pt>
                <c:pt idx="13">
                  <c:v>#N/A</c:v>
                </c:pt>
                <c:pt idx="14">
                  <c:v>#N/A</c:v>
                </c:pt>
                <c:pt idx="15">
                  <c:v>#N/A</c:v>
                </c:pt>
                <c:pt idx="16">
                  <c:v>#N/A</c:v>
                </c:pt>
                <c:pt idx="17">
                  <c:v>#N/A</c:v>
                </c:pt>
                <c:pt idx="18">
                  <c:v>#N/A</c:v>
                </c:pt>
                <c:pt idx="19">
                  <c:v>#N/A</c:v>
                </c:pt>
                <c:pt idx="20">
                  <c:v>#N/A</c:v>
                </c:pt>
                <c:pt idx="21">
                  <c:v>#N/A</c:v>
                </c:pt>
                <c:pt idx="22">
                  <c:v>#N/A</c:v>
                </c:pt>
                <c:pt idx="23">
                  <c:v>0.88366620226023751</c:v>
                </c:pt>
                <c:pt idx="24">
                  <c:v>0.6423099038813842</c:v>
                </c:pt>
                <c:pt idx="25">
                  <c:v>#N/A</c:v>
                </c:pt>
                <c:pt idx="26">
                  <c:v>1.3799164168106126</c:v>
                </c:pt>
                <c:pt idx="27">
                  <c:v>#N/A</c:v>
                </c:pt>
                <c:pt idx="28">
                  <c:v>#N/A</c:v>
                </c:pt>
                <c:pt idx="29">
                  <c:v>6.8620488667867896</c:v>
                </c:pt>
                <c:pt idx="30">
                  <c:v>#N/A</c:v>
                </c:pt>
                <c:pt idx="31">
                  <c:v>#N/A</c:v>
                </c:pt>
                <c:pt idx="32">
                  <c:v>#N/A</c:v>
                </c:pt>
                <c:pt idx="33">
                  <c:v>#N/A</c:v>
                </c:pt>
                <c:pt idx="34">
                  <c:v>#N/A</c:v>
                </c:pt>
                <c:pt idx="35">
                  <c:v>#N/A</c:v>
                </c:pt>
                <c:pt idx="36">
                  <c:v>#N/A</c:v>
                </c:pt>
                <c:pt idx="37">
                  <c:v>#N/A</c:v>
                </c:pt>
                <c:pt idx="38">
                  <c:v>0.96512513525749433</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1.6199325844427257</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1.3402283476295529</c:v>
                </c:pt>
                <c:pt idx="82">
                  <c:v>#N/A</c:v>
                </c:pt>
                <c:pt idx="83">
                  <c:v>1.7594515787853142</c:v>
                </c:pt>
              </c:numCache>
            </c:numRef>
          </c:yVal>
          <c:smooth val="0"/>
          <c:extLst>
            <c:ext xmlns:c16="http://schemas.microsoft.com/office/drawing/2014/chart" uri="{C3380CC4-5D6E-409C-BE32-E72D297353CC}">
              <c16:uniqueId val="{00000004-13EF-4BB7-9F6A-71F22254A85B}"/>
            </c:ext>
          </c:extLst>
        </c:ser>
        <c:ser>
          <c:idx val="8"/>
          <c:order val="5"/>
          <c:tx>
            <c:v>unknown:AB</c:v>
          </c:tx>
          <c:spPr>
            <a:ln w="25400" cap="rnd">
              <a:noFill/>
              <a:round/>
            </a:ln>
            <a:effectLst/>
          </c:spPr>
          <c:marker>
            <c:symbol val="diamond"/>
            <c:size val="10"/>
            <c:spPr>
              <a:noFill/>
              <a:ln w="9525">
                <a:solidFill>
                  <a:schemeClr val="tx1"/>
                </a:solidFill>
              </a:ln>
              <a:effectLst/>
            </c:spPr>
          </c:marker>
          <c:xVal>
            <c:numRef>
              <c:f>'[1]Ppe.CR.1-4'!$E$19:$E$102</c:f>
              <c:numCache>
                <c:formatCode>General</c:formatCode>
                <c:ptCount val="84"/>
                <c:pt idx="0">
                  <c:v>35.332734973061008</c:v>
                </c:pt>
                <c:pt idx="1">
                  <c:v>1.2758163840907377</c:v>
                </c:pt>
                <c:pt idx="2">
                  <c:v>0.57458230881344319</c:v>
                </c:pt>
                <c:pt idx="3">
                  <c:v>49.705632799899682</c:v>
                </c:pt>
                <c:pt idx="4">
                  <c:v>1.1020829396683922</c:v>
                </c:pt>
                <c:pt idx="5">
                  <c:v>47.239952517748698</c:v>
                </c:pt>
                <c:pt idx="6">
                  <c:v>0.92083123176084536</c:v>
                </c:pt>
                <c:pt idx="7">
                  <c:v>1.0524108646366581</c:v>
                </c:pt>
                <c:pt idx="8">
                  <c:v>0.30864444414429354</c:v>
                </c:pt>
                <c:pt idx="9">
                  <c:v>2.2557636835245805</c:v>
                </c:pt>
                <c:pt idx="10">
                  <c:v>72.35221610935676</c:v>
                </c:pt>
                <c:pt idx="11">
                  <c:v>84.353078074403783</c:v>
                </c:pt>
                <c:pt idx="12">
                  <c:v>1.0291475655846209</c:v>
                </c:pt>
                <c:pt idx="13">
                  <c:v>0.92715584987763533</c:v>
                </c:pt>
                <c:pt idx="14">
                  <c:v>46.772838334705511</c:v>
                </c:pt>
                <c:pt idx="15">
                  <c:v>0.73805497815028387</c:v>
                </c:pt>
                <c:pt idx="16">
                  <c:v>43.200757581444634</c:v>
                </c:pt>
                <c:pt idx="17">
                  <c:v>2.2268080336434308</c:v>
                </c:pt>
                <c:pt idx="18">
                  <c:v>44.604486657987422</c:v>
                </c:pt>
                <c:pt idx="19">
                  <c:v>0.55565679963671366</c:v>
                </c:pt>
                <c:pt idx="20">
                  <c:v>0.84656243773291973</c:v>
                </c:pt>
                <c:pt idx="21">
                  <c:v>4.5462818285311348</c:v>
                </c:pt>
                <c:pt idx="22">
                  <c:v>39.820900932514576</c:v>
                </c:pt>
                <c:pt idx="23">
                  <c:v>81.991532472892416</c:v>
                </c:pt>
                <c:pt idx="24">
                  <c:v>74.806838794478253</c:v>
                </c:pt>
                <c:pt idx="25">
                  <c:v>44.451730152864464</c:v>
                </c:pt>
                <c:pt idx="26">
                  <c:v>90.24553500201111</c:v>
                </c:pt>
                <c:pt idx="27">
                  <c:v>1.9559504715751113</c:v>
                </c:pt>
                <c:pt idx="28">
                  <c:v>2.6566463479080196</c:v>
                </c:pt>
                <c:pt idx="29">
                  <c:v>95.417178884659805</c:v>
                </c:pt>
                <c:pt idx="30">
                  <c:v>2.6491916978912933</c:v>
                </c:pt>
                <c:pt idx="31">
                  <c:v>0.52959942520441894</c:v>
                </c:pt>
                <c:pt idx="32">
                  <c:v>1.265354745152987</c:v>
                </c:pt>
                <c:pt idx="33">
                  <c:v>0.87574038283622213</c:v>
                </c:pt>
                <c:pt idx="34">
                  <c:v>3.3222709498486402</c:v>
                </c:pt>
                <c:pt idx="35">
                  <c:v>50.757802146384179</c:v>
                </c:pt>
                <c:pt idx="36">
                  <c:v>1.233124751973613</c:v>
                </c:pt>
                <c:pt idx="37">
                  <c:v>0.83700847562206138</c:v>
                </c:pt>
                <c:pt idx="38">
                  <c:v>86.79777362932856</c:v>
                </c:pt>
                <c:pt idx="39">
                  <c:v>59.182475853526753</c:v>
                </c:pt>
                <c:pt idx="40">
                  <c:v>1.1384523690950874</c:v>
                </c:pt>
                <c:pt idx="41">
                  <c:v>1.3847509390865855</c:v>
                </c:pt>
                <c:pt idx="42">
                  <c:v>0.77616919750336122</c:v>
                </c:pt>
                <c:pt idx="43">
                  <c:v>0.81658109165363235</c:v>
                </c:pt>
                <c:pt idx="44">
                  <c:v>0.88123298373767223</c:v>
                </c:pt>
                <c:pt idx="45">
                  <c:v>4.5203470179859027</c:v>
                </c:pt>
                <c:pt idx="46">
                  <c:v>1.1078305822981018</c:v>
                </c:pt>
                <c:pt idx="47">
                  <c:v>1.11817811267212</c:v>
                </c:pt>
                <c:pt idx="48">
                  <c:v>0.5135816299225614</c:v>
                </c:pt>
                <c:pt idx="49">
                  <c:v>0</c:v>
                </c:pt>
                <c:pt idx="50">
                  <c:v>42.359504920637562</c:v>
                </c:pt>
                <c:pt idx="51">
                  <c:v>1.5719247268280889</c:v>
                </c:pt>
                <c:pt idx="52">
                  <c:v>49.155449490165502</c:v>
                </c:pt>
                <c:pt idx="53">
                  <c:v>100</c:v>
                </c:pt>
                <c:pt idx="54">
                  <c:v>41.678831524637125</c:v>
                </c:pt>
                <c:pt idx="55">
                  <c:v>0.98945160107031549</c:v>
                </c:pt>
                <c:pt idx="56">
                  <c:v>0.39455873330205016</c:v>
                </c:pt>
                <c:pt idx="57">
                  <c:v>0.41893934356887347</c:v>
                </c:pt>
                <c:pt idx="58">
                  <c:v>2.855015972766207</c:v>
                </c:pt>
                <c:pt idx="59">
                  <c:v>1.0034610122841041</c:v>
                </c:pt>
                <c:pt idx="60">
                  <c:v>35.32745540860445</c:v>
                </c:pt>
                <c:pt idx="61">
                  <c:v>1.4383348292195342</c:v>
                </c:pt>
                <c:pt idx="62">
                  <c:v>0.3525426303545795</c:v>
                </c:pt>
                <c:pt idx="63">
                  <c:v>1.2869297523133805</c:v>
                </c:pt>
                <c:pt idx="64">
                  <c:v>1.3528281575443015</c:v>
                </c:pt>
                <c:pt idx="65">
                  <c:v>1.0985170508906086</c:v>
                </c:pt>
                <c:pt idx="66">
                  <c:v>0.7299388649184787</c:v>
                </c:pt>
                <c:pt idx="67">
                  <c:v>0.79557710395091408</c:v>
                </c:pt>
                <c:pt idx="68">
                  <c:v>0.35480648014386867</c:v>
                </c:pt>
                <c:pt idx="69">
                  <c:v>0.40397276900965529</c:v>
                </c:pt>
                <c:pt idx="70">
                  <c:v>40.839858498584178</c:v>
                </c:pt>
                <c:pt idx="71">
                  <c:v>35.499786613957369</c:v>
                </c:pt>
                <c:pt idx="72">
                  <c:v>1.1018613611117591</c:v>
                </c:pt>
                <c:pt idx="73">
                  <c:v>0.74336840114816927</c:v>
                </c:pt>
                <c:pt idx="74">
                  <c:v>0.6824622132402105</c:v>
                </c:pt>
                <c:pt idx="75">
                  <c:v>44.017362958954678</c:v>
                </c:pt>
                <c:pt idx="76">
                  <c:v>0.73315010140452452</c:v>
                </c:pt>
                <c:pt idx="77">
                  <c:v>0.71749661798703523</c:v>
                </c:pt>
                <c:pt idx="78">
                  <c:v>0.54996442745501439</c:v>
                </c:pt>
                <c:pt idx="79">
                  <c:v>0.266974945168377</c:v>
                </c:pt>
                <c:pt idx="80">
                  <c:v>1.6376442681551695</c:v>
                </c:pt>
                <c:pt idx="81">
                  <c:v>61.979193438660282</c:v>
                </c:pt>
                <c:pt idx="82">
                  <c:v>0.87209948344093391</c:v>
                </c:pt>
                <c:pt idx="83">
                  <c:v>43.87325297318398</c:v>
                </c:pt>
              </c:numCache>
            </c:numRef>
          </c:xVal>
          <c:yVal>
            <c:numRef>
              <c:f>'[1]Ppe.CR.1-4'!$AF$19:$AF$102</c:f>
              <c:numCache>
                <c:formatCode>General</c:formatCode>
                <c:ptCount val="84"/>
                <c:pt idx="0">
                  <c:v>39.904231264253411</c:v>
                </c:pt>
                <c:pt idx="1">
                  <c:v>#N/A</c:v>
                </c:pt>
                <c:pt idx="2">
                  <c:v>#N/A</c:v>
                </c:pt>
                <c:pt idx="3">
                  <c:v>52.686083786160076</c:v>
                </c:pt>
                <c:pt idx="4">
                  <c:v>#N/A</c:v>
                </c:pt>
                <c:pt idx="5">
                  <c:v>50.746567889579829</c:v>
                </c:pt>
                <c:pt idx="6">
                  <c:v>#N/A</c:v>
                </c:pt>
                <c:pt idx="7">
                  <c:v>#N/A</c:v>
                </c:pt>
                <c:pt idx="8">
                  <c:v>#N/A</c:v>
                </c:pt>
                <c:pt idx="9">
                  <c:v>#N/A</c:v>
                </c:pt>
                <c:pt idx="10">
                  <c:v>#N/A</c:v>
                </c:pt>
                <c:pt idx="11">
                  <c:v>#N/A</c:v>
                </c:pt>
                <c:pt idx="12">
                  <c:v>#N/A</c:v>
                </c:pt>
                <c:pt idx="13">
                  <c:v>#N/A</c:v>
                </c:pt>
                <c:pt idx="14">
                  <c:v>52.218029923079669</c:v>
                </c:pt>
                <c:pt idx="15">
                  <c:v>#N/A</c:v>
                </c:pt>
                <c:pt idx="16">
                  <c:v>49.3594840765588</c:v>
                </c:pt>
                <c:pt idx="17">
                  <c:v>#N/A</c:v>
                </c:pt>
                <c:pt idx="18">
                  <c:v>49.974349116886202</c:v>
                </c:pt>
                <c:pt idx="19">
                  <c:v>#N/A</c:v>
                </c:pt>
                <c:pt idx="20">
                  <c:v>#N/A</c:v>
                </c:pt>
                <c:pt idx="21">
                  <c:v>#N/A</c:v>
                </c:pt>
                <c:pt idx="22">
                  <c:v>44.45211244654628</c:v>
                </c:pt>
                <c:pt idx="23">
                  <c:v>#N/A</c:v>
                </c:pt>
                <c:pt idx="24">
                  <c:v>#N/A</c:v>
                </c:pt>
                <c:pt idx="25">
                  <c:v>50.932813724584378</c:v>
                </c:pt>
                <c:pt idx="26">
                  <c:v>#N/A</c:v>
                </c:pt>
                <c:pt idx="27">
                  <c:v>#N/A</c:v>
                </c:pt>
                <c:pt idx="28">
                  <c:v>#N/A</c:v>
                </c:pt>
                <c:pt idx="29">
                  <c:v>#N/A</c:v>
                </c:pt>
                <c:pt idx="30">
                  <c:v>#N/A</c:v>
                </c:pt>
                <c:pt idx="31">
                  <c:v>#N/A</c:v>
                </c:pt>
                <c:pt idx="32">
                  <c:v>#N/A</c:v>
                </c:pt>
                <c:pt idx="33">
                  <c:v>#N/A</c:v>
                </c:pt>
                <c:pt idx="34">
                  <c:v>#N/A</c:v>
                </c:pt>
                <c:pt idx="35">
                  <c:v>52.300361634245554</c:v>
                </c:pt>
                <c:pt idx="36">
                  <c:v>#N/A</c:v>
                </c:pt>
                <c:pt idx="37">
                  <c:v>#N/A</c:v>
                </c:pt>
                <c:pt idx="38">
                  <c:v>#N/A</c:v>
                </c:pt>
                <c:pt idx="39">
                  <c:v>45.943869032769555</c:v>
                </c:pt>
                <c:pt idx="40">
                  <c:v>#N/A</c:v>
                </c:pt>
                <c:pt idx="41">
                  <c:v>#N/A</c:v>
                </c:pt>
                <c:pt idx="42">
                  <c:v>#N/A</c:v>
                </c:pt>
                <c:pt idx="43">
                  <c:v>#N/A</c:v>
                </c:pt>
                <c:pt idx="44">
                  <c:v>#N/A</c:v>
                </c:pt>
                <c:pt idx="45">
                  <c:v>#N/A</c:v>
                </c:pt>
                <c:pt idx="46">
                  <c:v>#N/A</c:v>
                </c:pt>
                <c:pt idx="47">
                  <c:v>#N/A</c:v>
                </c:pt>
                <c:pt idx="48">
                  <c:v>#N/A</c:v>
                </c:pt>
                <c:pt idx="49">
                  <c:v>#N/A</c:v>
                </c:pt>
                <c:pt idx="50">
                  <c:v>46.252559838224279</c:v>
                </c:pt>
                <c:pt idx="51">
                  <c:v>#N/A</c:v>
                </c:pt>
                <c:pt idx="52">
                  <c:v>54.993988979663925</c:v>
                </c:pt>
                <c:pt idx="53">
                  <c:v>#N/A</c:v>
                </c:pt>
                <c:pt idx="54">
                  <c:v>46.17672520448042</c:v>
                </c:pt>
                <c:pt idx="55">
                  <c:v>#N/A</c:v>
                </c:pt>
                <c:pt idx="56">
                  <c:v>#N/A</c:v>
                </c:pt>
                <c:pt idx="57">
                  <c:v>#N/A</c:v>
                </c:pt>
                <c:pt idx="58">
                  <c:v>#N/A</c:v>
                </c:pt>
                <c:pt idx="59">
                  <c:v>#N/A</c:v>
                </c:pt>
                <c:pt idx="60">
                  <c:v>40.154183592082731</c:v>
                </c:pt>
                <c:pt idx="61">
                  <c:v>#N/A</c:v>
                </c:pt>
                <c:pt idx="62">
                  <c:v>#N/A</c:v>
                </c:pt>
                <c:pt idx="63">
                  <c:v>#N/A</c:v>
                </c:pt>
                <c:pt idx="64">
                  <c:v>#N/A</c:v>
                </c:pt>
                <c:pt idx="65">
                  <c:v>#N/A</c:v>
                </c:pt>
                <c:pt idx="66">
                  <c:v>#N/A</c:v>
                </c:pt>
                <c:pt idx="67">
                  <c:v>#N/A</c:v>
                </c:pt>
                <c:pt idx="68">
                  <c:v>#N/A</c:v>
                </c:pt>
                <c:pt idx="69">
                  <c:v>#N/A</c:v>
                </c:pt>
                <c:pt idx="70">
                  <c:v>45.752793971100353</c:v>
                </c:pt>
                <c:pt idx="71">
                  <c:v>38.7844681035875</c:v>
                </c:pt>
                <c:pt idx="72">
                  <c:v>#N/A</c:v>
                </c:pt>
                <c:pt idx="73">
                  <c:v>#N/A</c:v>
                </c:pt>
                <c:pt idx="74">
                  <c:v>#N/A</c:v>
                </c:pt>
                <c:pt idx="75">
                  <c:v>47.739216944871174</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5-13EF-4BB7-9F6A-71F22254A85B}"/>
            </c:ext>
          </c:extLst>
        </c:ser>
        <c:ser>
          <c:idx val="9"/>
          <c:order val="6"/>
          <c:tx>
            <c:v>unknown:BB</c:v>
          </c:tx>
          <c:spPr>
            <a:ln w="25400" cap="rnd">
              <a:noFill/>
              <a:round/>
            </a:ln>
            <a:effectLst/>
          </c:spPr>
          <c:marker>
            <c:symbol val="square"/>
            <c:size val="10"/>
            <c:spPr>
              <a:noFill/>
              <a:ln w="9525">
                <a:solidFill>
                  <a:schemeClr val="tx1"/>
                </a:solidFill>
              </a:ln>
              <a:effectLst/>
            </c:spPr>
          </c:marker>
          <c:xVal>
            <c:numRef>
              <c:f>'[1]Ppe.CR.1-4'!$E$19:$E$102</c:f>
              <c:numCache>
                <c:formatCode>General</c:formatCode>
                <c:ptCount val="84"/>
                <c:pt idx="0">
                  <c:v>35.332734973061008</c:v>
                </c:pt>
                <c:pt idx="1">
                  <c:v>1.2758163840907377</c:v>
                </c:pt>
                <c:pt idx="2">
                  <c:v>0.57458230881344319</c:v>
                </c:pt>
                <c:pt idx="3">
                  <c:v>49.705632799899682</c:v>
                </c:pt>
                <c:pt idx="4">
                  <c:v>1.1020829396683922</c:v>
                </c:pt>
                <c:pt idx="5">
                  <c:v>47.239952517748698</c:v>
                </c:pt>
                <c:pt idx="6">
                  <c:v>0.92083123176084536</c:v>
                </c:pt>
                <c:pt idx="7">
                  <c:v>1.0524108646366581</c:v>
                </c:pt>
                <c:pt idx="8">
                  <c:v>0.30864444414429354</c:v>
                </c:pt>
                <c:pt idx="9">
                  <c:v>2.2557636835245805</c:v>
                </c:pt>
                <c:pt idx="10">
                  <c:v>72.35221610935676</c:v>
                </c:pt>
                <c:pt idx="11">
                  <c:v>84.353078074403783</c:v>
                </c:pt>
                <c:pt idx="12">
                  <c:v>1.0291475655846209</c:v>
                </c:pt>
                <c:pt idx="13">
                  <c:v>0.92715584987763533</c:v>
                </c:pt>
                <c:pt idx="14">
                  <c:v>46.772838334705511</c:v>
                </c:pt>
                <c:pt idx="15">
                  <c:v>0.73805497815028387</c:v>
                </c:pt>
                <c:pt idx="16">
                  <c:v>43.200757581444634</c:v>
                </c:pt>
                <c:pt idx="17">
                  <c:v>2.2268080336434308</c:v>
                </c:pt>
                <c:pt idx="18">
                  <c:v>44.604486657987422</c:v>
                </c:pt>
                <c:pt idx="19">
                  <c:v>0.55565679963671366</c:v>
                </c:pt>
                <c:pt idx="20">
                  <c:v>0.84656243773291973</c:v>
                </c:pt>
                <c:pt idx="21">
                  <c:v>4.5462818285311348</c:v>
                </c:pt>
                <c:pt idx="22">
                  <c:v>39.820900932514576</c:v>
                </c:pt>
                <c:pt idx="23">
                  <c:v>81.991532472892416</c:v>
                </c:pt>
                <c:pt idx="24">
                  <c:v>74.806838794478253</c:v>
                </c:pt>
                <c:pt idx="25">
                  <c:v>44.451730152864464</c:v>
                </c:pt>
                <c:pt idx="26">
                  <c:v>90.24553500201111</c:v>
                </c:pt>
                <c:pt idx="27">
                  <c:v>1.9559504715751113</c:v>
                </c:pt>
                <c:pt idx="28">
                  <c:v>2.6566463479080196</c:v>
                </c:pt>
                <c:pt idx="29">
                  <c:v>95.417178884659805</c:v>
                </c:pt>
                <c:pt idx="30">
                  <c:v>2.6491916978912933</c:v>
                </c:pt>
                <c:pt idx="31">
                  <c:v>0.52959942520441894</c:v>
                </c:pt>
                <c:pt idx="32">
                  <c:v>1.265354745152987</c:v>
                </c:pt>
                <c:pt idx="33">
                  <c:v>0.87574038283622213</c:v>
                </c:pt>
                <c:pt idx="34">
                  <c:v>3.3222709498486402</c:v>
                </c:pt>
                <c:pt idx="35">
                  <c:v>50.757802146384179</c:v>
                </c:pt>
                <c:pt idx="36">
                  <c:v>1.233124751973613</c:v>
                </c:pt>
                <c:pt idx="37">
                  <c:v>0.83700847562206138</c:v>
                </c:pt>
                <c:pt idx="38">
                  <c:v>86.79777362932856</c:v>
                </c:pt>
                <c:pt idx="39">
                  <c:v>59.182475853526753</c:v>
                </c:pt>
                <c:pt idx="40">
                  <c:v>1.1384523690950874</c:v>
                </c:pt>
                <c:pt idx="41">
                  <c:v>1.3847509390865855</c:v>
                </c:pt>
                <c:pt idx="42">
                  <c:v>0.77616919750336122</c:v>
                </c:pt>
                <c:pt idx="43">
                  <c:v>0.81658109165363235</c:v>
                </c:pt>
                <c:pt idx="44">
                  <c:v>0.88123298373767223</c:v>
                </c:pt>
                <c:pt idx="45">
                  <c:v>4.5203470179859027</c:v>
                </c:pt>
                <c:pt idx="46">
                  <c:v>1.1078305822981018</c:v>
                </c:pt>
                <c:pt idx="47">
                  <c:v>1.11817811267212</c:v>
                </c:pt>
                <c:pt idx="48">
                  <c:v>0.5135816299225614</c:v>
                </c:pt>
                <c:pt idx="49">
                  <c:v>0</c:v>
                </c:pt>
                <c:pt idx="50">
                  <c:v>42.359504920637562</c:v>
                </c:pt>
                <c:pt idx="51">
                  <c:v>1.5719247268280889</c:v>
                </c:pt>
                <c:pt idx="52">
                  <c:v>49.155449490165502</c:v>
                </c:pt>
                <c:pt idx="53">
                  <c:v>100</c:v>
                </c:pt>
                <c:pt idx="54">
                  <c:v>41.678831524637125</c:v>
                </c:pt>
                <c:pt idx="55">
                  <c:v>0.98945160107031549</c:v>
                </c:pt>
                <c:pt idx="56">
                  <c:v>0.39455873330205016</c:v>
                </c:pt>
                <c:pt idx="57">
                  <c:v>0.41893934356887347</c:v>
                </c:pt>
                <c:pt idx="58">
                  <c:v>2.855015972766207</c:v>
                </c:pt>
                <c:pt idx="59">
                  <c:v>1.0034610122841041</c:v>
                </c:pt>
                <c:pt idx="60">
                  <c:v>35.32745540860445</c:v>
                </c:pt>
                <c:pt idx="61">
                  <c:v>1.4383348292195342</c:v>
                </c:pt>
                <c:pt idx="62">
                  <c:v>0.3525426303545795</c:v>
                </c:pt>
                <c:pt idx="63">
                  <c:v>1.2869297523133805</c:v>
                </c:pt>
                <c:pt idx="64">
                  <c:v>1.3528281575443015</c:v>
                </c:pt>
                <c:pt idx="65">
                  <c:v>1.0985170508906086</c:v>
                </c:pt>
                <c:pt idx="66">
                  <c:v>0.7299388649184787</c:v>
                </c:pt>
                <c:pt idx="67">
                  <c:v>0.79557710395091408</c:v>
                </c:pt>
                <c:pt idx="68">
                  <c:v>0.35480648014386867</c:v>
                </c:pt>
                <c:pt idx="69">
                  <c:v>0.40397276900965529</c:v>
                </c:pt>
                <c:pt idx="70">
                  <c:v>40.839858498584178</c:v>
                </c:pt>
                <c:pt idx="71">
                  <c:v>35.499786613957369</c:v>
                </c:pt>
                <c:pt idx="72">
                  <c:v>1.1018613611117591</c:v>
                </c:pt>
                <c:pt idx="73">
                  <c:v>0.74336840114816927</c:v>
                </c:pt>
                <c:pt idx="74">
                  <c:v>0.6824622132402105</c:v>
                </c:pt>
                <c:pt idx="75">
                  <c:v>44.017362958954678</c:v>
                </c:pt>
                <c:pt idx="76">
                  <c:v>0.73315010140452452</c:v>
                </c:pt>
                <c:pt idx="77">
                  <c:v>0.71749661798703523</c:v>
                </c:pt>
                <c:pt idx="78">
                  <c:v>0.54996442745501439</c:v>
                </c:pt>
                <c:pt idx="79">
                  <c:v>0.266974945168377</c:v>
                </c:pt>
                <c:pt idx="80">
                  <c:v>1.6376442681551695</c:v>
                </c:pt>
                <c:pt idx="81">
                  <c:v>61.979193438660282</c:v>
                </c:pt>
                <c:pt idx="82">
                  <c:v>0.87209948344093391</c:v>
                </c:pt>
                <c:pt idx="83">
                  <c:v>43.87325297318398</c:v>
                </c:pt>
              </c:numCache>
            </c:numRef>
          </c:xVal>
          <c:yVal>
            <c:numRef>
              <c:f>'[1]Ppe.CR.1-4'!$AG$19:$AG$102</c:f>
              <c:numCache>
                <c:formatCode>General</c:formatCode>
                <c:ptCount val="84"/>
                <c:pt idx="0">
                  <c:v>#N/A</c:v>
                </c:pt>
                <c:pt idx="1">
                  <c:v>90.784195481591567</c:v>
                </c:pt>
                <c:pt idx="2">
                  <c:v>79.103143337611399</c:v>
                </c:pt>
                <c:pt idx="3">
                  <c:v>#N/A</c:v>
                </c:pt>
                <c:pt idx="4">
                  <c:v>91.091746574769061</c:v>
                </c:pt>
                <c:pt idx="5">
                  <c:v>#N/A</c:v>
                </c:pt>
                <c:pt idx="6">
                  <c:v>92.577332924072792</c:v>
                </c:pt>
                <c:pt idx="7">
                  <c:v>80.989996557564325</c:v>
                </c:pt>
                <c:pt idx="8">
                  <c:v>68.919541645035409</c:v>
                </c:pt>
                <c:pt idx="9">
                  <c:v>64.175907497887934</c:v>
                </c:pt>
                <c:pt idx="10">
                  <c:v>#N/A</c:v>
                </c:pt>
                <c:pt idx="11">
                  <c:v>#N/A</c:v>
                </c:pt>
                <c:pt idx="12">
                  <c:v>73.551981623988596</c:v>
                </c:pt>
                <c:pt idx="13">
                  <c:v>85.716018940391308</c:v>
                </c:pt>
                <c:pt idx="14">
                  <c:v>#N/A</c:v>
                </c:pt>
                <c:pt idx="15">
                  <c:v>93.80315802726372</c:v>
                </c:pt>
                <c:pt idx="16">
                  <c:v>#N/A</c:v>
                </c:pt>
                <c:pt idx="17">
                  <c:v>83.136410238104219</c:v>
                </c:pt>
                <c:pt idx="18">
                  <c:v>#N/A</c:v>
                </c:pt>
                <c:pt idx="19">
                  <c:v>88.165190981918045</c:v>
                </c:pt>
                <c:pt idx="20">
                  <c:v>82.574197115719457</c:v>
                </c:pt>
                <c:pt idx="21">
                  <c:v>72.878505451837285</c:v>
                </c:pt>
                <c:pt idx="22">
                  <c:v>#N/A</c:v>
                </c:pt>
                <c:pt idx="23">
                  <c:v>#N/A</c:v>
                </c:pt>
                <c:pt idx="24">
                  <c:v>#N/A</c:v>
                </c:pt>
                <c:pt idx="25">
                  <c:v>#N/A</c:v>
                </c:pt>
                <c:pt idx="26">
                  <c:v>#N/A</c:v>
                </c:pt>
                <c:pt idx="27">
                  <c:v>100</c:v>
                </c:pt>
                <c:pt idx="28">
                  <c:v>93.029788853149867</c:v>
                </c:pt>
                <c:pt idx="29">
                  <c:v>#N/A</c:v>
                </c:pt>
                <c:pt idx="30">
                  <c:v>70.071763076054566</c:v>
                </c:pt>
                <c:pt idx="31">
                  <c:v>71.013086301061264</c:v>
                </c:pt>
                <c:pt idx="32">
                  <c:v>87.640449984000426</c:v>
                </c:pt>
                <c:pt idx="33">
                  <c:v>61.382091400942329</c:v>
                </c:pt>
                <c:pt idx="34">
                  <c:v>81.950494736325368</c:v>
                </c:pt>
                <c:pt idx="35">
                  <c:v>#N/A</c:v>
                </c:pt>
                <c:pt idx="36">
                  <c:v>75.83964627642257</c:v>
                </c:pt>
                <c:pt idx="37">
                  <c:v>76.593026903226615</c:v>
                </c:pt>
                <c:pt idx="38">
                  <c:v>#N/A</c:v>
                </c:pt>
                <c:pt idx="39">
                  <c:v>#N/A</c:v>
                </c:pt>
                <c:pt idx="40">
                  <c:v>92.860560231210215</c:v>
                </c:pt>
                <c:pt idx="41">
                  <c:v>84.291796544904926</c:v>
                </c:pt>
                <c:pt idx="42">
                  <c:v>77.027229187450786</c:v>
                </c:pt>
                <c:pt idx="43">
                  <c:v>78.610006370087774</c:v>
                </c:pt>
                <c:pt idx="44">
                  <c:v>73.329810010719982</c:v>
                </c:pt>
                <c:pt idx="45">
                  <c:v>60.684253272269906</c:v>
                </c:pt>
                <c:pt idx="46">
                  <c:v>74.673041878344037</c:v>
                </c:pt>
                <c:pt idx="47">
                  <c:v>87.031319190165547</c:v>
                </c:pt>
                <c:pt idx="48">
                  <c:v>71.027416021757489</c:v>
                </c:pt>
                <c:pt idx="49">
                  <c:v>68.972646097842187</c:v>
                </c:pt>
                <c:pt idx="50">
                  <c:v>#N/A</c:v>
                </c:pt>
                <c:pt idx="51">
                  <c:v>79.412955158060271</c:v>
                </c:pt>
                <c:pt idx="52">
                  <c:v>#N/A</c:v>
                </c:pt>
                <c:pt idx="53">
                  <c:v>#N/A</c:v>
                </c:pt>
                <c:pt idx="54">
                  <c:v>#N/A</c:v>
                </c:pt>
                <c:pt idx="55">
                  <c:v>82.402618068255165</c:v>
                </c:pt>
                <c:pt idx="56">
                  <c:v>80.311703338121504</c:v>
                </c:pt>
                <c:pt idx="57">
                  <c:v>61.420967140814867</c:v>
                </c:pt>
                <c:pt idx="58">
                  <c:v>77.696829520976493</c:v>
                </c:pt>
                <c:pt idx="59">
                  <c:v>76.279704200802527</c:v>
                </c:pt>
                <c:pt idx="60">
                  <c:v>#N/A</c:v>
                </c:pt>
                <c:pt idx="61">
                  <c:v>87.443150014291007</c:v>
                </c:pt>
                <c:pt idx="62">
                  <c:v>82.133936249871468</c:v>
                </c:pt>
                <c:pt idx="63">
                  <c:v>98.006428215093337</c:v>
                </c:pt>
                <c:pt idx="64">
                  <c:v>87.138055707760017</c:v>
                </c:pt>
                <c:pt idx="65">
                  <c:v>86.320329510567191</c:v>
                </c:pt>
                <c:pt idx="66">
                  <c:v>81.106513263138268</c:v>
                </c:pt>
                <c:pt idx="67">
                  <c:v>75.34856182620247</c:v>
                </c:pt>
                <c:pt idx="68">
                  <c:v>70.20938945091676</c:v>
                </c:pt>
                <c:pt idx="69">
                  <c:v>63.86424086391176</c:v>
                </c:pt>
                <c:pt idx="70">
                  <c:v>#N/A</c:v>
                </c:pt>
                <c:pt idx="71">
                  <c:v>#N/A</c:v>
                </c:pt>
                <c:pt idx="72">
                  <c:v>64.484750553482229</c:v>
                </c:pt>
                <c:pt idx="73">
                  <c:v>58.660328128998366</c:v>
                </c:pt>
                <c:pt idx="74">
                  <c:v>66.420914744407284</c:v>
                </c:pt>
                <c:pt idx="75">
                  <c:v>#N/A</c:v>
                </c:pt>
                <c:pt idx="76">
                  <c:v>77.093433394611935</c:v>
                </c:pt>
                <c:pt idx="77">
                  <c:v>81.462875920751429</c:v>
                </c:pt>
                <c:pt idx="78">
                  <c:v>62.020410539242285</c:v>
                </c:pt>
                <c:pt idx="79">
                  <c:v>54.640210000121336</c:v>
                </c:pt>
                <c:pt idx="80">
                  <c:v>67.094555120990577</c:v>
                </c:pt>
                <c:pt idx="81">
                  <c:v>#N/A</c:v>
                </c:pt>
                <c:pt idx="82">
                  <c:v>70.319347275992016</c:v>
                </c:pt>
                <c:pt idx="83">
                  <c:v>#N/A</c:v>
                </c:pt>
              </c:numCache>
            </c:numRef>
          </c:yVal>
          <c:smooth val="0"/>
          <c:extLst>
            <c:ext xmlns:c16="http://schemas.microsoft.com/office/drawing/2014/chart" uri="{C3380CC4-5D6E-409C-BE32-E72D297353CC}">
              <c16:uniqueId val="{00000006-13EF-4BB7-9F6A-71F22254A85B}"/>
            </c:ext>
          </c:extLst>
        </c:ser>
        <c:ser>
          <c:idx val="10"/>
          <c:order val="7"/>
          <c:tx>
            <c:v>unknown:no amp</c:v>
          </c:tx>
          <c:spPr>
            <a:ln w="25400" cap="rnd">
              <a:noFill/>
              <a:round/>
            </a:ln>
            <a:effectLst/>
          </c:spPr>
          <c:marker>
            <c:symbol val="circle"/>
            <c:size val="10"/>
            <c:spPr>
              <a:noFill/>
              <a:ln w="9525">
                <a:solidFill>
                  <a:schemeClr val="tx1"/>
                </a:solidFill>
              </a:ln>
              <a:effectLst/>
            </c:spPr>
          </c:marker>
          <c:xVal>
            <c:numRef>
              <c:f>'[1]Ppe.CR.1-4'!$E$19:$E$102</c:f>
              <c:numCache>
                <c:formatCode>General</c:formatCode>
                <c:ptCount val="84"/>
                <c:pt idx="0">
                  <c:v>35.332734973061008</c:v>
                </c:pt>
                <c:pt idx="1">
                  <c:v>1.2758163840907377</c:v>
                </c:pt>
                <c:pt idx="2">
                  <c:v>0.57458230881344319</c:v>
                </c:pt>
                <c:pt idx="3">
                  <c:v>49.705632799899682</c:v>
                </c:pt>
                <c:pt idx="4">
                  <c:v>1.1020829396683922</c:v>
                </c:pt>
                <c:pt idx="5">
                  <c:v>47.239952517748698</c:v>
                </c:pt>
                <c:pt idx="6">
                  <c:v>0.92083123176084536</c:v>
                </c:pt>
                <c:pt idx="7">
                  <c:v>1.0524108646366581</c:v>
                </c:pt>
                <c:pt idx="8">
                  <c:v>0.30864444414429354</c:v>
                </c:pt>
                <c:pt idx="9">
                  <c:v>2.2557636835245805</c:v>
                </c:pt>
                <c:pt idx="10">
                  <c:v>72.35221610935676</c:v>
                </c:pt>
                <c:pt idx="11">
                  <c:v>84.353078074403783</c:v>
                </c:pt>
                <c:pt idx="12">
                  <c:v>1.0291475655846209</c:v>
                </c:pt>
                <c:pt idx="13">
                  <c:v>0.92715584987763533</c:v>
                </c:pt>
                <c:pt idx="14">
                  <c:v>46.772838334705511</c:v>
                </c:pt>
                <c:pt idx="15">
                  <c:v>0.73805497815028387</c:v>
                </c:pt>
                <c:pt idx="16">
                  <c:v>43.200757581444634</c:v>
                </c:pt>
                <c:pt idx="17">
                  <c:v>2.2268080336434308</c:v>
                </c:pt>
                <c:pt idx="18">
                  <c:v>44.604486657987422</c:v>
                </c:pt>
                <c:pt idx="19">
                  <c:v>0.55565679963671366</c:v>
                </c:pt>
                <c:pt idx="20">
                  <c:v>0.84656243773291973</c:v>
                </c:pt>
                <c:pt idx="21">
                  <c:v>4.5462818285311348</c:v>
                </c:pt>
                <c:pt idx="22">
                  <c:v>39.820900932514576</c:v>
                </c:pt>
                <c:pt idx="23">
                  <c:v>81.991532472892416</c:v>
                </c:pt>
                <c:pt idx="24">
                  <c:v>74.806838794478253</c:v>
                </c:pt>
                <c:pt idx="25">
                  <c:v>44.451730152864464</c:v>
                </c:pt>
                <c:pt idx="26">
                  <c:v>90.24553500201111</c:v>
                </c:pt>
                <c:pt idx="27">
                  <c:v>1.9559504715751113</c:v>
                </c:pt>
                <c:pt idx="28">
                  <c:v>2.6566463479080196</c:v>
                </c:pt>
                <c:pt idx="29">
                  <c:v>95.417178884659805</c:v>
                </c:pt>
                <c:pt idx="30">
                  <c:v>2.6491916978912933</c:v>
                </c:pt>
                <c:pt idx="31">
                  <c:v>0.52959942520441894</c:v>
                </c:pt>
                <c:pt idx="32">
                  <c:v>1.265354745152987</c:v>
                </c:pt>
                <c:pt idx="33">
                  <c:v>0.87574038283622213</c:v>
                </c:pt>
                <c:pt idx="34">
                  <c:v>3.3222709498486402</c:v>
                </c:pt>
                <c:pt idx="35">
                  <c:v>50.757802146384179</c:v>
                </c:pt>
                <c:pt idx="36">
                  <c:v>1.233124751973613</c:v>
                </c:pt>
                <c:pt idx="37">
                  <c:v>0.83700847562206138</c:v>
                </c:pt>
                <c:pt idx="38">
                  <c:v>86.79777362932856</c:v>
                </c:pt>
                <c:pt idx="39">
                  <c:v>59.182475853526753</c:v>
                </c:pt>
                <c:pt idx="40">
                  <c:v>1.1384523690950874</c:v>
                </c:pt>
                <c:pt idx="41">
                  <c:v>1.3847509390865855</c:v>
                </c:pt>
                <c:pt idx="42">
                  <c:v>0.77616919750336122</c:v>
                </c:pt>
                <c:pt idx="43">
                  <c:v>0.81658109165363235</c:v>
                </c:pt>
                <c:pt idx="44">
                  <c:v>0.88123298373767223</c:v>
                </c:pt>
                <c:pt idx="45">
                  <c:v>4.5203470179859027</c:v>
                </c:pt>
                <c:pt idx="46">
                  <c:v>1.1078305822981018</c:v>
                </c:pt>
                <c:pt idx="47">
                  <c:v>1.11817811267212</c:v>
                </c:pt>
                <c:pt idx="48">
                  <c:v>0.5135816299225614</c:v>
                </c:pt>
                <c:pt idx="49">
                  <c:v>0</c:v>
                </c:pt>
                <c:pt idx="50">
                  <c:v>42.359504920637562</c:v>
                </c:pt>
                <c:pt idx="51">
                  <c:v>1.5719247268280889</c:v>
                </c:pt>
                <c:pt idx="52">
                  <c:v>49.155449490165502</c:v>
                </c:pt>
                <c:pt idx="53">
                  <c:v>100</c:v>
                </c:pt>
                <c:pt idx="54">
                  <c:v>41.678831524637125</c:v>
                </c:pt>
                <c:pt idx="55">
                  <c:v>0.98945160107031549</c:v>
                </c:pt>
                <c:pt idx="56">
                  <c:v>0.39455873330205016</c:v>
                </c:pt>
                <c:pt idx="57">
                  <c:v>0.41893934356887347</c:v>
                </c:pt>
                <c:pt idx="58">
                  <c:v>2.855015972766207</c:v>
                </c:pt>
                <c:pt idx="59">
                  <c:v>1.0034610122841041</c:v>
                </c:pt>
                <c:pt idx="60">
                  <c:v>35.32745540860445</c:v>
                </c:pt>
                <c:pt idx="61">
                  <c:v>1.4383348292195342</c:v>
                </c:pt>
                <c:pt idx="62">
                  <c:v>0.3525426303545795</c:v>
                </c:pt>
                <c:pt idx="63">
                  <c:v>1.2869297523133805</c:v>
                </c:pt>
                <c:pt idx="64">
                  <c:v>1.3528281575443015</c:v>
                </c:pt>
                <c:pt idx="65">
                  <c:v>1.0985170508906086</c:v>
                </c:pt>
                <c:pt idx="66">
                  <c:v>0.7299388649184787</c:v>
                </c:pt>
                <c:pt idx="67">
                  <c:v>0.79557710395091408</c:v>
                </c:pt>
                <c:pt idx="68">
                  <c:v>0.35480648014386867</c:v>
                </c:pt>
                <c:pt idx="69">
                  <c:v>0.40397276900965529</c:v>
                </c:pt>
                <c:pt idx="70">
                  <c:v>40.839858498584178</c:v>
                </c:pt>
                <c:pt idx="71">
                  <c:v>35.499786613957369</c:v>
                </c:pt>
                <c:pt idx="72">
                  <c:v>1.1018613611117591</c:v>
                </c:pt>
                <c:pt idx="73">
                  <c:v>0.74336840114816927</c:v>
                </c:pt>
                <c:pt idx="74">
                  <c:v>0.6824622132402105</c:v>
                </c:pt>
                <c:pt idx="75">
                  <c:v>44.017362958954678</c:v>
                </c:pt>
                <c:pt idx="76">
                  <c:v>0.73315010140452452</c:v>
                </c:pt>
                <c:pt idx="77">
                  <c:v>0.71749661798703523</c:v>
                </c:pt>
                <c:pt idx="78">
                  <c:v>0.54996442745501439</c:v>
                </c:pt>
                <c:pt idx="79">
                  <c:v>0.266974945168377</c:v>
                </c:pt>
                <c:pt idx="80">
                  <c:v>1.6376442681551695</c:v>
                </c:pt>
                <c:pt idx="81">
                  <c:v>61.979193438660282</c:v>
                </c:pt>
                <c:pt idx="82">
                  <c:v>0.87209948344093391</c:v>
                </c:pt>
                <c:pt idx="83">
                  <c:v>43.87325297318398</c:v>
                </c:pt>
              </c:numCache>
            </c:numRef>
          </c:xVal>
          <c:yVal>
            <c:numRef>
              <c:f>'[1]Ppe.CR.1-4'!$AD$19:$AD$102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7-13EF-4BB7-9F6A-71F22254A85B}"/>
            </c:ext>
          </c:extLst>
        </c:ser>
        <c:ser>
          <c:idx val="7"/>
          <c:order val="8"/>
          <c:tx>
            <c:v>marginal</c:v>
          </c:tx>
          <c:spPr>
            <a:ln w="25400" cap="rnd">
              <a:noFill/>
              <a:round/>
            </a:ln>
            <a:effectLst/>
          </c:spPr>
          <c:marker>
            <c:symbol val="circle"/>
            <c:size val="14"/>
            <c:spPr>
              <a:noFill/>
              <a:ln w="9525">
                <a:solidFill>
                  <a:srgbClr val="FF0000"/>
                </a:solidFill>
              </a:ln>
              <a:effectLst/>
            </c:spPr>
          </c:marker>
          <c:xVal>
            <c:numRef>
              <c:f>'[1]Ppe.CR.1-4'!$E$7:$E$102</c:f>
              <c:numCache>
                <c:formatCode>General</c:formatCode>
                <c:ptCount val="96"/>
                <c:pt idx="0">
                  <c:v>5.5020040588234753</c:v>
                </c:pt>
                <c:pt idx="1">
                  <c:v>0.6434321006323831</c:v>
                </c:pt>
                <c:pt idx="2">
                  <c:v>0.92811854931009374</c:v>
                </c:pt>
                <c:pt idx="3">
                  <c:v>77.121850490635197</c:v>
                </c:pt>
                <c:pt idx="4">
                  <c:v>77.27312005407596</c:v>
                </c:pt>
                <c:pt idx="5">
                  <c:v>78.679522160146632</c:v>
                </c:pt>
                <c:pt idx="6">
                  <c:v>35.554146780008224</c:v>
                </c:pt>
                <c:pt idx="7">
                  <c:v>40.852073031066396</c:v>
                </c:pt>
                <c:pt idx="8">
                  <c:v>36.241390309186002</c:v>
                </c:pt>
                <c:pt idx="9">
                  <c:v>0.78103880907386902</c:v>
                </c:pt>
                <c:pt idx="10">
                  <c:v>0.64328214217774371</c:v>
                </c:pt>
                <c:pt idx="11">
                  <c:v>6.5509900414265427</c:v>
                </c:pt>
                <c:pt idx="12">
                  <c:v>35.332734973061008</c:v>
                </c:pt>
                <c:pt idx="13">
                  <c:v>1.2758163840907377</c:v>
                </c:pt>
                <c:pt idx="14">
                  <c:v>0.57458230881344319</c:v>
                </c:pt>
                <c:pt idx="15">
                  <c:v>49.705632799899682</c:v>
                </c:pt>
                <c:pt idx="16">
                  <c:v>1.1020829396683922</c:v>
                </c:pt>
                <c:pt idx="17">
                  <c:v>47.239952517748698</c:v>
                </c:pt>
                <c:pt idx="18">
                  <c:v>0.92083123176084536</c:v>
                </c:pt>
                <c:pt idx="19">
                  <c:v>1.0524108646366581</c:v>
                </c:pt>
                <c:pt idx="20">
                  <c:v>0.30864444414429354</c:v>
                </c:pt>
                <c:pt idx="21">
                  <c:v>2.2557636835245805</c:v>
                </c:pt>
                <c:pt idx="22">
                  <c:v>72.35221610935676</c:v>
                </c:pt>
                <c:pt idx="23">
                  <c:v>84.353078074403783</c:v>
                </c:pt>
                <c:pt idx="24">
                  <c:v>1.0291475655846209</c:v>
                </c:pt>
                <c:pt idx="25">
                  <c:v>0.92715584987763533</c:v>
                </c:pt>
                <c:pt idx="26">
                  <c:v>46.772838334705511</c:v>
                </c:pt>
                <c:pt idx="27">
                  <c:v>0.73805497815028387</c:v>
                </c:pt>
                <c:pt idx="28">
                  <c:v>43.200757581444634</c:v>
                </c:pt>
                <c:pt idx="29">
                  <c:v>2.2268080336434308</c:v>
                </c:pt>
                <c:pt idx="30">
                  <c:v>44.604486657987422</c:v>
                </c:pt>
                <c:pt idx="31">
                  <c:v>0.55565679963671366</c:v>
                </c:pt>
                <c:pt idx="32">
                  <c:v>0.84656243773291973</c:v>
                </c:pt>
                <c:pt idx="33">
                  <c:v>4.5462818285311348</c:v>
                </c:pt>
                <c:pt idx="34">
                  <c:v>39.820900932514576</c:v>
                </c:pt>
                <c:pt idx="35">
                  <c:v>81.991532472892416</c:v>
                </c:pt>
                <c:pt idx="36">
                  <c:v>74.806838794478253</c:v>
                </c:pt>
                <c:pt idx="37">
                  <c:v>44.451730152864464</c:v>
                </c:pt>
                <c:pt idx="38">
                  <c:v>90.24553500201111</c:v>
                </c:pt>
                <c:pt idx="39">
                  <c:v>1.9559504715751113</c:v>
                </c:pt>
                <c:pt idx="40">
                  <c:v>2.6566463479080196</c:v>
                </c:pt>
                <c:pt idx="41">
                  <c:v>95.417178884659805</c:v>
                </c:pt>
                <c:pt idx="42">
                  <c:v>2.6491916978912933</c:v>
                </c:pt>
                <c:pt idx="43">
                  <c:v>0.52959942520441894</c:v>
                </c:pt>
                <c:pt idx="44">
                  <c:v>1.265354745152987</c:v>
                </c:pt>
                <c:pt idx="45">
                  <c:v>0.87574038283622213</c:v>
                </c:pt>
                <c:pt idx="46">
                  <c:v>3.3222709498486402</c:v>
                </c:pt>
                <c:pt idx="47">
                  <c:v>50.757802146384179</c:v>
                </c:pt>
                <c:pt idx="48">
                  <c:v>1.233124751973613</c:v>
                </c:pt>
                <c:pt idx="49">
                  <c:v>0.83700847562206138</c:v>
                </c:pt>
                <c:pt idx="50">
                  <c:v>86.79777362932856</c:v>
                </c:pt>
                <c:pt idx="51">
                  <c:v>59.182475853526753</c:v>
                </c:pt>
                <c:pt idx="52">
                  <c:v>1.1384523690950874</c:v>
                </c:pt>
                <c:pt idx="53">
                  <c:v>1.3847509390865855</c:v>
                </c:pt>
                <c:pt idx="54">
                  <c:v>0.77616919750336122</c:v>
                </c:pt>
                <c:pt idx="55">
                  <c:v>0.81658109165363235</c:v>
                </c:pt>
                <c:pt idx="56">
                  <c:v>0.88123298373767223</c:v>
                </c:pt>
                <c:pt idx="57">
                  <c:v>4.5203470179859027</c:v>
                </c:pt>
                <c:pt idx="58">
                  <c:v>1.1078305822981018</c:v>
                </c:pt>
                <c:pt idx="59">
                  <c:v>1.11817811267212</c:v>
                </c:pt>
                <c:pt idx="60">
                  <c:v>0.5135816299225614</c:v>
                </c:pt>
                <c:pt idx="61">
                  <c:v>0</c:v>
                </c:pt>
                <c:pt idx="62">
                  <c:v>42.359504920637562</c:v>
                </c:pt>
                <c:pt idx="63">
                  <c:v>1.5719247268280889</c:v>
                </c:pt>
                <c:pt idx="64">
                  <c:v>49.155449490165502</c:v>
                </c:pt>
                <c:pt idx="65">
                  <c:v>100</c:v>
                </c:pt>
                <c:pt idx="66">
                  <c:v>41.678831524637125</c:v>
                </c:pt>
                <c:pt idx="67">
                  <c:v>0.98945160107031549</c:v>
                </c:pt>
                <c:pt idx="68">
                  <c:v>0.39455873330205016</c:v>
                </c:pt>
                <c:pt idx="69">
                  <c:v>0.41893934356887347</c:v>
                </c:pt>
                <c:pt idx="70">
                  <c:v>2.855015972766207</c:v>
                </c:pt>
                <c:pt idx="71">
                  <c:v>1.0034610122841041</c:v>
                </c:pt>
                <c:pt idx="72">
                  <c:v>35.32745540860445</c:v>
                </c:pt>
                <c:pt idx="73">
                  <c:v>1.4383348292195342</c:v>
                </c:pt>
                <c:pt idx="74">
                  <c:v>0.3525426303545795</c:v>
                </c:pt>
                <c:pt idx="75">
                  <c:v>1.2869297523133805</c:v>
                </c:pt>
                <c:pt idx="76">
                  <c:v>1.3528281575443015</c:v>
                </c:pt>
                <c:pt idx="77">
                  <c:v>1.0985170508906086</c:v>
                </c:pt>
                <c:pt idx="78">
                  <c:v>0.7299388649184787</c:v>
                </c:pt>
                <c:pt idx="79">
                  <c:v>0.79557710395091408</c:v>
                </c:pt>
                <c:pt idx="80">
                  <c:v>0.35480648014386867</c:v>
                </c:pt>
                <c:pt idx="81">
                  <c:v>0.40397276900965529</c:v>
                </c:pt>
                <c:pt idx="82">
                  <c:v>40.839858498584178</c:v>
                </c:pt>
                <c:pt idx="83">
                  <c:v>35.499786613957369</c:v>
                </c:pt>
                <c:pt idx="84">
                  <c:v>1.1018613611117591</c:v>
                </c:pt>
                <c:pt idx="85">
                  <c:v>0.74336840114816927</c:v>
                </c:pt>
                <c:pt idx="86">
                  <c:v>0.6824622132402105</c:v>
                </c:pt>
                <c:pt idx="87">
                  <c:v>44.017362958954678</c:v>
                </c:pt>
                <c:pt idx="88">
                  <c:v>0.73315010140452452</c:v>
                </c:pt>
                <c:pt idx="89">
                  <c:v>0.71749661798703523</c:v>
                </c:pt>
                <c:pt idx="90">
                  <c:v>0.54996442745501439</c:v>
                </c:pt>
                <c:pt idx="91">
                  <c:v>0.266974945168377</c:v>
                </c:pt>
                <c:pt idx="92">
                  <c:v>1.6376442681551695</c:v>
                </c:pt>
                <c:pt idx="93">
                  <c:v>61.979193438660282</c:v>
                </c:pt>
                <c:pt idx="94">
                  <c:v>0.87209948344093391</c:v>
                </c:pt>
                <c:pt idx="95">
                  <c:v>43.87325297318398</c:v>
                </c:pt>
              </c:numCache>
            </c:numRef>
          </c:xVal>
          <c:yVal>
            <c:numRef>
              <c:f>'[1]Ppe.CR.1-4'!$AH$7:$AH$102</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numCache>
            </c:numRef>
          </c:yVal>
          <c:smooth val="0"/>
          <c:extLst>
            <c:ext xmlns:c16="http://schemas.microsoft.com/office/drawing/2014/chart" uri="{C3380CC4-5D6E-409C-BE32-E72D297353CC}">
              <c16:uniqueId val="{00000008-13EF-4BB7-9F6A-71F22254A85B}"/>
            </c:ext>
          </c:extLst>
        </c:ser>
        <c:ser>
          <c:idx val="1"/>
          <c:order val="9"/>
          <c:tx>
            <c:v>no amp boundary</c:v>
          </c:tx>
          <c:spPr>
            <a:ln w="6350" cap="rnd">
              <a:solidFill>
                <a:schemeClr val="tx1"/>
              </a:solidFill>
              <a:prstDash val="dash"/>
              <a:round/>
            </a:ln>
            <a:effectLst/>
          </c:spPr>
          <c:marker>
            <c:symbol val="none"/>
          </c:marker>
          <c:xVal>
            <c:numRef>
              <c:f>'[1]Ppe.CR.1-4'!$R$9:$R$10</c:f>
              <c:numCache>
                <c:formatCode>General</c:formatCode>
                <c:ptCount val="2"/>
                <c:pt idx="0">
                  <c:v>0</c:v>
                </c:pt>
                <c:pt idx="1">
                  <c:v>20</c:v>
                </c:pt>
              </c:numCache>
            </c:numRef>
          </c:xVal>
          <c:yVal>
            <c:numRef>
              <c:f>'[1]Ppe.CR.1-4'!$S$9:$S$10</c:f>
              <c:numCache>
                <c:formatCode>General</c:formatCode>
                <c:ptCount val="2"/>
                <c:pt idx="0">
                  <c:v>20</c:v>
                </c:pt>
                <c:pt idx="1">
                  <c:v>20</c:v>
                </c:pt>
              </c:numCache>
            </c:numRef>
          </c:yVal>
          <c:smooth val="0"/>
          <c:extLst>
            <c:ext xmlns:c16="http://schemas.microsoft.com/office/drawing/2014/chart" uri="{C3380CC4-5D6E-409C-BE32-E72D297353CC}">
              <c16:uniqueId val="{00000009-13EF-4BB7-9F6A-71F22254A85B}"/>
            </c:ext>
          </c:extLst>
        </c:ser>
        <c:ser>
          <c:idx val="6"/>
          <c:order val="10"/>
          <c:tx>
            <c:v>no amp boundary</c:v>
          </c:tx>
          <c:spPr>
            <a:ln w="6350" cap="rnd">
              <a:solidFill>
                <a:schemeClr val="tx1"/>
              </a:solidFill>
              <a:prstDash val="dash"/>
              <a:round/>
            </a:ln>
            <a:effectLst/>
          </c:spPr>
          <c:marker>
            <c:symbol val="none"/>
          </c:marker>
          <c:xVal>
            <c:numRef>
              <c:f>'[1]Ppe.CR.1-4'!$R$13:$R$14</c:f>
              <c:numCache>
                <c:formatCode>General</c:formatCode>
                <c:ptCount val="2"/>
                <c:pt idx="0">
                  <c:v>20</c:v>
                </c:pt>
                <c:pt idx="1">
                  <c:v>20</c:v>
                </c:pt>
              </c:numCache>
            </c:numRef>
          </c:xVal>
          <c:yVal>
            <c:numRef>
              <c:f>'[1]Ppe.CR.1-4'!$S$13:$S$14</c:f>
              <c:numCache>
                <c:formatCode>General</c:formatCode>
                <c:ptCount val="2"/>
                <c:pt idx="0">
                  <c:v>0</c:v>
                </c:pt>
                <c:pt idx="1">
                  <c:v>20</c:v>
                </c:pt>
              </c:numCache>
            </c:numRef>
          </c:yVal>
          <c:smooth val="0"/>
          <c:extLst>
            <c:ext xmlns:c16="http://schemas.microsoft.com/office/drawing/2014/chart" uri="{C3380CC4-5D6E-409C-BE32-E72D297353CC}">
              <c16:uniqueId val="{0000000A-13EF-4BB7-9F6A-71F22254A85B}"/>
            </c:ext>
          </c:extLst>
        </c:ser>
        <c:dLbls>
          <c:showLegendKey val="0"/>
          <c:showVal val="0"/>
          <c:showCatName val="0"/>
          <c:showSerName val="0"/>
          <c:showPercent val="0"/>
          <c:showBubbleSize val="0"/>
        </c:dLbls>
        <c:axId val="2085223360"/>
        <c:axId val="2088555600"/>
      </c:scatterChart>
      <c:valAx>
        <c:axId val="2085223360"/>
        <c:scaling>
          <c:orientation val="minMax"/>
          <c:max val="100"/>
        </c:scaling>
        <c:delete val="0"/>
        <c:axPos val="b"/>
        <c:title>
          <c:tx>
            <c:rich>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FAM </a:t>
                </a:r>
                <a:r>
                  <a:rPr lang="en-US" sz="1400" baseline="0">
                    <a:solidFill>
                      <a:schemeClr val="tx1"/>
                    </a:solidFill>
                    <a:latin typeface="Arial" panose="020B0604020202020204" pitchFamily="34" charset="0"/>
                    <a:cs typeface="Arial" panose="020B0604020202020204" pitchFamily="34" charset="0"/>
                  </a:rPr>
                  <a:t>fluorescence (%)</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88555600"/>
        <c:crosses val="autoZero"/>
        <c:crossBetween val="midCat"/>
      </c:valAx>
      <c:valAx>
        <c:axId val="2088555600"/>
        <c:scaling>
          <c:orientation val="minMax"/>
          <c:max val="100"/>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HEX fluorescence</a:t>
                </a:r>
                <a:r>
                  <a:rPr lang="en-US" sz="1400" baseline="0">
                    <a:solidFill>
                      <a:schemeClr val="tx1"/>
                    </a:solidFill>
                    <a:latin typeface="Arial" panose="020B0604020202020204" pitchFamily="34" charset="0"/>
                    <a:cs typeface="Arial" panose="020B0604020202020204" pitchFamily="34" charset="0"/>
                  </a:rPr>
                  <a:t> (%)</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85223360"/>
        <c:crosses val="autoZero"/>
        <c:crossBetween val="midCat"/>
        <c:majorUnit val="20"/>
      </c:valAx>
      <c:spPr>
        <a:noFill/>
        <a:ln>
          <a:solidFill>
            <a:schemeClr val="tx1"/>
          </a:solidFill>
        </a:ln>
        <a:effectLst/>
      </c:spPr>
    </c:plotArea>
    <c:legend>
      <c:legendPos val="r"/>
      <c:legendEntry>
        <c:idx val="0"/>
        <c:txPr>
          <a:bodyPr rot="0" spcFirstLastPara="1" vertOverflow="ellipsis" vert="horz" wrap="square" anchor="ctr" anchorCtr="0"/>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egendEntry>
        <c:idx val="9"/>
        <c:delete val="1"/>
      </c:legendEntry>
      <c:layout>
        <c:manualLayout>
          <c:xMode val="edge"/>
          <c:yMode val="edge"/>
          <c:x val="0.69141175679105593"/>
          <c:y val="0.14569432870222632"/>
          <c:w val="0.28438187094623729"/>
          <c:h val="0.6217666892174043"/>
        </c:manualLayout>
      </c:layout>
      <c:overlay val="0"/>
      <c:spPr>
        <a:noFill/>
        <a:ln>
          <a:noFill/>
        </a:ln>
        <a:effectLst/>
      </c:spPr>
      <c:txPr>
        <a:bodyPr rot="0" spcFirstLastPara="1" vertOverflow="ellipsis" vert="horz" wrap="square" anchor="ctr" anchorCtr="0"/>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latin typeface="Arial" panose="020B0604020202020204" pitchFamily="34" charset="0"/>
                <a:cs typeface="Arial" panose="020B0604020202020204" pitchFamily="34" charset="0"/>
              </a:rPr>
              <a:t>Genotyping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1071867788862141"/>
          <c:y val="0.10548406133717793"/>
          <c:w val="0.58114518191074094"/>
          <c:h val="0.86096977074640502"/>
        </c:manualLayout>
      </c:layout>
      <c:scatterChart>
        <c:scatterStyle val="lineMarker"/>
        <c:varyColors val="0"/>
        <c:ser>
          <c:idx val="1"/>
          <c:order val="0"/>
          <c:tx>
            <c:v>upper bound</c:v>
          </c:tx>
          <c:spPr>
            <a:ln w="12700" cap="rnd">
              <a:solidFill>
                <a:schemeClr val="tx1"/>
              </a:solidFill>
              <a:round/>
            </a:ln>
            <a:effectLst/>
          </c:spPr>
          <c:marker>
            <c:symbol val="none"/>
          </c:marker>
          <c:xVal>
            <c:numRef>
              <c:f>'[1]Ppe.CR.1-4'!$R$34:$R$35</c:f>
              <c:numCache>
                <c:formatCode>General</c:formatCode>
                <c:ptCount val="2"/>
                <c:pt idx="0">
                  <c:v>0</c:v>
                </c:pt>
                <c:pt idx="1">
                  <c:v>100</c:v>
                </c:pt>
              </c:numCache>
            </c:numRef>
          </c:xVal>
          <c:yVal>
            <c:numRef>
              <c:f>'[1]Ppe.CR.1-4'!$S$34:$S$35</c:f>
              <c:numCache>
                <c:formatCode>General</c:formatCode>
                <c:ptCount val="2"/>
                <c:pt idx="0">
                  <c:v>20</c:v>
                </c:pt>
                <c:pt idx="1">
                  <c:v>20</c:v>
                </c:pt>
              </c:numCache>
            </c:numRef>
          </c:yVal>
          <c:smooth val="0"/>
          <c:extLst>
            <c:ext xmlns:c16="http://schemas.microsoft.com/office/drawing/2014/chart" uri="{C3380CC4-5D6E-409C-BE32-E72D297353CC}">
              <c16:uniqueId val="{00000000-5E80-45FB-83DF-5157FBBBA4D4}"/>
            </c:ext>
          </c:extLst>
        </c:ser>
        <c:ser>
          <c:idx val="2"/>
          <c:order val="1"/>
          <c:tx>
            <c:v>lower bound</c:v>
          </c:tx>
          <c:spPr>
            <a:ln w="12700" cap="rnd">
              <a:solidFill>
                <a:schemeClr val="tx1"/>
              </a:solidFill>
              <a:round/>
            </a:ln>
            <a:effectLst/>
          </c:spPr>
          <c:marker>
            <c:symbol val="none"/>
          </c:marker>
          <c:xVal>
            <c:numRef>
              <c:f>'[1]Ppe.CR.1-4'!$R$31:$R$32</c:f>
              <c:numCache>
                <c:formatCode>General</c:formatCode>
                <c:ptCount val="2"/>
                <c:pt idx="0">
                  <c:v>0</c:v>
                </c:pt>
                <c:pt idx="1">
                  <c:v>100</c:v>
                </c:pt>
              </c:numCache>
            </c:numRef>
          </c:xVal>
          <c:yVal>
            <c:numRef>
              <c:f>'[1]Ppe.CR.1-4'!$S$31:$S$32</c:f>
              <c:numCache>
                <c:formatCode>General</c:formatCode>
                <c:ptCount val="2"/>
                <c:pt idx="0">
                  <c:v>-18</c:v>
                </c:pt>
                <c:pt idx="1">
                  <c:v>-18</c:v>
                </c:pt>
              </c:numCache>
            </c:numRef>
          </c:yVal>
          <c:smooth val="0"/>
          <c:extLst>
            <c:ext xmlns:c16="http://schemas.microsoft.com/office/drawing/2014/chart" uri="{C3380CC4-5D6E-409C-BE32-E72D297353CC}">
              <c16:uniqueId val="{00000001-5E80-45FB-83DF-5157FBBBA4D4}"/>
            </c:ext>
          </c:extLst>
        </c:ser>
        <c:ser>
          <c:idx val="4"/>
          <c:order val="2"/>
          <c:tx>
            <c:v>control: AA</c:v>
          </c:tx>
          <c:spPr>
            <a:ln w="25400" cap="rnd">
              <a:noFill/>
              <a:round/>
            </a:ln>
            <a:effectLst/>
          </c:spPr>
          <c:marker>
            <c:symbol val="triangle"/>
            <c:size val="12"/>
            <c:spPr>
              <a:solidFill>
                <a:schemeClr val="accent4"/>
              </a:solidFill>
              <a:ln w="9525">
                <a:solidFill>
                  <a:schemeClr val="tx1"/>
                </a:solidFill>
              </a:ln>
              <a:effectLst/>
            </c:spPr>
          </c:marker>
          <c:yVal>
            <c:numRef>
              <c:f>'[1]Ppe.CR.1-4'!$W$10:$W$12</c:f>
              <c:numCache>
                <c:formatCode>General</c:formatCode>
                <c:ptCount val="3"/>
                <c:pt idx="0">
                  <c:v>-66.122621853678467</c:v>
                </c:pt>
                <c:pt idx="1">
                  <c:v>-65.770167464960608</c:v>
                </c:pt>
                <c:pt idx="2">
                  <c:v>-66.898330023360586</c:v>
                </c:pt>
              </c:numCache>
            </c:numRef>
          </c:yVal>
          <c:smooth val="0"/>
          <c:extLst>
            <c:ext xmlns:c16="http://schemas.microsoft.com/office/drawing/2014/chart" uri="{C3380CC4-5D6E-409C-BE32-E72D297353CC}">
              <c16:uniqueId val="{00000002-5E80-45FB-83DF-5157FBBBA4D4}"/>
            </c:ext>
          </c:extLst>
        </c:ser>
        <c:ser>
          <c:idx val="5"/>
          <c:order val="3"/>
          <c:tx>
            <c:v>control: AB</c:v>
          </c:tx>
          <c:spPr>
            <a:ln w="25400" cap="rnd">
              <a:noFill/>
              <a:round/>
            </a:ln>
            <a:effectLst/>
          </c:spPr>
          <c:marker>
            <c:symbol val="diamond"/>
            <c:size val="12"/>
            <c:spPr>
              <a:solidFill>
                <a:schemeClr val="accent4"/>
              </a:solidFill>
              <a:ln w="9525">
                <a:solidFill>
                  <a:schemeClr val="tx1"/>
                </a:solidFill>
              </a:ln>
              <a:effectLst/>
            </c:spPr>
          </c:marker>
          <c:yVal>
            <c:numRef>
              <c:f>'[1]Ppe.CR.1-4'!$X$13:$X$15</c:f>
              <c:numCache>
                <c:formatCode>General</c:formatCode>
                <c:ptCount val="3"/>
                <c:pt idx="0">
                  <c:v>9.9747221352015032</c:v>
                </c:pt>
                <c:pt idx="1">
                  <c:v>8.5102258880590185</c:v>
                </c:pt>
                <c:pt idx="2">
                  <c:v>9.2629834568888185</c:v>
                </c:pt>
              </c:numCache>
            </c:numRef>
          </c:yVal>
          <c:smooth val="0"/>
          <c:extLst>
            <c:ext xmlns:c16="http://schemas.microsoft.com/office/drawing/2014/chart" uri="{C3380CC4-5D6E-409C-BE32-E72D297353CC}">
              <c16:uniqueId val="{00000003-5E80-45FB-83DF-5157FBBBA4D4}"/>
            </c:ext>
          </c:extLst>
        </c:ser>
        <c:ser>
          <c:idx val="6"/>
          <c:order val="4"/>
          <c:tx>
            <c:v>control: BB</c:v>
          </c:tx>
          <c:spPr>
            <a:ln w="25400" cap="rnd">
              <a:noFill/>
              <a:round/>
            </a:ln>
            <a:effectLst/>
          </c:spPr>
          <c:marker>
            <c:symbol val="square"/>
            <c:size val="12"/>
            <c:spPr>
              <a:solidFill>
                <a:schemeClr val="accent4"/>
              </a:solidFill>
              <a:ln w="9525">
                <a:solidFill>
                  <a:schemeClr val="accent1">
                    <a:lumMod val="60000"/>
                  </a:schemeClr>
                </a:solidFill>
              </a:ln>
              <a:effectLst/>
            </c:spPr>
          </c:marker>
          <c:yVal>
            <c:numRef>
              <c:f>'[1]Ppe.CR.1-4'!$Y$16:$Y$18</c:f>
              <c:numCache>
                <c:formatCode>General</c:formatCode>
                <c:ptCount val="3"/>
                <c:pt idx="0">
                  <c:v>79.388200315454696</c:v>
                </c:pt>
                <c:pt idx="1">
                  <c:v>76.269818025404305</c:v>
                </c:pt>
                <c:pt idx="2">
                  <c:v>53.961782426602397</c:v>
                </c:pt>
              </c:numCache>
            </c:numRef>
          </c:yVal>
          <c:smooth val="0"/>
          <c:extLst>
            <c:ext xmlns:c16="http://schemas.microsoft.com/office/drawing/2014/chart" uri="{C3380CC4-5D6E-409C-BE32-E72D297353CC}">
              <c16:uniqueId val="{00000004-5E80-45FB-83DF-5157FBBBA4D4}"/>
            </c:ext>
          </c:extLst>
        </c:ser>
        <c:ser>
          <c:idx val="3"/>
          <c:order val="5"/>
          <c:tx>
            <c:v>control: NTC</c:v>
          </c:tx>
          <c:spPr>
            <a:ln w="25400" cap="rnd">
              <a:noFill/>
              <a:round/>
            </a:ln>
            <a:effectLst/>
          </c:spPr>
          <c:marker>
            <c:symbol val="circle"/>
            <c:size val="12"/>
            <c:spPr>
              <a:solidFill>
                <a:schemeClr val="accent4"/>
              </a:solidFill>
              <a:ln w="9525">
                <a:solidFill>
                  <a:schemeClr val="tx1"/>
                </a:solidFill>
              </a:ln>
              <a:effectLst/>
            </c:spPr>
          </c:marker>
          <c:yVal>
            <c:numRef>
              <c:f>'[1]Ppe.CR.1-4'!$V$7:$V$9</c:f>
              <c:numCache>
                <c:formatCode>General</c:formatCode>
                <c:ptCount val="3"/>
                <c:pt idx="0">
                  <c:v>-4.2979599336757559</c:v>
                </c:pt>
                <c:pt idx="1">
                  <c:v>-0.6434321006323831</c:v>
                </c:pt>
                <c:pt idx="2">
                  <c:v>-0.79137921897014585</c:v>
                </c:pt>
              </c:numCache>
            </c:numRef>
          </c:yVal>
          <c:smooth val="0"/>
          <c:extLst>
            <c:ext xmlns:c16="http://schemas.microsoft.com/office/drawing/2014/chart" uri="{C3380CC4-5D6E-409C-BE32-E72D297353CC}">
              <c16:uniqueId val="{00000005-5E80-45FB-83DF-5157FBBBA4D4}"/>
            </c:ext>
          </c:extLst>
        </c:ser>
        <c:ser>
          <c:idx val="8"/>
          <c:order val="6"/>
          <c:tx>
            <c:v>unknown: AA</c:v>
          </c:tx>
          <c:spPr>
            <a:ln w="25400" cap="rnd">
              <a:noFill/>
              <a:round/>
            </a:ln>
            <a:effectLst/>
          </c:spPr>
          <c:marker>
            <c:symbol val="triangle"/>
            <c:size val="10"/>
            <c:spPr>
              <a:noFill/>
              <a:ln w="9525">
                <a:solidFill>
                  <a:schemeClr val="tx1"/>
                </a:solidFill>
              </a:ln>
              <a:effectLst/>
            </c:spPr>
          </c:marker>
          <c:yVal>
            <c:numRef>
              <c:f>'[1]Ppe.CR.1-4'!$W$19:$W$102</c:f>
              <c:numCache>
                <c:formatCode>General</c:formatCode>
                <c:ptCount val="84"/>
                <c:pt idx="0">
                  <c:v>#N/A</c:v>
                </c:pt>
                <c:pt idx="1">
                  <c:v>#N/A</c:v>
                </c:pt>
                <c:pt idx="2">
                  <c:v>#N/A</c:v>
                </c:pt>
                <c:pt idx="3">
                  <c:v>#N/A</c:v>
                </c:pt>
                <c:pt idx="4">
                  <c:v>#N/A</c:v>
                </c:pt>
                <c:pt idx="5">
                  <c:v>#N/A</c:v>
                </c:pt>
                <c:pt idx="6">
                  <c:v>#N/A</c:v>
                </c:pt>
                <c:pt idx="7">
                  <c:v>#N/A</c:v>
                </c:pt>
                <c:pt idx="8">
                  <c:v>#N/A</c:v>
                </c:pt>
                <c:pt idx="9">
                  <c:v>#N/A</c:v>
                </c:pt>
                <c:pt idx="10">
                  <c:v>-71.64487151156321</c:v>
                </c:pt>
                <c:pt idx="11">
                  <c:v>-83.296750676123935</c:v>
                </c:pt>
                <c:pt idx="12">
                  <c:v>#N/A</c:v>
                </c:pt>
                <c:pt idx="13">
                  <c:v>#N/A</c:v>
                </c:pt>
                <c:pt idx="14">
                  <c:v>#N/A</c:v>
                </c:pt>
                <c:pt idx="15">
                  <c:v>#N/A</c:v>
                </c:pt>
                <c:pt idx="16">
                  <c:v>#N/A</c:v>
                </c:pt>
                <c:pt idx="17">
                  <c:v>#N/A</c:v>
                </c:pt>
                <c:pt idx="18">
                  <c:v>#N/A</c:v>
                </c:pt>
                <c:pt idx="19">
                  <c:v>#N/A</c:v>
                </c:pt>
                <c:pt idx="20">
                  <c:v>#N/A</c:v>
                </c:pt>
                <c:pt idx="21">
                  <c:v>#N/A</c:v>
                </c:pt>
                <c:pt idx="22">
                  <c:v>#N/A</c:v>
                </c:pt>
                <c:pt idx="23">
                  <c:v>-81.107866270632172</c:v>
                </c:pt>
                <c:pt idx="24">
                  <c:v>-74.16452889059687</c:v>
                </c:pt>
                <c:pt idx="25">
                  <c:v>#N/A</c:v>
                </c:pt>
                <c:pt idx="26">
                  <c:v>-88.865618585200494</c:v>
                </c:pt>
                <c:pt idx="27">
                  <c:v>#N/A</c:v>
                </c:pt>
                <c:pt idx="28">
                  <c:v>#N/A</c:v>
                </c:pt>
                <c:pt idx="29">
                  <c:v>-88.555130017873012</c:v>
                </c:pt>
                <c:pt idx="30">
                  <c:v>#N/A</c:v>
                </c:pt>
                <c:pt idx="31">
                  <c:v>#N/A</c:v>
                </c:pt>
                <c:pt idx="32">
                  <c:v>#N/A</c:v>
                </c:pt>
                <c:pt idx="33">
                  <c:v>#N/A</c:v>
                </c:pt>
                <c:pt idx="34">
                  <c:v>#N/A</c:v>
                </c:pt>
                <c:pt idx="35">
                  <c:v>#N/A</c:v>
                </c:pt>
                <c:pt idx="36">
                  <c:v>#N/A</c:v>
                </c:pt>
                <c:pt idx="37">
                  <c:v>#N/A</c:v>
                </c:pt>
                <c:pt idx="38">
                  <c:v>-85.832648494071066</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-98.380067415557278</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-60.638965091030727</c:v>
                </c:pt>
                <c:pt idx="82">
                  <c:v>#N/A</c:v>
                </c:pt>
                <c:pt idx="83">
                  <c:v>-42.113801394398664</c:v>
                </c:pt>
              </c:numCache>
            </c:numRef>
          </c:yVal>
          <c:smooth val="0"/>
          <c:extLst>
            <c:ext xmlns:c16="http://schemas.microsoft.com/office/drawing/2014/chart" uri="{C3380CC4-5D6E-409C-BE32-E72D297353CC}">
              <c16:uniqueId val="{00000006-5E80-45FB-83DF-5157FBBBA4D4}"/>
            </c:ext>
          </c:extLst>
        </c:ser>
        <c:ser>
          <c:idx val="7"/>
          <c:order val="7"/>
          <c:tx>
            <c:v>unknown: AB</c:v>
          </c:tx>
          <c:spPr>
            <a:ln w="25400" cap="rnd">
              <a:noFill/>
              <a:round/>
            </a:ln>
            <a:effectLst/>
          </c:spPr>
          <c:marker>
            <c:symbol val="diamond"/>
            <c:size val="10"/>
            <c:spPr>
              <a:noFill/>
              <a:ln w="9525">
                <a:solidFill>
                  <a:schemeClr val="tx1"/>
                </a:solidFill>
              </a:ln>
              <a:effectLst/>
            </c:spPr>
          </c:marker>
          <c:yVal>
            <c:numRef>
              <c:f>'[1]Ppe.CR.1-4'!$X$19:$X$102</c:f>
              <c:numCache>
                <c:formatCode>General</c:formatCode>
                <c:ptCount val="84"/>
                <c:pt idx="0">
                  <c:v>4.5714962911924033</c:v>
                </c:pt>
                <c:pt idx="1">
                  <c:v>#N/A</c:v>
                </c:pt>
                <c:pt idx="2">
                  <c:v>#N/A</c:v>
                </c:pt>
                <c:pt idx="3">
                  <c:v>2.9804509862603936</c:v>
                </c:pt>
                <c:pt idx="4">
                  <c:v>#N/A</c:v>
                </c:pt>
                <c:pt idx="5">
                  <c:v>3.5066153718311313</c:v>
                </c:pt>
                <c:pt idx="6">
                  <c:v>#N/A</c:v>
                </c:pt>
                <c:pt idx="7">
                  <c:v>#N/A</c:v>
                </c:pt>
                <c:pt idx="8">
                  <c:v>#N/A</c:v>
                </c:pt>
                <c:pt idx="9">
                  <c:v>#N/A</c:v>
                </c:pt>
                <c:pt idx="10">
                  <c:v>#N/A</c:v>
                </c:pt>
                <c:pt idx="11">
                  <c:v>#N/A</c:v>
                </c:pt>
                <c:pt idx="12">
                  <c:v>#N/A</c:v>
                </c:pt>
                <c:pt idx="13">
                  <c:v>#N/A</c:v>
                </c:pt>
                <c:pt idx="14">
                  <c:v>5.4451915883741577</c:v>
                </c:pt>
                <c:pt idx="15">
                  <c:v>#N/A</c:v>
                </c:pt>
                <c:pt idx="16">
                  <c:v>6.1587264951141663</c:v>
                </c:pt>
                <c:pt idx="17">
                  <c:v>#N/A</c:v>
                </c:pt>
                <c:pt idx="18">
                  <c:v>5.3698624588987798</c:v>
                </c:pt>
                <c:pt idx="19">
                  <c:v>#N/A</c:v>
                </c:pt>
                <c:pt idx="20">
                  <c:v>#N/A</c:v>
                </c:pt>
                <c:pt idx="21">
                  <c:v>#N/A</c:v>
                </c:pt>
                <c:pt idx="22">
                  <c:v>4.6312115140317047</c:v>
                </c:pt>
                <c:pt idx="23">
                  <c:v>#N/A</c:v>
                </c:pt>
                <c:pt idx="24">
                  <c:v>#N/A</c:v>
                </c:pt>
                <c:pt idx="25">
                  <c:v>6.481083571719914</c:v>
                </c:pt>
                <c:pt idx="26">
                  <c:v>#N/A</c:v>
                </c:pt>
                <c:pt idx="27">
                  <c:v>#N/A</c:v>
                </c:pt>
                <c:pt idx="28">
                  <c:v>#N/A</c:v>
                </c:pt>
                <c:pt idx="29">
                  <c:v>#N/A</c:v>
                </c:pt>
                <c:pt idx="30">
                  <c:v>#N/A</c:v>
                </c:pt>
                <c:pt idx="31">
                  <c:v>#N/A</c:v>
                </c:pt>
                <c:pt idx="32">
                  <c:v>#N/A</c:v>
                </c:pt>
                <c:pt idx="33">
                  <c:v>#N/A</c:v>
                </c:pt>
                <c:pt idx="34">
                  <c:v>#N/A</c:v>
                </c:pt>
                <c:pt idx="35">
                  <c:v>1.5425594878613751</c:v>
                </c:pt>
                <c:pt idx="36">
                  <c:v>#N/A</c:v>
                </c:pt>
                <c:pt idx="37">
                  <c:v>#N/A</c:v>
                </c:pt>
                <c:pt idx="38">
                  <c:v>#N/A</c:v>
                </c:pt>
                <c:pt idx="39">
                  <c:v>-13.238606820757198</c:v>
                </c:pt>
                <c:pt idx="40">
                  <c:v>#N/A</c:v>
                </c:pt>
                <c:pt idx="41">
                  <c:v>#N/A</c:v>
                </c:pt>
                <c:pt idx="42">
                  <c:v>#N/A</c:v>
                </c:pt>
                <c:pt idx="43">
                  <c:v>#N/A</c:v>
                </c:pt>
                <c:pt idx="44">
                  <c:v>#N/A</c:v>
                </c:pt>
                <c:pt idx="45">
                  <c:v>#N/A</c:v>
                </c:pt>
                <c:pt idx="46">
                  <c:v>#N/A</c:v>
                </c:pt>
                <c:pt idx="47">
                  <c:v>#N/A</c:v>
                </c:pt>
                <c:pt idx="48">
                  <c:v>#N/A</c:v>
                </c:pt>
                <c:pt idx="49">
                  <c:v>#N/A</c:v>
                </c:pt>
                <c:pt idx="50">
                  <c:v>3.8930549175867171</c:v>
                </c:pt>
                <c:pt idx="51">
                  <c:v>#N/A</c:v>
                </c:pt>
                <c:pt idx="52">
                  <c:v>5.8385394894984231</c:v>
                </c:pt>
                <c:pt idx="53">
                  <c:v>#N/A</c:v>
                </c:pt>
                <c:pt idx="54">
                  <c:v>4.497893679843294</c:v>
                </c:pt>
                <c:pt idx="55">
                  <c:v>#N/A</c:v>
                </c:pt>
                <c:pt idx="56">
                  <c:v>#N/A</c:v>
                </c:pt>
                <c:pt idx="57">
                  <c:v>#N/A</c:v>
                </c:pt>
                <c:pt idx="58">
                  <c:v>#N/A</c:v>
                </c:pt>
                <c:pt idx="59">
                  <c:v>#N/A</c:v>
                </c:pt>
                <c:pt idx="60">
                  <c:v>4.8267281834782807</c:v>
                </c:pt>
                <c:pt idx="61">
                  <c:v>#N/A</c:v>
                </c:pt>
                <c:pt idx="62">
                  <c:v>#N/A</c:v>
                </c:pt>
                <c:pt idx="63">
                  <c:v>#N/A</c:v>
                </c:pt>
                <c:pt idx="64">
                  <c:v>#N/A</c:v>
                </c:pt>
                <c:pt idx="65">
                  <c:v>#N/A</c:v>
                </c:pt>
                <c:pt idx="66">
                  <c:v>#N/A</c:v>
                </c:pt>
                <c:pt idx="67">
                  <c:v>#N/A</c:v>
                </c:pt>
                <c:pt idx="68">
                  <c:v>#N/A</c:v>
                </c:pt>
                <c:pt idx="69">
                  <c:v>#N/A</c:v>
                </c:pt>
                <c:pt idx="70">
                  <c:v>4.9129354725161747</c:v>
                </c:pt>
                <c:pt idx="71">
                  <c:v>3.2846814896301311</c:v>
                </c:pt>
                <c:pt idx="72">
                  <c:v>#N/A</c:v>
                </c:pt>
                <c:pt idx="73">
                  <c:v>#N/A</c:v>
                </c:pt>
                <c:pt idx="74">
                  <c:v>#N/A</c:v>
                </c:pt>
                <c:pt idx="75">
                  <c:v>3.7218539859164963</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7-5E80-45FB-83DF-5157FBBBA4D4}"/>
            </c:ext>
          </c:extLst>
        </c:ser>
        <c:ser>
          <c:idx val="9"/>
          <c:order val="8"/>
          <c:tx>
            <c:v>unknown: BB</c:v>
          </c:tx>
          <c:spPr>
            <a:ln w="25400" cap="rnd">
              <a:noFill/>
              <a:round/>
            </a:ln>
            <a:effectLst/>
          </c:spPr>
          <c:marker>
            <c:symbol val="square"/>
            <c:size val="10"/>
            <c:spPr>
              <a:noFill/>
              <a:ln w="9525">
                <a:solidFill>
                  <a:schemeClr val="tx1"/>
                </a:solidFill>
              </a:ln>
              <a:effectLst/>
            </c:spPr>
          </c:marker>
          <c:yVal>
            <c:numRef>
              <c:f>'[1]Ppe.CR.1-4'!$Y$19:$Y$102</c:f>
              <c:numCache>
                <c:formatCode>General</c:formatCode>
                <c:ptCount val="84"/>
                <c:pt idx="0">
                  <c:v>#N/A</c:v>
                </c:pt>
                <c:pt idx="1">
                  <c:v>89.508379097500836</c:v>
                </c:pt>
                <c:pt idx="2">
                  <c:v>78.528561028797952</c:v>
                </c:pt>
                <c:pt idx="3">
                  <c:v>#N/A</c:v>
                </c:pt>
                <c:pt idx="4">
                  <c:v>89.989663635100669</c:v>
                </c:pt>
                <c:pt idx="5">
                  <c:v>#N/A</c:v>
                </c:pt>
                <c:pt idx="6">
                  <c:v>91.656501692311949</c:v>
                </c:pt>
                <c:pt idx="7">
                  <c:v>79.937585692927669</c:v>
                </c:pt>
                <c:pt idx="8">
                  <c:v>68.610897200891117</c:v>
                </c:pt>
                <c:pt idx="9">
                  <c:v>61.920143814363357</c:v>
                </c:pt>
                <c:pt idx="10">
                  <c:v>#N/A</c:v>
                </c:pt>
                <c:pt idx="11">
                  <c:v>#N/A</c:v>
                </c:pt>
                <c:pt idx="12">
                  <c:v>72.522834058403973</c:v>
                </c:pt>
                <c:pt idx="13">
                  <c:v>84.788863090513672</c:v>
                </c:pt>
                <c:pt idx="14">
                  <c:v>#N/A</c:v>
                </c:pt>
                <c:pt idx="15">
                  <c:v>93.065103049113432</c:v>
                </c:pt>
                <c:pt idx="16">
                  <c:v>#N/A</c:v>
                </c:pt>
                <c:pt idx="17">
                  <c:v>80.909602204460782</c:v>
                </c:pt>
                <c:pt idx="18">
                  <c:v>#N/A</c:v>
                </c:pt>
                <c:pt idx="19">
                  <c:v>87.609534182281337</c:v>
                </c:pt>
                <c:pt idx="20">
                  <c:v>81.727634677986543</c:v>
                </c:pt>
                <c:pt idx="21">
                  <c:v>68.332223623306149</c:v>
                </c:pt>
                <c:pt idx="22">
                  <c:v>#N/A</c:v>
                </c:pt>
                <c:pt idx="23">
                  <c:v>#N/A</c:v>
                </c:pt>
                <c:pt idx="24">
                  <c:v>#N/A</c:v>
                </c:pt>
                <c:pt idx="25">
                  <c:v>#N/A</c:v>
                </c:pt>
                <c:pt idx="26">
                  <c:v>#N/A</c:v>
                </c:pt>
                <c:pt idx="27">
                  <c:v>98.044049528424893</c:v>
                </c:pt>
                <c:pt idx="28">
                  <c:v>90.373142505241844</c:v>
                </c:pt>
                <c:pt idx="29">
                  <c:v>#N/A</c:v>
                </c:pt>
                <c:pt idx="30">
                  <c:v>67.422571378163269</c:v>
                </c:pt>
                <c:pt idx="31">
                  <c:v>70.48348687585684</c:v>
                </c:pt>
                <c:pt idx="32">
                  <c:v>86.375095238847436</c:v>
                </c:pt>
                <c:pt idx="33">
                  <c:v>60.506351018106109</c:v>
                </c:pt>
                <c:pt idx="34">
                  <c:v>78.628223786476724</c:v>
                </c:pt>
                <c:pt idx="35">
                  <c:v>#N/A</c:v>
                </c:pt>
                <c:pt idx="36">
                  <c:v>74.606521524448951</c:v>
                </c:pt>
                <c:pt idx="37">
                  <c:v>75.756018427604559</c:v>
                </c:pt>
                <c:pt idx="38">
                  <c:v>#N/A</c:v>
                </c:pt>
                <c:pt idx="39">
                  <c:v>#N/A</c:v>
                </c:pt>
                <c:pt idx="40">
                  <c:v>91.722107862115124</c:v>
                </c:pt>
                <c:pt idx="41">
                  <c:v>82.90704560581834</c:v>
                </c:pt>
                <c:pt idx="42">
                  <c:v>76.251059989947422</c:v>
                </c:pt>
                <c:pt idx="43">
                  <c:v>77.793425278434142</c:v>
                </c:pt>
                <c:pt idx="44">
                  <c:v>72.448577026982306</c:v>
                </c:pt>
                <c:pt idx="45">
                  <c:v>56.163906254284001</c:v>
                </c:pt>
                <c:pt idx="46">
                  <c:v>73.565211296045931</c:v>
                </c:pt>
                <c:pt idx="47">
                  <c:v>85.913141077493421</c:v>
                </c:pt>
                <c:pt idx="48">
                  <c:v>70.513834391834934</c:v>
                </c:pt>
                <c:pt idx="49">
                  <c:v>68.972646097842187</c:v>
                </c:pt>
                <c:pt idx="50">
                  <c:v>#N/A</c:v>
                </c:pt>
                <c:pt idx="51">
                  <c:v>77.841030431232184</c:v>
                </c:pt>
                <c:pt idx="52">
                  <c:v>#N/A</c:v>
                </c:pt>
                <c:pt idx="53">
                  <c:v>#N/A</c:v>
                </c:pt>
                <c:pt idx="54">
                  <c:v>#N/A</c:v>
                </c:pt>
                <c:pt idx="55">
                  <c:v>81.413166467184851</c:v>
                </c:pt>
                <c:pt idx="56">
                  <c:v>79.917144604819455</c:v>
                </c:pt>
                <c:pt idx="57">
                  <c:v>61.002027797245994</c:v>
                </c:pt>
                <c:pt idx="58">
                  <c:v>74.841813548210283</c:v>
                </c:pt>
                <c:pt idx="59">
                  <c:v>75.276243188518421</c:v>
                </c:pt>
                <c:pt idx="60">
                  <c:v>#N/A</c:v>
                </c:pt>
                <c:pt idx="61">
                  <c:v>86.004815185071479</c:v>
                </c:pt>
                <c:pt idx="62">
                  <c:v>81.781393619516891</c:v>
                </c:pt>
                <c:pt idx="63">
                  <c:v>96.719498462779953</c:v>
                </c:pt>
                <c:pt idx="64">
                  <c:v>85.785227550215723</c:v>
                </c:pt>
                <c:pt idx="65">
                  <c:v>85.221812459676585</c:v>
                </c:pt>
                <c:pt idx="66">
                  <c:v>80.376574398219788</c:v>
                </c:pt>
                <c:pt idx="67">
                  <c:v>74.552984722251551</c:v>
                </c:pt>
                <c:pt idx="68">
                  <c:v>69.854582970772896</c:v>
                </c:pt>
                <c:pt idx="69">
                  <c:v>63.460268094902105</c:v>
                </c:pt>
                <c:pt idx="70">
                  <c:v>#N/A</c:v>
                </c:pt>
                <c:pt idx="71">
                  <c:v>#N/A</c:v>
                </c:pt>
                <c:pt idx="72">
                  <c:v>63.38288919237047</c:v>
                </c:pt>
                <c:pt idx="73">
                  <c:v>57.916959727850198</c:v>
                </c:pt>
                <c:pt idx="74">
                  <c:v>65.73845253116707</c:v>
                </c:pt>
                <c:pt idx="75">
                  <c:v>#N/A</c:v>
                </c:pt>
                <c:pt idx="76">
                  <c:v>76.360283293207416</c:v>
                </c:pt>
                <c:pt idx="77">
                  <c:v>80.745379302764391</c:v>
                </c:pt>
                <c:pt idx="78">
                  <c:v>61.470446111787268</c:v>
                </c:pt>
                <c:pt idx="79">
                  <c:v>54.373235054952957</c:v>
                </c:pt>
                <c:pt idx="80">
                  <c:v>65.456910852835406</c:v>
                </c:pt>
                <c:pt idx="81">
                  <c:v>#N/A</c:v>
                </c:pt>
                <c:pt idx="82">
                  <c:v>69.447247792551082</c:v>
                </c:pt>
                <c:pt idx="83">
                  <c:v>#N/A</c:v>
                </c:pt>
              </c:numCache>
            </c:numRef>
          </c:yVal>
          <c:smooth val="0"/>
          <c:extLst>
            <c:ext xmlns:c16="http://schemas.microsoft.com/office/drawing/2014/chart" uri="{C3380CC4-5D6E-409C-BE32-E72D297353CC}">
              <c16:uniqueId val="{00000008-5E80-45FB-83DF-5157FBBBA4D4}"/>
            </c:ext>
          </c:extLst>
        </c:ser>
        <c:ser>
          <c:idx val="10"/>
          <c:order val="9"/>
          <c:tx>
            <c:v>unknown: marginal</c:v>
          </c:tx>
          <c:spPr>
            <a:ln w="25400" cap="rnd">
              <a:noFill/>
              <a:round/>
            </a:ln>
            <a:effectLst/>
          </c:spPr>
          <c:marker>
            <c:symbol val="circle"/>
            <c:size val="14"/>
            <c:spPr>
              <a:noFill/>
              <a:ln w="9525">
                <a:solidFill>
                  <a:srgbClr val="FF0000"/>
                </a:solidFill>
              </a:ln>
              <a:effectLst/>
            </c:spPr>
          </c:marker>
          <c:yVal>
            <c:numRef>
              <c:f>'[1]Ppe.CR.1-4'!$Z$19:$Z$102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9-5E80-45FB-83DF-5157FBBBA4D4}"/>
            </c:ext>
          </c:extLst>
        </c:ser>
        <c:ser>
          <c:idx val="0"/>
          <c:order val="10"/>
          <c:tx>
            <c:v>unknown: no amp</c:v>
          </c:tx>
          <c:spPr>
            <a:ln w="25400" cap="rnd">
              <a:noFill/>
              <a:round/>
            </a:ln>
            <a:effectLst/>
          </c:spPr>
          <c:marker>
            <c:symbol val="circle"/>
            <c:size val="10"/>
            <c:spPr>
              <a:solidFill>
                <a:srgbClr val="FF0000"/>
              </a:solidFill>
              <a:ln w="9525">
                <a:solidFill>
                  <a:srgbClr val="FF0000"/>
                </a:solidFill>
              </a:ln>
              <a:effectLst/>
            </c:spPr>
          </c:marker>
          <c:yVal>
            <c:numRef>
              <c:f>'[1]Ppe.CR.1-4'!$V$19:$V$102</c:f>
              <c:numCache>
                <c:formatCode>General</c:formatCode>
                <c:ptCount val="8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yVal>
          <c:smooth val="0"/>
          <c:extLst>
            <c:ext xmlns:c16="http://schemas.microsoft.com/office/drawing/2014/chart" uri="{C3380CC4-5D6E-409C-BE32-E72D297353CC}">
              <c16:uniqueId val="{0000000A-5E80-45FB-83DF-5157FBBBA4D4}"/>
            </c:ext>
          </c:extLst>
        </c:ser>
        <c:dLbls>
          <c:showLegendKey val="0"/>
          <c:showVal val="0"/>
          <c:showCatName val="0"/>
          <c:showSerName val="0"/>
          <c:showPercent val="0"/>
          <c:showBubbleSize val="0"/>
        </c:dLbls>
        <c:axId val="1066799151"/>
        <c:axId val="1066710719"/>
      </c:scatterChart>
      <c:valAx>
        <c:axId val="1066799151"/>
        <c:scaling>
          <c:orientation val="minMax"/>
          <c:max val="100"/>
          <c:min val="0"/>
        </c:scaling>
        <c:delete val="1"/>
        <c:axPos val="b"/>
        <c:numFmt formatCode="General" sourceLinked="1"/>
        <c:majorTickMark val="out"/>
        <c:minorTickMark val="none"/>
        <c:tickLblPos val="nextTo"/>
        <c:crossAx val="1066710719"/>
        <c:crosses val="autoZero"/>
        <c:crossBetween val="midCat"/>
      </c:valAx>
      <c:valAx>
        <c:axId val="1066710719"/>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solidFill>
                      <a:schemeClr val="tx1"/>
                    </a:solidFill>
                    <a:latin typeface="Arial" panose="020B0604020202020204" pitchFamily="34" charset="0"/>
                    <a:cs typeface="Arial" panose="020B0604020202020204" pitchFamily="34" charset="0"/>
                  </a:rPr>
                  <a:t>HEX</a:t>
                </a:r>
                <a:r>
                  <a:rPr lang="en-US" sz="1400" baseline="0">
                    <a:solidFill>
                      <a:schemeClr val="tx1"/>
                    </a:solidFill>
                    <a:latin typeface="Arial" panose="020B0604020202020204" pitchFamily="34" charset="0"/>
                    <a:cs typeface="Arial" panose="020B0604020202020204" pitchFamily="34" charset="0"/>
                  </a:rPr>
                  <a:t> - FAM</a:t>
                </a:r>
                <a:endParaRPr lang="en-US" sz="14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66799151"/>
        <c:crosses val="autoZero"/>
        <c:crossBetween val="midCat"/>
      </c:valAx>
      <c:spPr>
        <a:noFill/>
        <a:ln>
          <a:solidFill>
            <a:schemeClr val="tx1"/>
          </a:solidFill>
        </a:ln>
        <a:effectLst/>
      </c:spPr>
    </c:plotArea>
    <c:legend>
      <c:legendPos val="r"/>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10</xdr:col>
      <xdr:colOff>49669</xdr:colOff>
      <xdr:row>8</xdr:row>
      <xdr:rowOff>12700</xdr:rowOff>
    </xdr:from>
    <xdr:to>
      <xdr:col>15</xdr:col>
      <xdr:colOff>790222</xdr:colOff>
      <xdr:row>30</xdr:row>
      <xdr:rowOff>25400</xdr:rowOff>
    </xdr:to>
    <xdr:graphicFrame macro="">
      <xdr:nvGraphicFramePr>
        <xdr:cNvPr id="2" name="Chart 1">
          <a:extLst>
            <a:ext uri="{FF2B5EF4-FFF2-40B4-BE49-F238E27FC236}">
              <a16:creationId xmlns:a16="http://schemas.microsoft.com/office/drawing/2014/main" id="{DCB87A4A-FAA5-4E43-BBB2-C9D8E4E4977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27368</xdr:colOff>
      <xdr:row>30</xdr:row>
      <xdr:rowOff>195052</xdr:rowOff>
    </xdr:from>
    <xdr:to>
      <xdr:col>15</xdr:col>
      <xdr:colOff>804333</xdr:colOff>
      <xdr:row>53</xdr:row>
      <xdr:rowOff>38359</xdr:rowOff>
    </xdr:to>
    <xdr:graphicFrame macro="">
      <xdr:nvGraphicFramePr>
        <xdr:cNvPr id="3" name="Chart 2">
          <a:extLst>
            <a:ext uri="{FF2B5EF4-FFF2-40B4-BE49-F238E27FC236}">
              <a16:creationId xmlns:a16="http://schemas.microsoft.com/office/drawing/2014/main" id="{2630EE6E-A46B-4402-925C-7D882CC119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49669</xdr:colOff>
      <xdr:row>8</xdr:row>
      <xdr:rowOff>12700</xdr:rowOff>
    </xdr:from>
    <xdr:to>
      <xdr:col>15</xdr:col>
      <xdr:colOff>790222</xdr:colOff>
      <xdr:row>30</xdr:row>
      <xdr:rowOff>25400</xdr:rowOff>
    </xdr:to>
    <xdr:graphicFrame macro="">
      <xdr:nvGraphicFramePr>
        <xdr:cNvPr id="2" name="Chart 1">
          <a:extLst>
            <a:ext uri="{FF2B5EF4-FFF2-40B4-BE49-F238E27FC236}">
              <a16:creationId xmlns:a16="http://schemas.microsoft.com/office/drawing/2014/main" id="{AB03AA9A-2F58-4745-8064-A127F0526AC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27368</xdr:colOff>
      <xdr:row>30</xdr:row>
      <xdr:rowOff>195052</xdr:rowOff>
    </xdr:from>
    <xdr:to>
      <xdr:col>15</xdr:col>
      <xdr:colOff>804333</xdr:colOff>
      <xdr:row>53</xdr:row>
      <xdr:rowOff>38359</xdr:rowOff>
    </xdr:to>
    <xdr:graphicFrame macro="">
      <xdr:nvGraphicFramePr>
        <xdr:cNvPr id="3" name="Chart 2">
          <a:extLst>
            <a:ext uri="{FF2B5EF4-FFF2-40B4-BE49-F238E27FC236}">
              <a16:creationId xmlns:a16="http://schemas.microsoft.com/office/drawing/2014/main" id="{5E5BB308-6F9A-4846-A5D6-E059DD0261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49669</xdr:colOff>
      <xdr:row>8</xdr:row>
      <xdr:rowOff>12700</xdr:rowOff>
    </xdr:from>
    <xdr:to>
      <xdr:col>15</xdr:col>
      <xdr:colOff>790222</xdr:colOff>
      <xdr:row>30</xdr:row>
      <xdr:rowOff>25400</xdr:rowOff>
    </xdr:to>
    <xdr:graphicFrame macro="">
      <xdr:nvGraphicFramePr>
        <xdr:cNvPr id="2" name="Chart 1">
          <a:extLst>
            <a:ext uri="{FF2B5EF4-FFF2-40B4-BE49-F238E27FC236}">
              <a16:creationId xmlns:a16="http://schemas.microsoft.com/office/drawing/2014/main" id="{E28A64D4-EBDB-4807-A458-BA078F37F67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27368</xdr:colOff>
      <xdr:row>30</xdr:row>
      <xdr:rowOff>195052</xdr:rowOff>
    </xdr:from>
    <xdr:to>
      <xdr:col>15</xdr:col>
      <xdr:colOff>804333</xdr:colOff>
      <xdr:row>53</xdr:row>
      <xdr:rowOff>38359</xdr:rowOff>
    </xdr:to>
    <xdr:graphicFrame macro="">
      <xdr:nvGraphicFramePr>
        <xdr:cNvPr id="3" name="Chart 2">
          <a:extLst>
            <a:ext uri="{FF2B5EF4-FFF2-40B4-BE49-F238E27FC236}">
              <a16:creationId xmlns:a16="http://schemas.microsoft.com/office/drawing/2014/main" id="{A0ED6B06-2BB5-44E6-87FE-91851FC508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49669</xdr:colOff>
      <xdr:row>8</xdr:row>
      <xdr:rowOff>12700</xdr:rowOff>
    </xdr:from>
    <xdr:to>
      <xdr:col>15</xdr:col>
      <xdr:colOff>790222</xdr:colOff>
      <xdr:row>30</xdr:row>
      <xdr:rowOff>25400</xdr:rowOff>
    </xdr:to>
    <xdr:graphicFrame macro="">
      <xdr:nvGraphicFramePr>
        <xdr:cNvPr id="2" name="Chart 1">
          <a:extLst>
            <a:ext uri="{FF2B5EF4-FFF2-40B4-BE49-F238E27FC236}">
              <a16:creationId xmlns:a16="http://schemas.microsoft.com/office/drawing/2014/main" id="{8CEDD3E8-9DD0-4556-A4A2-EBB18B7A25A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27368</xdr:colOff>
      <xdr:row>30</xdr:row>
      <xdr:rowOff>195052</xdr:rowOff>
    </xdr:from>
    <xdr:to>
      <xdr:col>15</xdr:col>
      <xdr:colOff>804333</xdr:colOff>
      <xdr:row>53</xdr:row>
      <xdr:rowOff>38359</xdr:rowOff>
    </xdr:to>
    <xdr:graphicFrame macro="">
      <xdr:nvGraphicFramePr>
        <xdr:cNvPr id="3" name="Chart 2">
          <a:extLst>
            <a:ext uri="{FF2B5EF4-FFF2-40B4-BE49-F238E27FC236}">
              <a16:creationId xmlns:a16="http://schemas.microsoft.com/office/drawing/2014/main" id="{6A854CD2-EE45-4D1D-A671-F0558680E9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apers/submitted/CR%20DNA%20test/Online%20Resources/Online%20Resource%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e.CR.1-1"/>
      <sheetName val="Ppe.CR.1-2"/>
      <sheetName val="Ppe.CR.1-3"/>
      <sheetName val="Ppe.CR.1-4"/>
    </sheetNames>
    <sheetDataSet>
      <sheetData sheetId="0">
        <row r="8">
          <cell r="E8">
            <v>2.8064980214041597</v>
          </cell>
          <cell r="F8">
            <v>1.4379643835271234</v>
          </cell>
          <cell r="V8">
            <v>-1.3685336378770363</v>
          </cell>
          <cell r="AH8" t="e">
            <v>#N/A</v>
          </cell>
        </row>
        <row r="9">
          <cell r="E9">
            <v>0</v>
          </cell>
          <cell r="F9">
            <v>0</v>
          </cell>
          <cell r="V9">
            <v>0</v>
          </cell>
          <cell r="AH9" t="e">
            <v>#N/A</v>
          </cell>
        </row>
        <row r="10">
          <cell r="E10">
            <v>0.18530917963150356</v>
          </cell>
          <cell r="F10">
            <v>0.4627168117772566</v>
          </cell>
          <cell r="R10">
            <v>0</v>
          </cell>
          <cell r="S10">
            <v>20</v>
          </cell>
          <cell r="V10">
            <v>0.27740763214575304</v>
          </cell>
          <cell r="AH10" t="e">
            <v>#N/A</v>
          </cell>
        </row>
        <row r="11">
          <cell r="E11">
            <v>63.069815837881691</v>
          </cell>
          <cell r="F11">
            <v>1.1604936435869151</v>
          </cell>
          <cell r="R11">
            <v>20</v>
          </cell>
          <cell r="S11">
            <v>20</v>
          </cell>
          <cell r="W11">
            <v>-61.909322194294774</v>
          </cell>
          <cell r="AH11" t="e">
            <v>#N/A</v>
          </cell>
        </row>
        <row r="12">
          <cell r="E12">
            <v>66.68442623093236</v>
          </cell>
          <cell r="F12">
            <v>1.1956880908396863</v>
          </cell>
          <cell r="W12">
            <v>-65.488738140092678</v>
          </cell>
          <cell r="AH12" t="e">
            <v>#N/A</v>
          </cell>
        </row>
        <row r="13">
          <cell r="E13">
            <v>67.501800305829036</v>
          </cell>
          <cell r="F13">
            <v>0.42341661269314979</v>
          </cell>
          <cell r="W13">
            <v>-67.078383693135891</v>
          </cell>
          <cell r="AH13" t="e">
            <v>#N/A</v>
          </cell>
        </row>
        <row r="14">
          <cell r="E14">
            <v>27.148818398227782</v>
          </cell>
          <cell r="F14">
            <v>43.78316173478003</v>
          </cell>
          <cell r="R14">
            <v>20</v>
          </cell>
          <cell r="S14">
            <v>0</v>
          </cell>
          <cell r="X14">
            <v>16.634343336552249</v>
          </cell>
          <cell r="AH14" t="e">
            <v>#N/A</v>
          </cell>
        </row>
        <row r="15">
          <cell r="E15">
            <v>29.108240151693309</v>
          </cell>
          <cell r="F15">
            <v>45.28141232123027</v>
          </cell>
          <cell r="R15">
            <v>20</v>
          </cell>
          <cell r="S15">
            <v>20</v>
          </cell>
          <cell r="X15">
            <v>16.173172169536961</v>
          </cell>
          <cell r="AH15" t="e">
            <v>#N/A</v>
          </cell>
        </row>
        <row r="16">
          <cell r="E16">
            <v>29.093197373764934</v>
          </cell>
          <cell r="F16">
            <v>41.92031365944375</v>
          </cell>
          <cell r="X16">
            <v>12.827116285678816</v>
          </cell>
          <cell r="AH16" t="e">
            <v>#N/A</v>
          </cell>
        </row>
        <row r="17">
          <cell r="E17">
            <v>3.5852866331259405</v>
          </cell>
          <cell r="F17">
            <v>72.180431708126193</v>
          </cell>
          <cell r="Y17">
            <v>68.595145075000246</v>
          </cell>
          <cell r="AH17" t="e">
            <v>#N/A</v>
          </cell>
        </row>
        <row r="18">
          <cell r="E18">
            <v>4.2123935366218737</v>
          </cell>
          <cell r="F18">
            <v>72.229268580243314</v>
          </cell>
          <cell r="Y18">
            <v>68.01687504362144</v>
          </cell>
          <cell r="AH18" t="e">
            <v>#N/A</v>
          </cell>
        </row>
        <row r="19">
          <cell r="E19">
            <v>4.3024270168639305</v>
          </cell>
          <cell r="F19">
            <v>64.246303029098527</v>
          </cell>
          <cell r="Y19">
            <v>59.943876012234597</v>
          </cell>
          <cell r="AH19" t="e">
            <v>#N/A</v>
          </cell>
        </row>
        <row r="20">
          <cell r="E20">
            <v>2.7377158360802381</v>
          </cell>
          <cell r="V20" t="e">
            <v>#N/A</v>
          </cell>
          <cell r="W20" t="e">
            <v>#N/A</v>
          </cell>
          <cell r="X20" t="e">
            <v>#N/A</v>
          </cell>
          <cell r="Y20">
            <v>60.535496986435305</v>
          </cell>
          <cell r="Z20" t="e">
            <v>#N/A</v>
          </cell>
          <cell r="AD20" t="e">
            <v>#N/A</v>
          </cell>
          <cell r="AE20" t="e">
            <v>#N/A</v>
          </cell>
          <cell r="AF20" t="e">
            <v>#N/A</v>
          </cell>
          <cell r="AG20">
            <v>63.273212822515546</v>
          </cell>
          <cell r="AH20" t="e">
            <v>#N/A</v>
          </cell>
        </row>
        <row r="21">
          <cell r="E21">
            <v>3.9271125657975121</v>
          </cell>
          <cell r="V21" t="e">
            <v>#N/A</v>
          </cell>
          <cell r="W21" t="e">
            <v>#N/A</v>
          </cell>
          <cell r="X21" t="e">
            <v>#N/A</v>
          </cell>
          <cell r="Y21">
            <v>81.016164615710608</v>
          </cell>
          <cell r="Z21" t="e">
            <v>#N/A</v>
          </cell>
          <cell r="AD21" t="e">
            <v>#N/A</v>
          </cell>
          <cell r="AE21" t="e">
            <v>#N/A</v>
          </cell>
          <cell r="AF21" t="e">
            <v>#N/A</v>
          </cell>
          <cell r="AG21">
            <v>84.943277181508122</v>
          </cell>
          <cell r="AH21" t="e">
            <v>#N/A</v>
          </cell>
        </row>
        <row r="22">
          <cell r="E22">
            <v>3.1395027707473973</v>
          </cell>
          <cell r="V22" t="e">
            <v>#N/A</v>
          </cell>
          <cell r="W22" t="e">
            <v>#N/A</v>
          </cell>
          <cell r="X22" t="e">
            <v>#N/A</v>
          </cell>
          <cell r="Y22">
            <v>80.240817938783835</v>
          </cell>
          <cell r="Z22" t="e">
            <v>#N/A</v>
          </cell>
          <cell r="AD22" t="e">
            <v>#N/A</v>
          </cell>
          <cell r="AE22" t="e">
            <v>#N/A</v>
          </cell>
          <cell r="AF22" t="e">
            <v>#N/A</v>
          </cell>
          <cell r="AG22">
            <v>83.380320709531233</v>
          </cell>
          <cell r="AH22" t="e">
            <v>#N/A</v>
          </cell>
        </row>
        <row r="23">
          <cell r="E23">
            <v>97.810664691182353</v>
          </cell>
          <cell r="V23" t="e">
            <v>#N/A</v>
          </cell>
          <cell r="W23">
            <v>-96.723170103901779</v>
          </cell>
          <cell r="X23" t="e">
            <v>#N/A</v>
          </cell>
          <cell r="Y23" t="e">
            <v>#N/A</v>
          </cell>
          <cell r="Z23" t="e">
            <v>#N/A</v>
          </cell>
          <cell r="AD23" t="e">
            <v>#N/A</v>
          </cell>
          <cell r="AE23">
            <v>1.0874945872805786</v>
          </cell>
          <cell r="AF23" t="e">
            <v>#N/A</v>
          </cell>
          <cell r="AG23" t="e">
            <v>#N/A</v>
          </cell>
          <cell r="AH23" t="e">
            <v>#N/A</v>
          </cell>
        </row>
        <row r="24">
          <cell r="E24">
            <v>43.027421913829954</v>
          </cell>
          <cell r="V24" t="e">
            <v>#N/A</v>
          </cell>
          <cell r="W24" t="e">
            <v>#N/A</v>
          </cell>
          <cell r="X24">
            <v>15.597055628371059</v>
          </cell>
          <cell r="Y24" t="e">
            <v>#N/A</v>
          </cell>
          <cell r="Z24" t="e">
            <v>#N/A</v>
          </cell>
          <cell r="AD24" t="e">
            <v>#N/A</v>
          </cell>
          <cell r="AE24" t="e">
            <v>#N/A</v>
          </cell>
          <cell r="AF24">
            <v>58.624477542201014</v>
          </cell>
          <cell r="AG24" t="e">
            <v>#N/A</v>
          </cell>
          <cell r="AH24" t="e">
            <v>#N/A</v>
          </cell>
        </row>
        <row r="25">
          <cell r="E25">
            <v>90.644182598206953</v>
          </cell>
          <cell r="V25" t="e">
            <v>#N/A</v>
          </cell>
          <cell r="W25">
            <v>-89.257310267540049</v>
          </cell>
          <cell r="X25" t="e">
            <v>#N/A</v>
          </cell>
          <cell r="Y25" t="e">
            <v>#N/A</v>
          </cell>
          <cell r="Z25" t="e">
            <v>#N/A</v>
          </cell>
          <cell r="AD25" t="e">
            <v>#N/A</v>
          </cell>
          <cell r="AE25">
            <v>1.3868723306669051</v>
          </cell>
          <cell r="AF25" t="e">
            <v>#N/A</v>
          </cell>
          <cell r="AG25" t="e">
            <v>#N/A</v>
          </cell>
          <cell r="AH25" t="e">
            <v>#N/A</v>
          </cell>
        </row>
        <row r="26">
          <cell r="E26">
            <v>91.772486551952994</v>
          </cell>
          <cell r="V26" t="e">
            <v>#N/A</v>
          </cell>
          <cell r="W26">
            <v>-90.987631497517313</v>
          </cell>
          <cell r="X26" t="e">
            <v>#N/A</v>
          </cell>
          <cell r="Y26" t="e">
            <v>#N/A</v>
          </cell>
          <cell r="Z26" t="e">
            <v>#N/A</v>
          </cell>
          <cell r="AD26" t="e">
            <v>#N/A</v>
          </cell>
          <cell r="AE26">
            <v>0.78485505443567616</v>
          </cell>
          <cell r="AF26" t="e">
            <v>#N/A</v>
          </cell>
          <cell r="AG26" t="e">
            <v>#N/A</v>
          </cell>
          <cell r="AH26" t="e">
            <v>#N/A</v>
          </cell>
        </row>
        <row r="27">
          <cell r="E27">
            <v>3.0673786892348871</v>
          </cell>
          <cell r="V27" t="e">
            <v>#N/A</v>
          </cell>
          <cell r="W27" t="e">
            <v>#N/A</v>
          </cell>
          <cell r="X27" t="e">
            <v>#N/A</v>
          </cell>
          <cell r="Y27">
            <v>71.540070454934366</v>
          </cell>
          <cell r="Z27" t="e">
            <v>#N/A</v>
          </cell>
          <cell r="AD27" t="e">
            <v>#N/A</v>
          </cell>
          <cell r="AE27" t="e">
            <v>#N/A</v>
          </cell>
          <cell r="AF27" t="e">
            <v>#N/A</v>
          </cell>
          <cell r="AG27">
            <v>74.607449144169252</v>
          </cell>
          <cell r="AH27" t="e">
            <v>#N/A</v>
          </cell>
        </row>
        <row r="28">
          <cell r="E28">
            <v>19.887436017757594</v>
          </cell>
          <cell r="V28" t="e">
            <v>#N/A</v>
          </cell>
          <cell r="W28" t="e">
            <v>#N/A</v>
          </cell>
          <cell r="X28">
            <v>11.533181777923527</v>
          </cell>
          <cell r="Y28" t="e">
            <v>#N/A</v>
          </cell>
          <cell r="Z28" t="e">
            <v>#N/A</v>
          </cell>
          <cell r="AD28" t="e">
            <v>#N/A</v>
          </cell>
          <cell r="AE28" t="e">
            <v>#N/A</v>
          </cell>
          <cell r="AF28">
            <v>31.420617795681121</v>
          </cell>
          <cell r="AG28" t="e">
            <v>#N/A</v>
          </cell>
          <cell r="AH28" t="e">
            <v>#N/A</v>
          </cell>
        </row>
        <row r="29">
          <cell r="E29">
            <v>3.618040944455144</v>
          </cell>
          <cell r="V29" t="e">
            <v>#N/A</v>
          </cell>
          <cell r="W29" t="e">
            <v>#N/A</v>
          </cell>
          <cell r="X29" t="e">
            <v>#N/A</v>
          </cell>
          <cell r="Y29">
            <v>43.846631475357128</v>
          </cell>
          <cell r="Z29" t="e">
            <v>#N/A</v>
          </cell>
          <cell r="AD29" t="e">
            <v>#N/A</v>
          </cell>
          <cell r="AE29" t="e">
            <v>#N/A</v>
          </cell>
          <cell r="AF29" t="e">
            <v>#N/A</v>
          </cell>
          <cell r="AG29">
            <v>47.464672419812274</v>
          </cell>
          <cell r="AH29" t="e">
            <v>#N/A</v>
          </cell>
        </row>
        <row r="30">
          <cell r="E30">
            <v>2.6401615060929711</v>
          </cell>
          <cell r="V30" t="e">
            <v>#N/A</v>
          </cell>
          <cell r="W30" t="e">
            <v>#N/A</v>
          </cell>
          <cell r="X30" t="e">
            <v>#N/A</v>
          </cell>
          <cell r="Y30">
            <v>52.514358330044253</v>
          </cell>
          <cell r="Z30" t="e">
            <v>#N/A</v>
          </cell>
          <cell r="AD30" t="e">
            <v>#N/A</v>
          </cell>
          <cell r="AE30" t="e">
            <v>#N/A</v>
          </cell>
          <cell r="AF30" t="e">
            <v>#N/A</v>
          </cell>
          <cell r="AG30">
            <v>55.154519836137226</v>
          </cell>
          <cell r="AH30" t="e">
            <v>#N/A</v>
          </cell>
        </row>
        <row r="31">
          <cell r="E31">
            <v>3.3673376285575882</v>
          </cell>
          <cell r="V31" t="e">
            <v>#N/A</v>
          </cell>
          <cell r="W31" t="e">
            <v>#N/A</v>
          </cell>
          <cell r="X31" t="e">
            <v>#N/A</v>
          </cell>
          <cell r="Y31">
            <v>63.826080941849391</v>
          </cell>
          <cell r="Z31" t="e">
            <v>#N/A</v>
          </cell>
          <cell r="AD31" t="e">
            <v>#N/A</v>
          </cell>
          <cell r="AE31" t="e">
            <v>#N/A</v>
          </cell>
          <cell r="AF31" t="e">
            <v>#N/A</v>
          </cell>
          <cell r="AG31">
            <v>67.193418570406976</v>
          </cell>
          <cell r="AH31" t="e">
            <v>#N/A</v>
          </cell>
        </row>
        <row r="32">
          <cell r="E32">
            <v>3.4457977904626</v>
          </cell>
          <cell r="R32">
            <v>0</v>
          </cell>
          <cell r="S32">
            <v>-10</v>
          </cell>
          <cell r="V32" t="e">
            <v>#N/A</v>
          </cell>
          <cell r="W32" t="e">
            <v>#N/A</v>
          </cell>
          <cell r="X32" t="e">
            <v>#N/A</v>
          </cell>
          <cell r="Y32">
            <v>68.646246543974101</v>
          </cell>
          <cell r="Z32" t="e">
            <v>#N/A</v>
          </cell>
          <cell r="AD32" t="e">
            <v>#N/A</v>
          </cell>
          <cell r="AE32" t="e">
            <v>#N/A</v>
          </cell>
          <cell r="AF32" t="e">
            <v>#N/A</v>
          </cell>
          <cell r="AG32">
            <v>72.092044334436707</v>
          </cell>
          <cell r="AH32" t="e">
            <v>#N/A</v>
          </cell>
        </row>
        <row r="33">
          <cell r="E33">
            <v>3.2567990869846906</v>
          </cell>
          <cell r="R33">
            <v>100</v>
          </cell>
          <cell r="S33">
            <v>-10</v>
          </cell>
          <cell r="V33" t="e">
            <v>#N/A</v>
          </cell>
          <cell r="W33" t="e">
            <v>#N/A</v>
          </cell>
          <cell r="X33" t="e">
            <v>#N/A</v>
          </cell>
          <cell r="Y33">
            <v>76.680344499811454</v>
          </cell>
          <cell r="Z33" t="e">
            <v>#N/A</v>
          </cell>
          <cell r="AD33" t="e">
            <v>#N/A</v>
          </cell>
          <cell r="AE33" t="e">
            <v>#N/A</v>
          </cell>
          <cell r="AF33" t="e">
            <v>#N/A</v>
          </cell>
          <cell r="AG33">
            <v>79.93714358679614</v>
          </cell>
          <cell r="AH33" t="e">
            <v>#N/A</v>
          </cell>
        </row>
        <row r="34">
          <cell r="E34">
            <v>41.041250906515145</v>
          </cell>
          <cell r="V34" t="e">
            <v>#N/A</v>
          </cell>
          <cell r="W34" t="e">
            <v>#N/A</v>
          </cell>
          <cell r="X34">
            <v>16.173297296280303</v>
          </cell>
          <cell r="Y34" t="e">
            <v>#N/A</v>
          </cell>
          <cell r="Z34" t="e">
            <v>#N/A</v>
          </cell>
          <cell r="AD34" t="e">
            <v>#N/A</v>
          </cell>
          <cell r="AE34" t="e">
            <v>#N/A</v>
          </cell>
          <cell r="AF34">
            <v>57.214548202795449</v>
          </cell>
          <cell r="AG34" t="e">
            <v>#N/A</v>
          </cell>
          <cell r="AH34" t="e">
            <v>#N/A</v>
          </cell>
        </row>
        <row r="35">
          <cell r="E35">
            <v>3.8877189462638135</v>
          </cell>
          <cell r="R35">
            <v>0</v>
          </cell>
          <cell r="S35">
            <v>34</v>
          </cell>
          <cell r="V35" t="e">
            <v>#N/A</v>
          </cell>
          <cell r="W35" t="e">
            <v>#N/A</v>
          </cell>
          <cell r="X35" t="e">
            <v>#N/A</v>
          </cell>
          <cell r="Y35">
            <v>79.35010292982831</v>
          </cell>
          <cell r="Z35" t="e">
            <v>#N/A</v>
          </cell>
          <cell r="AD35" t="e">
            <v>#N/A</v>
          </cell>
          <cell r="AE35" t="e">
            <v>#N/A</v>
          </cell>
          <cell r="AF35" t="e">
            <v>#N/A</v>
          </cell>
          <cell r="AG35">
            <v>83.237821876092127</v>
          </cell>
          <cell r="AH35" t="e">
            <v>#N/A</v>
          </cell>
        </row>
        <row r="36">
          <cell r="E36">
            <v>35.523311855384868</v>
          </cell>
          <cell r="R36">
            <v>100</v>
          </cell>
          <cell r="S36">
            <v>34</v>
          </cell>
          <cell r="V36" t="e">
            <v>#N/A</v>
          </cell>
          <cell r="W36" t="e">
            <v>#N/A</v>
          </cell>
          <cell r="X36">
            <v>16.250237378720193</v>
          </cell>
          <cell r="Y36" t="e">
            <v>#N/A</v>
          </cell>
          <cell r="Z36" t="e">
            <v>#N/A</v>
          </cell>
          <cell r="AD36" t="e">
            <v>#N/A</v>
          </cell>
          <cell r="AE36" t="e">
            <v>#N/A</v>
          </cell>
          <cell r="AF36">
            <v>51.773549234105062</v>
          </cell>
          <cell r="AG36" t="e">
            <v>#N/A</v>
          </cell>
          <cell r="AH36" t="e">
            <v>#N/A</v>
          </cell>
        </row>
        <row r="37">
          <cell r="E37">
            <v>3.413438119244669</v>
          </cell>
          <cell r="V37" t="e">
            <v>#N/A</v>
          </cell>
          <cell r="W37" t="e">
            <v>#N/A</v>
          </cell>
          <cell r="X37" t="e">
            <v>#N/A</v>
          </cell>
          <cell r="Y37">
            <v>76.808280060755635</v>
          </cell>
          <cell r="Z37" t="e">
            <v>#N/A</v>
          </cell>
          <cell r="AD37" t="e">
            <v>#N/A</v>
          </cell>
          <cell r="AE37" t="e">
            <v>#N/A</v>
          </cell>
          <cell r="AF37" t="e">
            <v>#N/A</v>
          </cell>
          <cell r="AG37">
            <v>80.221718180000309</v>
          </cell>
          <cell r="AH37" t="e">
            <v>#N/A</v>
          </cell>
        </row>
        <row r="38">
          <cell r="E38">
            <v>82.873730211597646</v>
          </cell>
          <cell r="V38" t="e">
            <v>#N/A</v>
          </cell>
          <cell r="W38">
            <v>-81.369989965398233</v>
          </cell>
          <cell r="X38" t="e">
            <v>#N/A</v>
          </cell>
          <cell r="Y38" t="e">
            <v>#N/A</v>
          </cell>
          <cell r="Z38" t="e">
            <v>#N/A</v>
          </cell>
          <cell r="AD38" t="e">
            <v>#N/A</v>
          </cell>
          <cell r="AE38">
            <v>1.5037402461994145</v>
          </cell>
          <cell r="AF38" t="e">
            <v>#N/A</v>
          </cell>
          <cell r="AG38" t="e">
            <v>#N/A</v>
          </cell>
          <cell r="AH38" t="e">
            <v>#N/A</v>
          </cell>
        </row>
        <row r="39">
          <cell r="E39">
            <v>3.5078705931948564</v>
          </cell>
          <cell r="V39" t="e">
            <v>#N/A</v>
          </cell>
          <cell r="W39" t="e">
            <v>#N/A</v>
          </cell>
          <cell r="X39" t="e">
            <v>#N/A</v>
          </cell>
          <cell r="Y39">
            <v>75.764434901898326</v>
          </cell>
          <cell r="Z39" t="e">
            <v>#N/A</v>
          </cell>
          <cell r="AD39" t="e">
            <v>#N/A</v>
          </cell>
          <cell r="AE39" t="e">
            <v>#N/A</v>
          </cell>
          <cell r="AF39" t="e">
            <v>#N/A</v>
          </cell>
          <cell r="AG39">
            <v>79.272305495093178</v>
          </cell>
          <cell r="AH39" t="e">
            <v>#N/A</v>
          </cell>
        </row>
        <row r="40">
          <cell r="E40">
            <v>30.861956475804448</v>
          </cell>
          <cell r="V40" t="e">
            <v>#N/A</v>
          </cell>
          <cell r="W40" t="e">
            <v>#N/A</v>
          </cell>
          <cell r="X40">
            <v>17.518231602158529</v>
          </cell>
          <cell r="Y40" t="e">
            <v>#N/A</v>
          </cell>
          <cell r="Z40" t="e">
            <v>#N/A</v>
          </cell>
          <cell r="AD40" t="e">
            <v>#N/A</v>
          </cell>
          <cell r="AE40" t="e">
            <v>#N/A</v>
          </cell>
          <cell r="AF40">
            <v>48.380188077962977</v>
          </cell>
          <cell r="AG40" t="e">
            <v>#N/A</v>
          </cell>
          <cell r="AH40" t="e">
            <v>#N/A</v>
          </cell>
        </row>
        <row r="41">
          <cell r="E41">
            <v>6.6480327089276718</v>
          </cell>
          <cell r="V41" t="e">
            <v>#N/A</v>
          </cell>
          <cell r="W41" t="e">
            <v>#N/A</v>
          </cell>
          <cell r="X41" t="e">
            <v>#N/A</v>
          </cell>
          <cell r="Y41">
            <v>51.849001122546113</v>
          </cell>
          <cell r="Z41" t="e">
            <v>#N/A</v>
          </cell>
          <cell r="AD41" t="e">
            <v>#N/A</v>
          </cell>
          <cell r="AE41" t="e">
            <v>#N/A</v>
          </cell>
          <cell r="AF41" t="e">
            <v>#N/A</v>
          </cell>
          <cell r="AG41">
            <v>58.497033831473786</v>
          </cell>
          <cell r="AH41" t="e">
            <v>#N/A</v>
          </cell>
        </row>
        <row r="42">
          <cell r="E42">
            <v>29.22539765427582</v>
          </cell>
          <cell r="V42" t="e">
            <v>#N/A</v>
          </cell>
          <cell r="W42" t="e">
            <v>#N/A</v>
          </cell>
          <cell r="X42">
            <v>10.986187378500222</v>
          </cell>
          <cell r="Y42" t="e">
            <v>#N/A</v>
          </cell>
          <cell r="Z42" t="e">
            <v>#N/A</v>
          </cell>
          <cell r="AD42" t="e">
            <v>#N/A</v>
          </cell>
          <cell r="AE42" t="e">
            <v>#N/A</v>
          </cell>
          <cell r="AF42">
            <v>40.211585032776043</v>
          </cell>
          <cell r="AG42" t="e">
            <v>#N/A</v>
          </cell>
          <cell r="AH42" t="e">
            <v>#N/A</v>
          </cell>
        </row>
        <row r="43">
          <cell r="E43">
            <v>2.731456397102435</v>
          </cell>
          <cell r="V43" t="e">
            <v>#N/A</v>
          </cell>
          <cell r="W43" t="e">
            <v>#N/A</v>
          </cell>
          <cell r="X43" t="e">
            <v>#N/A</v>
          </cell>
          <cell r="Y43">
            <v>60.71814345008967</v>
          </cell>
          <cell r="Z43" t="e">
            <v>#N/A</v>
          </cell>
          <cell r="AD43" t="e">
            <v>#N/A</v>
          </cell>
          <cell r="AE43" t="e">
            <v>#N/A</v>
          </cell>
          <cell r="AF43" t="e">
            <v>#N/A</v>
          </cell>
          <cell r="AG43">
            <v>63.449599847192104</v>
          </cell>
          <cell r="AH43" t="e">
            <v>#N/A</v>
          </cell>
        </row>
        <row r="44">
          <cell r="E44">
            <v>3.1806116169105372</v>
          </cell>
          <cell r="V44" t="e">
            <v>#N/A</v>
          </cell>
          <cell r="W44" t="e">
            <v>#N/A</v>
          </cell>
          <cell r="X44" t="e">
            <v>#N/A</v>
          </cell>
          <cell r="Y44">
            <v>68.159685652722757</v>
          </cell>
          <cell r="Z44" t="e">
            <v>#N/A</v>
          </cell>
          <cell r="AD44" t="e">
            <v>#N/A</v>
          </cell>
          <cell r="AE44" t="e">
            <v>#N/A</v>
          </cell>
          <cell r="AF44" t="e">
            <v>#N/A</v>
          </cell>
          <cell r="AG44">
            <v>71.340297269633297</v>
          </cell>
          <cell r="AH44" t="e">
            <v>#N/A</v>
          </cell>
        </row>
        <row r="45">
          <cell r="E45">
            <v>37.15524748590839</v>
          </cell>
          <cell r="V45" t="e">
            <v>#N/A</v>
          </cell>
          <cell r="W45" t="e">
            <v>#N/A</v>
          </cell>
          <cell r="X45">
            <v>15.393093151083143</v>
          </cell>
          <cell r="Y45" t="e">
            <v>#N/A</v>
          </cell>
          <cell r="Z45" t="e">
            <v>#N/A</v>
          </cell>
          <cell r="AD45" t="e">
            <v>#N/A</v>
          </cell>
          <cell r="AE45" t="e">
            <v>#N/A</v>
          </cell>
          <cell r="AF45">
            <v>52.548340636991533</v>
          </cell>
          <cell r="AG45" t="e">
            <v>#N/A</v>
          </cell>
          <cell r="AH45" t="e">
            <v>#N/A</v>
          </cell>
        </row>
        <row r="46">
          <cell r="E46">
            <v>80.97259270909511</v>
          </cell>
          <cell r="V46" t="e">
            <v>#N/A</v>
          </cell>
          <cell r="W46">
            <v>-80.248680042213522</v>
          </cell>
          <cell r="X46" t="e">
            <v>#N/A</v>
          </cell>
          <cell r="Y46" t="e">
            <v>#N/A</v>
          </cell>
          <cell r="Z46" t="e">
            <v>#N/A</v>
          </cell>
          <cell r="AD46" t="e">
            <v>#N/A</v>
          </cell>
          <cell r="AE46">
            <v>0.7239126668815814</v>
          </cell>
          <cell r="AF46" t="e">
            <v>#N/A</v>
          </cell>
          <cell r="AG46" t="e">
            <v>#N/A</v>
          </cell>
          <cell r="AH46" t="e">
            <v>#N/A</v>
          </cell>
        </row>
        <row r="47">
          <cell r="E47">
            <v>7.4764327347347752</v>
          </cell>
          <cell r="V47" t="e">
            <v>#N/A</v>
          </cell>
          <cell r="W47" t="e">
            <v>#N/A</v>
          </cell>
          <cell r="X47" t="e">
            <v>#N/A</v>
          </cell>
          <cell r="Y47">
            <v>92.523567265265228</v>
          </cell>
          <cell r="Z47" t="e">
            <v>#N/A</v>
          </cell>
          <cell r="AD47" t="e">
            <v>#N/A</v>
          </cell>
          <cell r="AE47" t="e">
            <v>#N/A</v>
          </cell>
          <cell r="AF47" t="e">
            <v>#N/A</v>
          </cell>
          <cell r="AG47">
            <v>100</v>
          </cell>
          <cell r="AH47" t="e">
            <v>#N/A</v>
          </cell>
        </row>
        <row r="48">
          <cell r="E48">
            <v>5.6694921662353526</v>
          </cell>
          <cell r="V48" t="e">
            <v>#N/A</v>
          </cell>
          <cell r="W48" t="e">
            <v>#N/A</v>
          </cell>
          <cell r="X48" t="e">
            <v>#N/A</v>
          </cell>
          <cell r="Y48">
            <v>78.685815596845487</v>
          </cell>
          <cell r="Z48" t="e">
            <v>#N/A</v>
          </cell>
          <cell r="AD48" t="e">
            <v>#N/A</v>
          </cell>
          <cell r="AE48" t="e">
            <v>#N/A</v>
          </cell>
          <cell r="AF48" t="e">
            <v>#N/A</v>
          </cell>
          <cell r="AG48">
            <v>84.355307763080845</v>
          </cell>
          <cell r="AH48" t="e">
            <v>#N/A</v>
          </cell>
        </row>
        <row r="49">
          <cell r="E49">
            <v>85.149767472038647</v>
          </cell>
          <cell r="V49" t="e">
            <v>#N/A</v>
          </cell>
          <cell r="W49">
            <v>-80.215586898448862</v>
          </cell>
          <cell r="X49" t="e">
            <v>#N/A</v>
          </cell>
          <cell r="Y49" t="e">
            <v>#N/A</v>
          </cell>
          <cell r="Z49" t="e">
            <v>#N/A</v>
          </cell>
          <cell r="AD49" t="e">
            <v>#N/A</v>
          </cell>
          <cell r="AE49">
            <v>4.9341805735897877</v>
          </cell>
          <cell r="AF49" t="e">
            <v>#N/A</v>
          </cell>
          <cell r="AG49" t="e">
            <v>#N/A</v>
          </cell>
          <cell r="AH49" t="e">
            <v>#N/A</v>
          </cell>
        </row>
        <row r="50">
          <cell r="E50">
            <v>4.4731540288959399</v>
          </cell>
          <cell r="V50" t="e">
            <v>#N/A</v>
          </cell>
          <cell r="W50" t="e">
            <v>#N/A</v>
          </cell>
          <cell r="X50" t="e">
            <v>#N/A</v>
          </cell>
          <cell r="Y50">
            <v>53.698035674789672</v>
          </cell>
          <cell r="Z50" t="e">
            <v>#N/A</v>
          </cell>
          <cell r="AD50" t="e">
            <v>#N/A</v>
          </cell>
          <cell r="AE50" t="e">
            <v>#N/A</v>
          </cell>
          <cell r="AF50" t="e">
            <v>#N/A</v>
          </cell>
          <cell r="AG50">
            <v>58.171189703685613</v>
          </cell>
          <cell r="AH50" t="e">
            <v>#N/A</v>
          </cell>
        </row>
        <row r="51">
          <cell r="E51">
            <v>21.199208982600563</v>
          </cell>
          <cell r="V51" t="e">
            <v>#N/A</v>
          </cell>
          <cell r="W51" t="e">
            <v>#N/A</v>
          </cell>
          <cell r="X51">
            <v>11.677840249421632</v>
          </cell>
          <cell r="Y51" t="e">
            <v>#N/A</v>
          </cell>
          <cell r="Z51" t="e">
            <v>#N/A</v>
          </cell>
          <cell r="AD51" t="e">
            <v>#N/A</v>
          </cell>
          <cell r="AE51" t="e">
            <v>#N/A</v>
          </cell>
          <cell r="AF51">
            <v>32.877049232022195</v>
          </cell>
          <cell r="AG51" t="e">
            <v>#N/A</v>
          </cell>
          <cell r="AH51" t="e">
            <v>#N/A</v>
          </cell>
        </row>
        <row r="52">
          <cell r="E52">
            <v>34.900205343770388</v>
          </cell>
          <cell r="V52" t="e">
            <v>#N/A</v>
          </cell>
          <cell r="W52" t="e">
            <v>#N/A</v>
          </cell>
          <cell r="X52">
            <v>14.843642630820121</v>
          </cell>
          <cell r="Y52" t="e">
            <v>#N/A</v>
          </cell>
          <cell r="Z52" t="e">
            <v>#N/A</v>
          </cell>
          <cell r="AD52" t="e">
            <v>#N/A</v>
          </cell>
          <cell r="AE52" t="e">
            <v>#N/A</v>
          </cell>
          <cell r="AF52">
            <v>49.743847974590508</v>
          </cell>
          <cell r="AG52" t="e">
            <v>#N/A</v>
          </cell>
          <cell r="AH52" t="e">
            <v>#N/A</v>
          </cell>
        </row>
        <row r="53">
          <cell r="E53">
            <v>2.9096320804734606</v>
          </cell>
          <cell r="V53" t="e">
            <v>#N/A</v>
          </cell>
          <cell r="W53" t="e">
            <v>#N/A</v>
          </cell>
          <cell r="X53" t="e">
            <v>#N/A</v>
          </cell>
          <cell r="Y53">
            <v>42.866896812081436</v>
          </cell>
          <cell r="Z53" t="e">
            <v>#N/A</v>
          </cell>
          <cell r="AD53" t="e">
            <v>#N/A</v>
          </cell>
          <cell r="AE53" t="e">
            <v>#N/A</v>
          </cell>
          <cell r="AF53" t="e">
            <v>#N/A</v>
          </cell>
          <cell r="AG53">
            <v>45.776528892554893</v>
          </cell>
          <cell r="AH53" t="e">
            <v>#N/A</v>
          </cell>
        </row>
        <row r="54">
          <cell r="E54">
            <v>8.0488443692374698</v>
          </cell>
          <cell r="V54" t="e">
            <v>#N/A</v>
          </cell>
          <cell r="W54" t="e">
            <v>#N/A</v>
          </cell>
          <cell r="X54" t="e">
            <v>#N/A</v>
          </cell>
          <cell r="Y54">
            <v>54.28821712245189</v>
          </cell>
          <cell r="Z54" t="e">
            <v>#N/A</v>
          </cell>
          <cell r="AD54" t="e">
            <v>#N/A</v>
          </cell>
          <cell r="AE54" t="e">
            <v>#N/A</v>
          </cell>
          <cell r="AF54" t="e">
            <v>#N/A</v>
          </cell>
          <cell r="AG54">
            <v>62.337061491689362</v>
          </cell>
          <cell r="AH54" t="e">
            <v>#N/A</v>
          </cell>
        </row>
        <row r="55">
          <cell r="E55">
            <v>100</v>
          </cell>
          <cell r="V55" t="e">
            <v>#N/A</v>
          </cell>
          <cell r="W55">
            <v>-97.326404594514216</v>
          </cell>
          <cell r="X55" t="e">
            <v>#N/A</v>
          </cell>
          <cell r="Y55" t="e">
            <v>#N/A</v>
          </cell>
          <cell r="Z55" t="e">
            <v>#N/A</v>
          </cell>
          <cell r="AD55" t="e">
            <v>#N/A</v>
          </cell>
          <cell r="AE55">
            <v>2.673595405485782</v>
          </cell>
          <cell r="AF55" t="e">
            <v>#N/A</v>
          </cell>
          <cell r="AG55" t="e">
            <v>#N/A</v>
          </cell>
          <cell r="AH55" t="e">
            <v>#N/A</v>
          </cell>
        </row>
        <row r="56">
          <cell r="E56">
            <v>3.542566910940439</v>
          </cell>
          <cell r="V56" t="e">
            <v>#N/A</v>
          </cell>
          <cell r="W56" t="e">
            <v>#N/A</v>
          </cell>
          <cell r="X56" t="e">
            <v>#N/A</v>
          </cell>
          <cell r="Y56">
            <v>67.892779998584402</v>
          </cell>
          <cell r="Z56" t="e">
            <v>#N/A</v>
          </cell>
          <cell r="AD56" t="e">
            <v>#N/A</v>
          </cell>
          <cell r="AE56" t="e">
            <v>#N/A</v>
          </cell>
          <cell r="AF56" t="e">
            <v>#N/A</v>
          </cell>
          <cell r="AG56">
            <v>71.435346909524839</v>
          </cell>
          <cell r="AH56" t="e">
            <v>#N/A</v>
          </cell>
        </row>
        <row r="57">
          <cell r="E57">
            <v>4.1663752235308635</v>
          </cell>
          <cell r="V57" t="e">
            <v>#N/A</v>
          </cell>
          <cell r="W57" t="e">
            <v>#N/A</v>
          </cell>
          <cell r="X57" t="e">
            <v>#N/A</v>
          </cell>
          <cell r="Y57">
            <v>71.757019860478053</v>
          </cell>
          <cell r="Z57" t="e">
            <v>#N/A</v>
          </cell>
          <cell r="AD57" t="e">
            <v>#N/A</v>
          </cell>
          <cell r="AE57" t="e">
            <v>#N/A</v>
          </cell>
          <cell r="AF57" t="e">
            <v>#N/A</v>
          </cell>
          <cell r="AG57">
            <v>75.923395084008916</v>
          </cell>
          <cell r="AH57" t="e">
            <v>#N/A</v>
          </cell>
        </row>
        <row r="58">
          <cell r="E58">
            <v>77.452651401056855</v>
          </cell>
          <cell r="V58" t="e">
            <v>#N/A</v>
          </cell>
          <cell r="W58">
            <v>-75.781564128349004</v>
          </cell>
          <cell r="X58" t="e">
            <v>#N/A</v>
          </cell>
          <cell r="Y58" t="e">
            <v>#N/A</v>
          </cell>
          <cell r="Z58" t="e">
            <v>#N/A</v>
          </cell>
          <cell r="AD58" t="e">
            <v>#N/A</v>
          </cell>
          <cell r="AE58">
            <v>1.6710872727078445</v>
          </cell>
          <cell r="AF58" t="e">
            <v>#N/A</v>
          </cell>
          <cell r="AG58" t="e">
            <v>#N/A</v>
          </cell>
          <cell r="AH58" t="e">
            <v>#N/A</v>
          </cell>
        </row>
        <row r="59">
          <cell r="E59">
            <v>33.471624404694921</v>
          </cell>
          <cell r="V59" t="e">
            <v>#N/A</v>
          </cell>
          <cell r="W59" t="e">
            <v>#N/A</v>
          </cell>
          <cell r="X59">
            <v>33.324091004658911</v>
          </cell>
          <cell r="Y59" t="e">
            <v>#N/A</v>
          </cell>
          <cell r="Z59">
            <v>33.324091004658911</v>
          </cell>
          <cell r="AD59" t="e">
            <v>#N/A</v>
          </cell>
          <cell r="AE59" t="e">
            <v>#N/A</v>
          </cell>
          <cell r="AF59">
            <v>66.795715409353832</v>
          </cell>
          <cell r="AG59" t="e">
            <v>#N/A</v>
          </cell>
          <cell r="AH59">
            <v>66.795715409353832</v>
          </cell>
        </row>
        <row r="60">
          <cell r="E60">
            <v>89.148197390069541</v>
          </cell>
          <cell r="V60" t="e">
            <v>#N/A</v>
          </cell>
          <cell r="W60">
            <v>-84.937285507734444</v>
          </cell>
          <cell r="X60" t="e">
            <v>#N/A</v>
          </cell>
          <cell r="Y60" t="e">
            <v>#N/A</v>
          </cell>
          <cell r="Z60" t="e">
            <v>#N/A</v>
          </cell>
          <cell r="AD60" t="e">
            <v>#N/A</v>
          </cell>
          <cell r="AE60">
            <v>4.2109118823351031</v>
          </cell>
          <cell r="AF60" t="e">
            <v>#N/A</v>
          </cell>
          <cell r="AG60" t="e">
            <v>#N/A</v>
          </cell>
          <cell r="AH60" t="e">
            <v>#N/A</v>
          </cell>
        </row>
        <row r="61">
          <cell r="E61">
            <v>4.9574329980915728</v>
          </cell>
          <cell r="V61" t="e">
            <v>#N/A</v>
          </cell>
          <cell r="W61" t="e">
            <v>#N/A</v>
          </cell>
          <cell r="X61" t="e">
            <v>#N/A</v>
          </cell>
          <cell r="Y61">
            <v>73.672646619467443</v>
          </cell>
          <cell r="Z61" t="e">
            <v>#N/A</v>
          </cell>
          <cell r="AD61" t="e">
            <v>#N/A</v>
          </cell>
          <cell r="AE61" t="e">
            <v>#N/A</v>
          </cell>
          <cell r="AF61" t="e">
            <v>#N/A</v>
          </cell>
          <cell r="AG61">
            <v>78.630079617559019</v>
          </cell>
          <cell r="AH61" t="e">
            <v>#N/A</v>
          </cell>
        </row>
        <row r="62">
          <cell r="E62">
            <v>2.0636062037102403</v>
          </cell>
          <cell r="V62" t="e">
            <v>#N/A</v>
          </cell>
          <cell r="W62" t="e">
            <v>#N/A</v>
          </cell>
          <cell r="X62" t="e">
            <v>#N/A</v>
          </cell>
          <cell r="Y62">
            <v>62.79145681512157</v>
          </cell>
          <cell r="Z62" t="e">
            <v>#N/A</v>
          </cell>
          <cell r="AD62" t="e">
            <v>#N/A</v>
          </cell>
          <cell r="AE62" t="e">
            <v>#N/A</v>
          </cell>
          <cell r="AF62" t="e">
            <v>#N/A</v>
          </cell>
          <cell r="AG62">
            <v>64.855063018831814</v>
          </cell>
          <cell r="AH62" t="e">
            <v>#N/A</v>
          </cell>
        </row>
        <row r="63">
          <cell r="E63">
            <v>2.7215916342179844</v>
          </cell>
          <cell r="V63" t="e">
            <v>#N/A</v>
          </cell>
          <cell r="W63" t="e">
            <v>#N/A</v>
          </cell>
          <cell r="X63" t="e">
            <v>#N/A</v>
          </cell>
          <cell r="Y63">
            <v>61.088677810419682</v>
          </cell>
          <cell r="Z63" t="e">
            <v>#N/A</v>
          </cell>
          <cell r="AD63" t="e">
            <v>#N/A</v>
          </cell>
          <cell r="AE63" t="e">
            <v>#N/A</v>
          </cell>
          <cell r="AF63" t="e">
            <v>#N/A</v>
          </cell>
          <cell r="AG63">
            <v>63.810269444637669</v>
          </cell>
          <cell r="AH63" t="e">
            <v>#N/A</v>
          </cell>
        </row>
        <row r="64">
          <cell r="E64">
            <v>1.903048930129863</v>
          </cell>
          <cell r="V64" t="e">
            <v>#N/A</v>
          </cell>
          <cell r="W64" t="e">
            <v>#N/A</v>
          </cell>
          <cell r="X64" t="e">
            <v>#N/A</v>
          </cell>
          <cell r="Y64">
            <v>55.687514128344745</v>
          </cell>
          <cell r="Z64" t="e">
            <v>#N/A</v>
          </cell>
          <cell r="AD64" t="e">
            <v>#N/A</v>
          </cell>
          <cell r="AE64" t="e">
            <v>#N/A</v>
          </cell>
          <cell r="AF64" t="e">
            <v>#N/A</v>
          </cell>
          <cell r="AG64">
            <v>57.590563058474608</v>
          </cell>
          <cell r="AH64" t="e">
            <v>#N/A</v>
          </cell>
        </row>
        <row r="65">
          <cell r="E65">
            <v>4.7010096458342501</v>
          </cell>
          <cell r="V65" t="e">
            <v>#N/A</v>
          </cell>
          <cell r="W65" t="e">
            <v>#N/A</v>
          </cell>
          <cell r="X65" t="e">
            <v>#N/A</v>
          </cell>
          <cell r="Y65">
            <v>40.87115019017903</v>
          </cell>
          <cell r="Z65" t="e">
            <v>#N/A</v>
          </cell>
          <cell r="AD65" t="e">
            <v>#N/A</v>
          </cell>
          <cell r="AE65" t="e">
            <v>#N/A</v>
          </cell>
          <cell r="AF65" t="e">
            <v>#N/A</v>
          </cell>
          <cell r="AG65">
            <v>45.572159836013277</v>
          </cell>
          <cell r="AH65" t="e">
            <v>#N/A</v>
          </cell>
        </row>
        <row r="66">
          <cell r="E66">
            <v>3.0686444227210141</v>
          </cell>
          <cell r="V66" t="e">
            <v>#N/A</v>
          </cell>
          <cell r="W66" t="e">
            <v>#N/A</v>
          </cell>
          <cell r="X66" t="e">
            <v>#N/A</v>
          </cell>
          <cell r="Y66">
            <v>62.168047181031248</v>
          </cell>
          <cell r="Z66" t="e">
            <v>#N/A</v>
          </cell>
          <cell r="AD66" t="e">
            <v>#N/A</v>
          </cell>
          <cell r="AE66" t="e">
            <v>#N/A</v>
          </cell>
          <cell r="AF66" t="e">
            <v>#N/A</v>
          </cell>
          <cell r="AG66">
            <v>65.236691603752263</v>
          </cell>
          <cell r="AH66" t="e">
            <v>#N/A</v>
          </cell>
        </row>
        <row r="67">
          <cell r="E67">
            <v>38.265849446139967</v>
          </cell>
          <cell r="V67" t="e">
            <v>#N/A</v>
          </cell>
          <cell r="W67" t="e">
            <v>#N/A</v>
          </cell>
          <cell r="X67">
            <v>13.110352698824059</v>
          </cell>
          <cell r="Y67" t="e">
            <v>#N/A</v>
          </cell>
          <cell r="Z67" t="e">
            <v>#N/A</v>
          </cell>
          <cell r="AD67" t="e">
            <v>#N/A</v>
          </cell>
          <cell r="AE67" t="e">
            <v>#N/A</v>
          </cell>
          <cell r="AF67">
            <v>51.376202144964026</v>
          </cell>
          <cell r="AG67" t="e">
            <v>#N/A</v>
          </cell>
          <cell r="AH67" t="e">
            <v>#N/A</v>
          </cell>
        </row>
        <row r="68">
          <cell r="E68">
            <v>3.3202699479412052</v>
          </cell>
          <cell r="V68" t="e">
            <v>#N/A</v>
          </cell>
          <cell r="W68" t="e">
            <v>#N/A</v>
          </cell>
          <cell r="X68" t="e">
            <v>#N/A</v>
          </cell>
          <cell r="Y68">
            <v>62.979844570783364</v>
          </cell>
          <cell r="Z68" t="e">
            <v>#N/A</v>
          </cell>
          <cell r="AD68" t="e">
            <v>#N/A</v>
          </cell>
          <cell r="AE68" t="e">
            <v>#N/A</v>
          </cell>
          <cell r="AF68" t="e">
            <v>#N/A</v>
          </cell>
          <cell r="AG68">
            <v>66.30011451872457</v>
          </cell>
          <cell r="AH68" t="e">
            <v>#N/A</v>
          </cell>
        </row>
        <row r="69">
          <cell r="E69">
            <v>2.901867517234912</v>
          </cell>
          <cell r="V69" t="e">
            <v>#N/A</v>
          </cell>
          <cell r="W69" t="e">
            <v>#N/A</v>
          </cell>
          <cell r="X69" t="e">
            <v>#N/A</v>
          </cell>
          <cell r="Y69">
            <v>60.115408448751253</v>
          </cell>
          <cell r="Z69" t="e">
            <v>#N/A</v>
          </cell>
          <cell r="AD69" t="e">
            <v>#N/A</v>
          </cell>
          <cell r="AE69" t="e">
            <v>#N/A</v>
          </cell>
          <cell r="AF69" t="e">
            <v>#N/A</v>
          </cell>
          <cell r="AG69">
            <v>63.017275965986165</v>
          </cell>
          <cell r="AH69" t="e">
            <v>#N/A</v>
          </cell>
        </row>
        <row r="70">
          <cell r="E70">
            <v>35.791270499153789</v>
          </cell>
          <cell r="V70" t="e">
            <v>#N/A</v>
          </cell>
          <cell r="W70" t="e">
            <v>#N/A</v>
          </cell>
          <cell r="X70">
            <v>13.024426198045731</v>
          </cell>
          <cell r="Y70" t="e">
            <v>#N/A</v>
          </cell>
          <cell r="Z70" t="e">
            <v>#N/A</v>
          </cell>
          <cell r="AD70" t="e">
            <v>#N/A</v>
          </cell>
          <cell r="AE70" t="e">
            <v>#N/A</v>
          </cell>
          <cell r="AF70">
            <v>48.81569669719952</v>
          </cell>
          <cell r="AG70" t="e">
            <v>#N/A</v>
          </cell>
          <cell r="AH70" t="e">
            <v>#N/A</v>
          </cell>
        </row>
        <row r="71">
          <cell r="E71">
            <v>3.5182172297676839</v>
          </cell>
          <cell r="V71" t="e">
            <v>#N/A</v>
          </cell>
          <cell r="W71" t="e">
            <v>#N/A</v>
          </cell>
          <cell r="X71" t="e">
            <v>#N/A</v>
          </cell>
          <cell r="Y71">
            <v>67.962972134611633</v>
          </cell>
          <cell r="Z71" t="e">
            <v>#N/A</v>
          </cell>
          <cell r="AD71" t="e">
            <v>#N/A</v>
          </cell>
          <cell r="AE71" t="e">
            <v>#N/A</v>
          </cell>
          <cell r="AF71" t="e">
            <v>#N/A</v>
          </cell>
          <cell r="AG71">
            <v>71.481189364379318</v>
          </cell>
          <cell r="AH71" t="e">
            <v>#N/A</v>
          </cell>
        </row>
        <row r="72">
          <cell r="E72">
            <v>37.832289542986565</v>
          </cell>
          <cell r="V72" t="e">
            <v>#N/A</v>
          </cell>
          <cell r="W72" t="e">
            <v>#N/A</v>
          </cell>
          <cell r="X72">
            <v>17.684999157376112</v>
          </cell>
          <cell r="Y72" t="e">
            <v>#N/A</v>
          </cell>
          <cell r="Z72" t="e">
            <v>#N/A</v>
          </cell>
          <cell r="AD72" t="e">
            <v>#N/A</v>
          </cell>
          <cell r="AE72" t="e">
            <v>#N/A</v>
          </cell>
          <cell r="AF72">
            <v>55.517288700362677</v>
          </cell>
          <cell r="AG72" t="e">
            <v>#N/A</v>
          </cell>
          <cell r="AH72" t="e">
            <v>#N/A</v>
          </cell>
        </row>
        <row r="73">
          <cell r="E73">
            <v>92.283931288506878</v>
          </cell>
          <cell r="V73" t="e">
            <v>#N/A</v>
          </cell>
          <cell r="W73">
            <v>-90.676541244356031</v>
          </cell>
          <cell r="X73" t="e">
            <v>#N/A</v>
          </cell>
          <cell r="Y73" t="e">
            <v>#N/A</v>
          </cell>
          <cell r="Z73" t="e">
            <v>#N/A</v>
          </cell>
          <cell r="AD73" t="e">
            <v>#N/A</v>
          </cell>
          <cell r="AE73">
            <v>1.6073900441508484</v>
          </cell>
          <cell r="AF73" t="e">
            <v>#N/A</v>
          </cell>
          <cell r="AG73" t="e">
            <v>#N/A</v>
          </cell>
          <cell r="AH73" t="e">
            <v>#N/A</v>
          </cell>
        </row>
        <row r="74">
          <cell r="E74">
            <v>28.311322092732137</v>
          </cell>
          <cell r="V74" t="e">
            <v>#N/A</v>
          </cell>
          <cell r="W74" t="e">
            <v>#N/A</v>
          </cell>
          <cell r="X74">
            <v>14.722334142334088</v>
          </cell>
          <cell r="Y74" t="e">
            <v>#N/A</v>
          </cell>
          <cell r="Z74" t="e">
            <v>#N/A</v>
          </cell>
          <cell r="AD74" t="e">
            <v>#N/A</v>
          </cell>
          <cell r="AE74" t="e">
            <v>#N/A</v>
          </cell>
          <cell r="AF74">
            <v>43.033656235066225</v>
          </cell>
          <cell r="AG74" t="e">
            <v>#N/A</v>
          </cell>
          <cell r="AH74" t="e">
            <v>#N/A</v>
          </cell>
        </row>
        <row r="75">
          <cell r="E75">
            <v>2.8060934792633656</v>
          </cell>
          <cell r="V75" t="e">
            <v>#N/A</v>
          </cell>
          <cell r="W75" t="e">
            <v>#N/A</v>
          </cell>
          <cell r="X75" t="e">
            <v>#N/A</v>
          </cell>
          <cell r="Y75">
            <v>68.524344265394063</v>
          </cell>
          <cell r="Z75" t="e">
            <v>#N/A</v>
          </cell>
          <cell r="AD75" t="e">
            <v>#N/A</v>
          </cell>
          <cell r="AE75" t="e">
            <v>#N/A</v>
          </cell>
          <cell r="AF75" t="e">
            <v>#N/A</v>
          </cell>
          <cell r="AG75">
            <v>71.330437744657431</v>
          </cell>
          <cell r="AH75" t="e">
            <v>#N/A</v>
          </cell>
        </row>
        <row r="76">
          <cell r="E76">
            <v>30.002498081482486</v>
          </cell>
          <cell r="V76" t="e">
            <v>#N/A</v>
          </cell>
          <cell r="W76" t="e">
            <v>#N/A</v>
          </cell>
          <cell r="X76">
            <v>14.424352881447049</v>
          </cell>
          <cell r="Y76" t="e">
            <v>#N/A</v>
          </cell>
          <cell r="Z76" t="e">
            <v>#N/A</v>
          </cell>
          <cell r="AD76" t="e">
            <v>#N/A</v>
          </cell>
          <cell r="AE76" t="e">
            <v>#N/A</v>
          </cell>
          <cell r="AF76">
            <v>44.426850962929535</v>
          </cell>
          <cell r="AG76" t="e">
            <v>#N/A</v>
          </cell>
          <cell r="AH76" t="e">
            <v>#N/A</v>
          </cell>
        </row>
        <row r="77">
          <cell r="E77">
            <v>6.3859924678366164</v>
          </cell>
          <cell r="V77" t="e">
            <v>#N/A</v>
          </cell>
          <cell r="W77" t="e">
            <v>#N/A</v>
          </cell>
          <cell r="X77">
            <v>33.817445657658446</v>
          </cell>
          <cell r="Y77" t="e">
            <v>#N/A</v>
          </cell>
          <cell r="Z77" t="e">
            <v>#N/A</v>
          </cell>
          <cell r="AD77" t="e">
            <v>#N/A</v>
          </cell>
          <cell r="AE77" t="e">
            <v>#N/A</v>
          </cell>
          <cell r="AF77">
            <v>40.203438125495062</v>
          </cell>
          <cell r="AG77" t="e">
            <v>#N/A</v>
          </cell>
          <cell r="AH77" t="e">
            <v>#N/A</v>
          </cell>
        </row>
        <row r="78">
          <cell r="E78">
            <v>76.082895721560988</v>
          </cell>
          <cell r="V78" t="e">
            <v>#N/A</v>
          </cell>
          <cell r="W78">
            <v>-71.076525384276849</v>
          </cell>
          <cell r="X78" t="e">
            <v>#N/A</v>
          </cell>
          <cell r="Y78" t="e">
            <v>#N/A</v>
          </cell>
          <cell r="Z78" t="e">
            <v>#N/A</v>
          </cell>
          <cell r="AD78" t="e">
            <v>#N/A</v>
          </cell>
          <cell r="AE78">
            <v>5.0063703372841379</v>
          </cell>
          <cell r="AF78" t="e">
            <v>#N/A</v>
          </cell>
          <cell r="AG78" t="e">
            <v>#N/A</v>
          </cell>
          <cell r="AH78" t="e">
            <v>#N/A</v>
          </cell>
        </row>
        <row r="79">
          <cell r="E79">
            <v>66.363356913664745</v>
          </cell>
          <cell r="V79" t="e">
            <v>#N/A</v>
          </cell>
          <cell r="W79">
            <v>-64.133089895308501</v>
          </cell>
          <cell r="X79" t="e">
            <v>#N/A</v>
          </cell>
          <cell r="Y79" t="e">
            <v>#N/A</v>
          </cell>
          <cell r="Z79" t="e">
            <v>#N/A</v>
          </cell>
          <cell r="AD79" t="e">
            <v>#N/A</v>
          </cell>
          <cell r="AE79">
            <v>2.2302670183562441</v>
          </cell>
          <cell r="AF79" t="e">
            <v>#N/A</v>
          </cell>
          <cell r="AG79" t="e">
            <v>#N/A</v>
          </cell>
          <cell r="AH79" t="e">
            <v>#N/A</v>
          </cell>
        </row>
        <row r="80">
          <cell r="E80">
            <v>28.708773133553546</v>
          </cell>
          <cell r="V80" t="e">
            <v>#N/A</v>
          </cell>
          <cell r="W80" t="e">
            <v>#N/A</v>
          </cell>
          <cell r="X80">
            <v>12.295686904343714</v>
          </cell>
          <cell r="Y80" t="e">
            <v>#N/A</v>
          </cell>
          <cell r="Z80" t="e">
            <v>#N/A</v>
          </cell>
          <cell r="AD80" t="e">
            <v>#N/A</v>
          </cell>
          <cell r="AE80" t="e">
            <v>#N/A</v>
          </cell>
          <cell r="AF80">
            <v>41.00446003789726</v>
          </cell>
          <cell r="AG80" t="e">
            <v>#N/A</v>
          </cell>
          <cell r="AH80" t="e">
            <v>#N/A</v>
          </cell>
        </row>
        <row r="81">
          <cell r="E81">
            <v>38.180069304475865</v>
          </cell>
          <cell r="V81" t="e">
            <v>#N/A</v>
          </cell>
          <cell r="W81" t="e">
            <v>#N/A</v>
          </cell>
          <cell r="X81">
            <v>17.006391615166336</v>
          </cell>
          <cell r="Y81" t="e">
            <v>#N/A</v>
          </cell>
          <cell r="Z81" t="e">
            <v>#N/A</v>
          </cell>
          <cell r="AD81" t="e">
            <v>#N/A</v>
          </cell>
          <cell r="AE81" t="e">
            <v>#N/A</v>
          </cell>
          <cell r="AF81">
            <v>55.186460919642201</v>
          </cell>
          <cell r="AG81" t="e">
            <v>#N/A</v>
          </cell>
          <cell r="AH81" t="e">
            <v>#N/A</v>
          </cell>
        </row>
        <row r="82">
          <cell r="E82">
            <v>76.741799082989274</v>
          </cell>
          <cell r="V82" t="e">
            <v>#N/A</v>
          </cell>
          <cell r="W82">
            <v>-75.415143546330583</v>
          </cell>
          <cell r="X82" t="e">
            <v>#N/A</v>
          </cell>
          <cell r="Y82" t="e">
            <v>#N/A</v>
          </cell>
          <cell r="Z82" t="e">
            <v>#N/A</v>
          </cell>
          <cell r="AD82" t="e">
            <v>#N/A</v>
          </cell>
          <cell r="AE82">
            <v>1.3266555366586936</v>
          </cell>
          <cell r="AF82" t="e">
            <v>#N/A</v>
          </cell>
          <cell r="AG82" t="e">
            <v>#N/A</v>
          </cell>
          <cell r="AH82" t="e">
            <v>#N/A</v>
          </cell>
        </row>
        <row r="83">
          <cell r="E83">
            <v>43.690214147499802</v>
          </cell>
          <cell r="V83" t="e">
            <v>#N/A</v>
          </cell>
          <cell r="W83" t="e">
            <v>#N/A</v>
          </cell>
          <cell r="X83">
            <v>15.457001385228594</v>
          </cell>
          <cell r="Y83" t="e">
            <v>#N/A</v>
          </cell>
          <cell r="Z83" t="e">
            <v>#N/A</v>
          </cell>
          <cell r="AD83" t="e">
            <v>#N/A</v>
          </cell>
          <cell r="AE83" t="e">
            <v>#N/A</v>
          </cell>
          <cell r="AF83">
            <v>59.147215532728396</v>
          </cell>
          <cell r="AG83" t="e">
            <v>#N/A</v>
          </cell>
          <cell r="AH83" t="e">
            <v>#N/A</v>
          </cell>
        </row>
        <row r="84">
          <cell r="E84">
            <v>82.892951774814165</v>
          </cell>
          <cell r="V84" t="e">
            <v>#N/A</v>
          </cell>
          <cell r="W84">
            <v>-81.089048869363637</v>
          </cell>
          <cell r="X84" t="e">
            <v>#N/A</v>
          </cell>
          <cell r="Y84" t="e">
            <v>#N/A</v>
          </cell>
          <cell r="Z84" t="e">
            <v>#N/A</v>
          </cell>
          <cell r="AD84" t="e">
            <v>#N/A</v>
          </cell>
          <cell r="AE84">
            <v>1.8039029054505256</v>
          </cell>
          <cell r="AF84" t="e">
            <v>#N/A</v>
          </cell>
          <cell r="AG84" t="e">
            <v>#N/A</v>
          </cell>
          <cell r="AH84" t="e">
            <v>#N/A</v>
          </cell>
        </row>
        <row r="85">
          <cell r="E85">
            <v>37.287102354071678</v>
          </cell>
          <cell r="V85" t="e">
            <v>#N/A</v>
          </cell>
          <cell r="W85" t="e">
            <v>#N/A</v>
          </cell>
          <cell r="X85">
            <v>15.793659883266486</v>
          </cell>
          <cell r="Y85" t="e">
            <v>#N/A</v>
          </cell>
          <cell r="Z85" t="e">
            <v>#N/A</v>
          </cell>
          <cell r="AD85" t="e">
            <v>#N/A</v>
          </cell>
          <cell r="AE85" t="e">
            <v>#N/A</v>
          </cell>
          <cell r="AF85">
            <v>53.080762237338163</v>
          </cell>
          <cell r="AG85" t="e">
            <v>#N/A</v>
          </cell>
          <cell r="AH85" t="e">
            <v>#N/A</v>
          </cell>
        </row>
        <row r="86">
          <cell r="E86">
            <v>2.5618373175761189</v>
          </cell>
          <cell r="V86" t="e">
            <v>#N/A</v>
          </cell>
          <cell r="W86" t="e">
            <v>#N/A</v>
          </cell>
          <cell r="X86" t="e">
            <v>#N/A</v>
          </cell>
          <cell r="Y86">
            <v>65.0355736391748</v>
          </cell>
          <cell r="Z86" t="e">
            <v>#N/A</v>
          </cell>
          <cell r="AD86" t="e">
            <v>#N/A</v>
          </cell>
          <cell r="AE86" t="e">
            <v>#N/A</v>
          </cell>
          <cell r="AF86" t="e">
            <v>#N/A</v>
          </cell>
          <cell r="AG86">
            <v>67.59741095675092</v>
          </cell>
          <cell r="AH86" t="e">
            <v>#N/A</v>
          </cell>
        </row>
        <row r="87">
          <cell r="E87">
            <v>2.4846625913936888</v>
          </cell>
          <cell r="V87" t="e">
            <v>#N/A</v>
          </cell>
          <cell r="W87" t="e">
            <v>#N/A</v>
          </cell>
          <cell r="X87" t="e">
            <v>#N/A</v>
          </cell>
          <cell r="Y87">
            <v>61.537311207384789</v>
          </cell>
          <cell r="Z87" t="e">
            <v>#N/A</v>
          </cell>
          <cell r="AD87" t="e">
            <v>#N/A</v>
          </cell>
          <cell r="AE87" t="e">
            <v>#N/A</v>
          </cell>
          <cell r="AF87" t="e">
            <v>#N/A</v>
          </cell>
          <cell r="AG87">
            <v>64.021973798778475</v>
          </cell>
          <cell r="AH87" t="e">
            <v>#N/A</v>
          </cell>
        </row>
        <row r="88">
          <cell r="E88">
            <v>1.4802122377910412</v>
          </cell>
          <cell r="V88" t="e">
            <v>#N/A</v>
          </cell>
          <cell r="W88" t="e">
            <v>#N/A</v>
          </cell>
          <cell r="X88" t="e">
            <v>#N/A</v>
          </cell>
          <cell r="Y88">
            <v>53.397548356866466</v>
          </cell>
          <cell r="Z88" t="e">
            <v>#N/A</v>
          </cell>
          <cell r="AD88" t="e">
            <v>#N/A</v>
          </cell>
          <cell r="AE88" t="e">
            <v>#N/A</v>
          </cell>
          <cell r="AF88" t="e">
            <v>#N/A</v>
          </cell>
          <cell r="AG88">
            <v>54.877760594657509</v>
          </cell>
          <cell r="AH88" t="e">
            <v>#N/A</v>
          </cell>
        </row>
        <row r="89">
          <cell r="E89">
            <v>5.7648972452132092</v>
          </cell>
          <cell r="V89" t="e">
            <v>#N/A</v>
          </cell>
          <cell r="W89" t="e">
            <v>#N/A</v>
          </cell>
          <cell r="X89" t="e">
            <v>#N/A</v>
          </cell>
          <cell r="Y89">
            <v>36.97789522788888</v>
          </cell>
          <cell r="Z89" t="e">
            <v>#N/A</v>
          </cell>
          <cell r="AD89" t="e">
            <v>#N/A</v>
          </cell>
          <cell r="AE89" t="e">
            <v>#N/A</v>
          </cell>
          <cell r="AF89" t="e">
            <v>#N/A</v>
          </cell>
          <cell r="AG89">
            <v>42.742792473102092</v>
          </cell>
          <cell r="AH89" t="e">
            <v>#N/A</v>
          </cell>
        </row>
        <row r="90">
          <cell r="E90">
            <v>35.325194502817702</v>
          </cell>
          <cell r="V90" t="e">
            <v>#N/A</v>
          </cell>
          <cell r="W90" t="e">
            <v>#N/A</v>
          </cell>
          <cell r="X90">
            <v>14.942247191518518</v>
          </cell>
          <cell r="Y90" t="e">
            <v>#N/A</v>
          </cell>
          <cell r="Z90" t="e">
            <v>#N/A</v>
          </cell>
          <cell r="AD90" t="e">
            <v>#N/A</v>
          </cell>
          <cell r="AE90" t="e">
            <v>#N/A</v>
          </cell>
          <cell r="AF90">
            <v>50.26744169433622</v>
          </cell>
          <cell r="AG90" t="e">
            <v>#N/A</v>
          </cell>
          <cell r="AH90" t="e">
            <v>#N/A</v>
          </cell>
        </row>
        <row r="91">
          <cell r="E91">
            <v>22.569196539357137</v>
          </cell>
          <cell r="V91" t="e">
            <v>#N/A</v>
          </cell>
          <cell r="W91" t="e">
            <v>#N/A</v>
          </cell>
          <cell r="X91">
            <v>10.034948213713768</v>
          </cell>
          <cell r="Y91" t="e">
            <v>#N/A</v>
          </cell>
          <cell r="Z91" t="e">
            <v>#N/A</v>
          </cell>
          <cell r="AD91" t="e">
            <v>#N/A</v>
          </cell>
          <cell r="AE91" t="e">
            <v>#N/A</v>
          </cell>
          <cell r="AF91">
            <v>32.604144753070905</v>
          </cell>
          <cell r="AG91" t="e">
            <v>#N/A</v>
          </cell>
          <cell r="AH91" t="e">
            <v>#N/A</v>
          </cell>
        </row>
        <row r="92">
          <cell r="E92">
            <v>2.1712068706524406</v>
          </cell>
          <cell r="V92" t="e">
            <v>#N/A</v>
          </cell>
          <cell r="W92" t="e">
            <v>#N/A</v>
          </cell>
          <cell r="X92" t="e">
            <v>#N/A</v>
          </cell>
          <cell r="Y92">
            <v>67.452328020059753</v>
          </cell>
          <cell r="Z92" t="e">
            <v>#N/A</v>
          </cell>
          <cell r="AD92" t="e">
            <v>#N/A</v>
          </cell>
          <cell r="AE92" t="e">
            <v>#N/A</v>
          </cell>
          <cell r="AF92" t="e">
            <v>#N/A</v>
          </cell>
          <cell r="AG92">
            <v>69.623534890712193</v>
          </cell>
          <cell r="AH92" t="e">
            <v>#N/A</v>
          </cell>
        </row>
        <row r="93">
          <cell r="E93">
            <v>1.6350942212563078</v>
          </cell>
          <cell r="V93" t="e">
            <v>#N/A</v>
          </cell>
          <cell r="W93" t="e">
            <v>#N/A</v>
          </cell>
          <cell r="X93" t="e">
            <v>#N/A</v>
          </cell>
          <cell r="Y93">
            <v>57.137176082474426</v>
          </cell>
          <cell r="Z93" t="e">
            <v>#N/A</v>
          </cell>
          <cell r="AD93" t="e">
            <v>#N/A</v>
          </cell>
          <cell r="AE93" t="e">
            <v>#N/A</v>
          </cell>
          <cell r="AF93" t="e">
            <v>#N/A</v>
          </cell>
          <cell r="AG93">
            <v>58.772270303730735</v>
          </cell>
          <cell r="AH93" t="e">
            <v>#N/A</v>
          </cell>
        </row>
        <row r="94">
          <cell r="E94">
            <v>2.3716234097432243</v>
          </cell>
          <cell r="V94" t="e">
            <v>#N/A</v>
          </cell>
          <cell r="W94" t="e">
            <v>#N/A</v>
          </cell>
          <cell r="X94" t="e">
            <v>#N/A</v>
          </cell>
          <cell r="Y94">
            <v>59.054694386400811</v>
          </cell>
          <cell r="Z94" t="e">
            <v>#N/A</v>
          </cell>
          <cell r="AD94" t="e">
            <v>#N/A</v>
          </cell>
          <cell r="AE94" t="e">
            <v>#N/A</v>
          </cell>
          <cell r="AF94" t="e">
            <v>#N/A</v>
          </cell>
          <cell r="AG94">
            <v>61.426317796144033</v>
          </cell>
          <cell r="AH94" t="e">
            <v>#N/A</v>
          </cell>
        </row>
        <row r="95">
          <cell r="E95">
            <v>34.176122669398389</v>
          </cell>
          <cell r="V95" t="e">
            <v>#N/A</v>
          </cell>
          <cell r="W95" t="e">
            <v>#N/A</v>
          </cell>
          <cell r="X95">
            <v>14.170517253802593</v>
          </cell>
          <cell r="Y95" t="e">
            <v>#N/A</v>
          </cell>
          <cell r="Z95" t="e">
            <v>#N/A</v>
          </cell>
          <cell r="AD95" t="e">
            <v>#N/A</v>
          </cell>
          <cell r="AE95" t="e">
            <v>#N/A</v>
          </cell>
          <cell r="AF95">
            <v>48.346639923200982</v>
          </cell>
          <cell r="AG95" t="e">
            <v>#N/A</v>
          </cell>
          <cell r="AH95" t="e">
            <v>#N/A</v>
          </cell>
        </row>
        <row r="96">
          <cell r="E96">
            <v>4.1725577007505912</v>
          </cell>
          <cell r="V96" t="e">
            <v>#N/A</v>
          </cell>
          <cell r="W96" t="e">
            <v>#N/A</v>
          </cell>
          <cell r="X96" t="e">
            <v>#N/A</v>
          </cell>
          <cell r="Y96">
            <v>67.659011230625538</v>
          </cell>
          <cell r="Z96" t="e">
            <v>#N/A</v>
          </cell>
          <cell r="AD96" t="e">
            <v>#N/A</v>
          </cell>
          <cell r="AE96" t="e">
            <v>#N/A</v>
          </cell>
          <cell r="AF96" t="e">
            <v>#N/A</v>
          </cell>
          <cell r="AG96">
            <v>71.831568931376125</v>
          </cell>
          <cell r="AH96" t="e">
            <v>#N/A</v>
          </cell>
        </row>
        <row r="97">
          <cell r="E97">
            <v>36.914350683870985</v>
          </cell>
          <cell r="V97" t="e">
            <v>#N/A</v>
          </cell>
          <cell r="W97" t="e">
            <v>#N/A</v>
          </cell>
          <cell r="X97">
            <v>15.836549564351557</v>
          </cell>
          <cell r="Y97" t="e">
            <v>#N/A</v>
          </cell>
          <cell r="Z97" t="e">
            <v>#N/A</v>
          </cell>
          <cell r="AD97" t="e">
            <v>#N/A</v>
          </cell>
          <cell r="AE97" t="e">
            <v>#N/A</v>
          </cell>
          <cell r="AF97">
            <v>52.750900248222543</v>
          </cell>
          <cell r="AG97" t="e">
            <v>#N/A</v>
          </cell>
          <cell r="AH97" t="e">
            <v>#N/A</v>
          </cell>
        </row>
        <row r="98">
          <cell r="E98">
            <v>0.9536982849307134</v>
          </cell>
          <cell r="V98" t="e">
            <v>#N/A</v>
          </cell>
          <cell r="W98" t="e">
            <v>#N/A</v>
          </cell>
          <cell r="X98" t="e">
            <v>#N/A</v>
          </cell>
          <cell r="Y98">
            <v>49.460188851998076</v>
          </cell>
          <cell r="Z98" t="e">
            <v>#N/A</v>
          </cell>
          <cell r="AD98" t="e">
            <v>#N/A</v>
          </cell>
          <cell r="AE98" t="e">
            <v>#N/A</v>
          </cell>
          <cell r="AF98" t="e">
            <v>#N/A</v>
          </cell>
          <cell r="AG98">
            <v>50.413887136928793</v>
          </cell>
          <cell r="AH98" t="e">
            <v>#N/A</v>
          </cell>
        </row>
        <row r="99">
          <cell r="E99">
            <v>22.642708593358851</v>
          </cell>
          <cell r="V99" t="e">
            <v>#N/A</v>
          </cell>
          <cell r="W99" t="e">
            <v>#N/A</v>
          </cell>
          <cell r="X99">
            <v>-7.4739852652543206</v>
          </cell>
          <cell r="Y99" t="e">
            <v>#N/A</v>
          </cell>
          <cell r="Z99" t="e">
            <v>#N/A</v>
          </cell>
          <cell r="AD99" t="e">
            <v>#N/A</v>
          </cell>
          <cell r="AE99" t="e">
            <v>#N/A</v>
          </cell>
          <cell r="AF99">
            <v>15.16872332810453</v>
          </cell>
          <cell r="AG99" t="e">
            <v>#N/A</v>
          </cell>
          <cell r="AH99" t="e">
            <v>#N/A</v>
          </cell>
        </row>
        <row r="100">
          <cell r="E100">
            <v>20.676859026800624</v>
          </cell>
          <cell r="V100" t="e">
            <v>#N/A</v>
          </cell>
          <cell r="W100" t="e">
            <v>#N/A</v>
          </cell>
          <cell r="X100">
            <v>12.394925103370635</v>
          </cell>
          <cell r="Y100" t="e">
            <v>#N/A</v>
          </cell>
          <cell r="Z100" t="e">
            <v>#N/A</v>
          </cell>
          <cell r="AD100" t="e">
            <v>#N/A</v>
          </cell>
          <cell r="AE100" t="e">
            <v>#N/A</v>
          </cell>
          <cell r="AF100">
            <v>33.07178413017126</v>
          </cell>
          <cell r="AG100" t="e">
            <v>#N/A</v>
          </cell>
          <cell r="AH100" t="e">
            <v>#N/A</v>
          </cell>
        </row>
        <row r="101">
          <cell r="E101">
            <v>2.2327349560994603</v>
          </cell>
          <cell r="V101" t="e">
            <v>#N/A</v>
          </cell>
          <cell r="W101" t="e">
            <v>#N/A</v>
          </cell>
          <cell r="X101" t="e">
            <v>#N/A</v>
          </cell>
          <cell r="Y101">
            <v>45.242222870489094</v>
          </cell>
          <cell r="Z101" t="e">
            <v>#N/A</v>
          </cell>
          <cell r="AD101" t="e">
            <v>#N/A</v>
          </cell>
          <cell r="AE101" t="e">
            <v>#N/A</v>
          </cell>
          <cell r="AF101" t="e">
            <v>#N/A</v>
          </cell>
          <cell r="AG101">
            <v>47.474957826588557</v>
          </cell>
          <cell r="AH101" t="e">
            <v>#N/A</v>
          </cell>
        </row>
        <row r="102">
          <cell r="E102">
            <v>2.6735389395342248</v>
          </cell>
          <cell r="V102" t="e">
            <v>#N/A</v>
          </cell>
          <cell r="W102" t="e">
            <v>#N/A</v>
          </cell>
          <cell r="X102" t="e">
            <v>#N/A</v>
          </cell>
          <cell r="Y102">
            <v>59.673299770542812</v>
          </cell>
          <cell r="Z102" t="e">
            <v>#N/A</v>
          </cell>
          <cell r="AD102" t="e">
            <v>#N/A</v>
          </cell>
          <cell r="AE102" t="e">
            <v>#N/A</v>
          </cell>
          <cell r="AF102" t="e">
            <v>#N/A</v>
          </cell>
          <cell r="AG102">
            <v>62.346838710077037</v>
          </cell>
          <cell r="AH102" t="e">
            <v>#N/A</v>
          </cell>
        </row>
        <row r="103">
          <cell r="E103">
            <v>3.334415835087841</v>
          </cell>
          <cell r="V103" t="e">
            <v>#N/A</v>
          </cell>
          <cell r="W103" t="e">
            <v>#N/A</v>
          </cell>
          <cell r="X103" t="e">
            <v>#N/A</v>
          </cell>
          <cell r="Y103">
            <v>40.319873331093895</v>
          </cell>
          <cell r="Z103" t="e">
            <v>#N/A</v>
          </cell>
          <cell r="AD103" t="e">
            <v>#N/A</v>
          </cell>
          <cell r="AE103" t="e">
            <v>#N/A</v>
          </cell>
          <cell r="AF103" t="e">
            <v>#N/A</v>
          </cell>
          <cell r="AG103">
            <v>43.654289166181734</v>
          </cell>
          <cell r="AH103" t="e">
            <v>#N/A</v>
          </cell>
        </row>
      </sheetData>
      <sheetData sheetId="1">
        <row r="7">
          <cell r="E7">
            <v>1.6898414207101495</v>
          </cell>
          <cell r="F7">
            <v>0.14082094021845526</v>
          </cell>
          <cell r="V7">
            <v>-1.5490204804916943</v>
          </cell>
          <cell r="AH7" t="e">
            <v>#N/A</v>
          </cell>
        </row>
        <row r="8">
          <cell r="E8">
            <v>1.0699556639585039</v>
          </cell>
          <cell r="F8">
            <v>0</v>
          </cell>
          <cell r="V8">
            <v>-1.0699556639585039</v>
          </cell>
          <cell r="AH8" t="e">
            <v>#N/A</v>
          </cell>
        </row>
        <row r="9">
          <cell r="E9">
            <v>1.2549888394646633</v>
          </cell>
          <cell r="F9">
            <v>0.29281619932225178</v>
          </cell>
          <cell r="R9">
            <v>0</v>
          </cell>
          <cell r="S9">
            <v>20</v>
          </cell>
          <cell r="V9">
            <v>-0.96217264014241155</v>
          </cell>
          <cell r="AH9" t="e">
            <v>#N/A</v>
          </cell>
        </row>
        <row r="10">
          <cell r="E10">
            <v>77.719496086755441</v>
          </cell>
          <cell r="F10">
            <v>1.2598313926225175</v>
          </cell>
          <cell r="R10">
            <v>20</v>
          </cell>
          <cell r="S10">
            <v>20</v>
          </cell>
          <cell r="W10">
            <v>-76.459664694132925</v>
          </cell>
          <cell r="AH10" t="e">
            <v>#N/A</v>
          </cell>
        </row>
        <row r="11">
          <cell r="E11">
            <v>80.042206880015698</v>
          </cell>
          <cell r="F11">
            <v>1.8491508855842509</v>
          </cell>
          <cell r="W11">
            <v>-78.193055994431447</v>
          </cell>
          <cell r="AH11" t="e">
            <v>#N/A</v>
          </cell>
        </row>
        <row r="12">
          <cell r="E12">
            <v>79.074318575121069</v>
          </cell>
          <cell r="F12">
            <v>2.0274157654296068</v>
          </cell>
          <cell r="W12">
            <v>-77.04690280969146</v>
          </cell>
          <cell r="AH12" t="e">
            <v>#N/A</v>
          </cell>
        </row>
        <row r="13">
          <cell r="E13">
            <v>52.680905751120491</v>
          </cell>
          <cell r="F13">
            <v>26.533129896261297</v>
          </cell>
          <cell r="R13">
            <v>20</v>
          </cell>
          <cell r="S13">
            <v>0</v>
          </cell>
          <cell r="X13">
            <v>-26.147775854859194</v>
          </cell>
          <cell r="AH13" t="e">
            <v>#N/A</v>
          </cell>
        </row>
        <row r="14">
          <cell r="E14">
            <v>54.612248957213026</v>
          </cell>
          <cell r="F14">
            <v>27.786910758611015</v>
          </cell>
          <cell r="R14">
            <v>20</v>
          </cell>
          <cell r="S14">
            <v>20</v>
          </cell>
          <cell r="X14">
            <v>-26.825338198602012</v>
          </cell>
          <cell r="AH14" t="e">
            <v>#N/A</v>
          </cell>
        </row>
        <row r="15">
          <cell r="E15">
            <v>52.581953367792067</v>
          </cell>
          <cell r="F15">
            <v>25.382737973342511</v>
          </cell>
          <cell r="X15">
            <v>-27.199215394449556</v>
          </cell>
          <cell r="AH15" t="e">
            <v>#N/A</v>
          </cell>
        </row>
        <row r="16">
          <cell r="E16">
            <v>6.3536766329151773</v>
          </cell>
          <cell r="F16">
            <v>60.139664371632975</v>
          </cell>
          <cell r="Y16">
            <v>53.7859877387178</v>
          </cell>
          <cell r="AH16" t="e">
            <v>#N/A</v>
          </cell>
        </row>
        <row r="17">
          <cell r="E17">
            <v>5.1231919236258765</v>
          </cell>
          <cell r="F17">
            <v>60.516662339449468</v>
          </cell>
          <cell r="Y17">
            <v>55.393470415823593</v>
          </cell>
          <cell r="AH17" t="e">
            <v>#N/A</v>
          </cell>
        </row>
        <row r="18">
          <cell r="E18">
            <v>5.2970563345777908</v>
          </cell>
          <cell r="F18">
            <v>51.872183939301841</v>
          </cell>
          <cell r="Y18">
            <v>46.575127604724052</v>
          </cell>
          <cell r="AH18" t="e">
            <v>#N/A</v>
          </cell>
        </row>
        <row r="19">
          <cell r="E19">
            <v>0.91568419504827492</v>
          </cell>
          <cell r="V19" t="e">
            <v>#N/A</v>
          </cell>
          <cell r="W19" t="e">
            <v>#N/A</v>
          </cell>
          <cell r="X19" t="e">
            <v>#N/A</v>
          </cell>
          <cell r="Y19">
            <v>51.346318686335671</v>
          </cell>
          <cell r="Z19" t="e">
            <v>#N/A</v>
          </cell>
          <cell r="AD19" t="e">
            <v>#N/A</v>
          </cell>
          <cell r="AE19" t="e">
            <v>#N/A</v>
          </cell>
          <cell r="AF19" t="e">
            <v>#N/A</v>
          </cell>
          <cell r="AG19">
            <v>52.262002881383943</v>
          </cell>
          <cell r="AH19" t="e">
            <v>#N/A</v>
          </cell>
        </row>
        <row r="20">
          <cell r="E20">
            <v>1.5054167100564737</v>
          </cell>
          <cell r="V20" t="e">
            <v>#N/A</v>
          </cell>
          <cell r="W20" t="e">
            <v>#N/A</v>
          </cell>
          <cell r="X20" t="e">
            <v>#N/A</v>
          </cell>
          <cell r="Y20">
            <v>77.128611533977534</v>
          </cell>
          <cell r="Z20" t="e">
            <v>#N/A</v>
          </cell>
          <cell r="AD20" t="e">
            <v>#N/A</v>
          </cell>
          <cell r="AE20" t="e">
            <v>#N/A</v>
          </cell>
          <cell r="AF20" t="e">
            <v>#N/A</v>
          </cell>
          <cell r="AG20">
            <v>78.634028244034013</v>
          </cell>
          <cell r="AH20" t="e">
            <v>#N/A</v>
          </cell>
        </row>
        <row r="21">
          <cell r="E21">
            <v>1.558197794092206</v>
          </cell>
          <cell r="V21" t="e">
            <v>#N/A</v>
          </cell>
          <cell r="W21" t="e">
            <v>#N/A</v>
          </cell>
          <cell r="X21" t="e">
            <v>#N/A</v>
          </cell>
          <cell r="Y21">
            <v>63.161894744238865</v>
          </cell>
          <cell r="Z21" t="e">
            <v>#N/A</v>
          </cell>
          <cell r="AD21" t="e">
            <v>#N/A</v>
          </cell>
          <cell r="AE21" t="e">
            <v>#N/A</v>
          </cell>
          <cell r="AF21" t="e">
            <v>#N/A</v>
          </cell>
          <cell r="AG21">
            <v>64.720092538331073</v>
          </cell>
          <cell r="AH21" t="e">
            <v>#N/A</v>
          </cell>
        </row>
        <row r="22">
          <cell r="E22">
            <v>68.871896553962173</v>
          </cell>
          <cell r="V22" t="e">
            <v>#N/A</v>
          </cell>
          <cell r="W22" t="e">
            <v>#N/A</v>
          </cell>
          <cell r="X22">
            <v>-31.90166275717629</v>
          </cell>
          <cell r="Y22" t="e">
            <v>#N/A</v>
          </cell>
          <cell r="Z22" t="e">
            <v>#N/A</v>
          </cell>
          <cell r="AD22" t="e">
            <v>#N/A</v>
          </cell>
          <cell r="AE22" t="e">
            <v>#N/A</v>
          </cell>
          <cell r="AF22">
            <v>36.970233796785884</v>
          </cell>
          <cell r="AG22" t="e">
            <v>#N/A</v>
          </cell>
          <cell r="AH22" t="e">
            <v>#N/A</v>
          </cell>
        </row>
        <row r="23">
          <cell r="E23">
            <v>68.287472961484355</v>
          </cell>
          <cell r="V23" t="e">
            <v>#N/A</v>
          </cell>
          <cell r="W23" t="e">
            <v>#N/A</v>
          </cell>
          <cell r="X23">
            <v>-31.155556025518031</v>
          </cell>
          <cell r="Y23" t="e">
            <v>#N/A</v>
          </cell>
          <cell r="Z23" t="e">
            <v>#N/A</v>
          </cell>
          <cell r="AD23" t="e">
            <v>#N/A</v>
          </cell>
          <cell r="AE23" t="e">
            <v>#N/A</v>
          </cell>
          <cell r="AF23">
            <v>37.131916935966323</v>
          </cell>
          <cell r="AG23" t="e">
            <v>#N/A</v>
          </cell>
          <cell r="AH23" t="e">
            <v>#N/A</v>
          </cell>
        </row>
        <row r="24">
          <cell r="E24">
            <v>64.45033442504058</v>
          </cell>
          <cell r="V24" t="e">
            <v>#N/A</v>
          </cell>
          <cell r="W24" t="e">
            <v>#N/A</v>
          </cell>
          <cell r="X24">
            <v>-30.382962025245874</v>
          </cell>
          <cell r="Y24" t="e">
            <v>#N/A</v>
          </cell>
          <cell r="Z24" t="e">
            <v>#N/A</v>
          </cell>
          <cell r="AD24" t="e">
            <v>#N/A</v>
          </cell>
          <cell r="AE24" t="e">
            <v>#N/A</v>
          </cell>
          <cell r="AF24">
            <v>34.067372399794706</v>
          </cell>
          <cell r="AG24" t="e">
            <v>#N/A</v>
          </cell>
          <cell r="AH24" t="e">
            <v>#N/A</v>
          </cell>
        </row>
        <row r="25">
          <cell r="E25">
            <v>100</v>
          </cell>
          <cell r="V25" t="e">
            <v>#N/A</v>
          </cell>
          <cell r="W25">
            <v>-98.065623822543657</v>
          </cell>
          <cell r="X25" t="e">
            <v>#N/A</v>
          </cell>
          <cell r="Y25" t="e">
            <v>#N/A</v>
          </cell>
          <cell r="Z25" t="e">
            <v>#N/A</v>
          </cell>
          <cell r="AD25" t="e">
            <v>#N/A</v>
          </cell>
          <cell r="AE25">
            <v>1.9343761774563428</v>
          </cell>
          <cell r="AF25" t="e">
            <v>#N/A</v>
          </cell>
          <cell r="AG25" t="e">
            <v>#N/A</v>
          </cell>
          <cell r="AH25" t="e">
            <v>#N/A</v>
          </cell>
        </row>
        <row r="26">
          <cell r="E26">
            <v>0</v>
          </cell>
          <cell r="V26" t="e">
            <v>#N/A</v>
          </cell>
          <cell r="W26" t="e">
            <v>#N/A</v>
          </cell>
          <cell r="X26" t="e">
            <v>#N/A</v>
          </cell>
          <cell r="Y26">
            <v>62.085076990913443</v>
          </cell>
          <cell r="Z26" t="e">
            <v>#N/A</v>
          </cell>
          <cell r="AD26" t="e">
            <v>#N/A</v>
          </cell>
          <cell r="AE26" t="e">
            <v>#N/A</v>
          </cell>
          <cell r="AF26" t="e">
            <v>#N/A</v>
          </cell>
          <cell r="AG26">
            <v>62.085076990913443</v>
          </cell>
          <cell r="AH26" t="e">
            <v>#N/A</v>
          </cell>
        </row>
        <row r="27">
          <cell r="E27">
            <v>40.706298324175478</v>
          </cell>
          <cell r="V27" t="e">
            <v>#N/A</v>
          </cell>
          <cell r="W27" t="e">
            <v>#N/A</v>
          </cell>
          <cell r="X27">
            <v>-22.938987986269574</v>
          </cell>
          <cell r="Y27" t="e">
            <v>#N/A</v>
          </cell>
          <cell r="Z27" t="e">
            <v>#N/A</v>
          </cell>
          <cell r="AD27" t="e">
            <v>#N/A</v>
          </cell>
          <cell r="AE27" t="e">
            <v>#N/A</v>
          </cell>
          <cell r="AF27">
            <v>17.767310337905904</v>
          </cell>
          <cell r="AG27" t="e">
            <v>#N/A</v>
          </cell>
          <cell r="AH27" t="e">
            <v>#N/A</v>
          </cell>
        </row>
        <row r="28">
          <cell r="E28">
            <v>6.5405227364272056</v>
          </cell>
          <cell r="V28" t="e">
            <v>#N/A</v>
          </cell>
          <cell r="W28" t="e">
            <v>#N/A</v>
          </cell>
          <cell r="X28" t="e">
            <v>#N/A</v>
          </cell>
          <cell r="Y28">
            <v>25.970281742507275</v>
          </cell>
          <cell r="Z28" t="e">
            <v>#N/A</v>
          </cell>
          <cell r="AD28" t="e">
            <v>#N/A</v>
          </cell>
          <cell r="AE28" t="e">
            <v>#N/A</v>
          </cell>
          <cell r="AF28" t="e">
            <v>#N/A</v>
          </cell>
          <cell r="AG28">
            <v>32.510804478934482</v>
          </cell>
          <cell r="AH28" t="e">
            <v>#N/A</v>
          </cell>
        </row>
        <row r="29">
          <cell r="E29">
            <v>0.50898708985054708</v>
          </cell>
          <cell r="V29" t="e">
            <v>#N/A</v>
          </cell>
          <cell r="W29" t="e">
            <v>#N/A</v>
          </cell>
          <cell r="X29" t="e">
            <v>#N/A</v>
          </cell>
          <cell r="Y29">
            <v>42.180122001517454</v>
          </cell>
          <cell r="Z29" t="e">
            <v>#N/A</v>
          </cell>
          <cell r="AD29" t="e">
            <v>#N/A</v>
          </cell>
          <cell r="AE29" t="e">
            <v>#N/A</v>
          </cell>
          <cell r="AF29" t="e">
            <v>#N/A</v>
          </cell>
          <cell r="AG29">
            <v>42.689109091368003</v>
          </cell>
          <cell r="AH29" t="e">
            <v>#N/A</v>
          </cell>
        </row>
        <row r="30">
          <cell r="E30">
            <v>0.83783377958707006</v>
          </cell>
          <cell r="V30" t="e">
            <v>#N/A</v>
          </cell>
          <cell r="W30" t="e">
            <v>#N/A</v>
          </cell>
          <cell r="X30" t="e">
            <v>#N/A</v>
          </cell>
          <cell r="Y30">
            <v>56.428562174956738</v>
          </cell>
          <cell r="Z30" t="e">
            <v>#N/A</v>
          </cell>
          <cell r="AD30" t="e">
            <v>#N/A</v>
          </cell>
          <cell r="AE30" t="e">
            <v>#N/A</v>
          </cell>
          <cell r="AF30" t="e">
            <v>#N/A</v>
          </cell>
          <cell r="AG30">
            <v>57.26639595454381</v>
          </cell>
          <cell r="AH30" t="e">
            <v>#N/A</v>
          </cell>
        </row>
        <row r="31">
          <cell r="E31">
            <v>0.72699099582940763</v>
          </cell>
          <cell r="R31">
            <v>0</v>
          </cell>
          <cell r="S31">
            <v>-40</v>
          </cell>
          <cell r="V31" t="e">
            <v>#N/A</v>
          </cell>
          <cell r="W31" t="e">
            <v>#N/A</v>
          </cell>
          <cell r="X31" t="e">
            <v>#N/A</v>
          </cell>
          <cell r="Y31">
            <v>60.989941917359985</v>
          </cell>
          <cell r="Z31" t="e">
            <v>#N/A</v>
          </cell>
          <cell r="AD31" t="e">
            <v>#N/A</v>
          </cell>
          <cell r="AE31" t="e">
            <v>#N/A</v>
          </cell>
          <cell r="AF31" t="e">
            <v>#N/A</v>
          </cell>
          <cell r="AG31">
            <v>61.716932913189396</v>
          </cell>
          <cell r="AH31" t="e">
            <v>#N/A</v>
          </cell>
        </row>
        <row r="32">
          <cell r="E32">
            <v>0.85504670118650339</v>
          </cell>
          <cell r="R32">
            <v>100</v>
          </cell>
          <cell r="S32">
            <v>-40</v>
          </cell>
          <cell r="V32" t="e">
            <v>#N/A</v>
          </cell>
          <cell r="W32" t="e">
            <v>#N/A</v>
          </cell>
          <cell r="X32" t="e">
            <v>#N/A</v>
          </cell>
          <cell r="Y32">
            <v>70.388281830747232</v>
          </cell>
          <cell r="Z32" t="e">
            <v>#N/A</v>
          </cell>
          <cell r="AD32" t="e">
            <v>#N/A</v>
          </cell>
          <cell r="AE32" t="e">
            <v>#N/A</v>
          </cell>
          <cell r="AF32" t="e">
            <v>#N/A</v>
          </cell>
          <cell r="AG32">
            <v>71.243328531933741</v>
          </cell>
          <cell r="AH32" t="e">
            <v>#N/A</v>
          </cell>
        </row>
        <row r="33">
          <cell r="E33">
            <v>1.041254042236236</v>
          </cell>
          <cell r="V33" t="e">
            <v>#N/A</v>
          </cell>
          <cell r="W33" t="e">
            <v>#N/A</v>
          </cell>
          <cell r="X33" t="e">
            <v>#N/A</v>
          </cell>
          <cell r="Y33">
            <v>82.145359817999179</v>
          </cell>
          <cell r="Z33" t="e">
            <v>#N/A</v>
          </cell>
          <cell r="AD33" t="e">
            <v>#N/A</v>
          </cell>
          <cell r="AE33" t="e">
            <v>#N/A</v>
          </cell>
          <cell r="AF33" t="e">
            <v>#N/A</v>
          </cell>
          <cell r="AG33">
            <v>83.186613860235411</v>
          </cell>
          <cell r="AH33" t="e">
            <v>#N/A</v>
          </cell>
        </row>
        <row r="34">
          <cell r="E34">
            <v>0.87305951551959693</v>
          </cell>
          <cell r="R34">
            <v>0</v>
          </cell>
          <cell r="S34">
            <v>10</v>
          </cell>
          <cell r="V34" t="e">
            <v>#N/A</v>
          </cell>
          <cell r="W34" t="e">
            <v>#N/A</v>
          </cell>
          <cell r="X34" t="e">
            <v>#N/A</v>
          </cell>
          <cell r="Y34">
            <v>76.025119381790319</v>
          </cell>
          <cell r="Z34" t="e">
            <v>#N/A</v>
          </cell>
          <cell r="AD34" t="e">
            <v>#N/A</v>
          </cell>
          <cell r="AE34" t="e">
            <v>#N/A</v>
          </cell>
          <cell r="AF34" t="e">
            <v>#N/A</v>
          </cell>
          <cell r="AG34">
            <v>76.898178897309919</v>
          </cell>
          <cell r="AH34" t="e">
            <v>#N/A</v>
          </cell>
        </row>
        <row r="35">
          <cell r="E35">
            <v>2.1316849601302055</v>
          </cell>
          <cell r="R35">
            <v>100</v>
          </cell>
          <cell r="S35">
            <v>10</v>
          </cell>
          <cell r="V35" t="e">
            <v>#N/A</v>
          </cell>
          <cell r="W35" t="e">
            <v>#N/A</v>
          </cell>
          <cell r="X35" t="e">
            <v>#N/A</v>
          </cell>
          <cell r="Y35">
            <v>69.083825596488339</v>
          </cell>
          <cell r="Z35" t="e">
            <v>#N/A</v>
          </cell>
          <cell r="AD35" t="e">
            <v>#N/A</v>
          </cell>
          <cell r="AE35" t="e">
            <v>#N/A</v>
          </cell>
          <cell r="AF35" t="e">
            <v>#N/A</v>
          </cell>
          <cell r="AG35">
            <v>71.21551055661854</v>
          </cell>
          <cell r="AH35" t="e">
            <v>#N/A</v>
          </cell>
        </row>
        <row r="36">
          <cell r="E36">
            <v>0.7648578509065781</v>
          </cell>
          <cell r="V36" t="e">
            <v>#N/A</v>
          </cell>
          <cell r="W36" t="e">
            <v>#N/A</v>
          </cell>
          <cell r="X36" t="e">
            <v>#N/A</v>
          </cell>
          <cell r="Y36">
            <v>64.877383704906592</v>
          </cell>
          <cell r="Z36" t="e">
            <v>#N/A</v>
          </cell>
          <cell r="AD36" t="e">
            <v>#N/A</v>
          </cell>
          <cell r="AE36" t="e">
            <v>#N/A</v>
          </cell>
          <cell r="AF36" t="e">
            <v>#N/A</v>
          </cell>
          <cell r="AG36">
            <v>65.642241555813172</v>
          </cell>
          <cell r="AH36" t="e">
            <v>#N/A</v>
          </cell>
        </row>
        <row r="37">
          <cell r="E37">
            <v>64.379609193106091</v>
          </cell>
          <cell r="V37" t="e">
            <v>#N/A</v>
          </cell>
          <cell r="W37" t="e">
            <v>#N/A</v>
          </cell>
          <cell r="X37">
            <v>-31.096996146515636</v>
          </cell>
          <cell r="Y37" t="e">
            <v>#N/A</v>
          </cell>
          <cell r="Z37" t="e">
            <v>#N/A</v>
          </cell>
          <cell r="AD37" t="e">
            <v>#N/A</v>
          </cell>
          <cell r="AE37" t="e">
            <v>#N/A</v>
          </cell>
          <cell r="AF37">
            <v>33.282613046590455</v>
          </cell>
          <cell r="AG37" t="e">
            <v>#N/A</v>
          </cell>
          <cell r="AH37" t="e">
            <v>#N/A</v>
          </cell>
        </row>
        <row r="38">
          <cell r="E38">
            <v>0.53119841588284278</v>
          </cell>
          <cell r="V38" t="e">
            <v>#N/A</v>
          </cell>
          <cell r="W38" t="e">
            <v>#N/A</v>
          </cell>
          <cell r="X38" t="e">
            <v>#N/A</v>
          </cell>
          <cell r="Y38">
            <v>67.636068256294649</v>
          </cell>
          <cell r="Z38" t="e">
            <v>#N/A</v>
          </cell>
          <cell r="AD38" t="e">
            <v>#N/A</v>
          </cell>
          <cell r="AE38" t="e">
            <v>#N/A</v>
          </cell>
          <cell r="AF38" t="e">
            <v>#N/A</v>
          </cell>
          <cell r="AG38">
            <v>68.16726667217749</v>
          </cell>
          <cell r="AH38" t="e">
            <v>#N/A</v>
          </cell>
        </row>
        <row r="39">
          <cell r="E39">
            <v>57.160537109239051</v>
          </cell>
          <cell r="V39" t="e">
            <v>#N/A</v>
          </cell>
          <cell r="W39" t="e">
            <v>#N/A</v>
          </cell>
          <cell r="X39">
            <v>-27.968437202728012</v>
          </cell>
          <cell r="Y39" t="e">
            <v>#N/A</v>
          </cell>
          <cell r="Z39" t="e">
            <v>#N/A</v>
          </cell>
          <cell r="AD39" t="e">
            <v>#N/A</v>
          </cell>
          <cell r="AE39" t="e">
            <v>#N/A</v>
          </cell>
          <cell r="AF39">
            <v>29.192099906511039</v>
          </cell>
          <cell r="AG39" t="e">
            <v>#N/A</v>
          </cell>
          <cell r="AH39" t="e">
            <v>#N/A</v>
          </cell>
        </row>
        <row r="40">
          <cell r="E40">
            <v>13.59444392726566</v>
          </cell>
          <cell r="V40" t="e">
            <v>#N/A</v>
          </cell>
          <cell r="W40" t="e">
            <v>#N/A</v>
          </cell>
          <cell r="X40" t="e">
            <v>#N/A</v>
          </cell>
          <cell r="Y40">
            <v>28.02046902746693</v>
          </cell>
          <cell r="Z40" t="e">
            <v>#N/A</v>
          </cell>
          <cell r="AD40" t="e">
            <v>#N/A</v>
          </cell>
          <cell r="AE40" t="e">
            <v>#N/A</v>
          </cell>
          <cell r="AF40" t="e">
            <v>#N/A</v>
          </cell>
          <cell r="AG40">
            <v>41.614912954732588</v>
          </cell>
          <cell r="AH40" t="e">
            <v>#N/A</v>
          </cell>
        </row>
        <row r="41">
          <cell r="E41">
            <v>0.70892982883130973</v>
          </cell>
          <cell r="V41" t="e">
            <v>#N/A</v>
          </cell>
          <cell r="W41" t="e">
            <v>#N/A</v>
          </cell>
          <cell r="X41" t="e">
            <v>#N/A</v>
          </cell>
          <cell r="Y41">
            <v>54.149176451602571</v>
          </cell>
          <cell r="Z41" t="e">
            <v>#N/A</v>
          </cell>
          <cell r="AD41" t="e">
            <v>#N/A</v>
          </cell>
          <cell r="AE41" t="e">
            <v>#N/A</v>
          </cell>
          <cell r="AF41" t="e">
            <v>#N/A</v>
          </cell>
          <cell r="AG41">
            <v>54.85810628043388</v>
          </cell>
          <cell r="AH41" t="e">
            <v>#N/A</v>
          </cell>
        </row>
        <row r="42">
          <cell r="E42">
            <v>0.88780775215984464</v>
          </cell>
          <cell r="V42" t="e">
            <v>#N/A</v>
          </cell>
          <cell r="W42" t="e">
            <v>#N/A</v>
          </cell>
          <cell r="X42" t="e">
            <v>#N/A</v>
          </cell>
          <cell r="Y42">
            <v>51.162205276636925</v>
          </cell>
          <cell r="Z42" t="e">
            <v>#N/A</v>
          </cell>
          <cell r="AD42" t="e">
            <v>#N/A</v>
          </cell>
          <cell r="AE42" t="e">
            <v>#N/A</v>
          </cell>
          <cell r="AF42" t="e">
            <v>#N/A</v>
          </cell>
          <cell r="AG42">
            <v>52.050013028796769</v>
          </cell>
          <cell r="AH42" t="e">
            <v>#N/A</v>
          </cell>
        </row>
        <row r="43">
          <cell r="E43">
            <v>1.0615130661683732</v>
          </cell>
          <cell r="V43" t="e">
            <v>#N/A</v>
          </cell>
          <cell r="W43" t="e">
            <v>#N/A</v>
          </cell>
          <cell r="X43" t="e">
            <v>#N/A</v>
          </cell>
          <cell r="Y43">
            <v>62.014881159270885</v>
          </cell>
          <cell r="Z43" t="e">
            <v>#N/A</v>
          </cell>
          <cell r="AD43" t="e">
            <v>#N/A</v>
          </cell>
          <cell r="AE43" t="e">
            <v>#N/A</v>
          </cell>
          <cell r="AF43" t="e">
            <v>#N/A</v>
          </cell>
          <cell r="AG43">
            <v>63.076394225439259</v>
          </cell>
          <cell r="AH43" t="e">
            <v>#N/A</v>
          </cell>
        </row>
        <row r="44">
          <cell r="E44">
            <v>1.0437055764796686</v>
          </cell>
          <cell r="V44" t="e">
            <v>#N/A</v>
          </cell>
          <cell r="W44" t="e">
            <v>#N/A</v>
          </cell>
          <cell r="X44" t="e">
            <v>#N/A</v>
          </cell>
          <cell r="Y44">
            <v>72.891244884099763</v>
          </cell>
          <cell r="Z44" t="e">
            <v>#N/A</v>
          </cell>
          <cell r="AD44" t="e">
            <v>#N/A</v>
          </cell>
          <cell r="AE44" t="e">
            <v>#N/A</v>
          </cell>
          <cell r="AF44" t="e">
            <v>#N/A</v>
          </cell>
          <cell r="AG44">
            <v>73.934950460579429</v>
          </cell>
          <cell r="AH44" t="e">
            <v>#N/A</v>
          </cell>
        </row>
        <row r="45">
          <cell r="E45">
            <v>1.6163022352322063</v>
          </cell>
          <cell r="V45" t="e">
            <v>#N/A</v>
          </cell>
          <cell r="W45" t="e">
            <v>#N/A</v>
          </cell>
          <cell r="X45" t="e">
            <v>#N/A</v>
          </cell>
          <cell r="Y45">
            <v>72.082513810706715</v>
          </cell>
          <cell r="Z45" t="e">
            <v>#N/A</v>
          </cell>
          <cell r="AD45" t="e">
            <v>#N/A</v>
          </cell>
          <cell r="AE45" t="e">
            <v>#N/A</v>
          </cell>
          <cell r="AF45" t="e">
            <v>#N/A</v>
          </cell>
          <cell r="AG45">
            <v>73.698816045938926</v>
          </cell>
          <cell r="AH45" t="e">
            <v>#N/A</v>
          </cell>
        </row>
        <row r="46">
          <cell r="E46">
            <v>2.4402607086816297</v>
          </cell>
          <cell r="V46" t="e">
            <v>#N/A</v>
          </cell>
          <cell r="W46" t="e">
            <v>#N/A</v>
          </cell>
          <cell r="X46" t="e">
            <v>#N/A</v>
          </cell>
          <cell r="Y46">
            <v>97.559739291318365</v>
          </cell>
          <cell r="Z46" t="e">
            <v>#N/A</v>
          </cell>
          <cell r="AD46" t="e">
            <v>#N/A</v>
          </cell>
          <cell r="AE46" t="e">
            <v>#N/A</v>
          </cell>
          <cell r="AF46" t="e">
            <v>#N/A</v>
          </cell>
          <cell r="AG46">
            <v>100</v>
          </cell>
          <cell r="AH46" t="e">
            <v>#N/A</v>
          </cell>
        </row>
        <row r="47">
          <cell r="E47">
            <v>3.3434485372207554</v>
          </cell>
          <cell r="V47" t="e">
            <v>#N/A</v>
          </cell>
          <cell r="W47" t="e">
            <v>#N/A</v>
          </cell>
          <cell r="X47" t="e">
            <v>#N/A</v>
          </cell>
          <cell r="Y47">
            <v>74.296054582881524</v>
          </cell>
          <cell r="Z47" t="e">
            <v>#N/A</v>
          </cell>
          <cell r="AD47" t="e">
            <v>#N/A</v>
          </cell>
          <cell r="AE47" t="e">
            <v>#N/A</v>
          </cell>
          <cell r="AF47" t="e">
            <v>#N/A</v>
          </cell>
          <cell r="AG47">
            <v>77.639503120102276</v>
          </cell>
          <cell r="AH47" t="e">
            <v>#N/A</v>
          </cell>
        </row>
        <row r="48">
          <cell r="E48">
            <v>1.54389220324632</v>
          </cell>
          <cell r="V48" t="e">
            <v>#N/A</v>
          </cell>
          <cell r="W48" t="e">
            <v>#N/A</v>
          </cell>
          <cell r="X48" t="e">
            <v>#N/A</v>
          </cell>
          <cell r="Y48">
            <v>84.112620490892681</v>
          </cell>
          <cell r="Z48" t="e">
            <v>#N/A</v>
          </cell>
          <cell r="AD48" t="e">
            <v>#N/A</v>
          </cell>
          <cell r="AE48" t="e">
            <v>#N/A</v>
          </cell>
          <cell r="AF48" t="e">
            <v>#N/A</v>
          </cell>
          <cell r="AG48">
            <v>85.656512694138996</v>
          </cell>
          <cell r="AH48" t="e">
            <v>#N/A</v>
          </cell>
        </row>
        <row r="49">
          <cell r="E49">
            <v>0.44923155518309249</v>
          </cell>
          <cell r="V49" t="e">
            <v>#N/A</v>
          </cell>
          <cell r="W49" t="e">
            <v>#N/A</v>
          </cell>
          <cell r="X49" t="e">
            <v>#N/A</v>
          </cell>
          <cell r="Y49">
            <v>46.693174388303632</v>
          </cell>
          <cell r="Z49" t="e">
            <v>#N/A</v>
          </cell>
          <cell r="AD49" t="e">
            <v>#N/A</v>
          </cell>
          <cell r="AE49" t="e">
            <v>#N/A</v>
          </cell>
          <cell r="AF49" t="e">
            <v>#N/A</v>
          </cell>
          <cell r="AG49">
            <v>47.142405943486722</v>
          </cell>
          <cell r="AH49" t="e">
            <v>#N/A</v>
          </cell>
        </row>
        <row r="50">
          <cell r="E50">
            <v>43.366786633915197</v>
          </cell>
          <cell r="V50" t="e">
            <v>#N/A</v>
          </cell>
          <cell r="W50" t="e">
            <v>#N/A</v>
          </cell>
          <cell r="X50">
            <v>-23.272332067048559</v>
          </cell>
          <cell r="Y50" t="e">
            <v>#N/A</v>
          </cell>
          <cell r="Z50" t="e">
            <v>#N/A</v>
          </cell>
          <cell r="AD50" t="e">
            <v>#N/A</v>
          </cell>
          <cell r="AE50" t="e">
            <v>#N/A</v>
          </cell>
          <cell r="AF50">
            <v>20.094454566866638</v>
          </cell>
          <cell r="AG50" t="e">
            <v>#N/A</v>
          </cell>
          <cell r="AH50" t="e">
            <v>#N/A</v>
          </cell>
        </row>
        <row r="51">
          <cell r="E51">
            <v>62.468598840391287</v>
          </cell>
          <cell r="V51" t="e">
            <v>#N/A</v>
          </cell>
          <cell r="W51" t="e">
            <v>#N/A</v>
          </cell>
          <cell r="X51">
            <v>-31.444766894138393</v>
          </cell>
          <cell r="Y51" t="e">
            <v>#N/A</v>
          </cell>
          <cell r="Z51" t="e">
            <v>#N/A</v>
          </cell>
          <cell r="AD51" t="e">
            <v>#N/A</v>
          </cell>
          <cell r="AE51" t="e">
            <v>#N/A</v>
          </cell>
          <cell r="AF51">
            <v>31.023831946252894</v>
          </cell>
          <cell r="AG51" t="e">
            <v>#N/A</v>
          </cell>
          <cell r="AH51" t="e">
            <v>#N/A</v>
          </cell>
        </row>
        <row r="52">
          <cell r="E52">
            <v>4.1113918747569898</v>
          </cell>
          <cell r="V52" t="e">
            <v>#N/A</v>
          </cell>
          <cell r="W52" t="e">
            <v>#N/A</v>
          </cell>
          <cell r="X52" t="e">
            <v>#N/A</v>
          </cell>
          <cell r="Y52">
            <v>30.785480043173052</v>
          </cell>
          <cell r="Z52" t="e">
            <v>#N/A</v>
          </cell>
          <cell r="AD52" t="e">
            <v>#N/A</v>
          </cell>
          <cell r="AE52" t="e">
            <v>#N/A</v>
          </cell>
          <cell r="AF52" t="e">
            <v>#N/A</v>
          </cell>
          <cell r="AG52">
            <v>34.896871917930042</v>
          </cell>
          <cell r="AH52" t="e">
            <v>#N/A</v>
          </cell>
        </row>
        <row r="53">
          <cell r="E53">
            <v>7.3334045732201689</v>
          </cell>
          <cell r="V53" t="e">
            <v>#N/A</v>
          </cell>
          <cell r="W53" t="e">
            <v>#N/A</v>
          </cell>
          <cell r="X53" t="e">
            <v>#N/A</v>
          </cell>
          <cell r="Y53">
            <v>44.457846079330231</v>
          </cell>
          <cell r="Z53" t="e">
            <v>#N/A</v>
          </cell>
          <cell r="AD53" t="e">
            <v>#N/A</v>
          </cell>
          <cell r="AE53" t="e">
            <v>#N/A</v>
          </cell>
          <cell r="AF53" t="e">
            <v>#N/A</v>
          </cell>
          <cell r="AG53">
            <v>51.791250652550403</v>
          </cell>
          <cell r="AH53" t="e">
            <v>#N/A</v>
          </cell>
        </row>
        <row r="54">
          <cell r="E54">
            <v>72.929772315840239</v>
          </cell>
          <cell r="V54" t="e">
            <v>#N/A</v>
          </cell>
          <cell r="W54" t="e">
            <v>#N/A</v>
          </cell>
          <cell r="X54">
            <v>-35.897773651207089</v>
          </cell>
          <cell r="Y54" t="e">
            <v>#N/A</v>
          </cell>
          <cell r="Z54" t="e">
            <v>#N/A</v>
          </cell>
          <cell r="AD54" t="e">
            <v>#N/A</v>
          </cell>
          <cell r="AE54" t="e">
            <v>#N/A</v>
          </cell>
          <cell r="AF54">
            <v>37.03199866463315</v>
          </cell>
          <cell r="AG54" t="e">
            <v>#N/A</v>
          </cell>
          <cell r="AH54" t="e">
            <v>#N/A</v>
          </cell>
        </row>
        <row r="55">
          <cell r="E55">
            <v>0.87508900232682141</v>
          </cell>
          <cell r="V55" t="e">
            <v>#N/A</v>
          </cell>
          <cell r="W55" t="e">
            <v>#N/A</v>
          </cell>
          <cell r="X55" t="e">
            <v>#N/A</v>
          </cell>
          <cell r="Y55">
            <v>58.218726811586627</v>
          </cell>
          <cell r="Z55" t="e">
            <v>#N/A</v>
          </cell>
          <cell r="AD55" t="e">
            <v>#N/A</v>
          </cell>
          <cell r="AE55" t="e">
            <v>#N/A</v>
          </cell>
          <cell r="AF55" t="e">
            <v>#N/A</v>
          </cell>
          <cell r="AG55">
            <v>59.093815813913452</v>
          </cell>
          <cell r="AH55" t="e">
            <v>#N/A</v>
          </cell>
        </row>
        <row r="56">
          <cell r="E56">
            <v>1.1542690034259218</v>
          </cell>
          <cell r="V56" t="e">
            <v>#N/A</v>
          </cell>
          <cell r="W56" t="e">
            <v>#N/A</v>
          </cell>
          <cell r="X56" t="e">
            <v>#N/A</v>
          </cell>
          <cell r="Y56">
            <v>58.573885407832428</v>
          </cell>
          <cell r="Z56" t="e">
            <v>#N/A</v>
          </cell>
          <cell r="AD56" t="e">
            <v>#N/A</v>
          </cell>
          <cell r="AE56" t="e">
            <v>#N/A</v>
          </cell>
          <cell r="AF56" t="e">
            <v>#N/A</v>
          </cell>
          <cell r="AG56">
            <v>59.728154411258352</v>
          </cell>
          <cell r="AH56" t="e">
            <v>#N/A</v>
          </cell>
        </row>
        <row r="57">
          <cell r="E57">
            <v>0.56222395287166171</v>
          </cell>
          <cell r="V57" t="e">
            <v>#N/A</v>
          </cell>
          <cell r="W57" t="e">
            <v>#N/A</v>
          </cell>
          <cell r="X57" t="e">
            <v>#N/A</v>
          </cell>
          <cell r="Y57">
            <v>69.7304690627317</v>
          </cell>
          <cell r="Z57" t="e">
            <v>#N/A</v>
          </cell>
          <cell r="AD57" t="e">
            <v>#N/A</v>
          </cell>
          <cell r="AE57" t="e">
            <v>#N/A</v>
          </cell>
          <cell r="AF57" t="e">
            <v>#N/A</v>
          </cell>
          <cell r="AG57">
            <v>70.292693015603362</v>
          </cell>
          <cell r="AH57" t="e">
            <v>#N/A</v>
          </cell>
        </row>
        <row r="58">
          <cell r="E58">
            <v>1.8434816574130628</v>
          </cell>
          <cell r="V58" t="e">
            <v>#N/A</v>
          </cell>
          <cell r="W58" t="e">
            <v>#N/A</v>
          </cell>
          <cell r="X58" t="e">
            <v>#N/A</v>
          </cell>
          <cell r="Y58">
            <v>80.721740593151978</v>
          </cell>
          <cell r="Z58" t="e">
            <v>#N/A</v>
          </cell>
          <cell r="AD58" t="e">
            <v>#N/A</v>
          </cell>
          <cell r="AE58" t="e">
            <v>#N/A</v>
          </cell>
          <cell r="AF58" t="e">
            <v>#N/A</v>
          </cell>
          <cell r="AG58">
            <v>82.565222250565043</v>
          </cell>
          <cell r="AH58" t="e">
            <v>#N/A</v>
          </cell>
        </row>
        <row r="59">
          <cell r="E59">
            <v>99.568988264545439</v>
          </cell>
          <cell r="V59" t="e">
            <v>#N/A</v>
          </cell>
          <cell r="W59">
            <v>-97.01349262296948</v>
          </cell>
          <cell r="X59" t="e">
            <v>#N/A</v>
          </cell>
          <cell r="Y59" t="e">
            <v>#N/A</v>
          </cell>
          <cell r="Z59" t="e">
            <v>#N/A</v>
          </cell>
          <cell r="AD59" t="e">
            <v>#N/A</v>
          </cell>
          <cell r="AE59">
            <v>2.5554956415759627</v>
          </cell>
          <cell r="AF59" t="e">
            <v>#N/A</v>
          </cell>
          <cell r="AG59" t="e">
            <v>#N/A</v>
          </cell>
          <cell r="AH59" t="e">
            <v>#N/A</v>
          </cell>
        </row>
        <row r="60">
          <cell r="E60">
            <v>4.3100598151926972</v>
          </cell>
          <cell r="V60" t="e">
            <v>#N/A</v>
          </cell>
          <cell r="W60" t="e">
            <v>#N/A</v>
          </cell>
          <cell r="X60" t="e">
            <v>#N/A</v>
          </cell>
          <cell r="Y60">
            <v>65.165526364762073</v>
          </cell>
          <cell r="Z60" t="e">
            <v>#N/A</v>
          </cell>
          <cell r="AD60" t="e">
            <v>#N/A</v>
          </cell>
          <cell r="AE60" t="e">
            <v>#N/A</v>
          </cell>
          <cell r="AF60" t="e">
            <v>#N/A</v>
          </cell>
          <cell r="AG60">
            <v>69.475586179954774</v>
          </cell>
          <cell r="AH60" t="e">
            <v>#N/A</v>
          </cell>
        </row>
        <row r="61">
          <cell r="E61">
            <v>0.80381595734155398</v>
          </cell>
          <cell r="V61" t="e">
            <v>#N/A</v>
          </cell>
          <cell r="W61" t="e">
            <v>#N/A</v>
          </cell>
          <cell r="X61" t="e">
            <v>#N/A</v>
          </cell>
          <cell r="Y61">
            <v>50.699164454559366</v>
          </cell>
          <cell r="Z61" t="e">
            <v>#N/A</v>
          </cell>
          <cell r="AD61" t="e">
            <v>#N/A</v>
          </cell>
          <cell r="AE61" t="e">
            <v>#N/A</v>
          </cell>
          <cell r="AF61" t="e">
            <v>#N/A</v>
          </cell>
          <cell r="AG61">
            <v>51.502980411900921</v>
          </cell>
          <cell r="AH61" t="e">
            <v>#N/A</v>
          </cell>
        </row>
        <row r="62">
          <cell r="E62">
            <v>0.81958869313328142</v>
          </cell>
          <cell r="V62" t="e">
            <v>#N/A</v>
          </cell>
          <cell r="W62" t="e">
            <v>#N/A</v>
          </cell>
          <cell r="X62" t="e">
            <v>#N/A</v>
          </cell>
          <cell r="Y62">
            <v>42.667877208820634</v>
          </cell>
          <cell r="Z62" t="e">
            <v>#N/A</v>
          </cell>
          <cell r="AD62" t="e">
            <v>#N/A</v>
          </cell>
          <cell r="AE62" t="e">
            <v>#N/A</v>
          </cell>
          <cell r="AF62" t="e">
            <v>#N/A</v>
          </cell>
          <cell r="AG62">
            <v>43.487465901953918</v>
          </cell>
          <cell r="AH62" t="e">
            <v>#N/A</v>
          </cell>
        </row>
        <row r="63">
          <cell r="E63">
            <v>0.74436444108105204</v>
          </cell>
          <cell r="V63" t="e">
            <v>#N/A</v>
          </cell>
          <cell r="W63" t="e">
            <v>#N/A</v>
          </cell>
          <cell r="X63" t="e">
            <v>#N/A</v>
          </cell>
          <cell r="Y63">
            <v>42.98076898374773</v>
          </cell>
          <cell r="Z63" t="e">
            <v>#N/A</v>
          </cell>
          <cell r="AD63" t="e">
            <v>#N/A</v>
          </cell>
          <cell r="AE63" t="e">
            <v>#N/A</v>
          </cell>
          <cell r="AF63" t="e">
            <v>#N/A</v>
          </cell>
          <cell r="AG63">
            <v>43.725133424828783</v>
          </cell>
          <cell r="AH63" t="e">
            <v>#N/A</v>
          </cell>
        </row>
        <row r="64">
          <cell r="E64">
            <v>9.2324081822052513</v>
          </cell>
          <cell r="V64" t="e">
            <v>#N/A</v>
          </cell>
          <cell r="W64" t="e">
            <v>#N/A</v>
          </cell>
          <cell r="X64" t="e">
            <v>#N/A</v>
          </cell>
          <cell r="Y64">
            <v>23.8772338388622</v>
          </cell>
          <cell r="Z64" t="e">
            <v>#N/A</v>
          </cell>
          <cell r="AD64" t="e">
            <v>#N/A</v>
          </cell>
          <cell r="AE64" t="e">
            <v>#N/A</v>
          </cell>
          <cell r="AF64" t="e">
            <v>#N/A</v>
          </cell>
          <cell r="AG64">
            <v>33.109642021067451</v>
          </cell>
          <cell r="AH64" t="e">
            <v>#N/A</v>
          </cell>
        </row>
        <row r="65">
          <cell r="E65">
            <v>0.5928918254791552</v>
          </cell>
          <cell r="V65" t="e">
            <v>#N/A</v>
          </cell>
          <cell r="W65" t="e">
            <v>#N/A</v>
          </cell>
          <cell r="X65" t="e">
            <v>#N/A</v>
          </cell>
          <cell r="Y65">
            <v>52.939149630090554</v>
          </cell>
          <cell r="Z65" t="e">
            <v>#N/A</v>
          </cell>
          <cell r="AD65" t="e">
            <v>#N/A</v>
          </cell>
          <cell r="AE65" t="e">
            <v>#N/A</v>
          </cell>
          <cell r="AF65" t="e">
            <v>#N/A</v>
          </cell>
          <cell r="AG65">
            <v>53.532041455569711</v>
          </cell>
          <cell r="AH65" t="e">
            <v>#N/A</v>
          </cell>
        </row>
        <row r="66">
          <cell r="E66">
            <v>62.693011925402573</v>
          </cell>
          <cell r="V66" t="e">
            <v>#N/A</v>
          </cell>
          <cell r="W66" t="e">
            <v>#N/A</v>
          </cell>
          <cell r="X66">
            <v>-31.335969100917467</v>
          </cell>
          <cell r="Y66" t="e">
            <v>#N/A</v>
          </cell>
          <cell r="Z66" t="e">
            <v>#N/A</v>
          </cell>
          <cell r="AD66" t="e">
            <v>#N/A</v>
          </cell>
          <cell r="AE66" t="e">
            <v>#N/A</v>
          </cell>
          <cell r="AF66">
            <v>31.357042824485106</v>
          </cell>
          <cell r="AG66" t="e">
            <v>#N/A</v>
          </cell>
          <cell r="AH66" t="e">
            <v>#N/A</v>
          </cell>
        </row>
        <row r="67">
          <cell r="E67">
            <v>1.0127633955783233</v>
          </cell>
          <cell r="V67" t="e">
            <v>#N/A</v>
          </cell>
          <cell r="W67" t="e">
            <v>#N/A</v>
          </cell>
          <cell r="X67" t="e">
            <v>#N/A</v>
          </cell>
          <cell r="Y67">
            <v>54.665346566186976</v>
          </cell>
          <cell r="Z67" t="e">
            <v>#N/A</v>
          </cell>
          <cell r="AD67" t="e">
            <v>#N/A</v>
          </cell>
          <cell r="AE67" t="e">
            <v>#N/A</v>
          </cell>
          <cell r="AF67" t="e">
            <v>#N/A</v>
          </cell>
          <cell r="AG67">
            <v>55.678109961765301</v>
          </cell>
          <cell r="AH67" t="e">
            <v>#N/A</v>
          </cell>
        </row>
        <row r="68">
          <cell r="E68">
            <v>0.62049964844049343</v>
          </cell>
          <cell r="V68" t="e">
            <v>#N/A</v>
          </cell>
          <cell r="W68" t="e">
            <v>#N/A</v>
          </cell>
          <cell r="X68" t="e">
            <v>#N/A</v>
          </cell>
          <cell r="Y68">
            <v>46.830793123497358</v>
          </cell>
          <cell r="Z68" t="e">
            <v>#N/A</v>
          </cell>
          <cell r="AD68" t="e">
            <v>#N/A</v>
          </cell>
          <cell r="AE68" t="e">
            <v>#N/A</v>
          </cell>
          <cell r="AF68" t="e">
            <v>#N/A</v>
          </cell>
          <cell r="AG68">
            <v>47.451292771937851</v>
          </cell>
          <cell r="AH68" t="e">
            <v>#N/A</v>
          </cell>
        </row>
        <row r="69">
          <cell r="E69">
            <v>1.0439681829679159</v>
          </cell>
          <cell r="V69" t="e">
            <v>#N/A</v>
          </cell>
          <cell r="W69" t="e">
            <v>#N/A</v>
          </cell>
          <cell r="X69" t="e">
            <v>#N/A</v>
          </cell>
          <cell r="Y69">
            <v>66.584108933728118</v>
          </cell>
          <cell r="Z69" t="e">
            <v>#N/A</v>
          </cell>
          <cell r="AD69" t="e">
            <v>#N/A</v>
          </cell>
          <cell r="AE69" t="e">
            <v>#N/A</v>
          </cell>
          <cell r="AF69" t="e">
            <v>#N/A</v>
          </cell>
          <cell r="AG69">
            <v>67.628077116696033</v>
          </cell>
          <cell r="AH69" t="e">
            <v>#N/A</v>
          </cell>
        </row>
        <row r="70">
          <cell r="E70">
            <v>1.7042907383446235</v>
          </cell>
          <cell r="V70" t="e">
            <v>#N/A</v>
          </cell>
          <cell r="W70" t="e">
            <v>#N/A</v>
          </cell>
          <cell r="X70" t="e">
            <v>#N/A</v>
          </cell>
          <cell r="Y70">
            <v>56.982539264262343</v>
          </cell>
          <cell r="Z70" t="e">
            <v>#N/A</v>
          </cell>
          <cell r="AD70" t="e">
            <v>#N/A</v>
          </cell>
          <cell r="AE70" t="e">
            <v>#N/A</v>
          </cell>
          <cell r="AF70" t="e">
            <v>#N/A</v>
          </cell>
          <cell r="AG70">
            <v>58.686830002606968</v>
          </cell>
          <cell r="AH70" t="e">
            <v>#N/A</v>
          </cell>
        </row>
        <row r="71">
          <cell r="E71">
            <v>1.4449186863346435</v>
          </cell>
          <cell r="V71" t="e">
            <v>#N/A</v>
          </cell>
          <cell r="W71" t="e">
            <v>#N/A</v>
          </cell>
          <cell r="X71" t="e">
            <v>#N/A</v>
          </cell>
          <cell r="Y71">
            <v>75.855954487590452</v>
          </cell>
          <cell r="Z71" t="e">
            <v>#N/A</v>
          </cell>
          <cell r="AD71" t="e">
            <v>#N/A</v>
          </cell>
          <cell r="AE71" t="e">
            <v>#N/A</v>
          </cell>
          <cell r="AF71" t="e">
            <v>#N/A</v>
          </cell>
          <cell r="AG71">
            <v>77.300873173925098</v>
          </cell>
          <cell r="AH71" t="e">
            <v>#N/A</v>
          </cell>
        </row>
        <row r="72">
          <cell r="E72">
            <v>0.88183255154091567</v>
          </cell>
          <cell r="V72" t="e">
            <v>#N/A</v>
          </cell>
          <cell r="W72" t="e">
            <v>#N/A</v>
          </cell>
          <cell r="X72" t="e">
            <v>#N/A</v>
          </cell>
          <cell r="Y72">
            <v>84.0411223224922</v>
          </cell>
          <cell r="Z72" t="e">
            <v>#N/A</v>
          </cell>
          <cell r="AD72" t="e">
            <v>#N/A</v>
          </cell>
          <cell r="AE72" t="e">
            <v>#N/A</v>
          </cell>
          <cell r="AF72" t="e">
            <v>#N/A</v>
          </cell>
          <cell r="AG72">
            <v>84.92295487403311</v>
          </cell>
          <cell r="AH72" t="e">
            <v>#N/A</v>
          </cell>
        </row>
        <row r="73">
          <cell r="E73">
            <v>1.2832061500114718</v>
          </cell>
          <cell r="V73" t="e">
            <v>#N/A</v>
          </cell>
          <cell r="W73" t="e">
            <v>#N/A</v>
          </cell>
          <cell r="X73" t="e">
            <v>#N/A</v>
          </cell>
          <cell r="Y73">
            <v>55.977131295029892</v>
          </cell>
          <cell r="Z73" t="e">
            <v>#N/A</v>
          </cell>
          <cell r="AD73" t="e">
            <v>#N/A</v>
          </cell>
          <cell r="AE73" t="e">
            <v>#N/A</v>
          </cell>
          <cell r="AF73" t="e">
            <v>#N/A</v>
          </cell>
          <cell r="AG73">
            <v>57.260337445041365</v>
          </cell>
          <cell r="AH73" t="e">
            <v>#N/A</v>
          </cell>
        </row>
        <row r="74">
          <cell r="E74">
            <v>0.80500810529381905</v>
          </cell>
          <cell r="V74" t="e">
            <v>#N/A</v>
          </cell>
          <cell r="W74" t="e">
            <v>#N/A</v>
          </cell>
          <cell r="X74" t="e">
            <v>#N/A</v>
          </cell>
          <cell r="Y74">
            <v>57.280056444118934</v>
          </cell>
          <cell r="Z74" t="e">
            <v>#N/A</v>
          </cell>
          <cell r="AD74" t="e">
            <v>#N/A</v>
          </cell>
          <cell r="AE74" t="e">
            <v>#N/A</v>
          </cell>
          <cell r="AF74" t="e">
            <v>#N/A</v>
          </cell>
          <cell r="AG74">
            <v>58.085064549412756</v>
          </cell>
          <cell r="AH74" t="e">
            <v>#N/A</v>
          </cell>
        </row>
        <row r="75">
          <cell r="E75">
            <v>56.642395341251827</v>
          </cell>
          <cell r="V75" t="e">
            <v>#N/A</v>
          </cell>
          <cell r="W75" t="e">
            <v>#N/A</v>
          </cell>
          <cell r="X75">
            <v>-30.273454234751519</v>
          </cell>
          <cell r="Y75" t="e">
            <v>#N/A</v>
          </cell>
          <cell r="Z75" t="e">
            <v>#N/A</v>
          </cell>
          <cell r="AD75" t="e">
            <v>#N/A</v>
          </cell>
          <cell r="AE75" t="e">
            <v>#N/A</v>
          </cell>
          <cell r="AF75">
            <v>26.368941106500309</v>
          </cell>
          <cell r="AG75" t="e">
            <v>#N/A</v>
          </cell>
          <cell r="AH75" t="e">
            <v>#N/A</v>
          </cell>
        </row>
        <row r="76">
          <cell r="E76">
            <v>12.77586085726934</v>
          </cell>
          <cell r="V76" t="e">
            <v>#N/A</v>
          </cell>
          <cell r="W76" t="e">
            <v>#N/A</v>
          </cell>
          <cell r="X76" t="e">
            <v>#N/A</v>
          </cell>
          <cell r="Y76">
            <v>12.833064739504824</v>
          </cell>
          <cell r="Z76" t="e">
            <v>#N/A</v>
          </cell>
          <cell r="AD76" t="e">
            <v>#N/A</v>
          </cell>
          <cell r="AE76" t="e">
            <v>#N/A</v>
          </cell>
          <cell r="AF76" t="e">
            <v>#N/A</v>
          </cell>
          <cell r="AG76">
            <v>25.608925596774164</v>
          </cell>
          <cell r="AH76" t="e">
            <v>#N/A</v>
          </cell>
        </row>
        <row r="77">
          <cell r="E77">
            <v>85.862228499164246</v>
          </cell>
          <cell r="V77" t="e">
            <v>#N/A</v>
          </cell>
          <cell r="W77">
            <v>-81.521621177215678</v>
          </cell>
          <cell r="X77" t="e">
            <v>#N/A</v>
          </cell>
          <cell r="Y77" t="e">
            <v>#N/A</v>
          </cell>
          <cell r="Z77" t="e">
            <v>#N/A</v>
          </cell>
          <cell r="AD77" t="e">
            <v>#N/A</v>
          </cell>
          <cell r="AE77">
            <v>4.3406073219485677</v>
          </cell>
          <cell r="AF77" t="e">
            <v>#N/A</v>
          </cell>
          <cell r="AG77" t="e">
            <v>#N/A</v>
          </cell>
          <cell r="AH77" t="e">
            <v>#N/A</v>
          </cell>
        </row>
        <row r="78">
          <cell r="E78">
            <v>82.211552239538364</v>
          </cell>
          <cell r="V78" t="e">
            <v>#N/A</v>
          </cell>
          <cell r="W78">
            <v>-81.3361059057343</v>
          </cell>
          <cell r="X78" t="e">
            <v>#N/A</v>
          </cell>
          <cell r="Y78" t="e">
            <v>#N/A</v>
          </cell>
          <cell r="Z78" t="e">
            <v>#N/A</v>
          </cell>
          <cell r="AD78" t="e">
            <v>#N/A</v>
          </cell>
          <cell r="AE78">
            <v>0.87544633380405756</v>
          </cell>
          <cell r="AF78" t="e">
            <v>#N/A</v>
          </cell>
          <cell r="AG78" t="e">
            <v>#N/A</v>
          </cell>
          <cell r="AH78" t="e">
            <v>#N/A</v>
          </cell>
        </row>
        <row r="79">
          <cell r="E79">
            <v>1.0183195983248785</v>
          </cell>
          <cell r="V79" t="e">
            <v>#N/A</v>
          </cell>
          <cell r="W79" t="e">
            <v>#N/A</v>
          </cell>
          <cell r="X79" t="e">
            <v>#N/A</v>
          </cell>
          <cell r="Y79">
            <v>57.113062586138611</v>
          </cell>
          <cell r="Z79" t="e">
            <v>#N/A</v>
          </cell>
          <cell r="AD79" t="e">
            <v>#N/A</v>
          </cell>
          <cell r="AE79" t="e">
            <v>#N/A</v>
          </cell>
          <cell r="AF79" t="e">
            <v>#N/A</v>
          </cell>
          <cell r="AG79">
            <v>58.13138218446349</v>
          </cell>
          <cell r="AH79" t="e">
            <v>#N/A</v>
          </cell>
        </row>
        <row r="80">
          <cell r="E80">
            <v>60.421359914688303</v>
          </cell>
          <cell r="V80" t="e">
            <v>#N/A</v>
          </cell>
          <cell r="W80" t="e">
            <v>#N/A</v>
          </cell>
          <cell r="X80">
            <v>-27.656423666675579</v>
          </cell>
          <cell r="Y80" t="e">
            <v>#N/A</v>
          </cell>
          <cell r="Z80" t="e">
            <v>#N/A</v>
          </cell>
          <cell r="AD80" t="e">
            <v>#N/A</v>
          </cell>
          <cell r="AE80" t="e">
            <v>#N/A</v>
          </cell>
          <cell r="AF80">
            <v>32.764936248012724</v>
          </cell>
          <cell r="AG80" t="e">
            <v>#N/A</v>
          </cell>
          <cell r="AH80" t="e">
            <v>#N/A</v>
          </cell>
        </row>
        <row r="81">
          <cell r="E81">
            <v>84.852508988683525</v>
          </cell>
          <cell r="V81" t="e">
            <v>#N/A</v>
          </cell>
          <cell r="W81">
            <v>-83.042463506831453</v>
          </cell>
          <cell r="X81" t="e">
            <v>#N/A</v>
          </cell>
          <cell r="Y81" t="e">
            <v>#N/A</v>
          </cell>
          <cell r="Z81" t="e">
            <v>#N/A</v>
          </cell>
          <cell r="AD81" t="e">
            <v>#N/A</v>
          </cell>
          <cell r="AE81">
            <v>1.8100454818520759</v>
          </cell>
          <cell r="AF81" t="e">
            <v>#N/A</v>
          </cell>
          <cell r="AG81" t="e">
            <v>#N/A</v>
          </cell>
          <cell r="AH81" t="e">
            <v>#N/A</v>
          </cell>
        </row>
        <row r="82">
          <cell r="E82">
            <v>1.9543040284241808</v>
          </cell>
          <cell r="V82" t="e">
            <v>#N/A</v>
          </cell>
          <cell r="W82" t="e">
            <v>#N/A</v>
          </cell>
          <cell r="X82" t="e">
            <v>#N/A</v>
          </cell>
          <cell r="Y82">
            <v>83.209749025397159</v>
          </cell>
          <cell r="Z82" t="e">
            <v>#N/A</v>
          </cell>
          <cell r="AD82" t="e">
            <v>#N/A</v>
          </cell>
          <cell r="AE82" t="e">
            <v>#N/A</v>
          </cell>
          <cell r="AF82" t="e">
            <v>#N/A</v>
          </cell>
          <cell r="AG82">
            <v>85.164053053821334</v>
          </cell>
          <cell r="AH82" t="e">
            <v>#N/A</v>
          </cell>
        </row>
        <row r="83">
          <cell r="E83">
            <v>61.600325795473168</v>
          </cell>
          <cell r="V83" t="e">
            <v>#N/A</v>
          </cell>
          <cell r="W83" t="e">
            <v>#N/A</v>
          </cell>
          <cell r="X83">
            <v>-30.481266910947117</v>
          </cell>
          <cell r="Y83" t="e">
            <v>#N/A</v>
          </cell>
          <cell r="Z83" t="e">
            <v>#N/A</v>
          </cell>
          <cell r="AD83" t="e">
            <v>#N/A</v>
          </cell>
          <cell r="AE83" t="e">
            <v>#N/A</v>
          </cell>
          <cell r="AF83">
            <v>31.119058884526051</v>
          </cell>
          <cell r="AG83" t="e">
            <v>#N/A</v>
          </cell>
          <cell r="AH83" t="e">
            <v>#N/A</v>
          </cell>
        </row>
        <row r="84">
          <cell r="E84">
            <v>62.700639989615489</v>
          </cell>
          <cell r="V84" t="e">
            <v>#N/A</v>
          </cell>
          <cell r="W84" t="e">
            <v>#N/A</v>
          </cell>
          <cell r="X84">
            <v>-29.35348246314372</v>
          </cell>
          <cell r="Y84" t="e">
            <v>#N/A</v>
          </cell>
          <cell r="Z84" t="e">
            <v>#N/A</v>
          </cell>
          <cell r="AD84" t="e">
            <v>#N/A</v>
          </cell>
          <cell r="AE84" t="e">
            <v>#N/A</v>
          </cell>
          <cell r="AF84">
            <v>33.347157526471769</v>
          </cell>
          <cell r="AG84" t="e">
            <v>#N/A</v>
          </cell>
          <cell r="AH84" t="e">
            <v>#N/A</v>
          </cell>
        </row>
        <row r="85">
          <cell r="E85">
            <v>0.78296251085931379</v>
          </cell>
          <cell r="V85" t="e">
            <v>#N/A</v>
          </cell>
          <cell r="W85" t="e">
            <v>#N/A</v>
          </cell>
          <cell r="X85" t="e">
            <v>#N/A</v>
          </cell>
          <cell r="Y85">
            <v>54.231517018637852</v>
          </cell>
          <cell r="Z85" t="e">
            <v>#N/A</v>
          </cell>
          <cell r="AD85" t="e">
            <v>#N/A</v>
          </cell>
          <cell r="AE85" t="e">
            <v>#N/A</v>
          </cell>
          <cell r="AF85" t="e">
            <v>#N/A</v>
          </cell>
          <cell r="AG85">
            <v>55.014479529497166</v>
          </cell>
          <cell r="AH85" t="e">
            <v>#N/A</v>
          </cell>
        </row>
        <row r="86">
          <cell r="E86">
            <v>0.98710021233044898</v>
          </cell>
          <cell r="V86" t="e">
            <v>#N/A</v>
          </cell>
          <cell r="W86" t="e">
            <v>#N/A</v>
          </cell>
          <cell r="X86" t="e">
            <v>#N/A</v>
          </cell>
          <cell r="Y86">
            <v>53.108047511674421</v>
          </cell>
          <cell r="Z86" t="e">
            <v>#N/A</v>
          </cell>
          <cell r="AD86" t="e">
            <v>#N/A</v>
          </cell>
          <cell r="AE86" t="e">
            <v>#N/A</v>
          </cell>
          <cell r="AF86" t="e">
            <v>#N/A</v>
          </cell>
          <cell r="AG86">
            <v>54.095147724004867</v>
          </cell>
          <cell r="AH86" t="e">
            <v>#N/A</v>
          </cell>
        </row>
        <row r="87">
          <cell r="E87">
            <v>0.69427256935793702</v>
          </cell>
          <cell r="V87" t="e">
            <v>#N/A</v>
          </cell>
          <cell r="W87" t="e">
            <v>#N/A</v>
          </cell>
          <cell r="X87" t="e">
            <v>#N/A</v>
          </cell>
          <cell r="Y87">
            <v>39.235350891188894</v>
          </cell>
          <cell r="Z87" t="e">
            <v>#N/A</v>
          </cell>
          <cell r="AD87" t="e">
            <v>#N/A</v>
          </cell>
          <cell r="AE87" t="e">
            <v>#N/A</v>
          </cell>
          <cell r="AF87" t="e">
            <v>#N/A</v>
          </cell>
          <cell r="AG87">
            <v>39.929623460546829</v>
          </cell>
          <cell r="AH87" t="e">
            <v>#N/A</v>
          </cell>
        </row>
        <row r="88">
          <cell r="E88">
            <v>13.202887371203603</v>
          </cell>
          <cell r="V88" t="e">
            <v>#N/A</v>
          </cell>
          <cell r="W88" t="e">
            <v>#N/A</v>
          </cell>
          <cell r="X88" t="e">
            <v>#N/A</v>
          </cell>
          <cell r="Y88">
            <v>15.714400894167786</v>
          </cell>
          <cell r="Z88" t="e">
            <v>#N/A</v>
          </cell>
          <cell r="AD88" t="e">
            <v>#N/A</v>
          </cell>
          <cell r="AE88" t="e">
            <v>#N/A</v>
          </cell>
          <cell r="AF88" t="e">
            <v>#N/A</v>
          </cell>
          <cell r="AG88">
            <v>28.91728826537139</v>
          </cell>
          <cell r="AH88" t="e">
            <v>#N/A</v>
          </cell>
        </row>
        <row r="89">
          <cell r="E89">
            <v>1.532989702932027</v>
          </cell>
          <cell r="V89" t="e">
            <v>#N/A</v>
          </cell>
          <cell r="W89" t="e">
            <v>#N/A</v>
          </cell>
          <cell r="X89" t="e">
            <v>#N/A</v>
          </cell>
          <cell r="Y89">
            <v>64.918320244097174</v>
          </cell>
          <cell r="Z89" t="e">
            <v>#N/A</v>
          </cell>
          <cell r="AD89" t="e">
            <v>#N/A</v>
          </cell>
          <cell r="AE89" t="e">
            <v>#N/A</v>
          </cell>
          <cell r="AF89" t="e">
            <v>#N/A</v>
          </cell>
          <cell r="AG89">
            <v>66.451309947029202</v>
          </cell>
          <cell r="AH89" t="e">
            <v>#N/A</v>
          </cell>
        </row>
        <row r="90">
          <cell r="E90">
            <v>0.9235146831595924</v>
          </cell>
          <cell r="V90" t="e">
            <v>#N/A</v>
          </cell>
          <cell r="W90" t="e">
            <v>#N/A</v>
          </cell>
          <cell r="X90" t="e">
            <v>#N/A</v>
          </cell>
          <cell r="Y90">
            <v>42.704711681453375</v>
          </cell>
          <cell r="Z90" t="e">
            <v>#N/A</v>
          </cell>
          <cell r="AD90" t="e">
            <v>#N/A</v>
          </cell>
          <cell r="AE90" t="e">
            <v>#N/A</v>
          </cell>
          <cell r="AF90" t="e">
            <v>#N/A</v>
          </cell>
          <cell r="AG90">
            <v>43.628226364612971</v>
          </cell>
          <cell r="AH90" t="e">
            <v>#N/A</v>
          </cell>
        </row>
        <row r="91">
          <cell r="E91">
            <v>0.85845764584876627</v>
          </cell>
          <cell r="V91" t="e">
            <v>#N/A</v>
          </cell>
          <cell r="W91" t="e">
            <v>#N/A</v>
          </cell>
          <cell r="X91" t="e">
            <v>#N/A</v>
          </cell>
          <cell r="Y91">
            <v>68.912026611886787</v>
          </cell>
          <cell r="Z91" t="e">
            <v>#N/A</v>
          </cell>
          <cell r="AD91" t="e">
            <v>#N/A</v>
          </cell>
          <cell r="AE91" t="e">
            <v>#N/A</v>
          </cell>
          <cell r="AF91" t="e">
            <v>#N/A</v>
          </cell>
          <cell r="AG91">
            <v>69.770484257735561</v>
          </cell>
          <cell r="AH91" t="e">
            <v>#N/A</v>
          </cell>
        </row>
        <row r="92">
          <cell r="E92">
            <v>0.80541051594639568</v>
          </cell>
          <cell r="V92" t="e">
            <v>#N/A</v>
          </cell>
          <cell r="W92" t="e">
            <v>#N/A</v>
          </cell>
          <cell r="X92" t="e">
            <v>#N/A</v>
          </cell>
          <cell r="Y92">
            <v>45.031357437717944</v>
          </cell>
          <cell r="Z92" t="e">
            <v>#N/A</v>
          </cell>
          <cell r="AD92" t="e">
            <v>#N/A</v>
          </cell>
          <cell r="AE92" t="e">
            <v>#N/A</v>
          </cell>
          <cell r="AF92" t="e">
            <v>#N/A</v>
          </cell>
          <cell r="AG92">
            <v>45.836767953664342</v>
          </cell>
          <cell r="AH92" t="e">
            <v>#N/A</v>
          </cell>
        </row>
        <row r="93">
          <cell r="E93">
            <v>0.87155864216596035</v>
          </cell>
          <cell r="V93" t="e">
            <v>#N/A</v>
          </cell>
          <cell r="W93" t="e">
            <v>#N/A</v>
          </cell>
          <cell r="X93" t="e">
            <v>#N/A</v>
          </cell>
          <cell r="Y93">
            <v>47.324204999769258</v>
          </cell>
          <cell r="Z93" t="e">
            <v>#N/A</v>
          </cell>
          <cell r="AD93" t="e">
            <v>#N/A</v>
          </cell>
          <cell r="AE93" t="e">
            <v>#N/A</v>
          </cell>
          <cell r="AF93" t="e">
            <v>#N/A</v>
          </cell>
          <cell r="AG93">
            <v>48.195763641935216</v>
          </cell>
          <cell r="AH93" t="e">
            <v>#N/A</v>
          </cell>
        </row>
        <row r="94">
          <cell r="E94">
            <v>1.1406634519890722</v>
          </cell>
          <cell r="V94" t="e">
            <v>#N/A</v>
          </cell>
          <cell r="W94" t="e">
            <v>#N/A</v>
          </cell>
          <cell r="X94" t="e">
            <v>#N/A</v>
          </cell>
          <cell r="Y94">
            <v>66.306568040519267</v>
          </cell>
          <cell r="Z94" t="e">
            <v>#N/A</v>
          </cell>
          <cell r="AD94" t="e">
            <v>#N/A</v>
          </cell>
          <cell r="AE94" t="e">
            <v>#N/A</v>
          </cell>
          <cell r="AF94" t="e">
            <v>#N/A</v>
          </cell>
          <cell r="AG94">
            <v>67.447231492508337</v>
          </cell>
          <cell r="AH94" t="e">
            <v>#N/A</v>
          </cell>
        </row>
        <row r="95">
          <cell r="E95">
            <v>1.3875401241265248</v>
          </cell>
          <cell r="V95" t="e">
            <v>#N/A</v>
          </cell>
          <cell r="W95" t="e">
            <v>#N/A</v>
          </cell>
          <cell r="X95" t="e">
            <v>#N/A</v>
          </cell>
          <cell r="Y95">
            <v>61.344843515073769</v>
          </cell>
          <cell r="Z95" t="e">
            <v>#N/A</v>
          </cell>
          <cell r="AD95" t="e">
            <v>#N/A</v>
          </cell>
          <cell r="AE95" t="e">
            <v>#N/A</v>
          </cell>
          <cell r="AF95" t="e">
            <v>#N/A</v>
          </cell>
          <cell r="AG95">
            <v>62.732383639200293</v>
          </cell>
          <cell r="AH95" t="e">
            <v>#N/A</v>
          </cell>
        </row>
        <row r="96">
          <cell r="E96">
            <v>61.246736517487896</v>
          </cell>
          <cell r="V96" t="e">
            <v>#N/A</v>
          </cell>
          <cell r="W96" t="e">
            <v>#N/A</v>
          </cell>
          <cell r="X96">
            <v>-28.368704050251488</v>
          </cell>
          <cell r="Y96" t="e">
            <v>#N/A</v>
          </cell>
          <cell r="Z96" t="e">
            <v>#N/A</v>
          </cell>
          <cell r="AD96" t="e">
            <v>#N/A</v>
          </cell>
          <cell r="AE96" t="e">
            <v>#N/A</v>
          </cell>
          <cell r="AF96">
            <v>32.878032467236409</v>
          </cell>
          <cell r="AG96" t="e">
            <v>#N/A</v>
          </cell>
          <cell r="AH96" t="e">
            <v>#N/A</v>
          </cell>
        </row>
        <row r="97">
          <cell r="E97">
            <v>0.24903338498152278</v>
          </cell>
          <cell r="V97" t="e">
            <v>#N/A</v>
          </cell>
          <cell r="W97" t="e">
            <v>#N/A</v>
          </cell>
          <cell r="X97" t="e">
            <v>#N/A</v>
          </cell>
          <cell r="Y97">
            <v>38.872381052242503</v>
          </cell>
          <cell r="Z97" t="e">
            <v>#N/A</v>
          </cell>
          <cell r="AD97" t="e">
            <v>#N/A</v>
          </cell>
          <cell r="AE97" t="e">
            <v>#N/A</v>
          </cell>
          <cell r="AF97" t="e">
            <v>#N/A</v>
          </cell>
          <cell r="AG97">
            <v>39.121414437224026</v>
          </cell>
          <cell r="AH97" t="e">
            <v>#N/A</v>
          </cell>
        </row>
        <row r="98">
          <cell r="E98">
            <v>28.500247681473873</v>
          </cell>
          <cell r="V98" t="e">
            <v>#N/A</v>
          </cell>
          <cell r="W98" t="e">
            <v>#N/A</v>
          </cell>
          <cell r="X98">
            <v>-16.274124999068039</v>
          </cell>
          <cell r="Y98" t="e">
            <v>#N/A</v>
          </cell>
          <cell r="Z98" t="e">
            <v>#N/A</v>
          </cell>
          <cell r="AD98" t="e">
            <v>#N/A</v>
          </cell>
          <cell r="AE98" t="e">
            <v>#N/A</v>
          </cell>
          <cell r="AF98">
            <v>12.226122682405833</v>
          </cell>
          <cell r="AG98" t="e">
            <v>#N/A</v>
          </cell>
          <cell r="AH98" t="e">
            <v>#N/A</v>
          </cell>
        </row>
        <row r="99">
          <cell r="E99">
            <v>41.274328971430343</v>
          </cell>
          <cell r="V99" t="e">
            <v>#N/A</v>
          </cell>
          <cell r="W99" t="e">
            <v>#N/A</v>
          </cell>
          <cell r="X99">
            <v>-22.217158828013005</v>
          </cell>
          <cell r="Y99" t="e">
            <v>#N/A</v>
          </cell>
          <cell r="Z99" t="e">
            <v>#N/A</v>
          </cell>
          <cell r="AD99" t="e">
            <v>#N/A</v>
          </cell>
          <cell r="AE99" t="e">
            <v>#N/A</v>
          </cell>
          <cell r="AF99">
            <v>19.057170143417338</v>
          </cell>
          <cell r="AG99" t="e">
            <v>#N/A</v>
          </cell>
          <cell r="AH99" t="e">
            <v>#N/A</v>
          </cell>
        </row>
        <row r="100">
          <cell r="E100">
            <v>0.61266550687431209</v>
          </cell>
          <cell r="V100" t="e">
            <v>#N/A</v>
          </cell>
          <cell r="W100" t="e">
            <v>#N/A</v>
          </cell>
          <cell r="X100" t="e">
            <v>#N/A</v>
          </cell>
          <cell r="Y100">
            <v>33.245696990449922</v>
          </cell>
          <cell r="Z100" t="e">
            <v>#N/A</v>
          </cell>
          <cell r="AD100" t="e">
            <v>#N/A</v>
          </cell>
          <cell r="AE100" t="e">
            <v>#N/A</v>
          </cell>
          <cell r="AF100" t="e">
            <v>#N/A</v>
          </cell>
          <cell r="AG100">
            <v>33.858362497324237</v>
          </cell>
          <cell r="AH100" t="e">
            <v>#N/A</v>
          </cell>
        </row>
        <row r="101">
          <cell r="E101">
            <v>0.87579600525738466</v>
          </cell>
          <cell r="V101" t="e">
            <v>#N/A</v>
          </cell>
          <cell r="W101" t="e">
            <v>#N/A</v>
          </cell>
          <cell r="X101" t="e">
            <v>#N/A</v>
          </cell>
          <cell r="Y101">
            <v>50.19201186011459</v>
          </cell>
          <cell r="Z101" t="e">
            <v>#N/A</v>
          </cell>
          <cell r="AD101" t="e">
            <v>#N/A</v>
          </cell>
          <cell r="AE101" t="e">
            <v>#N/A</v>
          </cell>
          <cell r="AF101" t="e">
            <v>#N/A</v>
          </cell>
          <cell r="AG101">
            <v>51.067807865371975</v>
          </cell>
          <cell r="AH101" t="e">
            <v>#N/A</v>
          </cell>
        </row>
        <row r="102">
          <cell r="E102">
            <v>0.73946819767075977</v>
          </cell>
          <cell r="V102" t="e">
            <v>#N/A</v>
          </cell>
          <cell r="W102" t="e">
            <v>#N/A</v>
          </cell>
          <cell r="X102" t="e">
            <v>#N/A</v>
          </cell>
          <cell r="Y102">
            <v>29.872766492854339</v>
          </cell>
          <cell r="Z102" t="e">
            <v>#N/A</v>
          </cell>
          <cell r="AD102" t="e">
            <v>#N/A</v>
          </cell>
          <cell r="AE102" t="e">
            <v>#N/A</v>
          </cell>
          <cell r="AF102" t="e">
            <v>#N/A</v>
          </cell>
          <cell r="AG102">
            <v>30.612234690525099</v>
          </cell>
          <cell r="AH102" t="e">
            <v>#N/A</v>
          </cell>
        </row>
      </sheetData>
      <sheetData sheetId="2">
        <row r="7">
          <cell r="E7">
            <v>2.3791361734016139</v>
          </cell>
          <cell r="F7">
            <v>5.4969337096741917</v>
          </cell>
          <cell r="V7">
            <v>3.1177975362725778</v>
          </cell>
          <cell r="AH7" t="e">
            <v>#N/A</v>
          </cell>
        </row>
        <row r="8">
          <cell r="E8">
            <v>0</v>
          </cell>
          <cell r="F8">
            <v>3.1815575763032338</v>
          </cell>
          <cell r="V8">
            <v>3.1815575763032338</v>
          </cell>
          <cell r="AH8" t="e">
            <v>#N/A</v>
          </cell>
        </row>
        <row r="9">
          <cell r="E9">
            <v>1.1294265612873473</v>
          </cell>
          <cell r="F9">
            <v>2.8722470551818637</v>
          </cell>
          <cell r="R9">
            <v>0</v>
          </cell>
          <cell r="S9">
            <v>20</v>
          </cell>
          <cell r="V9">
            <v>1.7428204938945164</v>
          </cell>
          <cell r="AH9" t="e">
            <v>#N/A</v>
          </cell>
        </row>
        <row r="10">
          <cell r="E10">
            <v>62.207203981524309</v>
          </cell>
          <cell r="F10">
            <v>2.9453906713302707</v>
          </cell>
          <cell r="R10">
            <v>20</v>
          </cell>
          <cell r="S10">
            <v>20</v>
          </cell>
          <cell r="W10">
            <v>-59.261813310194036</v>
          </cell>
          <cell r="AH10" t="e">
            <v>#N/A</v>
          </cell>
        </row>
        <row r="11">
          <cell r="E11">
            <v>71.639545954204422</v>
          </cell>
          <cell r="F11">
            <v>2.7652084251394289</v>
          </cell>
          <cell r="W11">
            <v>-68.874337529064988</v>
          </cell>
          <cell r="AH11" t="e">
            <v>#N/A</v>
          </cell>
        </row>
        <row r="12">
          <cell r="E12">
            <v>81.933105024722522</v>
          </cell>
          <cell r="F12">
            <v>2.8246896077969477</v>
          </cell>
          <cell r="W12">
            <v>-79.108415416925581</v>
          </cell>
          <cell r="AH12" t="e">
            <v>#N/A</v>
          </cell>
        </row>
        <row r="13">
          <cell r="E13">
            <v>43.831337186307557</v>
          </cell>
          <cell r="F13">
            <v>66.358153889007767</v>
          </cell>
          <cell r="R13">
            <v>20</v>
          </cell>
          <cell r="S13">
            <v>0</v>
          </cell>
          <cell r="X13">
            <v>22.526816702700209</v>
          </cell>
          <cell r="AH13" t="e">
            <v>#N/A</v>
          </cell>
        </row>
        <row r="14">
          <cell r="E14">
            <v>40.187936018475625</v>
          </cell>
          <cell r="F14">
            <v>71.941422016700344</v>
          </cell>
          <cell r="R14">
            <v>20</v>
          </cell>
          <cell r="S14">
            <v>20</v>
          </cell>
          <cell r="X14">
            <v>31.753485998224718</v>
          </cell>
          <cell r="AH14" t="e">
            <v>#N/A</v>
          </cell>
        </row>
        <row r="15">
          <cell r="E15">
            <v>43.001261507116297</v>
          </cell>
          <cell r="F15">
            <v>58.979201986913452</v>
          </cell>
          <cell r="X15">
            <v>15.977940479797155</v>
          </cell>
          <cell r="AH15" t="e">
            <v>#N/A</v>
          </cell>
        </row>
        <row r="16">
          <cell r="E16">
            <v>4.3494708676828511</v>
          </cell>
          <cell r="F16">
            <v>100</v>
          </cell>
          <cell r="Y16">
            <v>95.650529132317146</v>
          </cell>
          <cell r="AH16" t="e">
            <v>#N/A</v>
          </cell>
        </row>
        <row r="17">
          <cell r="E17">
            <v>2.2863522581544133</v>
          </cell>
          <cell r="F17">
            <v>91.351022936358262</v>
          </cell>
          <cell r="Y17">
            <v>89.064670678203854</v>
          </cell>
          <cell r="AH17" t="e">
            <v>#N/A</v>
          </cell>
        </row>
        <row r="18">
          <cell r="E18">
            <v>4.3494708676828511</v>
          </cell>
          <cell r="F18">
            <v>100</v>
          </cell>
          <cell r="Y18">
            <v>95.650529132317146</v>
          </cell>
          <cell r="AH18" t="e">
            <v>#N/A</v>
          </cell>
        </row>
        <row r="19">
          <cell r="E19">
            <v>31.702189731814006</v>
          </cell>
          <cell r="V19" t="e">
            <v>#N/A</v>
          </cell>
          <cell r="W19" t="e">
            <v>#N/A</v>
          </cell>
          <cell r="X19">
            <v>23.844971438982494</v>
          </cell>
          <cell r="Y19" t="e">
            <v>#N/A</v>
          </cell>
          <cell r="Z19" t="e">
            <v>#N/A</v>
          </cell>
          <cell r="AD19" t="e">
            <v>#N/A</v>
          </cell>
          <cell r="AE19" t="e">
            <v>#N/A</v>
          </cell>
          <cell r="AF19">
            <v>55.5471611707965</v>
          </cell>
          <cell r="AG19" t="e">
            <v>#N/A</v>
          </cell>
          <cell r="AH19" t="e">
            <v>#N/A</v>
          </cell>
        </row>
        <row r="20">
          <cell r="E20">
            <v>76.002836965820507</v>
          </cell>
          <cell r="V20" t="e">
            <v>#N/A</v>
          </cell>
          <cell r="W20">
            <v>-67.323902517227282</v>
          </cell>
          <cell r="X20" t="e">
            <v>#N/A</v>
          </cell>
          <cell r="Y20" t="e">
            <v>#N/A</v>
          </cell>
          <cell r="Z20" t="e">
            <v>#N/A</v>
          </cell>
          <cell r="AD20" t="e">
            <v>#N/A</v>
          </cell>
          <cell r="AE20">
            <v>8.6789344485932194</v>
          </cell>
          <cell r="AF20" t="e">
            <v>#N/A</v>
          </cell>
          <cell r="AG20" t="e">
            <v>#N/A</v>
          </cell>
          <cell r="AH20" t="e">
            <v>#N/A</v>
          </cell>
        </row>
        <row r="21">
          <cell r="E21">
            <v>67.112182963390694</v>
          </cell>
          <cell r="V21" t="e">
            <v>#N/A</v>
          </cell>
          <cell r="W21">
            <v>-63.499912722816717</v>
          </cell>
          <cell r="X21" t="e">
            <v>#N/A</v>
          </cell>
          <cell r="Y21" t="e">
            <v>#N/A</v>
          </cell>
          <cell r="Z21" t="e">
            <v>#N/A</v>
          </cell>
          <cell r="AD21" t="e">
            <v>#N/A</v>
          </cell>
          <cell r="AE21">
            <v>3.6122702405739795</v>
          </cell>
          <cell r="AF21" t="e">
            <v>#N/A</v>
          </cell>
          <cell r="AG21" t="e">
            <v>#N/A</v>
          </cell>
          <cell r="AH21" t="e">
            <v>#N/A</v>
          </cell>
        </row>
        <row r="22">
          <cell r="E22">
            <v>99.011033366633825</v>
          </cell>
          <cell r="V22" t="e">
            <v>#N/A</v>
          </cell>
          <cell r="W22">
            <v>-95.221792932805471</v>
          </cell>
          <cell r="X22" t="e">
            <v>#N/A</v>
          </cell>
          <cell r="Y22" t="e">
            <v>#N/A</v>
          </cell>
          <cell r="Z22" t="e">
            <v>#N/A</v>
          </cell>
          <cell r="AD22" t="e">
            <v>#N/A</v>
          </cell>
          <cell r="AE22">
            <v>3.7892404338283607</v>
          </cell>
          <cell r="AF22" t="e">
            <v>#N/A</v>
          </cell>
          <cell r="AG22" t="e">
            <v>#N/A</v>
          </cell>
          <cell r="AH22" t="e">
            <v>#N/A</v>
          </cell>
        </row>
        <row r="23">
          <cell r="E23">
            <v>84.473969613895065</v>
          </cell>
          <cell r="V23" t="e">
            <v>#N/A</v>
          </cell>
          <cell r="W23">
            <v>-82.747082559946264</v>
          </cell>
          <cell r="X23" t="e">
            <v>#N/A</v>
          </cell>
          <cell r="Y23" t="e">
            <v>#N/A</v>
          </cell>
          <cell r="Z23" t="e">
            <v>#N/A</v>
          </cell>
          <cell r="AD23" t="e">
            <v>#N/A</v>
          </cell>
          <cell r="AE23">
            <v>1.7268870539487984</v>
          </cell>
          <cell r="AF23" t="e">
            <v>#N/A</v>
          </cell>
          <cell r="AG23" t="e">
            <v>#N/A</v>
          </cell>
          <cell r="AH23" t="e">
            <v>#N/A</v>
          </cell>
        </row>
        <row r="24">
          <cell r="E24">
            <v>100</v>
          </cell>
          <cell r="V24" t="e">
            <v>#N/A</v>
          </cell>
          <cell r="W24">
            <v>-97.2137997766349</v>
          </cell>
          <cell r="X24" t="e">
            <v>#N/A</v>
          </cell>
          <cell r="Y24" t="e">
            <v>#N/A</v>
          </cell>
          <cell r="Z24" t="e">
            <v>#N/A</v>
          </cell>
          <cell r="AD24" t="e">
            <v>#N/A</v>
          </cell>
          <cell r="AE24">
            <v>2.7862002233651064</v>
          </cell>
          <cell r="AF24" t="e">
            <v>#N/A</v>
          </cell>
          <cell r="AG24" t="e">
            <v>#N/A</v>
          </cell>
          <cell r="AH24" t="e">
            <v>#N/A</v>
          </cell>
        </row>
        <row r="25">
          <cell r="E25">
            <v>85.009833309343918</v>
          </cell>
          <cell r="V25" t="e">
            <v>#N/A</v>
          </cell>
          <cell r="W25">
            <v>-77.47794397916536</v>
          </cell>
          <cell r="X25" t="e">
            <v>#N/A</v>
          </cell>
          <cell r="Y25" t="e">
            <v>#N/A</v>
          </cell>
          <cell r="Z25" t="e">
            <v>#N/A</v>
          </cell>
          <cell r="AD25" t="e">
            <v>#N/A</v>
          </cell>
          <cell r="AE25">
            <v>7.531889330178565</v>
          </cell>
          <cell r="AF25" t="e">
            <v>#N/A</v>
          </cell>
          <cell r="AG25" t="e">
            <v>#N/A</v>
          </cell>
          <cell r="AH25" t="e">
            <v>#N/A</v>
          </cell>
        </row>
        <row r="26">
          <cell r="E26">
            <v>67.813121155701268</v>
          </cell>
          <cell r="V26" t="e">
            <v>#N/A</v>
          </cell>
          <cell r="W26">
            <v>-66.851113765333395</v>
          </cell>
          <cell r="X26" t="e">
            <v>#N/A</v>
          </cell>
          <cell r="Y26" t="e">
            <v>#N/A</v>
          </cell>
          <cell r="Z26" t="e">
            <v>#N/A</v>
          </cell>
          <cell r="AD26" t="e">
            <v>#N/A</v>
          </cell>
          <cell r="AE26">
            <v>0.96200739036786853</v>
          </cell>
          <cell r="AF26" t="e">
            <v>#N/A</v>
          </cell>
          <cell r="AG26" t="e">
            <v>#N/A</v>
          </cell>
          <cell r="AH26" t="e">
            <v>#N/A</v>
          </cell>
        </row>
        <row r="27">
          <cell r="E27">
            <v>48.999082564478734</v>
          </cell>
          <cell r="V27" t="e">
            <v>#N/A</v>
          </cell>
          <cell r="W27">
            <v>-45.389221748592718</v>
          </cell>
          <cell r="X27" t="e">
            <v>#N/A</v>
          </cell>
          <cell r="Y27" t="e">
            <v>#N/A</v>
          </cell>
          <cell r="Z27" t="e">
            <v>#N/A</v>
          </cell>
          <cell r="AD27" t="e">
            <v>#N/A</v>
          </cell>
          <cell r="AE27">
            <v>3.6098608158860177</v>
          </cell>
          <cell r="AF27" t="e">
            <v>#N/A</v>
          </cell>
          <cell r="AG27" t="e">
            <v>#N/A</v>
          </cell>
          <cell r="AH27" t="e">
            <v>#N/A</v>
          </cell>
        </row>
        <row r="28">
          <cell r="E28">
            <v>48.401546981374644</v>
          </cell>
          <cell r="V28" t="e">
            <v>#N/A</v>
          </cell>
          <cell r="W28">
            <v>-42.638718634376033</v>
          </cell>
          <cell r="X28" t="e">
            <v>#N/A</v>
          </cell>
          <cell r="Y28" t="e">
            <v>#N/A</v>
          </cell>
          <cell r="Z28" t="e">
            <v>#N/A</v>
          </cell>
          <cell r="AD28" t="e">
            <v>#N/A</v>
          </cell>
          <cell r="AE28">
            <v>5.762828346998611</v>
          </cell>
          <cell r="AF28" t="e">
            <v>#N/A</v>
          </cell>
          <cell r="AG28" t="e">
            <v>#N/A</v>
          </cell>
          <cell r="AH28" t="e">
            <v>#N/A</v>
          </cell>
        </row>
        <row r="29">
          <cell r="E29">
            <v>63.861129244316942</v>
          </cell>
          <cell r="V29" t="e">
            <v>#N/A</v>
          </cell>
          <cell r="W29">
            <v>-59.919535307935774</v>
          </cell>
          <cell r="X29" t="e">
            <v>#N/A</v>
          </cell>
          <cell r="Y29" t="e">
            <v>#N/A</v>
          </cell>
          <cell r="Z29" t="e">
            <v>#N/A</v>
          </cell>
          <cell r="AD29" t="e">
            <v>#N/A</v>
          </cell>
          <cell r="AE29">
            <v>3.9415939363811701</v>
          </cell>
          <cell r="AF29" t="e">
            <v>#N/A</v>
          </cell>
          <cell r="AG29" t="e">
            <v>#N/A</v>
          </cell>
          <cell r="AH29" t="e">
            <v>#N/A</v>
          </cell>
        </row>
        <row r="30">
          <cell r="E30">
            <v>76.887687300401481</v>
          </cell>
          <cell r="V30" t="e">
            <v>#N/A</v>
          </cell>
          <cell r="W30">
            <v>-71.386038587882823</v>
          </cell>
          <cell r="X30" t="e">
            <v>#N/A</v>
          </cell>
          <cell r="Y30" t="e">
            <v>#N/A</v>
          </cell>
          <cell r="Z30" t="e">
            <v>#N/A</v>
          </cell>
          <cell r="AD30" t="e">
            <v>#N/A</v>
          </cell>
          <cell r="AE30">
            <v>5.5016487125186648</v>
          </cell>
          <cell r="AF30" t="e">
            <v>#N/A</v>
          </cell>
          <cell r="AG30" t="e">
            <v>#N/A</v>
          </cell>
          <cell r="AH30" t="e">
            <v>#N/A</v>
          </cell>
        </row>
        <row r="31">
          <cell r="E31">
            <v>71.340711519577084</v>
          </cell>
          <cell r="R31">
            <v>0</v>
          </cell>
          <cell r="S31">
            <v>-15</v>
          </cell>
          <cell r="V31" t="e">
            <v>#N/A</v>
          </cell>
          <cell r="W31">
            <v>-69.345281406633191</v>
          </cell>
          <cell r="X31" t="e">
            <v>#N/A</v>
          </cell>
          <cell r="Y31" t="e">
            <v>#N/A</v>
          </cell>
          <cell r="Z31" t="e">
            <v>#N/A</v>
          </cell>
          <cell r="AD31" t="e">
            <v>#N/A</v>
          </cell>
          <cell r="AE31">
            <v>1.9954301129438932</v>
          </cell>
          <cell r="AF31" t="e">
            <v>#N/A</v>
          </cell>
          <cell r="AG31" t="e">
            <v>#N/A</v>
          </cell>
          <cell r="AH31" t="e">
            <v>#N/A</v>
          </cell>
        </row>
        <row r="32">
          <cell r="E32">
            <v>65.113844715565619</v>
          </cell>
          <cell r="R32">
            <v>100</v>
          </cell>
          <cell r="S32">
            <v>-15</v>
          </cell>
          <cell r="V32" t="e">
            <v>#N/A</v>
          </cell>
          <cell r="W32">
            <v>-56.651115733742898</v>
          </cell>
          <cell r="X32" t="e">
            <v>#N/A</v>
          </cell>
          <cell r="Y32" t="e">
            <v>#N/A</v>
          </cell>
          <cell r="Z32" t="e">
            <v>#N/A</v>
          </cell>
          <cell r="AD32" t="e">
            <v>#N/A</v>
          </cell>
          <cell r="AE32">
            <v>8.4627289818227194</v>
          </cell>
          <cell r="AF32" t="e">
            <v>#N/A</v>
          </cell>
          <cell r="AG32" t="e">
            <v>#N/A</v>
          </cell>
          <cell r="AH32" t="e">
            <v>#N/A</v>
          </cell>
        </row>
        <row r="33">
          <cell r="E33">
            <v>78.912022661580878</v>
          </cell>
          <cell r="V33" t="e">
            <v>#N/A</v>
          </cell>
          <cell r="W33">
            <v>-78.912022661580878</v>
          </cell>
          <cell r="X33" t="e">
            <v>#N/A</v>
          </cell>
          <cell r="Y33" t="e">
            <v>#N/A</v>
          </cell>
          <cell r="Z33" t="e">
            <v>#N/A</v>
          </cell>
          <cell r="AD33" t="e">
            <v>#N/A</v>
          </cell>
          <cell r="AE33">
            <v>0</v>
          </cell>
          <cell r="AF33" t="e">
            <v>#N/A</v>
          </cell>
          <cell r="AG33" t="e">
            <v>#N/A</v>
          </cell>
          <cell r="AH33" t="e">
            <v>#N/A</v>
          </cell>
        </row>
        <row r="34">
          <cell r="E34">
            <v>86.105523665751718</v>
          </cell>
          <cell r="R34">
            <v>0</v>
          </cell>
          <cell r="S34">
            <v>40</v>
          </cell>
          <cell r="V34" t="e">
            <v>#N/A</v>
          </cell>
          <cell r="W34">
            <v>-83.559931110669027</v>
          </cell>
          <cell r="X34" t="e">
            <v>#N/A</v>
          </cell>
          <cell r="Y34" t="e">
            <v>#N/A</v>
          </cell>
          <cell r="Z34" t="e">
            <v>#N/A</v>
          </cell>
          <cell r="AD34" t="e">
            <v>#N/A</v>
          </cell>
          <cell r="AE34">
            <v>2.5455925550826852</v>
          </cell>
          <cell r="AF34" t="e">
            <v>#N/A</v>
          </cell>
          <cell r="AG34" t="e">
            <v>#N/A</v>
          </cell>
          <cell r="AH34" t="e">
            <v>#N/A</v>
          </cell>
        </row>
        <row r="35">
          <cell r="E35">
            <v>69.202046548965342</v>
          </cell>
          <cell r="R35">
            <v>100</v>
          </cell>
          <cell r="S35">
            <v>40</v>
          </cell>
          <cell r="V35" t="e">
            <v>#N/A</v>
          </cell>
          <cell r="W35">
            <v>-62.536347440628589</v>
          </cell>
          <cell r="X35" t="e">
            <v>#N/A</v>
          </cell>
          <cell r="Y35" t="e">
            <v>#N/A</v>
          </cell>
          <cell r="Z35" t="e">
            <v>#N/A</v>
          </cell>
          <cell r="AD35" t="e">
            <v>#N/A</v>
          </cell>
          <cell r="AE35">
            <v>6.6656991083367503</v>
          </cell>
          <cell r="AF35" t="e">
            <v>#N/A</v>
          </cell>
          <cell r="AG35" t="e">
            <v>#N/A</v>
          </cell>
          <cell r="AH35" t="e">
            <v>#N/A</v>
          </cell>
        </row>
        <row r="36">
          <cell r="E36">
            <v>78.485962578422146</v>
          </cell>
          <cell r="V36" t="e">
            <v>#N/A</v>
          </cell>
          <cell r="W36">
            <v>-71.585156081280672</v>
          </cell>
          <cell r="X36" t="e">
            <v>#N/A</v>
          </cell>
          <cell r="Y36" t="e">
            <v>#N/A</v>
          </cell>
          <cell r="Z36" t="e">
            <v>#N/A</v>
          </cell>
          <cell r="AD36" t="e">
            <v>#N/A</v>
          </cell>
          <cell r="AE36">
            <v>6.9008064971414704</v>
          </cell>
          <cell r="AF36" t="e">
            <v>#N/A</v>
          </cell>
          <cell r="AG36" t="e">
            <v>#N/A</v>
          </cell>
          <cell r="AH36" t="e">
            <v>#N/A</v>
          </cell>
        </row>
        <row r="37">
          <cell r="E37">
            <v>88.916669534291429</v>
          </cell>
          <cell r="V37" t="e">
            <v>#N/A</v>
          </cell>
          <cell r="W37">
            <v>-87.391365830438119</v>
          </cell>
          <cell r="X37" t="e">
            <v>#N/A</v>
          </cell>
          <cell r="Y37" t="e">
            <v>#N/A</v>
          </cell>
          <cell r="Z37" t="e">
            <v>#N/A</v>
          </cell>
          <cell r="AD37" t="e">
            <v>#N/A</v>
          </cell>
          <cell r="AE37">
            <v>1.5253037038533135</v>
          </cell>
          <cell r="AF37" t="e">
            <v>#N/A</v>
          </cell>
          <cell r="AG37" t="e">
            <v>#N/A</v>
          </cell>
          <cell r="AH37" t="e">
            <v>#N/A</v>
          </cell>
        </row>
        <row r="38">
          <cell r="E38">
            <v>75.42533139968512</v>
          </cell>
          <cell r="V38" t="e">
            <v>#N/A</v>
          </cell>
          <cell r="W38">
            <v>-68.388526643726991</v>
          </cell>
          <cell r="X38" t="e">
            <v>#N/A</v>
          </cell>
          <cell r="Y38" t="e">
            <v>#N/A</v>
          </cell>
          <cell r="Z38" t="e">
            <v>#N/A</v>
          </cell>
          <cell r="AD38" t="e">
            <v>#N/A</v>
          </cell>
          <cell r="AE38">
            <v>7.0368047559581353</v>
          </cell>
          <cell r="AF38" t="e">
            <v>#N/A</v>
          </cell>
          <cell r="AG38" t="e">
            <v>#N/A</v>
          </cell>
          <cell r="AH38" t="e">
            <v>#N/A</v>
          </cell>
        </row>
        <row r="39">
          <cell r="E39">
            <v>72.675506284940141</v>
          </cell>
          <cell r="V39" t="e">
            <v>#N/A</v>
          </cell>
          <cell r="W39">
            <v>-71.023392491028588</v>
          </cell>
          <cell r="X39" t="e">
            <v>#N/A</v>
          </cell>
          <cell r="Y39" t="e">
            <v>#N/A</v>
          </cell>
          <cell r="Z39" t="e">
            <v>#N/A</v>
          </cell>
          <cell r="AD39" t="e">
            <v>#N/A</v>
          </cell>
          <cell r="AE39">
            <v>1.6521137939115564</v>
          </cell>
          <cell r="AF39" t="e">
            <v>#N/A</v>
          </cell>
          <cell r="AG39" t="e">
            <v>#N/A</v>
          </cell>
          <cell r="AH39" t="e">
            <v>#N/A</v>
          </cell>
        </row>
        <row r="40">
          <cell r="E40">
            <v>57.644793636923296</v>
          </cell>
          <cell r="V40" t="e">
            <v>#N/A</v>
          </cell>
          <cell r="W40">
            <v>-54.114779938587304</v>
          </cell>
          <cell r="X40" t="e">
            <v>#N/A</v>
          </cell>
          <cell r="Y40" t="e">
            <v>#N/A</v>
          </cell>
          <cell r="Z40" t="e">
            <v>#N/A</v>
          </cell>
          <cell r="AD40" t="e">
            <v>#N/A</v>
          </cell>
          <cell r="AE40">
            <v>3.5300136983359924</v>
          </cell>
          <cell r="AF40" t="e">
            <v>#N/A</v>
          </cell>
          <cell r="AG40" t="e">
            <v>#N/A</v>
          </cell>
          <cell r="AH40" t="e">
            <v>#N/A</v>
          </cell>
        </row>
        <row r="41">
          <cell r="E41">
            <v>60.395142485565586</v>
          </cell>
          <cell r="V41" t="e">
            <v>#N/A</v>
          </cell>
          <cell r="W41">
            <v>-57.698046787713544</v>
          </cell>
          <cell r="X41" t="e">
            <v>#N/A</v>
          </cell>
          <cell r="Y41" t="e">
            <v>#N/A</v>
          </cell>
          <cell r="Z41" t="e">
            <v>#N/A</v>
          </cell>
          <cell r="AD41" t="e">
            <v>#N/A</v>
          </cell>
          <cell r="AE41">
            <v>2.6970956978520406</v>
          </cell>
          <cell r="AF41" t="e">
            <v>#N/A</v>
          </cell>
          <cell r="AG41" t="e">
            <v>#N/A</v>
          </cell>
          <cell r="AH41" t="e">
            <v>#N/A</v>
          </cell>
        </row>
        <row r="42">
          <cell r="E42">
            <v>70.928382272165408</v>
          </cell>
          <cell r="V42" t="e">
            <v>#N/A</v>
          </cell>
          <cell r="W42">
            <v>-68.687805357128227</v>
          </cell>
          <cell r="X42" t="e">
            <v>#N/A</v>
          </cell>
          <cell r="Y42" t="e">
            <v>#N/A</v>
          </cell>
          <cell r="Z42" t="e">
            <v>#N/A</v>
          </cell>
          <cell r="AD42" t="e">
            <v>#N/A</v>
          </cell>
          <cell r="AE42">
            <v>2.2405769150371815</v>
          </cell>
          <cell r="AF42" t="e">
            <v>#N/A</v>
          </cell>
          <cell r="AG42" t="e">
            <v>#N/A</v>
          </cell>
          <cell r="AH42" t="e">
            <v>#N/A</v>
          </cell>
        </row>
        <row r="43">
          <cell r="E43">
            <v>56.773071510956171</v>
          </cell>
          <cell r="V43" t="e">
            <v>#N/A</v>
          </cell>
          <cell r="W43">
            <v>-52.14787633490657</v>
          </cell>
          <cell r="X43" t="e">
            <v>#N/A</v>
          </cell>
          <cell r="Y43" t="e">
            <v>#N/A</v>
          </cell>
          <cell r="Z43" t="e">
            <v>#N/A</v>
          </cell>
          <cell r="AD43" t="e">
            <v>#N/A</v>
          </cell>
          <cell r="AE43">
            <v>4.6251951760496022</v>
          </cell>
          <cell r="AF43" t="e">
            <v>#N/A</v>
          </cell>
          <cell r="AG43" t="e">
            <v>#N/A</v>
          </cell>
          <cell r="AH43" t="e">
            <v>#N/A</v>
          </cell>
        </row>
        <row r="44">
          <cell r="E44">
            <v>41.427800448250942</v>
          </cell>
          <cell r="V44" t="e">
            <v>#N/A</v>
          </cell>
          <cell r="W44" t="e">
            <v>#N/A</v>
          </cell>
          <cell r="X44">
            <v>25.217117667359112</v>
          </cell>
          <cell r="Y44" t="e">
            <v>#N/A</v>
          </cell>
          <cell r="Z44" t="e">
            <v>#N/A</v>
          </cell>
          <cell r="AD44" t="e">
            <v>#N/A</v>
          </cell>
          <cell r="AE44" t="e">
            <v>#N/A</v>
          </cell>
          <cell r="AF44">
            <v>66.644918115610054</v>
          </cell>
          <cell r="AG44" t="e">
            <v>#N/A</v>
          </cell>
          <cell r="AH44" t="e">
            <v>#N/A</v>
          </cell>
        </row>
        <row r="45">
          <cell r="E45">
            <v>84.897658269771995</v>
          </cell>
          <cell r="V45" t="e">
            <v>#N/A</v>
          </cell>
          <cell r="W45">
            <v>-78.103439443817663</v>
          </cell>
          <cell r="X45" t="e">
            <v>#N/A</v>
          </cell>
          <cell r="Y45" t="e">
            <v>#N/A</v>
          </cell>
          <cell r="Z45" t="e">
            <v>#N/A</v>
          </cell>
          <cell r="AD45" t="e">
            <v>#N/A</v>
          </cell>
          <cell r="AE45">
            <v>6.7942188259543377</v>
          </cell>
          <cell r="AF45" t="e">
            <v>#N/A</v>
          </cell>
          <cell r="AG45" t="e">
            <v>#N/A</v>
          </cell>
          <cell r="AH45" t="e">
            <v>#N/A</v>
          </cell>
        </row>
        <row r="46">
          <cell r="E46">
            <v>97.326783246752399</v>
          </cell>
          <cell r="V46" t="e">
            <v>#N/A</v>
          </cell>
          <cell r="W46">
            <v>-88.89174696600324</v>
          </cell>
          <cell r="X46" t="e">
            <v>#N/A</v>
          </cell>
          <cell r="Y46" t="e">
            <v>#N/A</v>
          </cell>
          <cell r="Z46" t="e">
            <v>#N/A</v>
          </cell>
          <cell r="AD46" t="e">
            <v>#N/A</v>
          </cell>
          <cell r="AE46">
            <v>8.4350362807491663</v>
          </cell>
          <cell r="AF46" t="e">
            <v>#N/A</v>
          </cell>
          <cell r="AG46" t="e">
            <v>#N/A</v>
          </cell>
          <cell r="AH46" t="e">
            <v>#N/A</v>
          </cell>
        </row>
        <row r="47">
          <cell r="E47">
            <v>88.160663219569244</v>
          </cell>
          <cell r="V47" t="e">
            <v>#N/A</v>
          </cell>
          <cell r="W47">
            <v>-84.759179127556777</v>
          </cell>
          <cell r="X47" t="e">
            <v>#N/A</v>
          </cell>
          <cell r="Y47" t="e">
            <v>#N/A</v>
          </cell>
          <cell r="Z47" t="e">
            <v>#N/A</v>
          </cell>
          <cell r="AD47" t="e">
            <v>#N/A</v>
          </cell>
          <cell r="AE47">
            <v>3.4014840920124705</v>
          </cell>
          <cell r="AF47" t="e">
            <v>#N/A</v>
          </cell>
          <cell r="AG47" t="e">
            <v>#N/A</v>
          </cell>
          <cell r="AH47" t="e">
            <v>#N/A</v>
          </cell>
        </row>
        <row r="48">
          <cell r="E48">
            <v>99.117876614161901</v>
          </cell>
          <cell r="V48" t="e">
            <v>#N/A</v>
          </cell>
          <cell r="W48">
            <v>-88.54398685326629</v>
          </cell>
          <cell r="X48" t="e">
            <v>#N/A</v>
          </cell>
          <cell r="Y48" t="e">
            <v>#N/A</v>
          </cell>
          <cell r="Z48" t="e">
            <v>#N/A</v>
          </cell>
          <cell r="AD48" t="e">
            <v>#N/A</v>
          </cell>
          <cell r="AE48">
            <v>10.573889760895614</v>
          </cell>
          <cell r="AF48" t="e">
            <v>#N/A</v>
          </cell>
          <cell r="AG48" t="e">
            <v>#N/A</v>
          </cell>
          <cell r="AH48" t="e">
            <v>#N/A</v>
          </cell>
        </row>
        <row r="49">
          <cell r="E49">
            <v>59.520883931992849</v>
          </cell>
          <cell r="V49" t="e">
            <v>#N/A</v>
          </cell>
          <cell r="W49">
            <v>-57.395427361044554</v>
          </cell>
          <cell r="X49" t="e">
            <v>#N/A</v>
          </cell>
          <cell r="Y49" t="e">
            <v>#N/A</v>
          </cell>
          <cell r="Z49" t="e">
            <v>#N/A</v>
          </cell>
          <cell r="AD49" t="e">
            <v>#N/A</v>
          </cell>
          <cell r="AE49">
            <v>2.1254565709482951</v>
          </cell>
          <cell r="AF49" t="e">
            <v>#N/A</v>
          </cell>
          <cell r="AG49" t="e">
            <v>#N/A</v>
          </cell>
          <cell r="AH49" t="e">
            <v>#N/A</v>
          </cell>
        </row>
        <row r="50">
          <cell r="E50">
            <v>52.306216059182077</v>
          </cell>
          <cell r="V50" t="e">
            <v>#N/A</v>
          </cell>
          <cell r="W50">
            <v>-48.441926247304238</v>
          </cell>
          <cell r="X50" t="e">
            <v>#N/A</v>
          </cell>
          <cell r="Y50" t="e">
            <v>#N/A</v>
          </cell>
          <cell r="Z50" t="e">
            <v>#N/A</v>
          </cell>
          <cell r="AD50" t="e">
            <v>#N/A</v>
          </cell>
          <cell r="AE50">
            <v>3.8642898118778422</v>
          </cell>
          <cell r="AF50" t="e">
            <v>#N/A</v>
          </cell>
          <cell r="AG50" t="e">
            <v>#N/A</v>
          </cell>
          <cell r="AH50" t="e">
            <v>#N/A</v>
          </cell>
        </row>
        <row r="51">
          <cell r="E51">
            <v>73.966517075831035</v>
          </cell>
          <cell r="V51" t="e">
            <v>#N/A</v>
          </cell>
          <cell r="W51">
            <v>-70.959458422554079</v>
          </cell>
          <cell r="X51" t="e">
            <v>#N/A</v>
          </cell>
          <cell r="Y51" t="e">
            <v>#N/A</v>
          </cell>
          <cell r="Z51" t="e">
            <v>#N/A</v>
          </cell>
          <cell r="AD51" t="e">
            <v>#N/A</v>
          </cell>
          <cell r="AE51">
            <v>3.0070586532769559</v>
          </cell>
          <cell r="AF51" t="e">
            <v>#N/A</v>
          </cell>
          <cell r="AG51" t="e">
            <v>#N/A</v>
          </cell>
          <cell r="AH51" t="e">
            <v>#N/A</v>
          </cell>
        </row>
        <row r="52">
          <cell r="E52">
            <v>45.477632237301478</v>
          </cell>
          <cell r="V52" t="e">
            <v>#N/A</v>
          </cell>
          <cell r="W52">
            <v>-40.460241596788052</v>
          </cell>
          <cell r="X52" t="e">
            <v>#N/A</v>
          </cell>
          <cell r="Y52" t="e">
            <v>#N/A</v>
          </cell>
          <cell r="Z52" t="e">
            <v>#N/A</v>
          </cell>
          <cell r="AD52" t="e">
            <v>#N/A</v>
          </cell>
          <cell r="AE52">
            <v>5.0173906405134296</v>
          </cell>
          <cell r="AF52" t="e">
            <v>#N/A</v>
          </cell>
          <cell r="AG52" t="e">
            <v>#N/A</v>
          </cell>
          <cell r="AH52" t="e">
            <v>#N/A</v>
          </cell>
        </row>
        <row r="53">
          <cell r="E53">
            <v>75.597834310311711</v>
          </cell>
          <cell r="V53" t="e">
            <v>#N/A</v>
          </cell>
          <cell r="W53">
            <v>-71.27765635075599</v>
          </cell>
          <cell r="X53" t="e">
            <v>#N/A</v>
          </cell>
          <cell r="Y53" t="e">
            <v>#N/A</v>
          </cell>
          <cell r="Z53" t="e">
            <v>#N/A</v>
          </cell>
          <cell r="AD53" t="e">
            <v>#N/A</v>
          </cell>
          <cell r="AE53">
            <v>4.3201779595557275</v>
          </cell>
          <cell r="AF53" t="e">
            <v>#N/A</v>
          </cell>
          <cell r="AG53" t="e">
            <v>#N/A</v>
          </cell>
          <cell r="AH53" t="e">
            <v>#N/A</v>
          </cell>
        </row>
        <row r="54">
          <cell r="E54">
            <v>86.466016987213294</v>
          </cell>
          <cell r="V54" t="e">
            <v>#N/A</v>
          </cell>
          <cell r="W54">
            <v>-80.068335673051024</v>
          </cell>
          <cell r="X54" t="e">
            <v>#N/A</v>
          </cell>
          <cell r="Y54" t="e">
            <v>#N/A</v>
          </cell>
          <cell r="Z54" t="e">
            <v>#N/A</v>
          </cell>
          <cell r="AD54" t="e">
            <v>#N/A</v>
          </cell>
          <cell r="AE54">
            <v>6.3976813141622761</v>
          </cell>
          <cell r="AF54" t="e">
            <v>#N/A</v>
          </cell>
          <cell r="AG54" t="e">
            <v>#N/A</v>
          </cell>
          <cell r="AH54" t="e">
            <v>#N/A</v>
          </cell>
        </row>
        <row r="55">
          <cell r="E55">
            <v>64.923037604047749</v>
          </cell>
          <cell r="V55" t="e">
            <v>#N/A</v>
          </cell>
          <cell r="W55">
            <v>-61.125301232306398</v>
          </cell>
          <cell r="X55" t="e">
            <v>#N/A</v>
          </cell>
          <cell r="Y55" t="e">
            <v>#N/A</v>
          </cell>
          <cell r="Z55" t="e">
            <v>#N/A</v>
          </cell>
          <cell r="AD55" t="e">
            <v>#N/A</v>
          </cell>
          <cell r="AE55">
            <v>3.7977363717413524</v>
          </cell>
          <cell r="AF55" t="e">
            <v>#N/A</v>
          </cell>
          <cell r="AG55" t="e">
            <v>#N/A</v>
          </cell>
          <cell r="AH55" t="e">
            <v>#N/A</v>
          </cell>
        </row>
        <row r="56">
          <cell r="E56">
            <v>53.465441475704225</v>
          </cell>
          <cell r="V56" t="e">
            <v>#N/A</v>
          </cell>
          <cell r="W56">
            <v>-51.238397537056237</v>
          </cell>
          <cell r="X56" t="e">
            <v>#N/A</v>
          </cell>
          <cell r="Y56" t="e">
            <v>#N/A</v>
          </cell>
          <cell r="Z56" t="e">
            <v>#N/A</v>
          </cell>
          <cell r="AD56" t="e">
            <v>#N/A</v>
          </cell>
          <cell r="AE56">
            <v>2.227043938647991</v>
          </cell>
          <cell r="AF56" t="e">
            <v>#N/A</v>
          </cell>
          <cell r="AG56" t="e">
            <v>#N/A</v>
          </cell>
          <cell r="AH56" t="e">
            <v>#N/A</v>
          </cell>
        </row>
        <row r="57">
          <cell r="E57">
            <v>68.02825801058664</v>
          </cell>
          <cell r="V57" t="e">
            <v>#N/A</v>
          </cell>
          <cell r="W57">
            <v>-61.516447037603008</v>
          </cell>
          <cell r="X57" t="e">
            <v>#N/A</v>
          </cell>
          <cell r="Y57" t="e">
            <v>#N/A</v>
          </cell>
          <cell r="Z57" t="e">
            <v>#N/A</v>
          </cell>
          <cell r="AD57" t="e">
            <v>#N/A</v>
          </cell>
          <cell r="AE57">
            <v>6.5118109729836338</v>
          </cell>
          <cell r="AF57" t="e">
            <v>#N/A</v>
          </cell>
          <cell r="AG57" t="e">
            <v>#N/A</v>
          </cell>
          <cell r="AH57" t="e">
            <v>#N/A</v>
          </cell>
        </row>
        <row r="58">
          <cell r="E58">
            <v>91.488920249058111</v>
          </cell>
          <cell r="V58" t="e">
            <v>#N/A</v>
          </cell>
          <cell r="W58">
            <v>-88.786475777392127</v>
          </cell>
          <cell r="X58" t="e">
            <v>#N/A</v>
          </cell>
          <cell r="Y58" t="e">
            <v>#N/A</v>
          </cell>
          <cell r="Z58" t="e">
            <v>#N/A</v>
          </cell>
          <cell r="AD58" t="e">
            <v>#N/A</v>
          </cell>
          <cell r="AE58">
            <v>2.7024444716659777</v>
          </cell>
          <cell r="AF58" t="e">
            <v>#N/A</v>
          </cell>
          <cell r="AG58" t="e">
            <v>#N/A</v>
          </cell>
          <cell r="AH58" t="e">
            <v>#N/A</v>
          </cell>
        </row>
        <row r="59">
          <cell r="E59">
            <v>80.163976462541726</v>
          </cell>
          <cell r="V59" t="e">
            <v>#N/A</v>
          </cell>
          <cell r="W59">
            <v>-76.710871604554214</v>
          </cell>
          <cell r="X59" t="e">
            <v>#N/A</v>
          </cell>
          <cell r="Y59" t="e">
            <v>#N/A</v>
          </cell>
          <cell r="Z59" t="e">
            <v>#N/A</v>
          </cell>
          <cell r="AD59" t="e">
            <v>#N/A</v>
          </cell>
          <cell r="AE59">
            <v>3.4531048579875079</v>
          </cell>
          <cell r="AF59" t="e">
            <v>#N/A</v>
          </cell>
          <cell r="AG59" t="e">
            <v>#N/A</v>
          </cell>
          <cell r="AH59" t="e">
            <v>#N/A</v>
          </cell>
        </row>
        <row r="60">
          <cell r="E60">
            <v>83.774420143811795</v>
          </cell>
          <cell r="V60" t="e">
            <v>#N/A</v>
          </cell>
          <cell r="W60">
            <v>-79.997240526131037</v>
          </cell>
          <cell r="X60" t="e">
            <v>#N/A</v>
          </cell>
          <cell r="Y60" t="e">
            <v>#N/A</v>
          </cell>
          <cell r="Z60" t="e">
            <v>#N/A</v>
          </cell>
          <cell r="AD60" t="e">
            <v>#N/A</v>
          </cell>
          <cell r="AE60">
            <v>3.7771796176807579</v>
          </cell>
          <cell r="AF60" t="e">
            <v>#N/A</v>
          </cell>
          <cell r="AG60" t="e">
            <v>#N/A</v>
          </cell>
          <cell r="AH60" t="e">
            <v>#N/A</v>
          </cell>
        </row>
        <row r="61">
          <cell r="E61">
            <v>33.019253733444174</v>
          </cell>
          <cell r="V61" t="e">
            <v>#N/A</v>
          </cell>
          <cell r="W61" t="e">
            <v>#N/A</v>
          </cell>
          <cell r="X61">
            <v>29.400011042349661</v>
          </cell>
          <cell r="Y61" t="e">
            <v>#N/A</v>
          </cell>
          <cell r="Z61" t="e">
            <v>#N/A</v>
          </cell>
          <cell r="AD61" t="e">
            <v>#N/A</v>
          </cell>
          <cell r="AE61" t="e">
            <v>#N/A</v>
          </cell>
          <cell r="AF61">
            <v>62.419264775793835</v>
          </cell>
          <cell r="AG61" t="e">
            <v>#N/A</v>
          </cell>
          <cell r="AH61" t="e">
            <v>#N/A</v>
          </cell>
        </row>
        <row r="62">
          <cell r="E62">
            <v>33.621970222587436</v>
          </cell>
          <cell r="V62" t="e">
            <v>#N/A</v>
          </cell>
          <cell r="W62" t="e">
            <v>#N/A</v>
          </cell>
          <cell r="X62">
            <v>22.472596149547677</v>
          </cell>
          <cell r="Y62" t="e">
            <v>#N/A</v>
          </cell>
          <cell r="Z62" t="e">
            <v>#N/A</v>
          </cell>
          <cell r="AD62" t="e">
            <v>#N/A</v>
          </cell>
          <cell r="AE62" t="e">
            <v>#N/A</v>
          </cell>
          <cell r="AF62">
            <v>56.094566372135112</v>
          </cell>
          <cell r="AG62" t="e">
            <v>#N/A</v>
          </cell>
          <cell r="AH62" t="e">
            <v>#N/A</v>
          </cell>
        </row>
        <row r="63">
          <cell r="E63">
            <v>34.732951329564152</v>
          </cell>
          <cell r="V63" t="e">
            <v>#N/A</v>
          </cell>
          <cell r="W63" t="e">
            <v>#N/A</v>
          </cell>
          <cell r="X63">
            <v>16.730940554245727</v>
          </cell>
          <cell r="Y63" t="e">
            <v>#N/A</v>
          </cell>
          <cell r="Z63" t="e">
            <v>#N/A</v>
          </cell>
          <cell r="AD63" t="e">
            <v>#N/A</v>
          </cell>
          <cell r="AE63" t="e">
            <v>#N/A</v>
          </cell>
          <cell r="AF63">
            <v>51.463891883809879</v>
          </cell>
          <cell r="AG63" t="e">
            <v>#N/A</v>
          </cell>
          <cell r="AH63" t="e">
            <v>#N/A</v>
          </cell>
        </row>
        <row r="64">
          <cell r="E64">
            <v>48.16715805295955</v>
          </cell>
          <cell r="V64" t="e">
            <v>#N/A</v>
          </cell>
          <cell r="W64">
            <v>-39.426028866406391</v>
          </cell>
          <cell r="X64" t="e">
            <v>#N/A</v>
          </cell>
          <cell r="Y64" t="e">
            <v>#N/A</v>
          </cell>
          <cell r="Z64" t="e">
            <v>#N/A</v>
          </cell>
          <cell r="AD64" t="e">
            <v>#N/A</v>
          </cell>
          <cell r="AE64">
            <v>8.7411291865531613</v>
          </cell>
          <cell r="AF64" t="e">
            <v>#N/A</v>
          </cell>
          <cell r="AG64" t="e">
            <v>#N/A</v>
          </cell>
          <cell r="AH64" t="e">
            <v>#N/A</v>
          </cell>
        </row>
        <row r="65">
          <cell r="E65">
            <v>72.034261943071812</v>
          </cell>
          <cell r="V65" t="e">
            <v>#N/A</v>
          </cell>
          <cell r="W65">
            <v>-63.62013564508824</v>
          </cell>
          <cell r="X65" t="e">
            <v>#N/A</v>
          </cell>
          <cell r="Y65" t="e">
            <v>#N/A</v>
          </cell>
          <cell r="Z65" t="e">
            <v>#N/A</v>
          </cell>
          <cell r="AD65" t="e">
            <v>#N/A</v>
          </cell>
          <cell r="AE65">
            <v>8.4141262979835751</v>
          </cell>
          <cell r="AF65" t="e">
            <v>#N/A</v>
          </cell>
          <cell r="AG65" t="e">
            <v>#N/A</v>
          </cell>
          <cell r="AH65" t="e">
            <v>#N/A</v>
          </cell>
        </row>
        <row r="66">
          <cell r="E66">
            <v>76.740453183441332</v>
          </cell>
          <cell r="V66" t="e">
            <v>#N/A</v>
          </cell>
          <cell r="W66">
            <v>-73.409691589911802</v>
          </cell>
          <cell r="X66" t="e">
            <v>#N/A</v>
          </cell>
          <cell r="Y66" t="e">
            <v>#N/A</v>
          </cell>
          <cell r="Z66" t="e">
            <v>#N/A</v>
          </cell>
          <cell r="AD66" t="e">
            <v>#N/A</v>
          </cell>
          <cell r="AE66">
            <v>3.3307615935295312</v>
          </cell>
          <cell r="AF66" t="e">
            <v>#N/A</v>
          </cell>
          <cell r="AG66" t="e">
            <v>#N/A</v>
          </cell>
          <cell r="AH66" t="e">
            <v>#N/A</v>
          </cell>
        </row>
        <row r="67">
          <cell r="E67">
            <v>53.958995223306808</v>
          </cell>
          <cell r="V67" t="e">
            <v>#N/A</v>
          </cell>
          <cell r="W67">
            <v>-51.873768087799789</v>
          </cell>
          <cell r="X67" t="e">
            <v>#N/A</v>
          </cell>
          <cell r="Y67" t="e">
            <v>#N/A</v>
          </cell>
          <cell r="Z67" t="e">
            <v>#N/A</v>
          </cell>
          <cell r="AD67" t="e">
            <v>#N/A</v>
          </cell>
          <cell r="AE67">
            <v>2.0852271355070169</v>
          </cell>
          <cell r="AF67" t="e">
            <v>#N/A</v>
          </cell>
          <cell r="AG67" t="e">
            <v>#N/A</v>
          </cell>
          <cell r="AH67" t="e">
            <v>#N/A</v>
          </cell>
        </row>
        <row r="68">
          <cell r="E68">
            <v>51.716831892636719</v>
          </cell>
          <cell r="V68" t="e">
            <v>#N/A</v>
          </cell>
          <cell r="W68">
            <v>-45.624947362961535</v>
          </cell>
          <cell r="X68" t="e">
            <v>#N/A</v>
          </cell>
          <cell r="Y68" t="e">
            <v>#N/A</v>
          </cell>
          <cell r="Z68" t="e">
            <v>#N/A</v>
          </cell>
          <cell r="AD68" t="e">
            <v>#N/A</v>
          </cell>
          <cell r="AE68">
            <v>6.0918845296751813</v>
          </cell>
          <cell r="AF68" t="e">
            <v>#N/A</v>
          </cell>
          <cell r="AG68" t="e">
            <v>#N/A</v>
          </cell>
          <cell r="AH68" t="e">
            <v>#N/A</v>
          </cell>
        </row>
        <row r="69">
          <cell r="E69">
            <v>69.084960813331335</v>
          </cell>
          <cell r="V69" t="e">
            <v>#N/A</v>
          </cell>
          <cell r="W69">
            <v>-61.655404723083286</v>
          </cell>
          <cell r="X69" t="e">
            <v>#N/A</v>
          </cell>
          <cell r="Y69" t="e">
            <v>#N/A</v>
          </cell>
          <cell r="Z69" t="e">
            <v>#N/A</v>
          </cell>
          <cell r="AD69" t="e">
            <v>#N/A</v>
          </cell>
          <cell r="AE69">
            <v>7.4295560902480506</v>
          </cell>
          <cell r="AF69" t="e">
            <v>#N/A</v>
          </cell>
          <cell r="AG69" t="e">
            <v>#N/A</v>
          </cell>
          <cell r="AH69" t="e">
            <v>#N/A</v>
          </cell>
        </row>
        <row r="70">
          <cell r="E70">
            <v>66.366147942891601</v>
          </cell>
          <cell r="V70" t="e">
            <v>#N/A</v>
          </cell>
          <cell r="W70">
            <v>-61.615978904432311</v>
          </cell>
          <cell r="X70" t="e">
            <v>#N/A</v>
          </cell>
          <cell r="Y70" t="e">
            <v>#N/A</v>
          </cell>
          <cell r="Z70" t="e">
            <v>#N/A</v>
          </cell>
          <cell r="AD70" t="e">
            <v>#N/A</v>
          </cell>
          <cell r="AE70">
            <v>4.7501690384592887</v>
          </cell>
          <cell r="AF70" t="e">
            <v>#N/A</v>
          </cell>
          <cell r="AG70" t="e">
            <v>#N/A</v>
          </cell>
          <cell r="AH70" t="e">
            <v>#N/A</v>
          </cell>
        </row>
        <row r="71">
          <cell r="E71">
            <v>88.432361853010221</v>
          </cell>
          <cell r="V71" t="e">
            <v>#N/A</v>
          </cell>
          <cell r="W71">
            <v>-83.555495283459209</v>
          </cell>
          <cell r="X71" t="e">
            <v>#N/A</v>
          </cell>
          <cell r="Y71" t="e">
            <v>#N/A</v>
          </cell>
          <cell r="Z71" t="e">
            <v>#N/A</v>
          </cell>
          <cell r="AD71" t="e">
            <v>#N/A</v>
          </cell>
          <cell r="AE71">
            <v>4.8768665695510052</v>
          </cell>
          <cell r="AF71" t="e">
            <v>#N/A</v>
          </cell>
          <cell r="AG71" t="e">
            <v>#N/A</v>
          </cell>
          <cell r="AH71" t="e">
            <v>#N/A</v>
          </cell>
        </row>
        <row r="72">
          <cell r="E72">
            <v>83.626179753062587</v>
          </cell>
          <cell r="V72" t="e">
            <v>#N/A</v>
          </cell>
          <cell r="W72">
            <v>-76.432966644903104</v>
          </cell>
          <cell r="X72" t="e">
            <v>#N/A</v>
          </cell>
          <cell r="Y72" t="e">
            <v>#N/A</v>
          </cell>
          <cell r="Z72" t="e">
            <v>#N/A</v>
          </cell>
          <cell r="AD72" t="e">
            <v>#N/A</v>
          </cell>
          <cell r="AE72">
            <v>7.1932131081594823</v>
          </cell>
          <cell r="AF72" t="e">
            <v>#N/A</v>
          </cell>
          <cell r="AG72" t="e">
            <v>#N/A</v>
          </cell>
          <cell r="AH72" t="e">
            <v>#N/A</v>
          </cell>
        </row>
        <row r="73">
          <cell r="E73">
            <v>77.436402129192388</v>
          </cell>
          <cell r="V73" t="e">
            <v>#N/A</v>
          </cell>
          <cell r="W73">
            <v>-68.403703183101442</v>
          </cell>
          <cell r="X73" t="e">
            <v>#N/A</v>
          </cell>
          <cell r="Y73" t="e">
            <v>#N/A</v>
          </cell>
          <cell r="Z73" t="e">
            <v>#N/A</v>
          </cell>
          <cell r="AD73" t="e">
            <v>#N/A</v>
          </cell>
          <cell r="AE73">
            <v>9.0326989460909424</v>
          </cell>
          <cell r="AF73" t="e">
            <v>#N/A</v>
          </cell>
          <cell r="AG73" t="e">
            <v>#N/A</v>
          </cell>
          <cell r="AH73" t="e">
            <v>#N/A</v>
          </cell>
        </row>
        <row r="74">
          <cell r="E74">
            <v>82.242490511989104</v>
          </cell>
          <cell r="V74" t="e">
            <v>#N/A</v>
          </cell>
          <cell r="W74">
            <v>-78.245822098146476</v>
          </cell>
          <cell r="X74" t="e">
            <v>#N/A</v>
          </cell>
          <cell r="Y74" t="e">
            <v>#N/A</v>
          </cell>
          <cell r="Z74" t="e">
            <v>#N/A</v>
          </cell>
          <cell r="AD74" t="e">
            <v>#N/A</v>
          </cell>
          <cell r="AE74">
            <v>3.9966684138426323</v>
          </cell>
          <cell r="AF74" t="e">
            <v>#N/A</v>
          </cell>
          <cell r="AG74" t="e">
            <v>#N/A</v>
          </cell>
          <cell r="AH74" t="e">
            <v>#N/A</v>
          </cell>
        </row>
        <row r="75">
          <cell r="E75">
            <v>65.971040185009116</v>
          </cell>
          <cell r="V75" t="e">
            <v>#N/A</v>
          </cell>
          <cell r="W75">
            <v>-62.19696202602352</v>
          </cell>
          <cell r="X75" t="e">
            <v>#N/A</v>
          </cell>
          <cell r="Y75" t="e">
            <v>#N/A</v>
          </cell>
          <cell r="Z75" t="e">
            <v>#N/A</v>
          </cell>
          <cell r="AD75" t="e">
            <v>#N/A</v>
          </cell>
          <cell r="AE75">
            <v>3.7740781589855965</v>
          </cell>
          <cell r="AF75" t="e">
            <v>#N/A</v>
          </cell>
          <cell r="AG75" t="e">
            <v>#N/A</v>
          </cell>
          <cell r="AH75" t="e">
            <v>#N/A</v>
          </cell>
        </row>
        <row r="76">
          <cell r="E76">
            <v>44.760251222044474</v>
          </cell>
          <cell r="V76" t="e">
            <v>#N/A</v>
          </cell>
          <cell r="W76">
            <v>-43.174026465793418</v>
          </cell>
          <cell r="X76" t="e">
            <v>#N/A</v>
          </cell>
          <cell r="Y76" t="e">
            <v>#N/A</v>
          </cell>
          <cell r="Z76" t="e">
            <v>#N/A</v>
          </cell>
          <cell r="AD76" t="e">
            <v>#N/A</v>
          </cell>
          <cell r="AE76">
            <v>1.586224756251053</v>
          </cell>
          <cell r="AF76" t="e">
            <v>#N/A</v>
          </cell>
          <cell r="AG76" t="e">
            <v>#N/A</v>
          </cell>
          <cell r="AH76" t="e">
            <v>#N/A</v>
          </cell>
        </row>
        <row r="77">
          <cell r="E77">
            <v>83.208336067221168</v>
          </cell>
          <cell r="V77" t="e">
            <v>#N/A</v>
          </cell>
          <cell r="W77">
            <v>-78.661455764648238</v>
          </cell>
          <cell r="X77" t="e">
            <v>#N/A</v>
          </cell>
          <cell r="Y77" t="e">
            <v>#N/A</v>
          </cell>
          <cell r="Z77" t="e">
            <v>#N/A</v>
          </cell>
          <cell r="AD77" t="e">
            <v>#N/A</v>
          </cell>
          <cell r="AE77">
            <v>4.5468803025729274</v>
          </cell>
          <cell r="AF77" t="e">
            <v>#N/A</v>
          </cell>
          <cell r="AG77" t="e">
            <v>#N/A</v>
          </cell>
          <cell r="AH77" t="e">
            <v>#N/A</v>
          </cell>
        </row>
        <row r="78">
          <cell r="E78">
            <v>69.361275207733527</v>
          </cell>
          <cell r="V78" t="e">
            <v>#N/A</v>
          </cell>
          <cell r="W78">
            <v>-64.306836012242627</v>
          </cell>
          <cell r="X78" t="e">
            <v>#N/A</v>
          </cell>
          <cell r="Y78" t="e">
            <v>#N/A</v>
          </cell>
          <cell r="Z78" t="e">
            <v>#N/A</v>
          </cell>
          <cell r="AD78" t="e">
            <v>#N/A</v>
          </cell>
          <cell r="AE78">
            <v>5.0544391954909074</v>
          </cell>
          <cell r="AF78" t="e">
            <v>#N/A</v>
          </cell>
          <cell r="AG78" t="e">
            <v>#N/A</v>
          </cell>
          <cell r="AH78" t="e">
            <v>#N/A</v>
          </cell>
        </row>
        <row r="79">
          <cell r="E79">
            <v>54.059869085083967</v>
          </cell>
          <cell r="V79" t="e">
            <v>#N/A</v>
          </cell>
          <cell r="W79">
            <v>-46.688703891184886</v>
          </cell>
          <cell r="X79" t="e">
            <v>#N/A</v>
          </cell>
          <cell r="Y79" t="e">
            <v>#N/A</v>
          </cell>
          <cell r="Z79" t="e">
            <v>#N/A</v>
          </cell>
          <cell r="AD79" t="e">
            <v>#N/A</v>
          </cell>
          <cell r="AE79">
            <v>7.3711651938990794</v>
          </cell>
          <cell r="AF79" t="e">
            <v>#N/A</v>
          </cell>
          <cell r="AG79" t="e">
            <v>#N/A</v>
          </cell>
          <cell r="AH79" t="e">
            <v>#N/A</v>
          </cell>
        </row>
        <row r="80">
          <cell r="E80">
            <v>68.909790647665901</v>
          </cell>
          <cell r="V80" t="e">
            <v>#N/A</v>
          </cell>
          <cell r="W80">
            <v>-66.767983694657616</v>
          </cell>
          <cell r="X80" t="e">
            <v>#N/A</v>
          </cell>
          <cell r="Y80" t="e">
            <v>#N/A</v>
          </cell>
          <cell r="Z80" t="e">
            <v>#N/A</v>
          </cell>
          <cell r="AD80" t="e">
            <v>#N/A</v>
          </cell>
          <cell r="AE80">
            <v>2.1418069530082855</v>
          </cell>
          <cell r="AF80" t="e">
            <v>#N/A</v>
          </cell>
          <cell r="AG80" t="e">
            <v>#N/A</v>
          </cell>
          <cell r="AH80" t="e">
            <v>#N/A</v>
          </cell>
        </row>
        <row r="81">
          <cell r="E81">
            <v>69.460821647899294</v>
          </cell>
          <cell r="V81" t="e">
            <v>#N/A</v>
          </cell>
          <cell r="W81">
            <v>-63.380919423580146</v>
          </cell>
          <cell r="X81" t="e">
            <v>#N/A</v>
          </cell>
          <cell r="Y81" t="e">
            <v>#N/A</v>
          </cell>
          <cell r="Z81" t="e">
            <v>#N/A</v>
          </cell>
          <cell r="AD81" t="e">
            <v>#N/A</v>
          </cell>
          <cell r="AE81">
            <v>6.0799022243191496</v>
          </cell>
          <cell r="AF81" t="e">
            <v>#N/A</v>
          </cell>
          <cell r="AG81" t="e">
            <v>#N/A</v>
          </cell>
          <cell r="AH81" t="e">
            <v>#N/A</v>
          </cell>
        </row>
        <row r="82">
          <cell r="E82">
            <v>79.693857210042779</v>
          </cell>
          <cell r="V82" t="e">
            <v>#N/A</v>
          </cell>
          <cell r="W82">
            <v>-77.431205413147623</v>
          </cell>
          <cell r="X82" t="e">
            <v>#N/A</v>
          </cell>
          <cell r="Y82" t="e">
            <v>#N/A</v>
          </cell>
          <cell r="Z82" t="e">
            <v>#N/A</v>
          </cell>
          <cell r="AD82" t="e">
            <v>#N/A</v>
          </cell>
          <cell r="AE82">
            <v>2.2626517968951578</v>
          </cell>
          <cell r="AF82" t="e">
            <v>#N/A</v>
          </cell>
          <cell r="AG82" t="e">
            <v>#N/A</v>
          </cell>
          <cell r="AH82" t="e">
            <v>#N/A</v>
          </cell>
        </row>
        <row r="83">
          <cell r="E83">
            <v>71.153621598747009</v>
          </cell>
          <cell r="V83" t="e">
            <v>#N/A</v>
          </cell>
          <cell r="W83">
            <v>-68.520457443447071</v>
          </cell>
          <cell r="X83" t="e">
            <v>#N/A</v>
          </cell>
          <cell r="Y83" t="e">
            <v>#N/A</v>
          </cell>
          <cell r="Z83" t="e">
            <v>#N/A</v>
          </cell>
          <cell r="AD83" t="e">
            <v>#N/A</v>
          </cell>
          <cell r="AE83">
            <v>2.6331641552999407</v>
          </cell>
          <cell r="AF83" t="e">
            <v>#N/A</v>
          </cell>
          <cell r="AG83" t="e">
            <v>#N/A</v>
          </cell>
          <cell r="AH83" t="e">
            <v>#N/A</v>
          </cell>
        </row>
        <row r="84">
          <cell r="E84">
            <v>88.467663205998662</v>
          </cell>
          <cell r="V84" t="e">
            <v>#N/A</v>
          </cell>
          <cell r="W84">
            <v>-87.846942669106141</v>
          </cell>
          <cell r="X84" t="e">
            <v>#N/A</v>
          </cell>
          <cell r="Y84" t="e">
            <v>#N/A</v>
          </cell>
          <cell r="Z84" t="e">
            <v>#N/A</v>
          </cell>
          <cell r="AD84" t="e">
            <v>#N/A</v>
          </cell>
          <cell r="AE84">
            <v>0.62072053689251994</v>
          </cell>
          <cell r="AF84" t="e">
            <v>#N/A</v>
          </cell>
          <cell r="AG84" t="e">
            <v>#N/A</v>
          </cell>
          <cell r="AH84" t="e">
            <v>#N/A</v>
          </cell>
        </row>
        <row r="85">
          <cell r="E85">
            <v>59.196946805894292</v>
          </cell>
          <cell r="V85" t="e">
            <v>#N/A</v>
          </cell>
          <cell r="W85">
            <v>-56.85310520945643</v>
          </cell>
          <cell r="X85" t="e">
            <v>#N/A</v>
          </cell>
          <cell r="Y85" t="e">
            <v>#N/A</v>
          </cell>
          <cell r="Z85" t="e">
            <v>#N/A</v>
          </cell>
          <cell r="AD85" t="e">
            <v>#N/A</v>
          </cell>
          <cell r="AE85">
            <v>2.3438415964378598</v>
          </cell>
          <cell r="AF85" t="e">
            <v>#N/A</v>
          </cell>
          <cell r="AG85" t="e">
            <v>#N/A</v>
          </cell>
          <cell r="AH85" t="e">
            <v>#N/A</v>
          </cell>
        </row>
        <row r="86">
          <cell r="E86">
            <v>36.048547236377445</v>
          </cell>
          <cell r="V86" t="e">
            <v>#N/A</v>
          </cell>
          <cell r="W86" t="e">
            <v>#N/A</v>
          </cell>
          <cell r="X86">
            <v>17.316534944634959</v>
          </cell>
          <cell r="Y86" t="e">
            <v>#N/A</v>
          </cell>
          <cell r="Z86" t="e">
            <v>#N/A</v>
          </cell>
          <cell r="AD86" t="e">
            <v>#N/A</v>
          </cell>
          <cell r="AE86" t="e">
            <v>#N/A</v>
          </cell>
          <cell r="AF86">
            <v>53.365082181012404</v>
          </cell>
          <cell r="AG86" t="e">
            <v>#N/A</v>
          </cell>
          <cell r="AH86" t="e">
            <v>#N/A</v>
          </cell>
        </row>
        <row r="87">
          <cell r="E87">
            <v>1.9289887229804761</v>
          </cell>
          <cell r="V87" t="e">
            <v>#N/A</v>
          </cell>
          <cell r="W87" t="e">
            <v>#N/A</v>
          </cell>
          <cell r="X87" t="e">
            <v>#N/A</v>
          </cell>
          <cell r="Y87">
            <v>80.377745992754029</v>
          </cell>
          <cell r="Z87" t="e">
            <v>#N/A</v>
          </cell>
          <cell r="AD87" t="e">
            <v>#N/A</v>
          </cell>
          <cell r="AE87" t="e">
            <v>#N/A</v>
          </cell>
          <cell r="AF87" t="e">
            <v>#N/A</v>
          </cell>
          <cell r="AG87">
            <v>82.306734715734507</v>
          </cell>
          <cell r="AH87" t="e">
            <v>#N/A</v>
          </cell>
        </row>
        <row r="88">
          <cell r="E88">
            <v>45.678183629508531</v>
          </cell>
          <cell r="V88" t="e">
            <v>#N/A</v>
          </cell>
          <cell r="W88">
            <v>-43.330161077514447</v>
          </cell>
          <cell r="X88" t="e">
            <v>#N/A</v>
          </cell>
          <cell r="Y88" t="e">
            <v>#N/A</v>
          </cell>
          <cell r="Z88" t="e">
            <v>#N/A</v>
          </cell>
          <cell r="AD88" t="e">
            <v>#N/A</v>
          </cell>
          <cell r="AE88">
            <v>2.3480225519940849</v>
          </cell>
          <cell r="AF88" t="e">
            <v>#N/A</v>
          </cell>
          <cell r="AG88" t="e">
            <v>#N/A</v>
          </cell>
          <cell r="AH88" t="e">
            <v>#N/A</v>
          </cell>
        </row>
        <row r="89">
          <cell r="E89">
            <v>71.670015367823822</v>
          </cell>
          <cell r="V89" t="e">
            <v>#N/A</v>
          </cell>
          <cell r="W89">
            <v>-62.381814314572665</v>
          </cell>
          <cell r="X89" t="e">
            <v>#N/A</v>
          </cell>
          <cell r="Y89" t="e">
            <v>#N/A</v>
          </cell>
          <cell r="Z89" t="e">
            <v>#N/A</v>
          </cell>
          <cell r="AD89" t="e">
            <v>#N/A</v>
          </cell>
          <cell r="AE89">
            <v>9.2882010532511572</v>
          </cell>
          <cell r="AF89" t="e">
            <v>#N/A</v>
          </cell>
          <cell r="AG89" t="e">
            <v>#N/A</v>
          </cell>
          <cell r="AH89" t="e">
            <v>#N/A</v>
          </cell>
        </row>
        <row r="90">
          <cell r="E90">
            <v>61.584707490519186</v>
          </cell>
          <cell r="V90" t="e">
            <v>#N/A</v>
          </cell>
          <cell r="W90">
            <v>-58.533637952965478</v>
          </cell>
          <cell r="X90" t="e">
            <v>#N/A</v>
          </cell>
          <cell r="Y90" t="e">
            <v>#N/A</v>
          </cell>
          <cell r="Z90" t="e">
            <v>#N/A</v>
          </cell>
          <cell r="AD90" t="e">
            <v>#N/A</v>
          </cell>
          <cell r="AE90">
            <v>3.0510695375537074</v>
          </cell>
          <cell r="AF90" t="e">
            <v>#N/A</v>
          </cell>
          <cell r="AG90" t="e">
            <v>#N/A</v>
          </cell>
          <cell r="AH90" t="e">
            <v>#N/A</v>
          </cell>
        </row>
        <row r="91">
          <cell r="E91">
            <v>66.34184608356685</v>
          </cell>
          <cell r="V91" t="e">
            <v>#N/A</v>
          </cell>
          <cell r="W91">
            <v>-61.788524938465272</v>
          </cell>
          <cell r="X91" t="e">
            <v>#N/A</v>
          </cell>
          <cell r="Y91" t="e">
            <v>#N/A</v>
          </cell>
          <cell r="Z91" t="e">
            <v>#N/A</v>
          </cell>
          <cell r="AD91" t="e">
            <v>#N/A</v>
          </cell>
          <cell r="AE91">
            <v>4.5533211451015774</v>
          </cell>
          <cell r="AF91" t="e">
            <v>#N/A</v>
          </cell>
          <cell r="AG91" t="e">
            <v>#N/A</v>
          </cell>
          <cell r="AH91" t="e">
            <v>#N/A</v>
          </cell>
        </row>
        <row r="92">
          <cell r="E92">
            <v>48.363572280992038</v>
          </cell>
          <cell r="V92" t="e">
            <v>#N/A</v>
          </cell>
          <cell r="W92">
            <v>-46.576610838581161</v>
          </cell>
          <cell r="X92" t="e">
            <v>#N/A</v>
          </cell>
          <cell r="Y92" t="e">
            <v>#N/A</v>
          </cell>
          <cell r="Z92" t="e">
            <v>#N/A</v>
          </cell>
          <cell r="AD92" t="e">
            <v>#N/A</v>
          </cell>
          <cell r="AE92">
            <v>1.7869614424108782</v>
          </cell>
          <cell r="AF92" t="e">
            <v>#N/A</v>
          </cell>
          <cell r="AG92" t="e">
            <v>#N/A</v>
          </cell>
          <cell r="AH92" t="e">
            <v>#N/A</v>
          </cell>
        </row>
        <row r="93">
          <cell r="E93">
            <v>55.052205331487038</v>
          </cell>
          <cell r="V93" t="e">
            <v>#N/A</v>
          </cell>
          <cell r="W93">
            <v>-49.792893915412087</v>
          </cell>
          <cell r="X93" t="e">
            <v>#N/A</v>
          </cell>
          <cell r="Y93" t="e">
            <v>#N/A</v>
          </cell>
          <cell r="Z93" t="e">
            <v>#N/A</v>
          </cell>
          <cell r="AD93" t="e">
            <v>#N/A</v>
          </cell>
          <cell r="AE93">
            <v>5.2593114160749526</v>
          </cell>
          <cell r="AF93" t="e">
            <v>#N/A</v>
          </cell>
          <cell r="AG93" t="e">
            <v>#N/A</v>
          </cell>
          <cell r="AH93" t="e">
            <v>#N/A</v>
          </cell>
        </row>
        <row r="94">
          <cell r="E94">
            <v>67.973930212000795</v>
          </cell>
          <cell r="V94" t="e">
            <v>#N/A</v>
          </cell>
          <cell r="W94">
            <v>-61.773700129721071</v>
          </cell>
          <cell r="X94" t="e">
            <v>#N/A</v>
          </cell>
          <cell r="Y94" t="e">
            <v>#N/A</v>
          </cell>
          <cell r="Z94" t="e">
            <v>#N/A</v>
          </cell>
          <cell r="AD94" t="e">
            <v>#N/A</v>
          </cell>
          <cell r="AE94">
            <v>6.2002300822797212</v>
          </cell>
          <cell r="AF94" t="e">
            <v>#N/A</v>
          </cell>
          <cell r="AG94" t="e">
            <v>#N/A</v>
          </cell>
          <cell r="AH94" t="e">
            <v>#N/A</v>
          </cell>
        </row>
        <row r="95">
          <cell r="E95">
            <v>77.868333421819585</v>
          </cell>
          <cell r="V95" t="e">
            <v>#N/A</v>
          </cell>
          <cell r="W95">
            <v>-72.353847383753006</v>
          </cell>
          <cell r="X95" t="e">
            <v>#N/A</v>
          </cell>
          <cell r="Y95" t="e">
            <v>#N/A</v>
          </cell>
          <cell r="Z95" t="e">
            <v>#N/A</v>
          </cell>
          <cell r="AD95" t="e">
            <v>#N/A</v>
          </cell>
          <cell r="AE95">
            <v>5.5144860380665852</v>
          </cell>
          <cell r="AF95" t="e">
            <v>#N/A</v>
          </cell>
          <cell r="AG95" t="e">
            <v>#N/A</v>
          </cell>
          <cell r="AH95" t="e">
            <v>#N/A</v>
          </cell>
        </row>
        <row r="96">
          <cell r="E96">
            <v>76.157504418597497</v>
          </cell>
          <cell r="V96" t="e">
            <v>#N/A</v>
          </cell>
          <cell r="W96">
            <v>-74.634040773888955</v>
          </cell>
          <cell r="X96" t="e">
            <v>#N/A</v>
          </cell>
          <cell r="Y96" t="e">
            <v>#N/A</v>
          </cell>
          <cell r="Z96" t="e">
            <v>#N/A</v>
          </cell>
          <cell r="AD96" t="e">
            <v>#N/A</v>
          </cell>
          <cell r="AE96">
            <v>1.5234636447085359</v>
          </cell>
          <cell r="AF96" t="e">
            <v>#N/A</v>
          </cell>
          <cell r="AG96" t="e">
            <v>#N/A</v>
          </cell>
          <cell r="AH96" t="e">
            <v>#N/A</v>
          </cell>
        </row>
        <row r="97">
          <cell r="E97">
            <v>44.410222779426199</v>
          </cell>
          <cell r="V97" t="e">
            <v>#N/A</v>
          </cell>
          <cell r="W97">
            <v>-43.040017508837977</v>
          </cell>
          <cell r="X97" t="e">
            <v>#N/A</v>
          </cell>
          <cell r="Y97" t="e">
            <v>#N/A</v>
          </cell>
          <cell r="Z97" t="e">
            <v>#N/A</v>
          </cell>
          <cell r="AD97" t="e">
            <v>#N/A</v>
          </cell>
          <cell r="AE97">
            <v>1.3702052705882257</v>
          </cell>
          <cell r="AF97" t="e">
            <v>#N/A</v>
          </cell>
          <cell r="AG97" t="e">
            <v>#N/A</v>
          </cell>
          <cell r="AH97" t="e">
            <v>#N/A</v>
          </cell>
        </row>
        <row r="98">
          <cell r="E98">
            <v>23.110264236028211</v>
          </cell>
          <cell r="V98" t="e">
            <v>#N/A</v>
          </cell>
          <cell r="W98" t="e">
            <v>#N/A</v>
          </cell>
          <cell r="X98">
            <v>15.02970604661564</v>
          </cell>
          <cell r="Y98" t="e">
            <v>#N/A</v>
          </cell>
          <cell r="Z98" t="e">
            <v>#N/A</v>
          </cell>
          <cell r="AD98" t="e">
            <v>#N/A</v>
          </cell>
          <cell r="AE98" t="e">
            <v>#N/A</v>
          </cell>
          <cell r="AF98">
            <v>38.139970282643851</v>
          </cell>
          <cell r="AG98" t="e">
            <v>#N/A</v>
          </cell>
          <cell r="AH98" t="e">
            <v>#N/A</v>
          </cell>
        </row>
        <row r="99">
          <cell r="E99">
            <v>51.371643337150864</v>
          </cell>
          <cell r="V99" t="e">
            <v>#N/A</v>
          </cell>
          <cell r="W99">
            <v>-49.376981278586243</v>
          </cell>
          <cell r="X99" t="e">
            <v>#N/A</v>
          </cell>
          <cell r="Y99" t="e">
            <v>#N/A</v>
          </cell>
          <cell r="Z99" t="e">
            <v>#N/A</v>
          </cell>
          <cell r="AD99" t="e">
            <v>#N/A</v>
          </cell>
          <cell r="AE99">
            <v>1.9946620585646211</v>
          </cell>
          <cell r="AF99" t="e">
            <v>#N/A</v>
          </cell>
          <cell r="AG99" t="e">
            <v>#N/A</v>
          </cell>
          <cell r="AH99" t="e">
            <v>#N/A</v>
          </cell>
        </row>
        <row r="100">
          <cell r="E100">
            <v>45.488232016347837</v>
          </cell>
          <cell r="V100" t="e">
            <v>#N/A</v>
          </cell>
          <cell r="W100">
            <v>-42.590405936641787</v>
          </cell>
          <cell r="X100" t="e">
            <v>#N/A</v>
          </cell>
          <cell r="Y100" t="e">
            <v>#N/A</v>
          </cell>
          <cell r="Z100" t="e">
            <v>#N/A</v>
          </cell>
          <cell r="AD100" t="e">
            <v>#N/A</v>
          </cell>
          <cell r="AE100">
            <v>2.8978260797060487</v>
          </cell>
          <cell r="AF100" t="e">
            <v>#N/A</v>
          </cell>
          <cell r="AG100" t="e">
            <v>#N/A</v>
          </cell>
          <cell r="AH100" t="e">
            <v>#N/A</v>
          </cell>
        </row>
        <row r="101">
          <cell r="E101">
            <v>66.698788377495418</v>
          </cell>
          <cell r="V101" t="e">
            <v>#N/A</v>
          </cell>
          <cell r="W101">
            <v>-63.913920934314497</v>
          </cell>
          <cell r="X101" t="e">
            <v>#N/A</v>
          </cell>
          <cell r="Y101" t="e">
            <v>#N/A</v>
          </cell>
          <cell r="Z101" t="e">
            <v>#N/A</v>
          </cell>
          <cell r="AD101" t="e">
            <v>#N/A</v>
          </cell>
          <cell r="AE101">
            <v>2.7848674431809224</v>
          </cell>
          <cell r="AF101" t="e">
            <v>#N/A</v>
          </cell>
          <cell r="AG101" t="e">
            <v>#N/A</v>
          </cell>
          <cell r="AH101" t="e">
            <v>#N/A</v>
          </cell>
        </row>
        <row r="102">
          <cell r="E102">
            <v>41.690334299034163</v>
          </cell>
          <cell r="V102" t="e">
            <v>#N/A</v>
          </cell>
          <cell r="W102">
            <v>-38.105459611972528</v>
          </cell>
          <cell r="X102" t="e">
            <v>#N/A</v>
          </cell>
          <cell r="Y102" t="e">
            <v>#N/A</v>
          </cell>
          <cell r="Z102" t="e">
            <v>#N/A</v>
          </cell>
          <cell r="AD102" t="e">
            <v>#N/A</v>
          </cell>
          <cell r="AE102">
            <v>3.5848746870616357</v>
          </cell>
          <cell r="AF102" t="e">
            <v>#N/A</v>
          </cell>
          <cell r="AG102" t="e">
            <v>#N/A</v>
          </cell>
          <cell r="AH102" t="e">
            <v>#N/A</v>
          </cell>
        </row>
      </sheetData>
      <sheetData sheetId="3">
        <row r="7">
          <cell r="E7">
            <v>5.5020040588234753</v>
          </cell>
          <cell r="F7">
            <v>1.204044125147719</v>
          </cell>
          <cell r="V7">
            <v>-4.2979599336757559</v>
          </cell>
          <cell r="AH7" t="e">
            <v>#N/A</v>
          </cell>
        </row>
        <row r="8">
          <cell r="E8">
            <v>0.6434321006323831</v>
          </cell>
          <cell r="F8">
            <v>0</v>
          </cell>
          <cell r="V8">
            <v>-0.6434321006323831</v>
          </cell>
          <cell r="AH8" t="e">
            <v>#N/A</v>
          </cell>
        </row>
        <row r="9">
          <cell r="E9">
            <v>0.92811854931009374</v>
          </cell>
          <cell r="F9">
            <v>0.13673933033994795</v>
          </cell>
          <cell r="R9">
            <v>0</v>
          </cell>
          <cell r="S9">
            <v>20</v>
          </cell>
          <cell r="V9">
            <v>-0.79137921897014585</v>
          </cell>
          <cell r="AH9" t="e">
            <v>#N/A</v>
          </cell>
        </row>
        <row r="10">
          <cell r="E10">
            <v>77.121850490635197</v>
          </cell>
          <cell r="F10">
            <v>10.999228636956735</v>
          </cell>
          <cell r="R10">
            <v>20</v>
          </cell>
          <cell r="S10">
            <v>20</v>
          </cell>
          <cell r="W10">
            <v>-66.122621853678467</v>
          </cell>
          <cell r="AH10" t="e">
            <v>#N/A</v>
          </cell>
        </row>
        <row r="11">
          <cell r="E11">
            <v>77.27312005407596</v>
          </cell>
          <cell r="F11">
            <v>11.502952589115353</v>
          </cell>
          <cell r="W11">
            <v>-65.770167464960608</v>
          </cell>
          <cell r="AH11" t="e">
            <v>#N/A</v>
          </cell>
        </row>
        <row r="12">
          <cell r="E12">
            <v>78.679522160146632</v>
          </cell>
          <cell r="F12">
            <v>11.781192136786039</v>
          </cell>
          <cell r="W12">
            <v>-66.898330023360586</v>
          </cell>
          <cell r="AH12" t="e">
            <v>#N/A</v>
          </cell>
        </row>
        <row r="13">
          <cell r="E13">
            <v>35.554146780008224</v>
          </cell>
          <cell r="F13">
            <v>45.528868915209728</v>
          </cell>
          <cell r="R13">
            <v>20</v>
          </cell>
          <cell r="S13">
            <v>0</v>
          </cell>
          <cell r="X13">
            <v>9.9747221352015032</v>
          </cell>
          <cell r="AH13" t="e">
            <v>#N/A</v>
          </cell>
        </row>
        <row r="14">
          <cell r="E14">
            <v>40.852073031066396</v>
          </cell>
          <cell r="F14">
            <v>49.362298919125415</v>
          </cell>
          <cell r="R14">
            <v>20</v>
          </cell>
          <cell r="S14">
            <v>20</v>
          </cell>
          <cell r="X14">
            <v>8.5102258880590185</v>
          </cell>
          <cell r="AH14" t="e">
            <v>#N/A</v>
          </cell>
        </row>
        <row r="15">
          <cell r="E15">
            <v>36.241390309186002</v>
          </cell>
          <cell r="F15">
            <v>45.504373766074821</v>
          </cell>
          <cell r="X15">
            <v>9.2629834568888185</v>
          </cell>
          <cell r="AH15" t="e">
            <v>#N/A</v>
          </cell>
        </row>
        <row r="16">
          <cell r="E16">
            <v>0.78103880907386902</v>
          </cell>
          <cell r="F16">
            <v>80.169239124528559</v>
          </cell>
          <cell r="Y16">
            <v>79.388200315454696</v>
          </cell>
          <cell r="AH16" t="e">
            <v>#N/A</v>
          </cell>
        </row>
        <row r="17">
          <cell r="E17">
            <v>0.64328214217774371</v>
          </cell>
          <cell r="F17">
            <v>76.913100167582044</v>
          </cell>
          <cell r="Y17">
            <v>76.269818025404305</v>
          </cell>
          <cell r="AH17" t="e">
            <v>#N/A</v>
          </cell>
        </row>
        <row r="18">
          <cell r="E18">
            <v>6.5509900414265427</v>
          </cell>
          <cell r="F18">
            <v>60.512772468028942</v>
          </cell>
          <cell r="Y18">
            <v>53.961782426602397</v>
          </cell>
          <cell r="AH18" t="e">
            <v>#N/A</v>
          </cell>
        </row>
        <row r="19">
          <cell r="E19">
            <v>35.332734973061008</v>
          </cell>
          <cell r="V19" t="e">
            <v>#N/A</v>
          </cell>
          <cell r="W19" t="e">
            <v>#N/A</v>
          </cell>
          <cell r="X19">
            <v>4.5714962911924033</v>
          </cell>
          <cell r="Y19" t="e">
            <v>#N/A</v>
          </cell>
          <cell r="Z19" t="e">
            <v>#N/A</v>
          </cell>
          <cell r="AD19" t="e">
            <v>#N/A</v>
          </cell>
          <cell r="AE19" t="e">
            <v>#N/A</v>
          </cell>
          <cell r="AF19">
            <v>39.904231264253411</v>
          </cell>
          <cell r="AG19" t="e">
            <v>#N/A</v>
          </cell>
          <cell r="AH19" t="e">
            <v>#N/A</v>
          </cell>
        </row>
        <row r="20">
          <cell r="E20">
            <v>1.2758163840907377</v>
          </cell>
          <cell r="V20" t="e">
            <v>#N/A</v>
          </cell>
          <cell r="W20" t="e">
            <v>#N/A</v>
          </cell>
          <cell r="X20" t="e">
            <v>#N/A</v>
          </cell>
          <cell r="Y20">
            <v>89.508379097500836</v>
          </cell>
          <cell r="Z20" t="e">
            <v>#N/A</v>
          </cell>
          <cell r="AD20" t="e">
            <v>#N/A</v>
          </cell>
          <cell r="AE20" t="e">
            <v>#N/A</v>
          </cell>
          <cell r="AF20" t="e">
            <v>#N/A</v>
          </cell>
          <cell r="AG20">
            <v>90.784195481591567</v>
          </cell>
          <cell r="AH20" t="e">
            <v>#N/A</v>
          </cell>
        </row>
        <row r="21">
          <cell r="E21">
            <v>0.57458230881344319</v>
          </cell>
          <cell r="V21" t="e">
            <v>#N/A</v>
          </cell>
          <cell r="W21" t="e">
            <v>#N/A</v>
          </cell>
          <cell r="X21" t="e">
            <v>#N/A</v>
          </cell>
          <cell r="Y21">
            <v>78.528561028797952</v>
          </cell>
          <cell r="Z21" t="e">
            <v>#N/A</v>
          </cell>
          <cell r="AD21" t="e">
            <v>#N/A</v>
          </cell>
          <cell r="AE21" t="e">
            <v>#N/A</v>
          </cell>
          <cell r="AF21" t="e">
            <v>#N/A</v>
          </cell>
          <cell r="AG21">
            <v>79.103143337611399</v>
          </cell>
          <cell r="AH21" t="e">
            <v>#N/A</v>
          </cell>
        </row>
        <row r="22">
          <cell r="E22">
            <v>49.705632799899682</v>
          </cell>
          <cell r="V22" t="e">
            <v>#N/A</v>
          </cell>
          <cell r="W22" t="e">
            <v>#N/A</v>
          </cell>
          <cell r="X22">
            <v>2.9804509862603936</v>
          </cell>
          <cell r="Y22" t="e">
            <v>#N/A</v>
          </cell>
          <cell r="Z22" t="e">
            <v>#N/A</v>
          </cell>
          <cell r="AD22" t="e">
            <v>#N/A</v>
          </cell>
          <cell r="AE22" t="e">
            <v>#N/A</v>
          </cell>
          <cell r="AF22">
            <v>52.686083786160076</v>
          </cell>
          <cell r="AG22" t="e">
            <v>#N/A</v>
          </cell>
          <cell r="AH22" t="e">
            <v>#N/A</v>
          </cell>
        </row>
        <row r="23">
          <cell r="E23">
            <v>1.1020829396683922</v>
          </cell>
          <cell r="V23" t="e">
            <v>#N/A</v>
          </cell>
          <cell r="W23" t="e">
            <v>#N/A</v>
          </cell>
          <cell r="X23" t="e">
            <v>#N/A</v>
          </cell>
          <cell r="Y23">
            <v>89.989663635100669</v>
          </cell>
          <cell r="Z23" t="e">
            <v>#N/A</v>
          </cell>
          <cell r="AD23" t="e">
            <v>#N/A</v>
          </cell>
          <cell r="AE23" t="e">
            <v>#N/A</v>
          </cell>
          <cell r="AF23" t="e">
            <v>#N/A</v>
          </cell>
          <cell r="AG23">
            <v>91.091746574769061</v>
          </cell>
          <cell r="AH23" t="e">
            <v>#N/A</v>
          </cell>
        </row>
        <row r="24">
          <cell r="E24">
            <v>47.239952517748698</v>
          </cell>
          <cell r="V24" t="e">
            <v>#N/A</v>
          </cell>
          <cell r="W24" t="e">
            <v>#N/A</v>
          </cell>
          <cell r="X24">
            <v>3.5066153718311313</v>
          </cell>
          <cell r="Y24" t="e">
            <v>#N/A</v>
          </cell>
          <cell r="Z24" t="e">
            <v>#N/A</v>
          </cell>
          <cell r="AD24" t="e">
            <v>#N/A</v>
          </cell>
          <cell r="AE24" t="e">
            <v>#N/A</v>
          </cell>
          <cell r="AF24">
            <v>50.746567889579829</v>
          </cell>
          <cell r="AG24" t="e">
            <v>#N/A</v>
          </cell>
          <cell r="AH24" t="e">
            <v>#N/A</v>
          </cell>
        </row>
        <row r="25">
          <cell r="E25">
            <v>0.92083123176084536</v>
          </cell>
          <cell r="V25" t="e">
            <v>#N/A</v>
          </cell>
          <cell r="W25" t="e">
            <v>#N/A</v>
          </cell>
          <cell r="X25" t="e">
            <v>#N/A</v>
          </cell>
          <cell r="Y25">
            <v>91.656501692311949</v>
          </cell>
          <cell r="Z25" t="e">
            <v>#N/A</v>
          </cell>
          <cell r="AD25" t="e">
            <v>#N/A</v>
          </cell>
          <cell r="AE25" t="e">
            <v>#N/A</v>
          </cell>
          <cell r="AF25" t="e">
            <v>#N/A</v>
          </cell>
          <cell r="AG25">
            <v>92.577332924072792</v>
          </cell>
          <cell r="AH25" t="e">
            <v>#N/A</v>
          </cell>
        </row>
        <row r="26">
          <cell r="E26">
            <v>1.0524108646366581</v>
          </cell>
          <cell r="V26" t="e">
            <v>#N/A</v>
          </cell>
          <cell r="W26" t="e">
            <v>#N/A</v>
          </cell>
          <cell r="X26" t="e">
            <v>#N/A</v>
          </cell>
          <cell r="Y26">
            <v>79.937585692927669</v>
          </cell>
          <cell r="Z26" t="e">
            <v>#N/A</v>
          </cell>
          <cell r="AD26" t="e">
            <v>#N/A</v>
          </cell>
          <cell r="AE26" t="e">
            <v>#N/A</v>
          </cell>
          <cell r="AF26" t="e">
            <v>#N/A</v>
          </cell>
          <cell r="AG26">
            <v>80.989996557564325</v>
          </cell>
          <cell r="AH26" t="e">
            <v>#N/A</v>
          </cell>
        </row>
        <row r="27">
          <cell r="E27">
            <v>0.30864444414429354</v>
          </cell>
          <cell r="V27" t="e">
            <v>#N/A</v>
          </cell>
          <cell r="W27" t="e">
            <v>#N/A</v>
          </cell>
          <cell r="X27" t="e">
            <v>#N/A</v>
          </cell>
          <cell r="Y27">
            <v>68.610897200891117</v>
          </cell>
          <cell r="Z27" t="e">
            <v>#N/A</v>
          </cell>
          <cell r="AD27" t="e">
            <v>#N/A</v>
          </cell>
          <cell r="AE27" t="e">
            <v>#N/A</v>
          </cell>
          <cell r="AF27" t="e">
            <v>#N/A</v>
          </cell>
          <cell r="AG27">
            <v>68.919541645035409</v>
          </cell>
          <cell r="AH27" t="e">
            <v>#N/A</v>
          </cell>
        </row>
        <row r="28">
          <cell r="E28">
            <v>2.2557636835245805</v>
          </cell>
          <cell r="V28" t="e">
            <v>#N/A</v>
          </cell>
          <cell r="W28" t="e">
            <v>#N/A</v>
          </cell>
          <cell r="X28" t="e">
            <v>#N/A</v>
          </cell>
          <cell r="Y28">
            <v>61.920143814363357</v>
          </cell>
          <cell r="Z28" t="e">
            <v>#N/A</v>
          </cell>
          <cell r="AD28" t="e">
            <v>#N/A</v>
          </cell>
          <cell r="AE28" t="e">
            <v>#N/A</v>
          </cell>
          <cell r="AF28" t="e">
            <v>#N/A</v>
          </cell>
          <cell r="AG28">
            <v>64.175907497887934</v>
          </cell>
          <cell r="AH28" t="e">
            <v>#N/A</v>
          </cell>
        </row>
        <row r="29">
          <cell r="E29">
            <v>72.35221610935676</v>
          </cell>
          <cell r="V29" t="e">
            <v>#N/A</v>
          </cell>
          <cell r="W29">
            <v>-71.64487151156321</v>
          </cell>
          <cell r="X29" t="e">
            <v>#N/A</v>
          </cell>
          <cell r="Y29" t="e">
            <v>#N/A</v>
          </cell>
          <cell r="Z29" t="e">
            <v>#N/A</v>
          </cell>
          <cell r="AD29" t="e">
            <v>#N/A</v>
          </cell>
          <cell r="AE29">
            <v>0.70734459779355208</v>
          </cell>
          <cell r="AF29" t="e">
            <v>#N/A</v>
          </cell>
          <cell r="AG29" t="e">
            <v>#N/A</v>
          </cell>
          <cell r="AH29" t="e">
            <v>#N/A</v>
          </cell>
        </row>
        <row r="30">
          <cell r="E30">
            <v>84.353078074403783</v>
          </cell>
          <cell r="V30" t="e">
            <v>#N/A</v>
          </cell>
          <cell r="W30">
            <v>-83.296750676123935</v>
          </cell>
          <cell r="X30" t="e">
            <v>#N/A</v>
          </cell>
          <cell r="Y30" t="e">
            <v>#N/A</v>
          </cell>
          <cell r="Z30" t="e">
            <v>#N/A</v>
          </cell>
          <cell r="AD30" t="e">
            <v>#N/A</v>
          </cell>
          <cell r="AE30">
            <v>1.0563273982798476</v>
          </cell>
          <cell r="AF30" t="e">
            <v>#N/A</v>
          </cell>
          <cell r="AG30" t="e">
            <v>#N/A</v>
          </cell>
          <cell r="AH30" t="e">
            <v>#N/A</v>
          </cell>
        </row>
        <row r="31">
          <cell r="E31">
            <v>1.0291475655846209</v>
          </cell>
          <cell r="R31">
            <v>0</v>
          </cell>
          <cell r="S31">
            <v>-18</v>
          </cell>
          <cell r="V31" t="e">
            <v>#N/A</v>
          </cell>
          <cell r="W31" t="e">
            <v>#N/A</v>
          </cell>
          <cell r="X31" t="e">
            <v>#N/A</v>
          </cell>
          <cell r="Y31">
            <v>72.522834058403973</v>
          </cell>
          <cell r="Z31" t="e">
            <v>#N/A</v>
          </cell>
          <cell r="AD31" t="e">
            <v>#N/A</v>
          </cell>
          <cell r="AE31" t="e">
            <v>#N/A</v>
          </cell>
          <cell r="AF31" t="e">
            <v>#N/A</v>
          </cell>
          <cell r="AG31">
            <v>73.551981623988596</v>
          </cell>
          <cell r="AH31" t="e">
            <v>#N/A</v>
          </cell>
        </row>
        <row r="32">
          <cell r="E32">
            <v>0.92715584987763533</v>
          </cell>
          <cell r="R32">
            <v>100</v>
          </cell>
          <cell r="S32">
            <v>-18</v>
          </cell>
          <cell r="V32" t="e">
            <v>#N/A</v>
          </cell>
          <cell r="W32" t="e">
            <v>#N/A</v>
          </cell>
          <cell r="X32" t="e">
            <v>#N/A</v>
          </cell>
          <cell r="Y32">
            <v>84.788863090513672</v>
          </cell>
          <cell r="Z32" t="e">
            <v>#N/A</v>
          </cell>
          <cell r="AD32" t="e">
            <v>#N/A</v>
          </cell>
          <cell r="AE32" t="e">
            <v>#N/A</v>
          </cell>
          <cell r="AF32" t="e">
            <v>#N/A</v>
          </cell>
          <cell r="AG32">
            <v>85.716018940391308</v>
          </cell>
          <cell r="AH32" t="e">
            <v>#N/A</v>
          </cell>
        </row>
        <row r="33">
          <cell r="E33">
            <v>46.772838334705511</v>
          </cell>
          <cell r="V33" t="e">
            <v>#N/A</v>
          </cell>
          <cell r="W33" t="e">
            <v>#N/A</v>
          </cell>
          <cell r="X33">
            <v>5.4451915883741577</v>
          </cell>
          <cell r="Y33" t="e">
            <v>#N/A</v>
          </cell>
          <cell r="Z33" t="e">
            <v>#N/A</v>
          </cell>
          <cell r="AD33" t="e">
            <v>#N/A</v>
          </cell>
          <cell r="AE33" t="e">
            <v>#N/A</v>
          </cell>
          <cell r="AF33">
            <v>52.218029923079669</v>
          </cell>
          <cell r="AG33" t="e">
            <v>#N/A</v>
          </cell>
          <cell r="AH33" t="e">
            <v>#N/A</v>
          </cell>
        </row>
        <row r="34">
          <cell r="E34">
            <v>0.73805497815028387</v>
          </cell>
          <cell r="R34">
            <v>0</v>
          </cell>
          <cell r="S34">
            <v>20</v>
          </cell>
          <cell r="V34" t="e">
            <v>#N/A</v>
          </cell>
          <cell r="W34" t="e">
            <v>#N/A</v>
          </cell>
          <cell r="X34" t="e">
            <v>#N/A</v>
          </cell>
          <cell r="Y34">
            <v>93.065103049113432</v>
          </cell>
          <cell r="Z34" t="e">
            <v>#N/A</v>
          </cell>
          <cell r="AD34" t="e">
            <v>#N/A</v>
          </cell>
          <cell r="AE34" t="e">
            <v>#N/A</v>
          </cell>
          <cell r="AF34" t="e">
            <v>#N/A</v>
          </cell>
          <cell r="AG34">
            <v>93.80315802726372</v>
          </cell>
          <cell r="AH34" t="e">
            <v>#N/A</v>
          </cell>
        </row>
        <row r="35">
          <cell r="E35">
            <v>43.200757581444634</v>
          </cell>
          <cell r="R35">
            <v>100</v>
          </cell>
          <cell r="S35">
            <v>20</v>
          </cell>
          <cell r="V35" t="e">
            <v>#N/A</v>
          </cell>
          <cell r="W35" t="e">
            <v>#N/A</v>
          </cell>
          <cell r="X35">
            <v>6.1587264951141663</v>
          </cell>
          <cell r="Y35" t="e">
            <v>#N/A</v>
          </cell>
          <cell r="Z35" t="e">
            <v>#N/A</v>
          </cell>
          <cell r="AD35" t="e">
            <v>#N/A</v>
          </cell>
          <cell r="AE35" t="e">
            <v>#N/A</v>
          </cell>
          <cell r="AF35">
            <v>49.3594840765588</v>
          </cell>
          <cell r="AG35" t="e">
            <v>#N/A</v>
          </cell>
          <cell r="AH35" t="e">
            <v>#N/A</v>
          </cell>
        </row>
        <row r="36">
          <cell r="E36">
            <v>2.2268080336434308</v>
          </cell>
          <cell r="V36" t="e">
            <v>#N/A</v>
          </cell>
          <cell r="W36" t="e">
            <v>#N/A</v>
          </cell>
          <cell r="X36" t="e">
            <v>#N/A</v>
          </cell>
          <cell r="Y36">
            <v>80.909602204460782</v>
          </cell>
          <cell r="Z36" t="e">
            <v>#N/A</v>
          </cell>
          <cell r="AD36" t="e">
            <v>#N/A</v>
          </cell>
          <cell r="AE36" t="e">
            <v>#N/A</v>
          </cell>
          <cell r="AF36" t="e">
            <v>#N/A</v>
          </cell>
          <cell r="AG36">
            <v>83.136410238104219</v>
          </cell>
          <cell r="AH36" t="e">
            <v>#N/A</v>
          </cell>
        </row>
        <row r="37">
          <cell r="E37">
            <v>44.604486657987422</v>
          </cell>
          <cell r="V37" t="e">
            <v>#N/A</v>
          </cell>
          <cell r="W37" t="e">
            <v>#N/A</v>
          </cell>
          <cell r="X37">
            <v>5.3698624588987798</v>
          </cell>
          <cell r="Y37" t="e">
            <v>#N/A</v>
          </cell>
          <cell r="Z37" t="e">
            <v>#N/A</v>
          </cell>
          <cell r="AD37" t="e">
            <v>#N/A</v>
          </cell>
          <cell r="AE37" t="e">
            <v>#N/A</v>
          </cell>
          <cell r="AF37">
            <v>49.974349116886202</v>
          </cell>
          <cell r="AG37" t="e">
            <v>#N/A</v>
          </cell>
          <cell r="AH37" t="e">
            <v>#N/A</v>
          </cell>
        </row>
        <row r="38">
          <cell r="E38">
            <v>0.55565679963671366</v>
          </cell>
          <cell r="V38" t="e">
            <v>#N/A</v>
          </cell>
          <cell r="W38" t="e">
            <v>#N/A</v>
          </cell>
          <cell r="X38" t="e">
            <v>#N/A</v>
          </cell>
          <cell r="Y38">
            <v>87.609534182281337</v>
          </cell>
          <cell r="Z38" t="e">
            <v>#N/A</v>
          </cell>
          <cell r="AD38" t="e">
            <v>#N/A</v>
          </cell>
          <cell r="AE38" t="e">
            <v>#N/A</v>
          </cell>
          <cell r="AF38" t="e">
            <v>#N/A</v>
          </cell>
          <cell r="AG38">
            <v>88.165190981918045</v>
          </cell>
          <cell r="AH38" t="e">
            <v>#N/A</v>
          </cell>
        </row>
        <row r="39">
          <cell r="E39">
            <v>0.84656243773291973</v>
          </cell>
          <cell r="V39" t="e">
            <v>#N/A</v>
          </cell>
          <cell r="W39" t="e">
            <v>#N/A</v>
          </cell>
          <cell r="X39" t="e">
            <v>#N/A</v>
          </cell>
          <cell r="Y39">
            <v>81.727634677986543</v>
          </cell>
          <cell r="Z39" t="e">
            <v>#N/A</v>
          </cell>
          <cell r="AD39" t="e">
            <v>#N/A</v>
          </cell>
          <cell r="AE39" t="e">
            <v>#N/A</v>
          </cell>
          <cell r="AF39" t="e">
            <v>#N/A</v>
          </cell>
          <cell r="AG39">
            <v>82.574197115719457</v>
          </cell>
          <cell r="AH39" t="e">
            <v>#N/A</v>
          </cell>
        </row>
        <row r="40">
          <cell r="E40">
            <v>4.5462818285311348</v>
          </cell>
          <cell r="V40" t="e">
            <v>#N/A</v>
          </cell>
          <cell r="W40" t="e">
            <v>#N/A</v>
          </cell>
          <cell r="X40" t="e">
            <v>#N/A</v>
          </cell>
          <cell r="Y40">
            <v>68.332223623306149</v>
          </cell>
          <cell r="Z40" t="e">
            <v>#N/A</v>
          </cell>
          <cell r="AD40" t="e">
            <v>#N/A</v>
          </cell>
          <cell r="AE40" t="e">
            <v>#N/A</v>
          </cell>
          <cell r="AF40" t="e">
            <v>#N/A</v>
          </cell>
          <cell r="AG40">
            <v>72.878505451837285</v>
          </cell>
          <cell r="AH40" t="e">
            <v>#N/A</v>
          </cell>
        </row>
        <row r="41">
          <cell r="E41">
            <v>39.820900932514576</v>
          </cell>
          <cell r="V41" t="e">
            <v>#N/A</v>
          </cell>
          <cell r="W41" t="e">
            <v>#N/A</v>
          </cell>
          <cell r="X41">
            <v>4.6312115140317047</v>
          </cell>
          <cell r="Y41" t="e">
            <v>#N/A</v>
          </cell>
          <cell r="Z41" t="e">
            <v>#N/A</v>
          </cell>
          <cell r="AD41" t="e">
            <v>#N/A</v>
          </cell>
          <cell r="AE41" t="e">
            <v>#N/A</v>
          </cell>
          <cell r="AF41">
            <v>44.45211244654628</v>
          </cell>
          <cell r="AG41" t="e">
            <v>#N/A</v>
          </cell>
          <cell r="AH41" t="e">
            <v>#N/A</v>
          </cell>
        </row>
        <row r="42">
          <cell r="E42">
            <v>81.991532472892416</v>
          </cell>
          <cell r="V42" t="e">
            <v>#N/A</v>
          </cell>
          <cell r="W42">
            <v>-81.107866270632172</v>
          </cell>
          <cell r="X42" t="e">
            <v>#N/A</v>
          </cell>
          <cell r="Y42" t="e">
            <v>#N/A</v>
          </cell>
          <cell r="Z42" t="e">
            <v>#N/A</v>
          </cell>
          <cell r="AD42" t="e">
            <v>#N/A</v>
          </cell>
          <cell r="AE42">
            <v>0.88366620226023751</v>
          </cell>
          <cell r="AF42" t="e">
            <v>#N/A</v>
          </cell>
          <cell r="AG42" t="e">
            <v>#N/A</v>
          </cell>
          <cell r="AH42" t="e">
            <v>#N/A</v>
          </cell>
        </row>
        <row r="43">
          <cell r="E43">
            <v>74.806838794478253</v>
          </cell>
          <cell r="V43" t="e">
            <v>#N/A</v>
          </cell>
          <cell r="W43">
            <v>-74.16452889059687</v>
          </cell>
          <cell r="X43" t="e">
            <v>#N/A</v>
          </cell>
          <cell r="Y43" t="e">
            <v>#N/A</v>
          </cell>
          <cell r="Z43" t="e">
            <v>#N/A</v>
          </cell>
          <cell r="AD43" t="e">
            <v>#N/A</v>
          </cell>
          <cell r="AE43">
            <v>0.6423099038813842</v>
          </cell>
          <cell r="AF43" t="e">
            <v>#N/A</v>
          </cell>
          <cell r="AG43" t="e">
            <v>#N/A</v>
          </cell>
          <cell r="AH43" t="e">
            <v>#N/A</v>
          </cell>
        </row>
        <row r="44">
          <cell r="E44">
            <v>44.451730152864464</v>
          </cell>
          <cell r="V44" t="e">
            <v>#N/A</v>
          </cell>
          <cell r="W44" t="e">
            <v>#N/A</v>
          </cell>
          <cell r="X44">
            <v>6.481083571719914</v>
          </cell>
          <cell r="Y44" t="e">
            <v>#N/A</v>
          </cell>
          <cell r="Z44" t="e">
            <v>#N/A</v>
          </cell>
          <cell r="AD44" t="e">
            <v>#N/A</v>
          </cell>
          <cell r="AE44" t="e">
            <v>#N/A</v>
          </cell>
          <cell r="AF44">
            <v>50.932813724584378</v>
          </cell>
          <cell r="AG44" t="e">
            <v>#N/A</v>
          </cell>
          <cell r="AH44" t="e">
            <v>#N/A</v>
          </cell>
        </row>
        <row r="45">
          <cell r="E45">
            <v>90.24553500201111</v>
          </cell>
          <cell r="V45" t="e">
            <v>#N/A</v>
          </cell>
          <cell r="W45">
            <v>-88.865618585200494</v>
          </cell>
          <cell r="X45" t="e">
            <v>#N/A</v>
          </cell>
          <cell r="Y45" t="e">
            <v>#N/A</v>
          </cell>
          <cell r="Z45" t="e">
            <v>#N/A</v>
          </cell>
          <cell r="AD45" t="e">
            <v>#N/A</v>
          </cell>
          <cell r="AE45">
            <v>1.3799164168106126</v>
          </cell>
          <cell r="AF45" t="e">
            <v>#N/A</v>
          </cell>
          <cell r="AG45" t="e">
            <v>#N/A</v>
          </cell>
          <cell r="AH45" t="e">
            <v>#N/A</v>
          </cell>
        </row>
        <row r="46">
          <cell r="E46">
            <v>1.9559504715751113</v>
          </cell>
          <cell r="V46" t="e">
            <v>#N/A</v>
          </cell>
          <cell r="W46" t="e">
            <v>#N/A</v>
          </cell>
          <cell r="X46" t="e">
            <v>#N/A</v>
          </cell>
          <cell r="Y46">
            <v>98.044049528424893</v>
          </cell>
          <cell r="Z46" t="e">
            <v>#N/A</v>
          </cell>
          <cell r="AD46" t="e">
            <v>#N/A</v>
          </cell>
          <cell r="AE46" t="e">
            <v>#N/A</v>
          </cell>
          <cell r="AF46" t="e">
            <v>#N/A</v>
          </cell>
          <cell r="AG46">
            <v>100</v>
          </cell>
          <cell r="AH46" t="e">
            <v>#N/A</v>
          </cell>
        </row>
        <row r="47">
          <cell r="E47">
            <v>2.6566463479080196</v>
          </cell>
          <cell r="V47" t="e">
            <v>#N/A</v>
          </cell>
          <cell r="W47" t="e">
            <v>#N/A</v>
          </cell>
          <cell r="X47" t="e">
            <v>#N/A</v>
          </cell>
          <cell r="Y47">
            <v>90.373142505241844</v>
          </cell>
          <cell r="Z47" t="e">
            <v>#N/A</v>
          </cell>
          <cell r="AD47" t="e">
            <v>#N/A</v>
          </cell>
          <cell r="AE47" t="e">
            <v>#N/A</v>
          </cell>
          <cell r="AF47" t="e">
            <v>#N/A</v>
          </cell>
          <cell r="AG47">
            <v>93.029788853149867</v>
          </cell>
          <cell r="AH47" t="e">
            <v>#N/A</v>
          </cell>
        </row>
        <row r="48">
          <cell r="E48">
            <v>95.417178884659805</v>
          </cell>
          <cell r="V48" t="e">
            <v>#N/A</v>
          </cell>
          <cell r="W48">
            <v>-88.555130017873012</v>
          </cell>
          <cell r="X48" t="e">
            <v>#N/A</v>
          </cell>
          <cell r="Y48" t="e">
            <v>#N/A</v>
          </cell>
          <cell r="Z48" t="e">
            <v>#N/A</v>
          </cell>
          <cell r="AD48" t="e">
            <v>#N/A</v>
          </cell>
          <cell r="AE48">
            <v>6.8620488667867896</v>
          </cell>
          <cell r="AF48" t="e">
            <v>#N/A</v>
          </cell>
          <cell r="AG48" t="e">
            <v>#N/A</v>
          </cell>
          <cell r="AH48" t="e">
            <v>#N/A</v>
          </cell>
        </row>
        <row r="49">
          <cell r="E49">
            <v>2.6491916978912933</v>
          </cell>
          <cell r="V49" t="e">
            <v>#N/A</v>
          </cell>
          <cell r="W49" t="e">
            <v>#N/A</v>
          </cell>
          <cell r="X49" t="e">
            <v>#N/A</v>
          </cell>
          <cell r="Y49">
            <v>67.422571378163269</v>
          </cell>
          <cell r="Z49" t="e">
            <v>#N/A</v>
          </cell>
          <cell r="AD49" t="e">
            <v>#N/A</v>
          </cell>
          <cell r="AE49" t="e">
            <v>#N/A</v>
          </cell>
          <cell r="AF49" t="e">
            <v>#N/A</v>
          </cell>
          <cell r="AG49">
            <v>70.071763076054566</v>
          </cell>
          <cell r="AH49" t="e">
            <v>#N/A</v>
          </cell>
        </row>
        <row r="50">
          <cell r="E50">
            <v>0.52959942520441894</v>
          </cell>
          <cell r="V50" t="e">
            <v>#N/A</v>
          </cell>
          <cell r="W50" t="e">
            <v>#N/A</v>
          </cell>
          <cell r="X50" t="e">
            <v>#N/A</v>
          </cell>
          <cell r="Y50">
            <v>70.48348687585684</v>
          </cell>
          <cell r="Z50" t="e">
            <v>#N/A</v>
          </cell>
          <cell r="AD50" t="e">
            <v>#N/A</v>
          </cell>
          <cell r="AE50" t="e">
            <v>#N/A</v>
          </cell>
          <cell r="AF50" t="e">
            <v>#N/A</v>
          </cell>
          <cell r="AG50">
            <v>71.013086301061264</v>
          </cell>
          <cell r="AH50" t="e">
            <v>#N/A</v>
          </cell>
        </row>
        <row r="51">
          <cell r="E51">
            <v>1.265354745152987</v>
          </cell>
          <cell r="V51" t="e">
            <v>#N/A</v>
          </cell>
          <cell r="W51" t="e">
            <v>#N/A</v>
          </cell>
          <cell r="X51" t="e">
            <v>#N/A</v>
          </cell>
          <cell r="Y51">
            <v>86.375095238847436</v>
          </cell>
          <cell r="Z51" t="e">
            <v>#N/A</v>
          </cell>
          <cell r="AD51" t="e">
            <v>#N/A</v>
          </cell>
          <cell r="AE51" t="e">
            <v>#N/A</v>
          </cell>
          <cell r="AF51" t="e">
            <v>#N/A</v>
          </cell>
          <cell r="AG51">
            <v>87.640449984000426</v>
          </cell>
          <cell r="AH51" t="e">
            <v>#N/A</v>
          </cell>
        </row>
        <row r="52">
          <cell r="E52">
            <v>0.87574038283622213</v>
          </cell>
          <cell r="V52" t="e">
            <v>#N/A</v>
          </cell>
          <cell r="W52" t="e">
            <v>#N/A</v>
          </cell>
          <cell r="X52" t="e">
            <v>#N/A</v>
          </cell>
          <cell r="Y52">
            <v>60.506351018106109</v>
          </cell>
          <cell r="Z52" t="e">
            <v>#N/A</v>
          </cell>
          <cell r="AD52" t="e">
            <v>#N/A</v>
          </cell>
          <cell r="AE52" t="e">
            <v>#N/A</v>
          </cell>
          <cell r="AF52" t="e">
            <v>#N/A</v>
          </cell>
          <cell r="AG52">
            <v>61.382091400942329</v>
          </cell>
          <cell r="AH52" t="e">
            <v>#N/A</v>
          </cell>
        </row>
        <row r="53">
          <cell r="E53">
            <v>3.3222709498486402</v>
          </cell>
          <cell r="V53" t="e">
            <v>#N/A</v>
          </cell>
          <cell r="W53" t="e">
            <v>#N/A</v>
          </cell>
          <cell r="X53" t="e">
            <v>#N/A</v>
          </cell>
          <cell r="Y53">
            <v>78.628223786476724</v>
          </cell>
          <cell r="Z53" t="e">
            <v>#N/A</v>
          </cell>
          <cell r="AD53" t="e">
            <v>#N/A</v>
          </cell>
          <cell r="AE53" t="e">
            <v>#N/A</v>
          </cell>
          <cell r="AF53" t="e">
            <v>#N/A</v>
          </cell>
          <cell r="AG53">
            <v>81.950494736325368</v>
          </cell>
          <cell r="AH53" t="e">
            <v>#N/A</v>
          </cell>
        </row>
        <row r="54">
          <cell r="E54">
            <v>50.757802146384179</v>
          </cell>
          <cell r="V54" t="e">
            <v>#N/A</v>
          </cell>
          <cell r="W54" t="e">
            <v>#N/A</v>
          </cell>
          <cell r="X54">
            <v>1.5425594878613751</v>
          </cell>
          <cell r="Y54" t="e">
            <v>#N/A</v>
          </cell>
          <cell r="Z54" t="e">
            <v>#N/A</v>
          </cell>
          <cell r="AD54" t="e">
            <v>#N/A</v>
          </cell>
          <cell r="AE54" t="e">
            <v>#N/A</v>
          </cell>
          <cell r="AF54">
            <v>52.300361634245554</v>
          </cell>
          <cell r="AG54" t="e">
            <v>#N/A</v>
          </cell>
          <cell r="AH54" t="e">
            <v>#N/A</v>
          </cell>
        </row>
        <row r="55">
          <cell r="E55">
            <v>1.233124751973613</v>
          </cell>
          <cell r="V55" t="e">
            <v>#N/A</v>
          </cell>
          <cell r="W55" t="e">
            <v>#N/A</v>
          </cell>
          <cell r="X55" t="e">
            <v>#N/A</v>
          </cell>
          <cell r="Y55">
            <v>74.606521524448951</v>
          </cell>
          <cell r="Z55" t="e">
            <v>#N/A</v>
          </cell>
          <cell r="AD55" t="e">
            <v>#N/A</v>
          </cell>
          <cell r="AE55" t="e">
            <v>#N/A</v>
          </cell>
          <cell r="AF55" t="e">
            <v>#N/A</v>
          </cell>
          <cell r="AG55">
            <v>75.83964627642257</v>
          </cell>
          <cell r="AH55" t="e">
            <v>#N/A</v>
          </cell>
        </row>
        <row r="56">
          <cell r="E56">
            <v>0.83700847562206138</v>
          </cell>
          <cell r="V56" t="e">
            <v>#N/A</v>
          </cell>
          <cell r="W56" t="e">
            <v>#N/A</v>
          </cell>
          <cell r="X56" t="e">
            <v>#N/A</v>
          </cell>
          <cell r="Y56">
            <v>75.756018427604559</v>
          </cell>
          <cell r="Z56" t="e">
            <v>#N/A</v>
          </cell>
          <cell r="AD56" t="e">
            <v>#N/A</v>
          </cell>
          <cell r="AE56" t="e">
            <v>#N/A</v>
          </cell>
          <cell r="AF56" t="e">
            <v>#N/A</v>
          </cell>
          <cell r="AG56">
            <v>76.593026903226615</v>
          </cell>
          <cell r="AH56" t="e">
            <v>#N/A</v>
          </cell>
        </row>
        <row r="57">
          <cell r="E57">
            <v>86.79777362932856</v>
          </cell>
          <cell r="V57" t="e">
            <v>#N/A</v>
          </cell>
          <cell r="W57">
            <v>-85.832648494071066</v>
          </cell>
          <cell r="X57" t="e">
            <v>#N/A</v>
          </cell>
          <cell r="Y57" t="e">
            <v>#N/A</v>
          </cell>
          <cell r="Z57" t="e">
            <v>#N/A</v>
          </cell>
          <cell r="AD57" t="e">
            <v>#N/A</v>
          </cell>
          <cell r="AE57">
            <v>0.96512513525749433</v>
          </cell>
          <cell r="AF57" t="e">
            <v>#N/A</v>
          </cell>
          <cell r="AG57" t="e">
            <v>#N/A</v>
          </cell>
          <cell r="AH57" t="e">
            <v>#N/A</v>
          </cell>
        </row>
        <row r="58">
          <cell r="E58">
            <v>59.182475853526753</v>
          </cell>
          <cell r="V58" t="e">
            <v>#N/A</v>
          </cell>
          <cell r="W58" t="e">
            <v>#N/A</v>
          </cell>
          <cell r="X58">
            <v>-13.238606820757198</v>
          </cell>
          <cell r="Y58" t="e">
            <v>#N/A</v>
          </cell>
          <cell r="Z58" t="e">
            <v>#N/A</v>
          </cell>
          <cell r="AD58" t="e">
            <v>#N/A</v>
          </cell>
          <cell r="AE58" t="e">
            <v>#N/A</v>
          </cell>
          <cell r="AF58">
            <v>45.943869032769555</v>
          </cell>
          <cell r="AG58" t="e">
            <v>#N/A</v>
          </cell>
          <cell r="AH58" t="e">
            <v>#N/A</v>
          </cell>
        </row>
        <row r="59">
          <cell r="E59">
            <v>1.1384523690950874</v>
          </cell>
          <cell r="V59" t="e">
            <v>#N/A</v>
          </cell>
          <cell r="W59" t="e">
            <v>#N/A</v>
          </cell>
          <cell r="X59" t="e">
            <v>#N/A</v>
          </cell>
          <cell r="Y59">
            <v>91.722107862115124</v>
          </cell>
          <cell r="Z59" t="e">
            <v>#N/A</v>
          </cell>
          <cell r="AD59" t="e">
            <v>#N/A</v>
          </cell>
          <cell r="AE59" t="e">
            <v>#N/A</v>
          </cell>
          <cell r="AF59" t="e">
            <v>#N/A</v>
          </cell>
          <cell r="AG59">
            <v>92.860560231210215</v>
          </cell>
          <cell r="AH59" t="e">
            <v>#N/A</v>
          </cell>
        </row>
        <row r="60">
          <cell r="E60">
            <v>1.3847509390865855</v>
          </cell>
          <cell r="V60" t="e">
            <v>#N/A</v>
          </cell>
          <cell r="W60" t="e">
            <v>#N/A</v>
          </cell>
          <cell r="X60" t="e">
            <v>#N/A</v>
          </cell>
          <cell r="Y60">
            <v>82.90704560581834</v>
          </cell>
          <cell r="Z60" t="e">
            <v>#N/A</v>
          </cell>
          <cell r="AD60" t="e">
            <v>#N/A</v>
          </cell>
          <cell r="AE60" t="e">
            <v>#N/A</v>
          </cell>
          <cell r="AF60" t="e">
            <v>#N/A</v>
          </cell>
          <cell r="AG60">
            <v>84.291796544904926</v>
          </cell>
          <cell r="AH60" t="e">
            <v>#N/A</v>
          </cell>
        </row>
        <row r="61">
          <cell r="E61">
            <v>0.77616919750336122</v>
          </cell>
          <cell r="V61" t="e">
            <v>#N/A</v>
          </cell>
          <cell r="W61" t="e">
            <v>#N/A</v>
          </cell>
          <cell r="X61" t="e">
            <v>#N/A</v>
          </cell>
          <cell r="Y61">
            <v>76.251059989947422</v>
          </cell>
          <cell r="Z61" t="e">
            <v>#N/A</v>
          </cell>
          <cell r="AD61" t="e">
            <v>#N/A</v>
          </cell>
          <cell r="AE61" t="e">
            <v>#N/A</v>
          </cell>
          <cell r="AF61" t="e">
            <v>#N/A</v>
          </cell>
          <cell r="AG61">
            <v>77.027229187450786</v>
          </cell>
          <cell r="AH61" t="e">
            <v>#N/A</v>
          </cell>
        </row>
        <row r="62">
          <cell r="E62">
            <v>0.81658109165363235</v>
          </cell>
          <cell r="V62" t="e">
            <v>#N/A</v>
          </cell>
          <cell r="W62" t="e">
            <v>#N/A</v>
          </cell>
          <cell r="X62" t="e">
            <v>#N/A</v>
          </cell>
          <cell r="Y62">
            <v>77.793425278434142</v>
          </cell>
          <cell r="Z62" t="e">
            <v>#N/A</v>
          </cell>
          <cell r="AD62" t="e">
            <v>#N/A</v>
          </cell>
          <cell r="AE62" t="e">
            <v>#N/A</v>
          </cell>
          <cell r="AF62" t="e">
            <v>#N/A</v>
          </cell>
          <cell r="AG62">
            <v>78.610006370087774</v>
          </cell>
          <cell r="AH62" t="e">
            <v>#N/A</v>
          </cell>
        </row>
        <row r="63">
          <cell r="E63">
            <v>0.88123298373767223</v>
          </cell>
          <cell r="V63" t="e">
            <v>#N/A</v>
          </cell>
          <cell r="W63" t="e">
            <v>#N/A</v>
          </cell>
          <cell r="X63" t="e">
            <v>#N/A</v>
          </cell>
          <cell r="Y63">
            <v>72.448577026982306</v>
          </cell>
          <cell r="Z63" t="e">
            <v>#N/A</v>
          </cell>
          <cell r="AD63" t="e">
            <v>#N/A</v>
          </cell>
          <cell r="AE63" t="e">
            <v>#N/A</v>
          </cell>
          <cell r="AF63" t="e">
            <v>#N/A</v>
          </cell>
          <cell r="AG63">
            <v>73.329810010719982</v>
          </cell>
          <cell r="AH63" t="e">
            <v>#N/A</v>
          </cell>
        </row>
        <row r="64">
          <cell r="E64">
            <v>4.5203470179859027</v>
          </cell>
          <cell r="V64" t="e">
            <v>#N/A</v>
          </cell>
          <cell r="W64" t="e">
            <v>#N/A</v>
          </cell>
          <cell r="X64" t="e">
            <v>#N/A</v>
          </cell>
          <cell r="Y64">
            <v>56.163906254284001</v>
          </cell>
          <cell r="Z64" t="e">
            <v>#N/A</v>
          </cell>
          <cell r="AD64" t="e">
            <v>#N/A</v>
          </cell>
          <cell r="AE64" t="e">
            <v>#N/A</v>
          </cell>
          <cell r="AF64" t="e">
            <v>#N/A</v>
          </cell>
          <cell r="AG64">
            <v>60.684253272269906</v>
          </cell>
          <cell r="AH64" t="e">
            <v>#N/A</v>
          </cell>
        </row>
        <row r="65">
          <cell r="E65">
            <v>1.1078305822981018</v>
          </cell>
          <cell r="V65" t="e">
            <v>#N/A</v>
          </cell>
          <cell r="W65" t="e">
            <v>#N/A</v>
          </cell>
          <cell r="X65" t="e">
            <v>#N/A</v>
          </cell>
          <cell r="Y65">
            <v>73.565211296045931</v>
          </cell>
          <cell r="Z65" t="e">
            <v>#N/A</v>
          </cell>
          <cell r="AD65" t="e">
            <v>#N/A</v>
          </cell>
          <cell r="AE65" t="e">
            <v>#N/A</v>
          </cell>
          <cell r="AF65" t="e">
            <v>#N/A</v>
          </cell>
          <cell r="AG65">
            <v>74.673041878344037</v>
          </cell>
          <cell r="AH65" t="e">
            <v>#N/A</v>
          </cell>
        </row>
        <row r="66">
          <cell r="E66">
            <v>1.11817811267212</v>
          </cell>
          <cell r="V66" t="e">
            <v>#N/A</v>
          </cell>
          <cell r="W66" t="e">
            <v>#N/A</v>
          </cell>
          <cell r="X66" t="e">
            <v>#N/A</v>
          </cell>
          <cell r="Y66">
            <v>85.913141077493421</v>
          </cell>
          <cell r="Z66" t="e">
            <v>#N/A</v>
          </cell>
          <cell r="AD66" t="e">
            <v>#N/A</v>
          </cell>
          <cell r="AE66" t="e">
            <v>#N/A</v>
          </cell>
          <cell r="AF66" t="e">
            <v>#N/A</v>
          </cell>
          <cell r="AG66">
            <v>87.031319190165547</v>
          </cell>
          <cell r="AH66" t="e">
            <v>#N/A</v>
          </cell>
        </row>
        <row r="67">
          <cell r="E67">
            <v>0.5135816299225614</v>
          </cell>
          <cell r="V67" t="e">
            <v>#N/A</v>
          </cell>
          <cell r="W67" t="e">
            <v>#N/A</v>
          </cell>
          <cell r="X67" t="e">
            <v>#N/A</v>
          </cell>
          <cell r="Y67">
            <v>70.513834391834934</v>
          </cell>
          <cell r="Z67" t="e">
            <v>#N/A</v>
          </cell>
          <cell r="AD67" t="e">
            <v>#N/A</v>
          </cell>
          <cell r="AE67" t="e">
            <v>#N/A</v>
          </cell>
          <cell r="AF67" t="e">
            <v>#N/A</v>
          </cell>
          <cell r="AG67">
            <v>71.027416021757489</v>
          </cell>
          <cell r="AH67" t="e">
            <v>#N/A</v>
          </cell>
        </row>
        <row r="68">
          <cell r="E68">
            <v>0</v>
          </cell>
          <cell r="V68" t="e">
            <v>#N/A</v>
          </cell>
          <cell r="W68" t="e">
            <v>#N/A</v>
          </cell>
          <cell r="X68" t="e">
            <v>#N/A</v>
          </cell>
          <cell r="Y68">
            <v>68.972646097842187</v>
          </cell>
          <cell r="Z68" t="e">
            <v>#N/A</v>
          </cell>
          <cell r="AD68" t="e">
            <v>#N/A</v>
          </cell>
          <cell r="AE68" t="e">
            <v>#N/A</v>
          </cell>
          <cell r="AF68" t="e">
            <v>#N/A</v>
          </cell>
          <cell r="AG68">
            <v>68.972646097842187</v>
          </cell>
          <cell r="AH68" t="e">
            <v>#N/A</v>
          </cell>
        </row>
        <row r="69">
          <cell r="E69">
            <v>42.359504920637562</v>
          </cell>
          <cell r="V69" t="e">
            <v>#N/A</v>
          </cell>
          <cell r="W69" t="e">
            <v>#N/A</v>
          </cell>
          <cell r="X69">
            <v>3.8930549175867171</v>
          </cell>
          <cell r="Y69" t="e">
            <v>#N/A</v>
          </cell>
          <cell r="Z69" t="e">
            <v>#N/A</v>
          </cell>
          <cell r="AD69" t="e">
            <v>#N/A</v>
          </cell>
          <cell r="AE69" t="e">
            <v>#N/A</v>
          </cell>
          <cell r="AF69">
            <v>46.252559838224279</v>
          </cell>
          <cell r="AG69" t="e">
            <v>#N/A</v>
          </cell>
          <cell r="AH69" t="e">
            <v>#N/A</v>
          </cell>
        </row>
        <row r="70">
          <cell r="E70">
            <v>1.5719247268280889</v>
          </cell>
          <cell r="V70" t="e">
            <v>#N/A</v>
          </cell>
          <cell r="W70" t="e">
            <v>#N/A</v>
          </cell>
          <cell r="X70" t="e">
            <v>#N/A</v>
          </cell>
          <cell r="Y70">
            <v>77.841030431232184</v>
          </cell>
          <cell r="Z70" t="e">
            <v>#N/A</v>
          </cell>
          <cell r="AD70" t="e">
            <v>#N/A</v>
          </cell>
          <cell r="AE70" t="e">
            <v>#N/A</v>
          </cell>
          <cell r="AF70" t="e">
            <v>#N/A</v>
          </cell>
          <cell r="AG70">
            <v>79.412955158060271</v>
          </cell>
          <cell r="AH70" t="e">
            <v>#N/A</v>
          </cell>
        </row>
        <row r="71">
          <cell r="E71">
            <v>49.155449490165502</v>
          </cell>
          <cell r="V71" t="e">
            <v>#N/A</v>
          </cell>
          <cell r="W71" t="e">
            <v>#N/A</v>
          </cell>
          <cell r="X71">
            <v>5.8385394894984231</v>
          </cell>
          <cell r="Y71" t="e">
            <v>#N/A</v>
          </cell>
          <cell r="Z71" t="e">
            <v>#N/A</v>
          </cell>
          <cell r="AD71" t="e">
            <v>#N/A</v>
          </cell>
          <cell r="AE71" t="e">
            <v>#N/A</v>
          </cell>
          <cell r="AF71">
            <v>54.993988979663925</v>
          </cell>
          <cell r="AG71" t="e">
            <v>#N/A</v>
          </cell>
          <cell r="AH71" t="e">
            <v>#N/A</v>
          </cell>
        </row>
        <row r="72">
          <cell r="E72">
            <v>100</v>
          </cell>
          <cell r="V72" t="e">
            <v>#N/A</v>
          </cell>
          <cell r="W72">
            <v>-98.380067415557278</v>
          </cell>
          <cell r="X72" t="e">
            <v>#N/A</v>
          </cell>
          <cell r="Y72" t="e">
            <v>#N/A</v>
          </cell>
          <cell r="Z72" t="e">
            <v>#N/A</v>
          </cell>
          <cell r="AD72" t="e">
            <v>#N/A</v>
          </cell>
          <cell r="AE72">
            <v>1.6199325844427257</v>
          </cell>
          <cell r="AF72" t="e">
            <v>#N/A</v>
          </cell>
          <cell r="AG72" t="e">
            <v>#N/A</v>
          </cell>
          <cell r="AH72" t="e">
            <v>#N/A</v>
          </cell>
        </row>
        <row r="73">
          <cell r="E73">
            <v>41.678831524637125</v>
          </cell>
          <cell r="V73" t="e">
            <v>#N/A</v>
          </cell>
          <cell r="W73" t="e">
            <v>#N/A</v>
          </cell>
          <cell r="X73">
            <v>4.497893679843294</v>
          </cell>
          <cell r="Y73" t="e">
            <v>#N/A</v>
          </cell>
          <cell r="Z73" t="e">
            <v>#N/A</v>
          </cell>
          <cell r="AD73" t="e">
            <v>#N/A</v>
          </cell>
          <cell r="AE73" t="e">
            <v>#N/A</v>
          </cell>
          <cell r="AF73">
            <v>46.17672520448042</v>
          </cell>
          <cell r="AG73" t="e">
            <v>#N/A</v>
          </cell>
          <cell r="AH73" t="e">
            <v>#N/A</v>
          </cell>
        </row>
        <row r="74">
          <cell r="E74">
            <v>0.98945160107031549</v>
          </cell>
          <cell r="V74" t="e">
            <v>#N/A</v>
          </cell>
          <cell r="W74" t="e">
            <v>#N/A</v>
          </cell>
          <cell r="X74" t="e">
            <v>#N/A</v>
          </cell>
          <cell r="Y74">
            <v>81.413166467184851</v>
          </cell>
          <cell r="Z74" t="e">
            <v>#N/A</v>
          </cell>
          <cell r="AD74" t="e">
            <v>#N/A</v>
          </cell>
          <cell r="AE74" t="e">
            <v>#N/A</v>
          </cell>
          <cell r="AF74" t="e">
            <v>#N/A</v>
          </cell>
          <cell r="AG74">
            <v>82.402618068255165</v>
          </cell>
          <cell r="AH74" t="e">
            <v>#N/A</v>
          </cell>
        </row>
        <row r="75">
          <cell r="E75">
            <v>0.39455873330205016</v>
          </cell>
          <cell r="V75" t="e">
            <v>#N/A</v>
          </cell>
          <cell r="W75" t="e">
            <v>#N/A</v>
          </cell>
          <cell r="X75" t="e">
            <v>#N/A</v>
          </cell>
          <cell r="Y75">
            <v>79.917144604819455</v>
          </cell>
          <cell r="Z75" t="e">
            <v>#N/A</v>
          </cell>
          <cell r="AD75" t="e">
            <v>#N/A</v>
          </cell>
          <cell r="AE75" t="e">
            <v>#N/A</v>
          </cell>
          <cell r="AF75" t="e">
            <v>#N/A</v>
          </cell>
          <cell r="AG75">
            <v>80.311703338121504</v>
          </cell>
          <cell r="AH75" t="e">
            <v>#N/A</v>
          </cell>
        </row>
        <row r="76">
          <cell r="E76">
            <v>0.41893934356887347</v>
          </cell>
          <cell r="V76" t="e">
            <v>#N/A</v>
          </cell>
          <cell r="W76" t="e">
            <v>#N/A</v>
          </cell>
          <cell r="X76" t="e">
            <v>#N/A</v>
          </cell>
          <cell r="Y76">
            <v>61.002027797245994</v>
          </cell>
          <cell r="Z76" t="e">
            <v>#N/A</v>
          </cell>
          <cell r="AD76" t="e">
            <v>#N/A</v>
          </cell>
          <cell r="AE76" t="e">
            <v>#N/A</v>
          </cell>
          <cell r="AF76" t="e">
            <v>#N/A</v>
          </cell>
          <cell r="AG76">
            <v>61.420967140814867</v>
          </cell>
          <cell r="AH76" t="e">
            <v>#N/A</v>
          </cell>
        </row>
        <row r="77">
          <cell r="E77">
            <v>2.855015972766207</v>
          </cell>
          <cell r="V77" t="e">
            <v>#N/A</v>
          </cell>
          <cell r="W77" t="e">
            <v>#N/A</v>
          </cell>
          <cell r="X77" t="e">
            <v>#N/A</v>
          </cell>
          <cell r="Y77">
            <v>74.841813548210283</v>
          </cell>
          <cell r="Z77" t="e">
            <v>#N/A</v>
          </cell>
          <cell r="AD77" t="e">
            <v>#N/A</v>
          </cell>
          <cell r="AE77" t="e">
            <v>#N/A</v>
          </cell>
          <cell r="AF77" t="e">
            <v>#N/A</v>
          </cell>
          <cell r="AG77">
            <v>77.696829520976493</v>
          </cell>
          <cell r="AH77" t="e">
            <v>#N/A</v>
          </cell>
        </row>
        <row r="78">
          <cell r="E78">
            <v>1.0034610122841041</v>
          </cell>
          <cell r="V78" t="e">
            <v>#N/A</v>
          </cell>
          <cell r="W78" t="e">
            <v>#N/A</v>
          </cell>
          <cell r="X78" t="e">
            <v>#N/A</v>
          </cell>
          <cell r="Y78">
            <v>75.276243188518421</v>
          </cell>
          <cell r="Z78" t="e">
            <v>#N/A</v>
          </cell>
          <cell r="AD78" t="e">
            <v>#N/A</v>
          </cell>
          <cell r="AE78" t="e">
            <v>#N/A</v>
          </cell>
          <cell r="AF78" t="e">
            <v>#N/A</v>
          </cell>
          <cell r="AG78">
            <v>76.279704200802527</v>
          </cell>
          <cell r="AH78" t="e">
            <v>#N/A</v>
          </cell>
        </row>
        <row r="79">
          <cell r="E79">
            <v>35.32745540860445</v>
          </cell>
          <cell r="V79" t="e">
            <v>#N/A</v>
          </cell>
          <cell r="W79" t="e">
            <v>#N/A</v>
          </cell>
          <cell r="X79">
            <v>4.8267281834782807</v>
          </cell>
          <cell r="Y79" t="e">
            <v>#N/A</v>
          </cell>
          <cell r="Z79" t="e">
            <v>#N/A</v>
          </cell>
          <cell r="AD79" t="e">
            <v>#N/A</v>
          </cell>
          <cell r="AE79" t="e">
            <v>#N/A</v>
          </cell>
          <cell r="AF79">
            <v>40.154183592082731</v>
          </cell>
          <cell r="AG79" t="e">
            <v>#N/A</v>
          </cell>
          <cell r="AH79" t="e">
            <v>#N/A</v>
          </cell>
        </row>
        <row r="80">
          <cell r="E80">
            <v>1.4383348292195342</v>
          </cell>
          <cell r="V80" t="e">
            <v>#N/A</v>
          </cell>
          <cell r="W80" t="e">
            <v>#N/A</v>
          </cell>
          <cell r="X80" t="e">
            <v>#N/A</v>
          </cell>
          <cell r="Y80">
            <v>86.004815185071479</v>
          </cell>
          <cell r="Z80" t="e">
            <v>#N/A</v>
          </cell>
          <cell r="AD80" t="e">
            <v>#N/A</v>
          </cell>
          <cell r="AE80" t="e">
            <v>#N/A</v>
          </cell>
          <cell r="AF80" t="e">
            <v>#N/A</v>
          </cell>
          <cell r="AG80">
            <v>87.443150014291007</v>
          </cell>
          <cell r="AH80" t="e">
            <v>#N/A</v>
          </cell>
        </row>
        <row r="81">
          <cell r="E81">
            <v>0.3525426303545795</v>
          </cell>
          <cell r="V81" t="e">
            <v>#N/A</v>
          </cell>
          <cell r="W81" t="e">
            <v>#N/A</v>
          </cell>
          <cell r="X81" t="e">
            <v>#N/A</v>
          </cell>
          <cell r="Y81">
            <v>81.781393619516891</v>
          </cell>
          <cell r="Z81" t="e">
            <v>#N/A</v>
          </cell>
          <cell r="AD81" t="e">
            <v>#N/A</v>
          </cell>
          <cell r="AE81" t="e">
            <v>#N/A</v>
          </cell>
          <cell r="AF81" t="e">
            <v>#N/A</v>
          </cell>
          <cell r="AG81">
            <v>82.133936249871468</v>
          </cell>
          <cell r="AH81" t="e">
            <v>#N/A</v>
          </cell>
        </row>
        <row r="82">
          <cell r="E82">
            <v>1.2869297523133805</v>
          </cell>
          <cell r="V82" t="e">
            <v>#N/A</v>
          </cell>
          <cell r="W82" t="e">
            <v>#N/A</v>
          </cell>
          <cell r="X82" t="e">
            <v>#N/A</v>
          </cell>
          <cell r="Y82">
            <v>96.719498462779953</v>
          </cell>
          <cell r="Z82" t="e">
            <v>#N/A</v>
          </cell>
          <cell r="AD82" t="e">
            <v>#N/A</v>
          </cell>
          <cell r="AE82" t="e">
            <v>#N/A</v>
          </cell>
          <cell r="AF82" t="e">
            <v>#N/A</v>
          </cell>
          <cell r="AG82">
            <v>98.006428215093337</v>
          </cell>
          <cell r="AH82" t="e">
            <v>#N/A</v>
          </cell>
        </row>
        <row r="83">
          <cell r="E83">
            <v>1.3528281575443015</v>
          </cell>
          <cell r="V83" t="e">
            <v>#N/A</v>
          </cell>
          <cell r="W83" t="e">
            <v>#N/A</v>
          </cell>
          <cell r="X83" t="e">
            <v>#N/A</v>
          </cell>
          <cell r="Y83">
            <v>85.785227550215723</v>
          </cell>
          <cell r="Z83" t="e">
            <v>#N/A</v>
          </cell>
          <cell r="AD83" t="e">
            <v>#N/A</v>
          </cell>
          <cell r="AE83" t="e">
            <v>#N/A</v>
          </cell>
          <cell r="AF83" t="e">
            <v>#N/A</v>
          </cell>
          <cell r="AG83">
            <v>87.138055707760017</v>
          </cell>
          <cell r="AH83" t="e">
            <v>#N/A</v>
          </cell>
        </row>
        <row r="84">
          <cell r="E84">
            <v>1.0985170508906086</v>
          </cell>
          <cell r="V84" t="e">
            <v>#N/A</v>
          </cell>
          <cell r="W84" t="e">
            <v>#N/A</v>
          </cell>
          <cell r="X84" t="e">
            <v>#N/A</v>
          </cell>
          <cell r="Y84">
            <v>85.221812459676585</v>
          </cell>
          <cell r="Z84" t="e">
            <v>#N/A</v>
          </cell>
          <cell r="AD84" t="e">
            <v>#N/A</v>
          </cell>
          <cell r="AE84" t="e">
            <v>#N/A</v>
          </cell>
          <cell r="AF84" t="e">
            <v>#N/A</v>
          </cell>
          <cell r="AG84">
            <v>86.320329510567191</v>
          </cell>
          <cell r="AH84" t="e">
            <v>#N/A</v>
          </cell>
        </row>
        <row r="85">
          <cell r="E85">
            <v>0.7299388649184787</v>
          </cell>
          <cell r="V85" t="e">
            <v>#N/A</v>
          </cell>
          <cell r="W85" t="e">
            <v>#N/A</v>
          </cell>
          <cell r="X85" t="e">
            <v>#N/A</v>
          </cell>
          <cell r="Y85">
            <v>80.376574398219788</v>
          </cell>
          <cell r="Z85" t="e">
            <v>#N/A</v>
          </cell>
          <cell r="AD85" t="e">
            <v>#N/A</v>
          </cell>
          <cell r="AE85" t="e">
            <v>#N/A</v>
          </cell>
          <cell r="AF85" t="e">
            <v>#N/A</v>
          </cell>
          <cell r="AG85">
            <v>81.106513263138268</v>
          </cell>
          <cell r="AH85" t="e">
            <v>#N/A</v>
          </cell>
        </row>
        <row r="86">
          <cell r="E86">
            <v>0.79557710395091408</v>
          </cell>
          <cell r="V86" t="e">
            <v>#N/A</v>
          </cell>
          <cell r="W86" t="e">
            <v>#N/A</v>
          </cell>
          <cell r="X86" t="e">
            <v>#N/A</v>
          </cell>
          <cell r="Y86">
            <v>74.552984722251551</v>
          </cell>
          <cell r="Z86" t="e">
            <v>#N/A</v>
          </cell>
          <cell r="AD86" t="e">
            <v>#N/A</v>
          </cell>
          <cell r="AE86" t="e">
            <v>#N/A</v>
          </cell>
          <cell r="AF86" t="e">
            <v>#N/A</v>
          </cell>
          <cell r="AG86">
            <v>75.34856182620247</v>
          </cell>
          <cell r="AH86" t="e">
            <v>#N/A</v>
          </cell>
        </row>
        <row r="87">
          <cell r="E87">
            <v>0.35480648014386867</v>
          </cell>
          <cell r="V87" t="e">
            <v>#N/A</v>
          </cell>
          <cell r="W87" t="e">
            <v>#N/A</v>
          </cell>
          <cell r="X87" t="e">
            <v>#N/A</v>
          </cell>
          <cell r="Y87">
            <v>69.854582970772896</v>
          </cell>
          <cell r="Z87" t="e">
            <v>#N/A</v>
          </cell>
          <cell r="AD87" t="e">
            <v>#N/A</v>
          </cell>
          <cell r="AE87" t="e">
            <v>#N/A</v>
          </cell>
          <cell r="AF87" t="e">
            <v>#N/A</v>
          </cell>
          <cell r="AG87">
            <v>70.20938945091676</v>
          </cell>
          <cell r="AH87" t="e">
            <v>#N/A</v>
          </cell>
        </row>
        <row r="88">
          <cell r="E88">
            <v>0.40397276900965529</v>
          </cell>
          <cell r="V88" t="e">
            <v>#N/A</v>
          </cell>
          <cell r="W88" t="e">
            <v>#N/A</v>
          </cell>
          <cell r="X88" t="e">
            <v>#N/A</v>
          </cell>
          <cell r="Y88">
            <v>63.460268094902105</v>
          </cell>
          <cell r="Z88" t="e">
            <v>#N/A</v>
          </cell>
          <cell r="AD88" t="e">
            <v>#N/A</v>
          </cell>
          <cell r="AE88" t="e">
            <v>#N/A</v>
          </cell>
          <cell r="AF88" t="e">
            <v>#N/A</v>
          </cell>
          <cell r="AG88">
            <v>63.86424086391176</v>
          </cell>
          <cell r="AH88" t="e">
            <v>#N/A</v>
          </cell>
        </row>
        <row r="89">
          <cell r="E89">
            <v>40.839858498584178</v>
          </cell>
          <cell r="V89" t="e">
            <v>#N/A</v>
          </cell>
          <cell r="W89" t="e">
            <v>#N/A</v>
          </cell>
          <cell r="X89">
            <v>4.9129354725161747</v>
          </cell>
          <cell r="Y89" t="e">
            <v>#N/A</v>
          </cell>
          <cell r="Z89" t="e">
            <v>#N/A</v>
          </cell>
          <cell r="AD89" t="e">
            <v>#N/A</v>
          </cell>
          <cell r="AE89" t="e">
            <v>#N/A</v>
          </cell>
          <cell r="AF89">
            <v>45.752793971100353</v>
          </cell>
          <cell r="AG89" t="e">
            <v>#N/A</v>
          </cell>
          <cell r="AH89" t="e">
            <v>#N/A</v>
          </cell>
        </row>
        <row r="90">
          <cell r="E90">
            <v>35.499786613957369</v>
          </cell>
          <cell r="V90" t="e">
            <v>#N/A</v>
          </cell>
          <cell r="W90" t="e">
            <v>#N/A</v>
          </cell>
          <cell r="X90">
            <v>3.2846814896301311</v>
          </cell>
          <cell r="Y90" t="e">
            <v>#N/A</v>
          </cell>
          <cell r="Z90" t="e">
            <v>#N/A</v>
          </cell>
          <cell r="AD90" t="e">
            <v>#N/A</v>
          </cell>
          <cell r="AE90" t="e">
            <v>#N/A</v>
          </cell>
          <cell r="AF90">
            <v>38.7844681035875</v>
          </cell>
          <cell r="AG90" t="e">
            <v>#N/A</v>
          </cell>
          <cell r="AH90" t="e">
            <v>#N/A</v>
          </cell>
        </row>
        <row r="91">
          <cell r="E91">
            <v>1.1018613611117591</v>
          </cell>
          <cell r="V91" t="e">
            <v>#N/A</v>
          </cell>
          <cell r="W91" t="e">
            <v>#N/A</v>
          </cell>
          <cell r="X91" t="e">
            <v>#N/A</v>
          </cell>
          <cell r="Y91">
            <v>63.38288919237047</v>
          </cell>
          <cell r="Z91" t="e">
            <v>#N/A</v>
          </cell>
          <cell r="AD91" t="e">
            <v>#N/A</v>
          </cell>
          <cell r="AE91" t="e">
            <v>#N/A</v>
          </cell>
          <cell r="AF91" t="e">
            <v>#N/A</v>
          </cell>
          <cell r="AG91">
            <v>64.484750553482229</v>
          </cell>
          <cell r="AH91" t="e">
            <v>#N/A</v>
          </cell>
        </row>
        <row r="92">
          <cell r="E92">
            <v>0.74336840114816927</v>
          </cell>
          <cell r="V92" t="e">
            <v>#N/A</v>
          </cell>
          <cell r="W92" t="e">
            <v>#N/A</v>
          </cell>
          <cell r="X92" t="e">
            <v>#N/A</v>
          </cell>
          <cell r="Y92">
            <v>57.916959727850198</v>
          </cell>
          <cell r="Z92" t="e">
            <v>#N/A</v>
          </cell>
          <cell r="AD92" t="e">
            <v>#N/A</v>
          </cell>
          <cell r="AE92" t="e">
            <v>#N/A</v>
          </cell>
          <cell r="AF92" t="e">
            <v>#N/A</v>
          </cell>
          <cell r="AG92">
            <v>58.660328128998366</v>
          </cell>
          <cell r="AH92" t="e">
            <v>#N/A</v>
          </cell>
        </row>
        <row r="93">
          <cell r="E93">
            <v>0.6824622132402105</v>
          </cell>
          <cell r="V93" t="e">
            <v>#N/A</v>
          </cell>
          <cell r="W93" t="e">
            <v>#N/A</v>
          </cell>
          <cell r="X93" t="e">
            <v>#N/A</v>
          </cell>
          <cell r="Y93">
            <v>65.73845253116707</v>
          </cell>
          <cell r="Z93" t="e">
            <v>#N/A</v>
          </cell>
          <cell r="AD93" t="e">
            <v>#N/A</v>
          </cell>
          <cell r="AE93" t="e">
            <v>#N/A</v>
          </cell>
          <cell r="AF93" t="e">
            <v>#N/A</v>
          </cell>
          <cell r="AG93">
            <v>66.420914744407284</v>
          </cell>
          <cell r="AH93" t="e">
            <v>#N/A</v>
          </cell>
        </row>
        <row r="94">
          <cell r="E94">
            <v>44.017362958954678</v>
          </cell>
          <cell r="V94" t="e">
            <v>#N/A</v>
          </cell>
          <cell r="W94" t="e">
            <v>#N/A</v>
          </cell>
          <cell r="X94">
            <v>3.7218539859164963</v>
          </cell>
          <cell r="Y94" t="e">
            <v>#N/A</v>
          </cell>
          <cell r="Z94" t="e">
            <v>#N/A</v>
          </cell>
          <cell r="AD94" t="e">
            <v>#N/A</v>
          </cell>
          <cell r="AE94" t="e">
            <v>#N/A</v>
          </cell>
          <cell r="AF94">
            <v>47.739216944871174</v>
          </cell>
          <cell r="AG94" t="e">
            <v>#N/A</v>
          </cell>
          <cell r="AH94" t="e">
            <v>#N/A</v>
          </cell>
        </row>
        <row r="95">
          <cell r="E95">
            <v>0.73315010140452452</v>
          </cell>
          <cell r="V95" t="e">
            <v>#N/A</v>
          </cell>
          <cell r="W95" t="e">
            <v>#N/A</v>
          </cell>
          <cell r="X95" t="e">
            <v>#N/A</v>
          </cell>
          <cell r="Y95">
            <v>76.360283293207416</v>
          </cell>
          <cell r="Z95" t="e">
            <v>#N/A</v>
          </cell>
          <cell r="AD95" t="e">
            <v>#N/A</v>
          </cell>
          <cell r="AE95" t="e">
            <v>#N/A</v>
          </cell>
          <cell r="AF95" t="e">
            <v>#N/A</v>
          </cell>
          <cell r="AG95">
            <v>77.093433394611935</v>
          </cell>
          <cell r="AH95" t="e">
            <v>#N/A</v>
          </cell>
        </row>
        <row r="96">
          <cell r="E96">
            <v>0.71749661798703523</v>
          </cell>
          <cell r="V96" t="e">
            <v>#N/A</v>
          </cell>
          <cell r="W96" t="e">
            <v>#N/A</v>
          </cell>
          <cell r="X96" t="e">
            <v>#N/A</v>
          </cell>
          <cell r="Y96">
            <v>80.745379302764391</v>
          </cell>
          <cell r="Z96" t="e">
            <v>#N/A</v>
          </cell>
          <cell r="AD96" t="e">
            <v>#N/A</v>
          </cell>
          <cell r="AE96" t="e">
            <v>#N/A</v>
          </cell>
          <cell r="AF96" t="e">
            <v>#N/A</v>
          </cell>
          <cell r="AG96">
            <v>81.462875920751429</v>
          </cell>
          <cell r="AH96" t="e">
            <v>#N/A</v>
          </cell>
        </row>
        <row r="97">
          <cell r="E97">
            <v>0.54996442745501439</v>
          </cell>
          <cell r="V97" t="e">
            <v>#N/A</v>
          </cell>
          <cell r="W97" t="e">
            <v>#N/A</v>
          </cell>
          <cell r="X97" t="e">
            <v>#N/A</v>
          </cell>
          <cell r="Y97">
            <v>61.470446111787268</v>
          </cell>
          <cell r="Z97" t="e">
            <v>#N/A</v>
          </cell>
          <cell r="AD97" t="e">
            <v>#N/A</v>
          </cell>
          <cell r="AE97" t="e">
            <v>#N/A</v>
          </cell>
          <cell r="AF97" t="e">
            <v>#N/A</v>
          </cell>
          <cell r="AG97">
            <v>62.020410539242285</v>
          </cell>
          <cell r="AH97" t="e">
            <v>#N/A</v>
          </cell>
        </row>
        <row r="98">
          <cell r="E98">
            <v>0.266974945168377</v>
          </cell>
          <cell r="V98" t="e">
            <v>#N/A</v>
          </cell>
          <cell r="W98" t="e">
            <v>#N/A</v>
          </cell>
          <cell r="X98" t="e">
            <v>#N/A</v>
          </cell>
          <cell r="Y98">
            <v>54.373235054952957</v>
          </cell>
          <cell r="Z98" t="e">
            <v>#N/A</v>
          </cell>
          <cell r="AD98" t="e">
            <v>#N/A</v>
          </cell>
          <cell r="AE98" t="e">
            <v>#N/A</v>
          </cell>
          <cell r="AF98" t="e">
            <v>#N/A</v>
          </cell>
          <cell r="AG98">
            <v>54.640210000121336</v>
          </cell>
          <cell r="AH98" t="e">
            <v>#N/A</v>
          </cell>
        </row>
        <row r="99">
          <cell r="E99">
            <v>1.6376442681551695</v>
          </cell>
          <cell r="V99" t="e">
            <v>#N/A</v>
          </cell>
          <cell r="W99" t="e">
            <v>#N/A</v>
          </cell>
          <cell r="X99" t="e">
            <v>#N/A</v>
          </cell>
          <cell r="Y99">
            <v>65.456910852835406</v>
          </cell>
          <cell r="Z99" t="e">
            <v>#N/A</v>
          </cell>
          <cell r="AD99" t="e">
            <v>#N/A</v>
          </cell>
          <cell r="AE99" t="e">
            <v>#N/A</v>
          </cell>
          <cell r="AF99" t="e">
            <v>#N/A</v>
          </cell>
          <cell r="AG99">
            <v>67.094555120990577</v>
          </cell>
          <cell r="AH99" t="e">
            <v>#N/A</v>
          </cell>
        </row>
        <row r="100">
          <cell r="E100">
            <v>61.979193438660282</v>
          </cell>
          <cell r="V100" t="e">
            <v>#N/A</v>
          </cell>
          <cell r="W100">
            <v>-60.638965091030727</v>
          </cell>
          <cell r="X100" t="e">
            <v>#N/A</v>
          </cell>
          <cell r="Y100" t="e">
            <v>#N/A</v>
          </cell>
          <cell r="Z100" t="e">
            <v>#N/A</v>
          </cell>
          <cell r="AD100" t="e">
            <v>#N/A</v>
          </cell>
          <cell r="AE100">
            <v>1.3402283476295529</v>
          </cell>
          <cell r="AF100" t="e">
            <v>#N/A</v>
          </cell>
          <cell r="AG100" t="e">
            <v>#N/A</v>
          </cell>
          <cell r="AH100" t="e">
            <v>#N/A</v>
          </cell>
        </row>
        <row r="101">
          <cell r="E101">
            <v>0.87209948344093391</v>
          </cell>
          <cell r="V101" t="e">
            <v>#N/A</v>
          </cell>
          <cell r="W101" t="e">
            <v>#N/A</v>
          </cell>
          <cell r="X101" t="e">
            <v>#N/A</v>
          </cell>
          <cell r="Y101">
            <v>69.447247792551082</v>
          </cell>
          <cell r="Z101" t="e">
            <v>#N/A</v>
          </cell>
          <cell r="AD101" t="e">
            <v>#N/A</v>
          </cell>
          <cell r="AE101" t="e">
            <v>#N/A</v>
          </cell>
          <cell r="AF101" t="e">
            <v>#N/A</v>
          </cell>
          <cell r="AG101">
            <v>70.319347275992016</v>
          </cell>
          <cell r="AH101" t="e">
            <v>#N/A</v>
          </cell>
        </row>
        <row r="102">
          <cell r="E102">
            <v>43.87325297318398</v>
          </cell>
          <cell r="V102" t="e">
            <v>#N/A</v>
          </cell>
          <cell r="W102">
            <v>-42.113801394398664</v>
          </cell>
          <cell r="X102" t="e">
            <v>#N/A</v>
          </cell>
          <cell r="Y102" t="e">
            <v>#N/A</v>
          </cell>
          <cell r="Z102" t="e">
            <v>#N/A</v>
          </cell>
          <cell r="AD102" t="e">
            <v>#N/A</v>
          </cell>
          <cell r="AE102">
            <v>1.7594515787853142</v>
          </cell>
          <cell r="AF102" t="e">
            <v>#N/A</v>
          </cell>
          <cell r="AG102" t="e">
            <v>#N/A</v>
          </cell>
          <cell r="AH102" t="e">
            <v>#N/A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0"/>
  <sheetViews>
    <sheetView zoomScaleNormal="100" workbookViewId="0">
      <selection sqref="A1:S1"/>
    </sheetView>
  </sheetViews>
  <sheetFormatPr defaultColWidth="9.109375" defaultRowHeight="18.600000000000001" customHeight="1" x14ac:dyDescent="0.25"/>
  <cols>
    <col min="1" max="1" width="23.6640625" style="2" customWidth="1"/>
    <col min="2" max="2" width="27.33203125" style="2" bestFit="1" customWidth="1"/>
    <col min="3" max="3" width="24.44140625" style="3" customWidth="1"/>
    <col min="4" max="4" width="2.109375" style="4" customWidth="1"/>
    <col min="5" max="8" width="14.33203125" style="17" customWidth="1"/>
    <col min="9" max="9" width="2.33203125" style="17" customWidth="1"/>
    <col min="10" max="11" width="9.109375" style="18"/>
    <col min="12" max="12" width="2" style="19" customWidth="1"/>
    <col min="13" max="14" width="9.109375" style="20"/>
    <col min="15" max="15" width="2.109375" style="19" customWidth="1"/>
    <col min="16" max="16" width="15.88671875" style="21" bestFit="1" customWidth="1"/>
    <col min="17" max="17" width="2" style="19" customWidth="1"/>
    <col min="18" max="18" width="9.109375" style="21"/>
    <col min="19" max="19" width="18" style="21" customWidth="1"/>
    <col min="20" max="16384" width="9.109375" style="19"/>
  </cols>
  <sheetData>
    <row r="1" spans="1:19" ht="18.600000000000001" customHeight="1" x14ac:dyDescent="0.3">
      <c r="A1" s="120" t="s">
        <v>496</v>
      </c>
      <c r="B1" s="120"/>
      <c r="C1" s="120"/>
      <c r="D1" s="120"/>
      <c r="E1" s="120"/>
      <c r="F1" s="120"/>
      <c r="G1" s="120"/>
      <c r="H1" s="120"/>
      <c r="I1" s="120"/>
      <c r="J1" s="120"/>
      <c r="K1" s="120"/>
      <c r="L1" s="120"/>
      <c r="M1" s="120"/>
      <c r="N1" s="120"/>
      <c r="O1" s="120"/>
      <c r="P1" s="120"/>
      <c r="Q1" s="120"/>
      <c r="R1" s="120"/>
      <c r="S1" s="120"/>
    </row>
    <row r="3" spans="1:19" s="11" customFormat="1" ht="18.600000000000001" customHeight="1" x14ac:dyDescent="0.25">
      <c r="A3" s="25" t="s">
        <v>225</v>
      </c>
      <c r="B3" s="25" t="s">
        <v>224</v>
      </c>
      <c r="C3" s="25" t="s">
        <v>218</v>
      </c>
      <c r="D3" s="4"/>
      <c r="E3" s="26" t="s">
        <v>209</v>
      </c>
      <c r="F3" s="26"/>
      <c r="G3" s="26"/>
      <c r="H3" s="26"/>
      <c r="I3" s="9"/>
      <c r="J3" s="26" t="s">
        <v>217</v>
      </c>
      <c r="K3" s="26"/>
      <c r="M3" s="26" t="s">
        <v>198</v>
      </c>
      <c r="N3" s="26"/>
      <c r="P3" s="22" t="s">
        <v>202</v>
      </c>
      <c r="R3" s="22" t="s">
        <v>205</v>
      </c>
      <c r="S3" s="23" t="s">
        <v>219</v>
      </c>
    </row>
    <row r="4" spans="1:19" s="11" customFormat="1" ht="18.600000000000001" customHeight="1" x14ac:dyDescent="0.25">
      <c r="A4" s="25"/>
      <c r="B4" s="25"/>
      <c r="C4" s="25"/>
      <c r="D4" s="10"/>
      <c r="E4" s="6" t="s">
        <v>220</v>
      </c>
      <c r="F4" s="6" t="s">
        <v>221</v>
      </c>
      <c r="G4" s="6" t="s">
        <v>222</v>
      </c>
      <c r="H4" s="6" t="s">
        <v>223</v>
      </c>
      <c r="I4" s="7"/>
      <c r="J4" s="6" t="s">
        <v>187</v>
      </c>
      <c r="K4" s="6" t="s">
        <v>188</v>
      </c>
      <c r="M4" s="6" t="s">
        <v>187</v>
      </c>
      <c r="N4" s="6" t="s">
        <v>188</v>
      </c>
      <c r="P4" s="22"/>
      <c r="R4" s="22"/>
      <c r="S4" s="24"/>
    </row>
    <row r="5" spans="1:19" s="11" customFormat="1" ht="18.600000000000001" customHeight="1" x14ac:dyDescent="0.25">
      <c r="A5" s="1" t="s">
        <v>71</v>
      </c>
      <c r="B5" s="1" t="s">
        <v>210</v>
      </c>
      <c r="C5" s="1">
        <v>300</v>
      </c>
      <c r="D5" s="5"/>
      <c r="E5" s="12" t="s">
        <v>189</v>
      </c>
      <c r="F5" s="12" t="s">
        <v>189</v>
      </c>
      <c r="G5" s="12" t="s">
        <v>190</v>
      </c>
      <c r="H5" s="12" t="s">
        <v>189</v>
      </c>
      <c r="I5" s="13"/>
      <c r="J5" s="12" t="s">
        <v>191</v>
      </c>
      <c r="K5" s="12" t="s">
        <v>192</v>
      </c>
      <c r="M5" s="14" t="s">
        <v>199</v>
      </c>
      <c r="N5" s="14" t="s">
        <v>200</v>
      </c>
      <c r="P5" s="15" t="s">
        <v>215</v>
      </c>
      <c r="R5" s="15" t="s">
        <v>207</v>
      </c>
      <c r="S5" s="15">
        <v>-100</v>
      </c>
    </row>
    <row r="6" spans="1:19" s="11" customFormat="1" ht="18.600000000000001" customHeight="1" x14ac:dyDescent="0.25">
      <c r="A6" s="1" t="s">
        <v>6</v>
      </c>
      <c r="B6" s="1" t="s">
        <v>211</v>
      </c>
      <c r="C6" s="1">
        <v>400</v>
      </c>
      <c r="D6" s="5"/>
      <c r="E6" s="12" t="s">
        <v>189</v>
      </c>
      <c r="F6" s="12" t="s">
        <v>189</v>
      </c>
      <c r="G6" s="12" t="s">
        <v>189</v>
      </c>
      <c r="H6" s="12" t="s">
        <v>189</v>
      </c>
      <c r="I6" s="13"/>
      <c r="J6" s="12" t="s">
        <v>192</v>
      </c>
      <c r="K6" s="12" t="s">
        <v>192</v>
      </c>
      <c r="M6" s="14" t="s">
        <v>200</v>
      </c>
      <c r="N6" s="14" t="s">
        <v>200</v>
      </c>
      <c r="P6" s="15" t="s">
        <v>214</v>
      </c>
      <c r="R6" s="15" t="s">
        <v>206</v>
      </c>
      <c r="S6" s="15"/>
    </row>
    <row r="7" spans="1:19" s="11" customFormat="1" ht="18.600000000000001" customHeight="1" x14ac:dyDescent="0.25">
      <c r="A7" s="1" t="s">
        <v>9</v>
      </c>
      <c r="B7" s="1" t="s">
        <v>211</v>
      </c>
      <c r="C7" s="1">
        <v>400</v>
      </c>
      <c r="D7" s="5"/>
      <c r="E7" s="12" t="s">
        <v>189</v>
      </c>
      <c r="F7" s="12" t="s">
        <v>189</v>
      </c>
      <c r="G7" s="12" t="s">
        <v>190</v>
      </c>
      <c r="H7" s="12" t="s">
        <v>189</v>
      </c>
      <c r="I7" s="13"/>
      <c r="J7" s="12" t="s">
        <v>191</v>
      </c>
      <c r="K7" s="12" t="s">
        <v>192</v>
      </c>
      <c r="M7" s="14" t="s">
        <v>199</v>
      </c>
      <c r="N7" s="14" t="s">
        <v>200</v>
      </c>
      <c r="P7" s="15" t="s">
        <v>215</v>
      </c>
      <c r="R7" s="15" t="s">
        <v>206</v>
      </c>
      <c r="S7" s="15"/>
    </row>
    <row r="8" spans="1:19" s="11" customFormat="1" ht="18.600000000000001" customHeight="1" x14ac:dyDescent="0.25">
      <c r="A8" s="1" t="s">
        <v>26</v>
      </c>
      <c r="B8" s="1" t="s">
        <v>210</v>
      </c>
      <c r="C8" s="1">
        <v>400</v>
      </c>
      <c r="D8" s="5"/>
      <c r="E8" s="12" t="s">
        <v>190</v>
      </c>
      <c r="F8" s="12" t="s">
        <v>190</v>
      </c>
      <c r="G8" s="12" t="s">
        <v>193</v>
      </c>
      <c r="H8" s="12" t="s">
        <v>189</v>
      </c>
      <c r="I8" s="13"/>
      <c r="J8" s="12" t="s">
        <v>194</v>
      </c>
      <c r="K8" s="12" t="s">
        <v>191</v>
      </c>
      <c r="M8" s="14" t="s">
        <v>201</v>
      </c>
      <c r="N8" s="14" t="s">
        <v>199</v>
      </c>
      <c r="P8" s="15" t="s">
        <v>212</v>
      </c>
      <c r="R8" s="15" t="s">
        <v>207</v>
      </c>
      <c r="S8" s="15">
        <v>-350</v>
      </c>
    </row>
    <row r="9" spans="1:19" s="11" customFormat="1" ht="18.600000000000001" customHeight="1" x14ac:dyDescent="0.25">
      <c r="A9" s="1" t="s">
        <v>28</v>
      </c>
      <c r="B9" s="1" t="s">
        <v>210</v>
      </c>
      <c r="C9" s="1">
        <v>400</v>
      </c>
      <c r="D9" s="5"/>
      <c r="E9" s="12" t="s">
        <v>190</v>
      </c>
      <c r="F9" s="12" t="s">
        <v>190</v>
      </c>
      <c r="G9" s="12" t="s">
        <v>190</v>
      </c>
      <c r="H9" s="12" t="s">
        <v>189</v>
      </c>
      <c r="I9" s="13"/>
      <c r="J9" s="12" t="s">
        <v>194</v>
      </c>
      <c r="K9" s="12" t="s">
        <v>192</v>
      </c>
      <c r="M9" s="14" t="s">
        <v>201</v>
      </c>
      <c r="N9" s="14" t="s">
        <v>200</v>
      </c>
      <c r="P9" s="15" t="s">
        <v>213</v>
      </c>
      <c r="R9" s="15" t="s">
        <v>207</v>
      </c>
      <c r="S9" s="15">
        <v>-100</v>
      </c>
    </row>
    <row r="10" spans="1:19" s="11" customFormat="1" ht="18.600000000000001" customHeight="1" x14ac:dyDescent="0.25">
      <c r="A10" s="1" t="s">
        <v>32</v>
      </c>
      <c r="B10" s="1" t="s">
        <v>210</v>
      </c>
      <c r="C10" s="1">
        <v>400</v>
      </c>
      <c r="D10" s="5"/>
      <c r="E10" s="12" t="s">
        <v>189</v>
      </c>
      <c r="F10" s="12" t="s">
        <v>189</v>
      </c>
      <c r="G10" s="12" t="s">
        <v>190</v>
      </c>
      <c r="H10" s="12" t="s">
        <v>189</v>
      </c>
      <c r="I10" s="13"/>
      <c r="J10" s="12" t="s">
        <v>191</v>
      </c>
      <c r="K10" s="12" t="s">
        <v>192</v>
      </c>
      <c r="M10" s="14" t="s">
        <v>199</v>
      </c>
      <c r="N10" s="14" t="s">
        <v>200</v>
      </c>
      <c r="P10" s="15" t="s">
        <v>215</v>
      </c>
      <c r="R10" s="15" t="s">
        <v>206</v>
      </c>
      <c r="S10" s="15"/>
    </row>
    <row r="11" spans="1:19" s="11" customFormat="1" ht="18.600000000000001" customHeight="1" x14ac:dyDescent="0.25">
      <c r="A11" s="1" t="s">
        <v>34</v>
      </c>
      <c r="B11" s="1" t="s">
        <v>210</v>
      </c>
      <c r="C11" s="1">
        <v>400</v>
      </c>
      <c r="D11" s="5"/>
      <c r="E11" s="12" t="s">
        <v>190</v>
      </c>
      <c r="F11" s="12" t="s">
        <v>190</v>
      </c>
      <c r="G11" s="12" t="s">
        <v>190</v>
      </c>
      <c r="H11" s="12" t="s">
        <v>189</v>
      </c>
      <c r="I11" s="13"/>
      <c r="J11" s="12" t="s">
        <v>194</v>
      </c>
      <c r="K11" s="12" t="s">
        <v>192</v>
      </c>
      <c r="M11" s="14" t="s">
        <v>201</v>
      </c>
      <c r="N11" s="14" t="s">
        <v>200</v>
      </c>
      <c r="P11" s="15" t="s">
        <v>213</v>
      </c>
      <c r="R11" s="15" t="s">
        <v>207</v>
      </c>
      <c r="S11" s="15">
        <v>-100</v>
      </c>
    </row>
    <row r="12" spans="1:19" s="11" customFormat="1" ht="18.600000000000001" customHeight="1" x14ac:dyDescent="0.25">
      <c r="A12" s="1" t="s">
        <v>67</v>
      </c>
      <c r="B12" s="1" t="s">
        <v>210</v>
      </c>
      <c r="C12" s="1">
        <v>400</v>
      </c>
      <c r="D12" s="5"/>
      <c r="E12" s="12" t="s">
        <v>189</v>
      </c>
      <c r="F12" s="12" t="s">
        <v>189</v>
      </c>
      <c r="G12" s="12" t="s">
        <v>189</v>
      </c>
      <c r="H12" s="12" t="s">
        <v>189</v>
      </c>
      <c r="I12" s="13"/>
      <c r="J12" s="12" t="s">
        <v>192</v>
      </c>
      <c r="K12" s="12" t="s">
        <v>192</v>
      </c>
      <c r="M12" s="14" t="s">
        <v>200</v>
      </c>
      <c r="N12" s="14" t="s">
        <v>200</v>
      </c>
      <c r="P12" s="15" t="s">
        <v>214</v>
      </c>
      <c r="R12" s="15" t="s">
        <v>206</v>
      </c>
      <c r="S12" s="15"/>
    </row>
    <row r="13" spans="1:19" s="11" customFormat="1" ht="18.600000000000001" customHeight="1" x14ac:dyDescent="0.25">
      <c r="A13" s="1" t="s">
        <v>105</v>
      </c>
      <c r="B13" s="1" t="s">
        <v>210</v>
      </c>
      <c r="C13" s="1">
        <v>400</v>
      </c>
      <c r="D13" s="5"/>
      <c r="E13" s="12" t="s">
        <v>189</v>
      </c>
      <c r="F13" s="12" t="s">
        <v>189</v>
      </c>
      <c r="G13" s="12" t="s">
        <v>190</v>
      </c>
      <c r="H13" s="12" t="s">
        <v>189</v>
      </c>
      <c r="I13" s="13"/>
      <c r="J13" s="12" t="s">
        <v>191</v>
      </c>
      <c r="K13" s="12" t="s">
        <v>192</v>
      </c>
      <c r="M13" s="14" t="s">
        <v>199</v>
      </c>
      <c r="N13" s="14" t="s">
        <v>200</v>
      </c>
      <c r="P13" s="15" t="s">
        <v>215</v>
      </c>
      <c r="R13" s="15" t="s">
        <v>206</v>
      </c>
      <c r="S13" s="15"/>
    </row>
    <row r="14" spans="1:19" s="11" customFormat="1" ht="18.600000000000001" customHeight="1" x14ac:dyDescent="0.25">
      <c r="A14" s="1" t="s">
        <v>114</v>
      </c>
      <c r="B14" s="1" t="s">
        <v>210</v>
      </c>
      <c r="C14" s="1">
        <v>400</v>
      </c>
      <c r="D14" s="5"/>
      <c r="E14" s="12" t="s">
        <v>189</v>
      </c>
      <c r="F14" s="12" t="s">
        <v>189</v>
      </c>
      <c r="G14" s="12" t="s">
        <v>190</v>
      </c>
      <c r="H14" s="12" t="s">
        <v>189</v>
      </c>
      <c r="I14" s="13"/>
      <c r="J14" s="12" t="s">
        <v>191</v>
      </c>
      <c r="K14" s="12" t="s">
        <v>192</v>
      </c>
      <c r="M14" s="14" t="s">
        <v>199</v>
      </c>
      <c r="N14" s="14" t="s">
        <v>200</v>
      </c>
      <c r="P14" s="15" t="s">
        <v>215</v>
      </c>
      <c r="R14" s="15" t="s">
        <v>206</v>
      </c>
      <c r="S14" s="15"/>
    </row>
    <row r="15" spans="1:19" s="11" customFormat="1" ht="18.600000000000001" customHeight="1" x14ac:dyDescent="0.25">
      <c r="A15" s="1" t="s">
        <v>27</v>
      </c>
      <c r="B15" s="1" t="s">
        <v>210</v>
      </c>
      <c r="C15" s="1">
        <v>500</v>
      </c>
      <c r="D15" s="5"/>
      <c r="E15" s="12" t="s">
        <v>190</v>
      </c>
      <c r="F15" s="12" t="s">
        <v>190</v>
      </c>
      <c r="G15" s="12" t="s">
        <v>193</v>
      </c>
      <c r="H15" s="12" t="s">
        <v>189</v>
      </c>
      <c r="I15" s="13"/>
      <c r="J15" s="12" t="s">
        <v>194</v>
      </c>
      <c r="K15" s="12" t="s">
        <v>191</v>
      </c>
      <c r="M15" s="14" t="s">
        <v>201</v>
      </c>
      <c r="N15" s="14" t="s">
        <v>199</v>
      </c>
      <c r="P15" s="15" t="s">
        <v>212</v>
      </c>
      <c r="R15" s="15" t="s">
        <v>207</v>
      </c>
      <c r="S15" s="15">
        <v>-250</v>
      </c>
    </row>
    <row r="16" spans="1:19" s="11" customFormat="1" ht="18.600000000000001" customHeight="1" x14ac:dyDescent="0.25">
      <c r="A16" s="1" t="s">
        <v>36</v>
      </c>
      <c r="B16" s="1" t="s">
        <v>210</v>
      </c>
      <c r="C16" s="1">
        <v>500</v>
      </c>
      <c r="D16" s="5"/>
      <c r="E16" s="12" t="s">
        <v>190</v>
      </c>
      <c r="F16" s="12" t="s">
        <v>190</v>
      </c>
      <c r="G16" s="12" t="s">
        <v>190</v>
      </c>
      <c r="H16" s="12" t="s">
        <v>189</v>
      </c>
      <c r="I16" s="13"/>
      <c r="J16" s="12" t="s">
        <v>194</v>
      </c>
      <c r="K16" s="12" t="s">
        <v>192</v>
      </c>
      <c r="M16" s="14" t="s">
        <v>201</v>
      </c>
      <c r="N16" s="14" t="s">
        <v>200</v>
      </c>
      <c r="P16" s="15" t="s">
        <v>213</v>
      </c>
      <c r="R16" s="15" t="s">
        <v>206</v>
      </c>
      <c r="S16" s="15"/>
    </row>
    <row r="17" spans="1:19" s="11" customFormat="1" ht="18.600000000000001" customHeight="1" x14ac:dyDescent="0.25">
      <c r="A17" s="1" t="s">
        <v>66</v>
      </c>
      <c r="B17" s="1" t="s">
        <v>210</v>
      </c>
      <c r="C17" s="1">
        <v>500</v>
      </c>
      <c r="D17" s="5"/>
      <c r="E17" s="12" t="s">
        <v>189</v>
      </c>
      <c r="F17" s="12" t="s">
        <v>189</v>
      </c>
      <c r="G17" s="12" t="s">
        <v>189</v>
      </c>
      <c r="H17" s="12" t="s">
        <v>189</v>
      </c>
      <c r="I17" s="13"/>
      <c r="J17" s="12" t="s">
        <v>192</v>
      </c>
      <c r="K17" s="12" t="s">
        <v>192</v>
      </c>
      <c r="M17" s="14" t="s">
        <v>200</v>
      </c>
      <c r="N17" s="14" t="s">
        <v>200</v>
      </c>
      <c r="P17" s="15" t="s">
        <v>214</v>
      </c>
      <c r="R17" s="15" t="s">
        <v>206</v>
      </c>
      <c r="S17" s="15"/>
    </row>
    <row r="18" spans="1:19" s="11" customFormat="1" ht="18.600000000000001" customHeight="1" x14ac:dyDescent="0.25">
      <c r="A18" s="1" t="s">
        <v>70</v>
      </c>
      <c r="B18" s="1" t="s">
        <v>210</v>
      </c>
      <c r="C18" s="1">
        <v>500</v>
      </c>
      <c r="D18" s="5"/>
      <c r="E18" s="12" t="s">
        <v>189</v>
      </c>
      <c r="F18" s="12" t="s">
        <v>189</v>
      </c>
      <c r="G18" s="12" t="s">
        <v>189</v>
      </c>
      <c r="H18" s="12" t="s">
        <v>189</v>
      </c>
      <c r="I18" s="13"/>
      <c r="J18" s="12" t="s">
        <v>192</v>
      </c>
      <c r="K18" s="12" t="s">
        <v>192</v>
      </c>
      <c r="M18" s="14" t="s">
        <v>200</v>
      </c>
      <c r="N18" s="14" t="s">
        <v>200</v>
      </c>
      <c r="P18" s="15" t="s">
        <v>214</v>
      </c>
      <c r="R18" s="15" t="s">
        <v>206</v>
      </c>
      <c r="S18" s="15"/>
    </row>
    <row r="19" spans="1:19" s="11" customFormat="1" ht="18.600000000000001" customHeight="1" x14ac:dyDescent="0.25">
      <c r="A19" s="1" t="s">
        <v>83</v>
      </c>
      <c r="B19" s="1" t="s">
        <v>210</v>
      </c>
      <c r="C19" s="1">
        <v>500</v>
      </c>
      <c r="D19" s="5"/>
      <c r="E19" s="12" t="s">
        <v>189</v>
      </c>
      <c r="F19" s="12" t="s">
        <v>189</v>
      </c>
      <c r="G19" s="12" t="s">
        <v>193</v>
      </c>
      <c r="H19" s="12" t="s">
        <v>189</v>
      </c>
      <c r="I19" s="13"/>
      <c r="J19" s="12" t="s">
        <v>191</v>
      </c>
      <c r="K19" s="12" t="s">
        <v>191</v>
      </c>
      <c r="M19" s="14" t="s">
        <v>199</v>
      </c>
      <c r="N19" s="14" t="s">
        <v>199</v>
      </c>
      <c r="P19" s="15" t="s">
        <v>204</v>
      </c>
      <c r="R19" s="15" t="s">
        <v>207</v>
      </c>
      <c r="S19" s="15">
        <v>-100</v>
      </c>
    </row>
    <row r="20" spans="1:19" s="11" customFormat="1" ht="18.600000000000001" customHeight="1" x14ac:dyDescent="0.25">
      <c r="A20" s="1" t="s">
        <v>92</v>
      </c>
      <c r="B20" s="1" t="s">
        <v>210</v>
      </c>
      <c r="C20" s="1">
        <v>500</v>
      </c>
      <c r="D20" s="5"/>
      <c r="E20" s="12" t="s">
        <v>189</v>
      </c>
      <c r="F20" s="12" t="s">
        <v>189</v>
      </c>
      <c r="G20" s="12" t="s">
        <v>193</v>
      </c>
      <c r="H20" s="12" t="s">
        <v>189</v>
      </c>
      <c r="I20" s="13"/>
      <c r="J20" s="12" t="s">
        <v>191</v>
      </c>
      <c r="K20" s="12" t="s">
        <v>191</v>
      </c>
      <c r="M20" s="14" t="s">
        <v>199</v>
      </c>
      <c r="N20" s="14" t="s">
        <v>199</v>
      </c>
      <c r="P20" s="15" t="s">
        <v>204</v>
      </c>
      <c r="R20" s="15" t="s">
        <v>207</v>
      </c>
      <c r="S20" s="15">
        <v>-100</v>
      </c>
    </row>
    <row r="21" spans="1:19" s="11" customFormat="1" ht="18.600000000000001" customHeight="1" x14ac:dyDescent="0.25">
      <c r="A21" s="1" t="s">
        <v>175</v>
      </c>
      <c r="B21" s="1" t="s">
        <v>211</v>
      </c>
      <c r="C21" s="1">
        <v>500</v>
      </c>
      <c r="D21" s="5"/>
      <c r="E21" s="1" t="s">
        <v>189</v>
      </c>
      <c r="F21" s="1" t="s">
        <v>189</v>
      </c>
      <c r="G21" s="1" t="s">
        <v>193</v>
      </c>
      <c r="H21" s="1" t="s">
        <v>189</v>
      </c>
      <c r="I21" s="13"/>
      <c r="J21" s="1" t="s">
        <v>191</v>
      </c>
      <c r="K21" s="1" t="s">
        <v>191</v>
      </c>
      <c r="M21" s="14" t="s">
        <v>199</v>
      </c>
      <c r="N21" s="14" t="s">
        <v>199</v>
      </c>
      <c r="P21" s="15" t="s">
        <v>204</v>
      </c>
      <c r="R21" s="15" t="s">
        <v>207</v>
      </c>
      <c r="S21" s="15">
        <v>-100</v>
      </c>
    </row>
    <row r="22" spans="1:19" s="11" customFormat="1" ht="18.600000000000001" customHeight="1" x14ac:dyDescent="0.25">
      <c r="A22" s="1" t="s">
        <v>176</v>
      </c>
      <c r="B22" s="1" t="s">
        <v>211</v>
      </c>
      <c r="C22" s="1">
        <v>600</v>
      </c>
      <c r="D22" s="5"/>
      <c r="E22" s="1" t="s">
        <v>189</v>
      </c>
      <c r="F22" s="1" t="s">
        <v>189</v>
      </c>
      <c r="G22" s="1" t="s">
        <v>193</v>
      </c>
      <c r="H22" s="1" t="s">
        <v>189</v>
      </c>
      <c r="I22" s="13"/>
      <c r="J22" s="1" t="s">
        <v>191</v>
      </c>
      <c r="K22" s="1" t="s">
        <v>191</v>
      </c>
      <c r="M22" s="14" t="s">
        <v>199</v>
      </c>
      <c r="N22" s="14" t="s">
        <v>199</v>
      </c>
      <c r="P22" s="15" t="s">
        <v>204</v>
      </c>
      <c r="R22" s="15" t="s">
        <v>206</v>
      </c>
      <c r="S22" s="15"/>
    </row>
    <row r="23" spans="1:19" s="11" customFormat="1" ht="18.600000000000001" customHeight="1" x14ac:dyDescent="0.25">
      <c r="A23" s="1" t="s">
        <v>5</v>
      </c>
      <c r="B23" s="1" t="s">
        <v>211</v>
      </c>
      <c r="C23" s="1">
        <v>600</v>
      </c>
      <c r="D23" s="5"/>
      <c r="E23" s="12" t="s">
        <v>189</v>
      </c>
      <c r="F23" s="12" t="s">
        <v>189</v>
      </c>
      <c r="G23" s="12" t="s">
        <v>193</v>
      </c>
      <c r="H23" s="12" t="s">
        <v>189</v>
      </c>
      <c r="I23" s="13"/>
      <c r="J23" s="12" t="s">
        <v>191</v>
      </c>
      <c r="K23" s="12" t="s">
        <v>191</v>
      </c>
      <c r="M23" s="14" t="s">
        <v>199</v>
      </c>
      <c r="N23" s="14" t="s">
        <v>199</v>
      </c>
      <c r="P23" s="15" t="s">
        <v>204</v>
      </c>
      <c r="R23" s="15" t="s">
        <v>206</v>
      </c>
      <c r="S23" s="15"/>
    </row>
    <row r="24" spans="1:19" s="11" customFormat="1" ht="18.600000000000001" customHeight="1" x14ac:dyDescent="0.25">
      <c r="A24" s="1" t="s">
        <v>177</v>
      </c>
      <c r="B24" s="1" t="s">
        <v>211</v>
      </c>
      <c r="C24" s="1">
        <v>600</v>
      </c>
      <c r="D24" s="5"/>
      <c r="E24" s="1" t="s">
        <v>189</v>
      </c>
      <c r="F24" s="1" t="s">
        <v>189</v>
      </c>
      <c r="G24" s="1" t="s">
        <v>190</v>
      </c>
      <c r="H24" s="1" t="s">
        <v>189</v>
      </c>
      <c r="I24" s="13"/>
      <c r="J24" s="1" t="s">
        <v>191</v>
      </c>
      <c r="K24" s="1" t="s">
        <v>192</v>
      </c>
      <c r="M24" s="8" t="s">
        <v>199</v>
      </c>
      <c r="N24" s="8" t="s">
        <v>200</v>
      </c>
      <c r="P24" s="15" t="s">
        <v>215</v>
      </c>
      <c r="R24" s="15" t="s">
        <v>206</v>
      </c>
      <c r="S24" s="15"/>
    </row>
    <row r="25" spans="1:19" s="11" customFormat="1" ht="18.600000000000001" customHeight="1" x14ac:dyDescent="0.25">
      <c r="A25" s="1" t="s">
        <v>178</v>
      </c>
      <c r="B25" s="1" t="s">
        <v>211</v>
      </c>
      <c r="C25" s="1">
        <v>600</v>
      </c>
      <c r="D25" s="5"/>
      <c r="E25" s="1" t="s">
        <v>189</v>
      </c>
      <c r="F25" s="1" t="s">
        <v>189</v>
      </c>
      <c r="G25" s="1" t="s">
        <v>193</v>
      </c>
      <c r="H25" s="1" t="s">
        <v>189</v>
      </c>
      <c r="I25" s="13"/>
      <c r="J25" s="1" t="s">
        <v>191</v>
      </c>
      <c r="K25" s="1" t="s">
        <v>191</v>
      </c>
      <c r="M25" s="8" t="s">
        <v>199</v>
      </c>
      <c r="N25" s="8" t="s">
        <v>199</v>
      </c>
      <c r="P25" s="15" t="s">
        <v>204</v>
      </c>
      <c r="R25" s="15" t="s">
        <v>206</v>
      </c>
      <c r="S25" s="15"/>
    </row>
    <row r="26" spans="1:19" s="11" customFormat="1" ht="18.600000000000001" customHeight="1" x14ac:dyDescent="0.25">
      <c r="A26" s="1" t="s">
        <v>25</v>
      </c>
      <c r="B26" s="1" t="s">
        <v>210</v>
      </c>
      <c r="C26" s="1">
        <v>600</v>
      </c>
      <c r="D26" s="5"/>
      <c r="E26" s="12" t="s">
        <v>189</v>
      </c>
      <c r="F26" s="12" t="s">
        <v>189</v>
      </c>
      <c r="G26" s="12" t="s">
        <v>193</v>
      </c>
      <c r="H26" s="12" t="s">
        <v>189</v>
      </c>
      <c r="I26" s="13"/>
      <c r="J26" s="12" t="s">
        <v>191</v>
      </c>
      <c r="K26" s="12" t="s">
        <v>191</v>
      </c>
      <c r="M26" s="14" t="s">
        <v>199</v>
      </c>
      <c r="N26" s="14" t="s">
        <v>199</v>
      </c>
      <c r="P26" s="15" t="s">
        <v>204</v>
      </c>
      <c r="R26" s="15" t="s">
        <v>206</v>
      </c>
      <c r="S26" s="15"/>
    </row>
    <row r="27" spans="1:19" s="11" customFormat="1" ht="18.600000000000001" customHeight="1" x14ac:dyDescent="0.25">
      <c r="A27" s="1" t="s">
        <v>35</v>
      </c>
      <c r="B27" s="1" t="s">
        <v>210</v>
      </c>
      <c r="C27" s="1">
        <v>600</v>
      </c>
      <c r="D27" s="5"/>
      <c r="E27" s="12" t="s">
        <v>189</v>
      </c>
      <c r="F27" s="12" t="s">
        <v>189</v>
      </c>
      <c r="G27" s="12" t="s">
        <v>190</v>
      </c>
      <c r="H27" s="12" t="s">
        <v>189</v>
      </c>
      <c r="I27" s="13"/>
      <c r="J27" s="12" t="s">
        <v>191</v>
      </c>
      <c r="K27" s="12" t="s">
        <v>192</v>
      </c>
      <c r="M27" s="14" t="s">
        <v>199</v>
      </c>
      <c r="N27" s="14" t="s">
        <v>200</v>
      </c>
      <c r="P27" s="15" t="s">
        <v>215</v>
      </c>
      <c r="R27" s="15" t="s">
        <v>206</v>
      </c>
      <c r="S27" s="15"/>
    </row>
    <row r="28" spans="1:19" s="11" customFormat="1" ht="18.600000000000001" customHeight="1" x14ac:dyDescent="0.25">
      <c r="A28" s="1" t="s">
        <v>37</v>
      </c>
      <c r="B28" s="1" t="s">
        <v>210</v>
      </c>
      <c r="C28" s="1">
        <v>600</v>
      </c>
      <c r="D28" s="5"/>
      <c r="E28" s="12" t="s">
        <v>189</v>
      </c>
      <c r="F28" s="12" t="s">
        <v>189</v>
      </c>
      <c r="G28" s="12" t="s">
        <v>190</v>
      </c>
      <c r="H28" s="12" t="s">
        <v>189</v>
      </c>
      <c r="I28" s="13"/>
      <c r="J28" s="12" t="s">
        <v>191</v>
      </c>
      <c r="K28" s="12" t="s">
        <v>192</v>
      </c>
      <c r="M28" s="14" t="s">
        <v>199</v>
      </c>
      <c r="N28" s="14" t="s">
        <v>200</v>
      </c>
      <c r="P28" s="15" t="s">
        <v>215</v>
      </c>
      <c r="R28" s="15" t="s">
        <v>206</v>
      </c>
      <c r="S28" s="15"/>
    </row>
    <row r="29" spans="1:19" s="11" customFormat="1" ht="18.600000000000001" customHeight="1" x14ac:dyDescent="0.25">
      <c r="A29" s="1" t="s">
        <v>38</v>
      </c>
      <c r="B29" s="1" t="s">
        <v>210</v>
      </c>
      <c r="C29" s="1">
        <v>600</v>
      </c>
      <c r="D29" s="5"/>
      <c r="E29" s="12" t="s">
        <v>189</v>
      </c>
      <c r="F29" s="12" t="s">
        <v>189</v>
      </c>
      <c r="G29" s="12" t="s">
        <v>190</v>
      </c>
      <c r="H29" s="12" t="s">
        <v>189</v>
      </c>
      <c r="I29" s="13"/>
      <c r="J29" s="12" t="s">
        <v>191</v>
      </c>
      <c r="K29" s="12" t="s">
        <v>192</v>
      </c>
      <c r="M29" s="14" t="s">
        <v>199</v>
      </c>
      <c r="N29" s="14" t="s">
        <v>200</v>
      </c>
      <c r="P29" s="15" t="s">
        <v>215</v>
      </c>
      <c r="R29" s="15" t="s">
        <v>206</v>
      </c>
      <c r="S29" s="15"/>
    </row>
    <row r="30" spans="1:19" s="11" customFormat="1" ht="18.600000000000001" customHeight="1" x14ac:dyDescent="0.25">
      <c r="A30" s="1" t="s">
        <v>39</v>
      </c>
      <c r="B30" s="1" t="s">
        <v>210</v>
      </c>
      <c r="C30" s="1">
        <v>600</v>
      </c>
      <c r="D30" s="5"/>
      <c r="E30" s="12" t="s">
        <v>189</v>
      </c>
      <c r="F30" s="12" t="s">
        <v>189</v>
      </c>
      <c r="G30" s="12" t="s">
        <v>190</v>
      </c>
      <c r="H30" s="12" t="s">
        <v>189</v>
      </c>
      <c r="I30" s="13"/>
      <c r="J30" s="12" t="s">
        <v>191</v>
      </c>
      <c r="K30" s="12" t="s">
        <v>192</v>
      </c>
      <c r="M30" s="14" t="s">
        <v>199</v>
      </c>
      <c r="N30" s="14" t="s">
        <v>200</v>
      </c>
      <c r="P30" s="15" t="s">
        <v>215</v>
      </c>
      <c r="R30" s="15" t="s">
        <v>206</v>
      </c>
      <c r="S30" s="15"/>
    </row>
    <row r="31" spans="1:19" s="11" customFormat="1" ht="18.600000000000001" customHeight="1" x14ac:dyDescent="0.25">
      <c r="A31" s="1" t="s">
        <v>40</v>
      </c>
      <c r="B31" s="1" t="s">
        <v>210</v>
      </c>
      <c r="C31" s="1">
        <v>600</v>
      </c>
      <c r="D31" s="5"/>
      <c r="E31" s="12" t="s">
        <v>190</v>
      </c>
      <c r="F31" s="12" t="s">
        <v>190</v>
      </c>
      <c r="G31" s="12" t="s">
        <v>190</v>
      </c>
      <c r="H31" s="12" t="s">
        <v>189</v>
      </c>
      <c r="I31" s="13"/>
      <c r="J31" s="12" t="s">
        <v>194</v>
      </c>
      <c r="K31" s="12" t="s">
        <v>192</v>
      </c>
      <c r="M31" s="14" t="s">
        <v>201</v>
      </c>
      <c r="N31" s="14" t="s">
        <v>200</v>
      </c>
      <c r="P31" s="15" t="s">
        <v>213</v>
      </c>
      <c r="R31" s="15" t="s">
        <v>206</v>
      </c>
      <c r="S31" s="15"/>
    </row>
    <row r="32" spans="1:19" s="11" customFormat="1" ht="18.600000000000001" customHeight="1" x14ac:dyDescent="0.25">
      <c r="A32" s="1" t="s">
        <v>43</v>
      </c>
      <c r="B32" s="1" t="s">
        <v>210</v>
      </c>
      <c r="C32" s="1">
        <v>600</v>
      </c>
      <c r="D32" s="5"/>
      <c r="E32" s="12" t="s">
        <v>190</v>
      </c>
      <c r="F32" s="12" t="s">
        <v>190</v>
      </c>
      <c r="G32" s="12" t="s">
        <v>190</v>
      </c>
      <c r="H32" s="12" t="s">
        <v>189</v>
      </c>
      <c r="I32" s="13"/>
      <c r="J32" s="12" t="s">
        <v>194</v>
      </c>
      <c r="K32" s="12" t="s">
        <v>192</v>
      </c>
      <c r="M32" s="14" t="s">
        <v>201</v>
      </c>
      <c r="N32" s="14" t="s">
        <v>200</v>
      </c>
      <c r="P32" s="15" t="s">
        <v>213</v>
      </c>
      <c r="R32" s="15" t="s">
        <v>206</v>
      </c>
      <c r="S32" s="15"/>
    </row>
    <row r="33" spans="1:19" s="11" customFormat="1" ht="18.600000000000001" customHeight="1" x14ac:dyDescent="0.25">
      <c r="A33" s="1" t="s">
        <v>65</v>
      </c>
      <c r="B33" s="1" t="s">
        <v>210</v>
      </c>
      <c r="C33" s="1">
        <v>600</v>
      </c>
      <c r="D33" s="5"/>
      <c r="E33" s="12" t="s">
        <v>189</v>
      </c>
      <c r="F33" s="12" t="s">
        <v>189</v>
      </c>
      <c r="G33" s="12" t="s">
        <v>189</v>
      </c>
      <c r="H33" s="12" t="s">
        <v>189</v>
      </c>
      <c r="I33" s="13"/>
      <c r="J33" s="12" t="s">
        <v>192</v>
      </c>
      <c r="K33" s="12" t="s">
        <v>192</v>
      </c>
      <c r="M33" s="14" t="s">
        <v>200</v>
      </c>
      <c r="N33" s="14" t="s">
        <v>200</v>
      </c>
      <c r="P33" s="15" t="s">
        <v>214</v>
      </c>
      <c r="R33" s="15" t="s">
        <v>206</v>
      </c>
      <c r="S33" s="15"/>
    </row>
    <row r="34" spans="1:19" s="11" customFormat="1" ht="18.600000000000001" customHeight="1" x14ac:dyDescent="0.25">
      <c r="A34" s="1" t="s">
        <v>69</v>
      </c>
      <c r="B34" s="1" t="s">
        <v>210</v>
      </c>
      <c r="C34" s="1">
        <v>600</v>
      </c>
      <c r="D34" s="5"/>
      <c r="E34" s="12" t="s">
        <v>189</v>
      </c>
      <c r="F34" s="12" t="s">
        <v>189</v>
      </c>
      <c r="G34" s="12" t="s">
        <v>190</v>
      </c>
      <c r="H34" s="12" t="s">
        <v>189</v>
      </c>
      <c r="I34" s="13"/>
      <c r="J34" s="12" t="s">
        <v>191</v>
      </c>
      <c r="K34" s="12" t="s">
        <v>192</v>
      </c>
      <c r="M34" s="14" t="s">
        <v>199</v>
      </c>
      <c r="N34" s="14" t="s">
        <v>200</v>
      </c>
      <c r="P34" s="15" t="s">
        <v>215</v>
      </c>
      <c r="R34" s="15" t="s">
        <v>206</v>
      </c>
      <c r="S34" s="15"/>
    </row>
    <row r="35" spans="1:19" s="11" customFormat="1" ht="18.600000000000001" customHeight="1" x14ac:dyDescent="0.25">
      <c r="A35" s="1" t="s">
        <v>72</v>
      </c>
      <c r="B35" s="1" t="s">
        <v>210</v>
      </c>
      <c r="C35" s="1">
        <v>600</v>
      </c>
      <c r="D35" s="5"/>
      <c r="E35" s="12" t="s">
        <v>189</v>
      </c>
      <c r="F35" s="12" t="s">
        <v>189</v>
      </c>
      <c r="G35" s="12" t="s">
        <v>190</v>
      </c>
      <c r="H35" s="12" t="s">
        <v>189</v>
      </c>
      <c r="I35" s="13"/>
      <c r="J35" s="12" t="s">
        <v>191</v>
      </c>
      <c r="K35" s="12" t="s">
        <v>192</v>
      </c>
      <c r="M35" s="14" t="s">
        <v>199</v>
      </c>
      <c r="N35" s="14" t="s">
        <v>200</v>
      </c>
      <c r="P35" s="15" t="s">
        <v>215</v>
      </c>
      <c r="R35" s="15" t="s">
        <v>206</v>
      </c>
      <c r="S35" s="15"/>
    </row>
    <row r="36" spans="1:19" s="11" customFormat="1" ht="18.600000000000001" customHeight="1" x14ac:dyDescent="0.25">
      <c r="A36" s="1" t="s">
        <v>73</v>
      </c>
      <c r="B36" s="1" t="s">
        <v>210</v>
      </c>
      <c r="C36" s="1">
        <v>600</v>
      </c>
      <c r="D36" s="5"/>
      <c r="E36" s="12" t="s">
        <v>189</v>
      </c>
      <c r="F36" s="12" t="s">
        <v>189</v>
      </c>
      <c r="G36" s="12" t="s">
        <v>190</v>
      </c>
      <c r="H36" s="12" t="s">
        <v>189</v>
      </c>
      <c r="I36" s="13"/>
      <c r="J36" s="12" t="s">
        <v>191</v>
      </c>
      <c r="K36" s="12" t="s">
        <v>192</v>
      </c>
      <c r="M36" s="14" t="s">
        <v>199</v>
      </c>
      <c r="N36" s="14" t="s">
        <v>200</v>
      </c>
      <c r="P36" s="15" t="s">
        <v>215</v>
      </c>
      <c r="R36" s="15" t="s">
        <v>206</v>
      </c>
      <c r="S36" s="15"/>
    </row>
    <row r="37" spans="1:19" s="11" customFormat="1" ht="18.600000000000001" customHeight="1" x14ac:dyDescent="0.25">
      <c r="A37" s="1" t="s">
        <v>77</v>
      </c>
      <c r="B37" s="1" t="s">
        <v>210</v>
      </c>
      <c r="C37" s="1">
        <v>600</v>
      </c>
      <c r="D37" s="5"/>
      <c r="E37" s="12" t="s">
        <v>189</v>
      </c>
      <c r="F37" s="12" t="s">
        <v>189</v>
      </c>
      <c r="G37" s="12" t="s">
        <v>193</v>
      </c>
      <c r="H37" s="12" t="s">
        <v>189</v>
      </c>
      <c r="I37" s="13"/>
      <c r="J37" s="12" t="s">
        <v>191</v>
      </c>
      <c r="K37" s="12" t="s">
        <v>191</v>
      </c>
      <c r="M37" s="14" t="s">
        <v>199</v>
      </c>
      <c r="N37" s="14" t="s">
        <v>199</v>
      </c>
      <c r="P37" s="15" t="s">
        <v>204</v>
      </c>
      <c r="R37" s="15" t="s">
        <v>206</v>
      </c>
      <c r="S37" s="15"/>
    </row>
    <row r="38" spans="1:19" s="11" customFormat="1" ht="18.600000000000001" customHeight="1" x14ac:dyDescent="0.25">
      <c r="A38" s="1" t="s">
        <v>79</v>
      </c>
      <c r="B38" s="1" t="s">
        <v>210</v>
      </c>
      <c r="C38" s="1">
        <v>600</v>
      </c>
      <c r="D38" s="5"/>
      <c r="E38" s="12" t="s">
        <v>190</v>
      </c>
      <c r="F38" s="12" t="s">
        <v>190</v>
      </c>
      <c r="G38" s="12" t="s">
        <v>193</v>
      </c>
      <c r="H38" s="12" t="s">
        <v>189</v>
      </c>
      <c r="I38" s="13"/>
      <c r="J38" s="12" t="s">
        <v>194</v>
      </c>
      <c r="K38" s="12" t="s">
        <v>191</v>
      </c>
      <c r="M38" s="14" t="s">
        <v>201</v>
      </c>
      <c r="N38" s="14" t="s">
        <v>199</v>
      </c>
      <c r="P38" s="15" t="s">
        <v>212</v>
      </c>
      <c r="R38" s="15" t="s">
        <v>207</v>
      </c>
      <c r="S38" s="15">
        <v>-150</v>
      </c>
    </row>
    <row r="39" spans="1:19" s="11" customFormat="1" ht="18.600000000000001" customHeight="1" x14ac:dyDescent="0.25">
      <c r="A39" s="1" t="s">
        <v>80</v>
      </c>
      <c r="B39" s="1" t="s">
        <v>210</v>
      </c>
      <c r="C39" s="1">
        <v>600</v>
      </c>
      <c r="D39" s="5"/>
      <c r="E39" s="12" t="s">
        <v>189</v>
      </c>
      <c r="F39" s="12" t="s">
        <v>189</v>
      </c>
      <c r="G39" s="12" t="s">
        <v>193</v>
      </c>
      <c r="H39" s="12" t="s">
        <v>189</v>
      </c>
      <c r="I39" s="13"/>
      <c r="J39" s="12" t="s">
        <v>191</v>
      </c>
      <c r="K39" s="12" t="s">
        <v>191</v>
      </c>
      <c r="M39" s="14" t="s">
        <v>199</v>
      </c>
      <c r="N39" s="14" t="s">
        <v>199</v>
      </c>
      <c r="P39" s="15" t="s">
        <v>204</v>
      </c>
      <c r="R39" s="15" t="s">
        <v>206</v>
      </c>
      <c r="S39" s="15"/>
    </row>
    <row r="40" spans="1:19" s="11" customFormat="1" ht="18.600000000000001" customHeight="1" x14ac:dyDescent="0.25">
      <c r="A40" s="1" t="s">
        <v>84</v>
      </c>
      <c r="B40" s="1" t="s">
        <v>210</v>
      </c>
      <c r="C40" s="1">
        <v>600</v>
      </c>
      <c r="D40" s="5"/>
      <c r="E40" s="12" t="s">
        <v>189</v>
      </c>
      <c r="F40" s="12" t="s">
        <v>189</v>
      </c>
      <c r="G40" s="12" t="s">
        <v>193</v>
      </c>
      <c r="H40" s="12" t="s">
        <v>189</v>
      </c>
      <c r="I40" s="13"/>
      <c r="J40" s="12" t="s">
        <v>191</v>
      </c>
      <c r="K40" s="12" t="s">
        <v>191</v>
      </c>
      <c r="M40" s="14" t="s">
        <v>199</v>
      </c>
      <c r="N40" s="14" t="s">
        <v>199</v>
      </c>
      <c r="P40" s="15" t="s">
        <v>204</v>
      </c>
      <c r="R40" s="15" t="s">
        <v>206</v>
      </c>
      <c r="S40" s="15"/>
    </row>
    <row r="41" spans="1:19" s="11" customFormat="1" ht="18.600000000000001" customHeight="1" x14ac:dyDescent="0.25">
      <c r="A41" s="1" t="s">
        <v>85</v>
      </c>
      <c r="B41" s="1" t="s">
        <v>210</v>
      </c>
      <c r="C41" s="1">
        <v>600</v>
      </c>
      <c r="D41" s="5"/>
      <c r="E41" s="12" t="s">
        <v>189</v>
      </c>
      <c r="F41" s="12" t="s">
        <v>189</v>
      </c>
      <c r="G41" s="12" t="s">
        <v>193</v>
      </c>
      <c r="H41" s="12" t="s">
        <v>189</v>
      </c>
      <c r="I41" s="13"/>
      <c r="J41" s="12" t="s">
        <v>191</v>
      </c>
      <c r="K41" s="12" t="s">
        <v>191</v>
      </c>
      <c r="M41" s="14" t="s">
        <v>199</v>
      </c>
      <c r="N41" s="14" t="s">
        <v>199</v>
      </c>
      <c r="P41" s="15" t="s">
        <v>204</v>
      </c>
      <c r="R41" s="15" t="s">
        <v>206</v>
      </c>
      <c r="S41" s="15"/>
    </row>
    <row r="42" spans="1:19" s="11" customFormat="1" ht="18.600000000000001" customHeight="1" x14ac:dyDescent="0.25">
      <c r="A42" s="1" t="s">
        <v>87</v>
      </c>
      <c r="B42" s="1" t="s">
        <v>210</v>
      </c>
      <c r="C42" s="1">
        <v>600</v>
      </c>
      <c r="D42" s="5"/>
      <c r="E42" s="12" t="s">
        <v>189</v>
      </c>
      <c r="F42" s="12" t="s">
        <v>189</v>
      </c>
      <c r="G42" s="12" t="s">
        <v>193</v>
      </c>
      <c r="H42" s="12" t="s">
        <v>189</v>
      </c>
      <c r="I42" s="13"/>
      <c r="J42" s="12" t="s">
        <v>191</v>
      </c>
      <c r="K42" s="12" t="s">
        <v>191</v>
      </c>
      <c r="M42" s="14" t="s">
        <v>199</v>
      </c>
      <c r="N42" s="14" t="s">
        <v>199</v>
      </c>
      <c r="P42" s="15" t="s">
        <v>204</v>
      </c>
      <c r="R42" s="15" t="s">
        <v>206</v>
      </c>
      <c r="S42" s="15"/>
    </row>
    <row r="43" spans="1:19" s="11" customFormat="1" ht="18.600000000000001" customHeight="1" x14ac:dyDescent="0.25">
      <c r="A43" s="1" t="s">
        <v>88</v>
      </c>
      <c r="B43" s="1" t="s">
        <v>210</v>
      </c>
      <c r="C43" s="1">
        <v>600</v>
      </c>
      <c r="D43" s="5"/>
      <c r="E43" s="12" t="s">
        <v>189</v>
      </c>
      <c r="F43" s="12" t="s">
        <v>189</v>
      </c>
      <c r="G43" s="12" t="s">
        <v>193</v>
      </c>
      <c r="H43" s="12" t="s">
        <v>189</v>
      </c>
      <c r="I43" s="13"/>
      <c r="J43" s="12" t="s">
        <v>191</v>
      </c>
      <c r="K43" s="12" t="s">
        <v>191</v>
      </c>
      <c r="M43" s="14" t="s">
        <v>199</v>
      </c>
      <c r="N43" s="14" t="s">
        <v>199</v>
      </c>
      <c r="P43" s="15" t="s">
        <v>204</v>
      </c>
      <c r="R43" s="15" t="s">
        <v>206</v>
      </c>
      <c r="S43" s="15"/>
    </row>
    <row r="44" spans="1:19" s="11" customFormat="1" ht="18.600000000000001" customHeight="1" x14ac:dyDescent="0.25">
      <c r="A44" s="1" t="s">
        <v>89</v>
      </c>
      <c r="B44" s="1" t="s">
        <v>210</v>
      </c>
      <c r="C44" s="1">
        <v>600</v>
      </c>
      <c r="D44" s="5"/>
      <c r="E44" s="12" t="s">
        <v>189</v>
      </c>
      <c r="F44" s="12" t="s">
        <v>189</v>
      </c>
      <c r="G44" s="12" t="s">
        <v>193</v>
      </c>
      <c r="H44" s="12" t="s">
        <v>189</v>
      </c>
      <c r="I44" s="13"/>
      <c r="J44" s="12" t="s">
        <v>191</v>
      </c>
      <c r="K44" s="12" t="s">
        <v>191</v>
      </c>
      <c r="M44" s="14" t="s">
        <v>199</v>
      </c>
      <c r="N44" s="14" t="s">
        <v>199</v>
      </c>
      <c r="P44" s="15" t="s">
        <v>204</v>
      </c>
      <c r="R44" s="15" t="s">
        <v>206</v>
      </c>
      <c r="S44" s="15"/>
    </row>
    <row r="45" spans="1:19" s="11" customFormat="1" ht="18.600000000000001" customHeight="1" x14ac:dyDescent="0.25">
      <c r="A45" s="1" t="s">
        <v>90</v>
      </c>
      <c r="B45" s="1" t="s">
        <v>210</v>
      </c>
      <c r="C45" s="1">
        <v>600</v>
      </c>
      <c r="D45" s="5"/>
      <c r="E45" s="12" t="s">
        <v>189</v>
      </c>
      <c r="F45" s="12" t="s">
        <v>189</v>
      </c>
      <c r="G45" s="12" t="s">
        <v>193</v>
      </c>
      <c r="H45" s="12" t="s">
        <v>189</v>
      </c>
      <c r="I45" s="13"/>
      <c r="J45" s="12" t="s">
        <v>191</v>
      </c>
      <c r="K45" s="12" t="s">
        <v>191</v>
      </c>
      <c r="M45" s="14" t="s">
        <v>199</v>
      </c>
      <c r="N45" s="14" t="s">
        <v>199</v>
      </c>
      <c r="P45" s="15" t="s">
        <v>204</v>
      </c>
      <c r="R45" s="15" t="s">
        <v>206</v>
      </c>
      <c r="S45" s="15"/>
    </row>
    <row r="46" spans="1:19" s="11" customFormat="1" ht="18.600000000000001" customHeight="1" x14ac:dyDescent="0.25">
      <c r="A46" s="1" t="s">
        <v>91</v>
      </c>
      <c r="B46" s="1" t="s">
        <v>210</v>
      </c>
      <c r="C46" s="1">
        <v>600</v>
      </c>
      <c r="D46" s="5"/>
      <c r="E46" s="12" t="s">
        <v>189</v>
      </c>
      <c r="F46" s="12" t="s">
        <v>189</v>
      </c>
      <c r="G46" s="12" t="s">
        <v>193</v>
      </c>
      <c r="H46" s="12" t="s">
        <v>189</v>
      </c>
      <c r="I46" s="13"/>
      <c r="J46" s="12" t="s">
        <v>191</v>
      </c>
      <c r="K46" s="12" t="s">
        <v>191</v>
      </c>
      <c r="M46" s="14" t="s">
        <v>199</v>
      </c>
      <c r="N46" s="14" t="s">
        <v>199</v>
      </c>
      <c r="P46" s="15" t="s">
        <v>204</v>
      </c>
      <c r="R46" s="15" t="s">
        <v>206</v>
      </c>
      <c r="S46" s="15"/>
    </row>
    <row r="47" spans="1:19" s="11" customFormat="1" ht="18.600000000000001" customHeight="1" x14ac:dyDescent="0.25">
      <c r="A47" s="1" t="s">
        <v>96</v>
      </c>
      <c r="B47" s="1" t="s">
        <v>210</v>
      </c>
      <c r="C47" s="1">
        <v>600</v>
      </c>
      <c r="D47" s="5"/>
      <c r="E47" s="12" t="s">
        <v>189</v>
      </c>
      <c r="F47" s="12" t="s">
        <v>189</v>
      </c>
      <c r="G47" s="12" t="s">
        <v>193</v>
      </c>
      <c r="H47" s="12" t="s">
        <v>189</v>
      </c>
      <c r="I47" s="13"/>
      <c r="J47" s="12" t="s">
        <v>191</v>
      </c>
      <c r="K47" s="12" t="s">
        <v>191</v>
      </c>
      <c r="M47" s="14" t="s">
        <v>199</v>
      </c>
      <c r="N47" s="14" t="s">
        <v>199</v>
      </c>
      <c r="P47" s="15" t="s">
        <v>204</v>
      </c>
      <c r="R47" s="15" t="s">
        <v>206</v>
      </c>
      <c r="S47" s="15"/>
    </row>
    <row r="48" spans="1:19" s="11" customFormat="1" ht="18.600000000000001" customHeight="1" x14ac:dyDescent="0.25">
      <c r="A48" s="1" t="s">
        <v>100</v>
      </c>
      <c r="B48" s="1" t="s">
        <v>210</v>
      </c>
      <c r="C48" s="1">
        <v>600</v>
      </c>
      <c r="D48" s="5"/>
      <c r="E48" s="12" t="s">
        <v>189</v>
      </c>
      <c r="F48" s="12" t="s">
        <v>189</v>
      </c>
      <c r="G48" s="12" t="s">
        <v>193</v>
      </c>
      <c r="H48" s="12" t="s">
        <v>189</v>
      </c>
      <c r="I48" s="13"/>
      <c r="J48" s="12" t="s">
        <v>191</v>
      </c>
      <c r="K48" s="12" t="s">
        <v>191</v>
      </c>
      <c r="M48" s="14" t="s">
        <v>199</v>
      </c>
      <c r="N48" s="14" t="s">
        <v>199</v>
      </c>
      <c r="P48" s="15" t="s">
        <v>204</v>
      </c>
      <c r="R48" s="15" t="s">
        <v>206</v>
      </c>
      <c r="S48" s="15"/>
    </row>
    <row r="49" spans="1:19" s="11" customFormat="1" ht="18.600000000000001" customHeight="1" x14ac:dyDescent="0.25">
      <c r="A49" s="1" t="s">
        <v>101</v>
      </c>
      <c r="B49" s="1" t="s">
        <v>210</v>
      </c>
      <c r="C49" s="1">
        <v>600</v>
      </c>
      <c r="D49" s="5"/>
      <c r="E49" s="12" t="s">
        <v>189</v>
      </c>
      <c r="F49" s="12" t="s">
        <v>189</v>
      </c>
      <c r="G49" s="12" t="s">
        <v>193</v>
      </c>
      <c r="H49" s="12" t="s">
        <v>189</v>
      </c>
      <c r="I49" s="13"/>
      <c r="J49" s="12" t="s">
        <v>191</v>
      </c>
      <c r="K49" s="12" t="s">
        <v>191</v>
      </c>
      <c r="M49" s="14" t="s">
        <v>199</v>
      </c>
      <c r="N49" s="14" t="s">
        <v>199</v>
      </c>
      <c r="P49" s="15" t="s">
        <v>204</v>
      </c>
      <c r="R49" s="15" t="s">
        <v>206</v>
      </c>
      <c r="S49" s="15"/>
    </row>
    <row r="50" spans="1:19" s="11" customFormat="1" ht="18.600000000000001" customHeight="1" x14ac:dyDescent="0.25">
      <c r="A50" s="1" t="s">
        <v>102</v>
      </c>
      <c r="B50" s="1" t="s">
        <v>210</v>
      </c>
      <c r="C50" s="1">
        <v>600</v>
      </c>
      <c r="D50" s="5"/>
      <c r="E50" s="12" t="s">
        <v>189</v>
      </c>
      <c r="F50" s="12" t="s">
        <v>189</v>
      </c>
      <c r="G50" s="12" t="s">
        <v>193</v>
      </c>
      <c r="H50" s="12" t="s">
        <v>189</v>
      </c>
      <c r="I50" s="13"/>
      <c r="J50" s="12" t="s">
        <v>191</v>
      </c>
      <c r="K50" s="12" t="s">
        <v>191</v>
      </c>
      <c r="M50" s="14" t="s">
        <v>199</v>
      </c>
      <c r="N50" s="14" t="s">
        <v>199</v>
      </c>
      <c r="P50" s="15" t="s">
        <v>204</v>
      </c>
      <c r="R50" s="15" t="s">
        <v>206</v>
      </c>
      <c r="S50" s="15"/>
    </row>
    <row r="51" spans="1:19" s="11" customFormat="1" ht="18.600000000000001" customHeight="1" x14ac:dyDescent="0.25">
      <c r="A51" s="1" t="s">
        <v>103</v>
      </c>
      <c r="B51" s="1" t="s">
        <v>210</v>
      </c>
      <c r="C51" s="1">
        <v>600</v>
      </c>
      <c r="D51" s="5"/>
      <c r="E51" s="12" t="s">
        <v>189</v>
      </c>
      <c r="F51" s="12" t="s">
        <v>189</v>
      </c>
      <c r="G51" s="12" t="s">
        <v>193</v>
      </c>
      <c r="H51" s="12" t="s">
        <v>189</v>
      </c>
      <c r="I51" s="13"/>
      <c r="J51" s="12" t="s">
        <v>191</v>
      </c>
      <c r="K51" s="12" t="s">
        <v>191</v>
      </c>
      <c r="M51" s="14" t="s">
        <v>199</v>
      </c>
      <c r="N51" s="14" t="s">
        <v>199</v>
      </c>
      <c r="P51" s="15" t="s">
        <v>204</v>
      </c>
      <c r="R51" s="15" t="s">
        <v>206</v>
      </c>
      <c r="S51" s="15"/>
    </row>
    <row r="52" spans="1:19" s="11" customFormat="1" ht="18.600000000000001" customHeight="1" x14ac:dyDescent="0.25">
      <c r="A52" s="1" t="s">
        <v>104</v>
      </c>
      <c r="B52" s="1" t="s">
        <v>210</v>
      </c>
      <c r="C52" s="1">
        <v>600</v>
      </c>
      <c r="D52" s="5"/>
      <c r="E52" s="12" t="s">
        <v>189</v>
      </c>
      <c r="F52" s="12" t="s">
        <v>189</v>
      </c>
      <c r="G52" s="12" t="s">
        <v>193</v>
      </c>
      <c r="H52" s="12" t="s">
        <v>189</v>
      </c>
      <c r="I52" s="13"/>
      <c r="J52" s="12" t="s">
        <v>191</v>
      </c>
      <c r="K52" s="12" t="s">
        <v>191</v>
      </c>
      <c r="M52" s="14" t="s">
        <v>199</v>
      </c>
      <c r="N52" s="14" t="s">
        <v>199</v>
      </c>
      <c r="P52" s="15" t="s">
        <v>204</v>
      </c>
      <c r="R52" s="15" t="s">
        <v>206</v>
      </c>
      <c r="S52" s="15"/>
    </row>
    <row r="53" spans="1:19" s="11" customFormat="1" ht="18.600000000000001" customHeight="1" x14ac:dyDescent="0.25">
      <c r="A53" s="1" t="s">
        <v>131</v>
      </c>
      <c r="B53" s="1" t="s">
        <v>210</v>
      </c>
      <c r="C53" s="1">
        <v>600</v>
      </c>
      <c r="D53" s="5"/>
      <c r="E53" s="12" t="s">
        <v>190</v>
      </c>
      <c r="F53" s="12" t="s">
        <v>189</v>
      </c>
      <c r="G53" s="12" t="s">
        <v>193</v>
      </c>
      <c r="H53" s="12" t="s">
        <v>190</v>
      </c>
      <c r="I53" s="13"/>
      <c r="J53" s="12" t="s">
        <v>195</v>
      </c>
      <c r="K53" s="12" t="s">
        <v>191</v>
      </c>
      <c r="M53" s="14" t="s">
        <v>201</v>
      </c>
      <c r="N53" s="14" t="s">
        <v>199</v>
      </c>
      <c r="P53" s="15" t="s">
        <v>212</v>
      </c>
      <c r="R53" s="15" t="s">
        <v>207</v>
      </c>
      <c r="S53" s="15">
        <v>-150</v>
      </c>
    </row>
    <row r="54" spans="1:19" s="11" customFormat="1" ht="18.600000000000001" customHeight="1" x14ac:dyDescent="0.25">
      <c r="A54" s="1" t="s">
        <v>132</v>
      </c>
      <c r="B54" s="1" t="s">
        <v>210</v>
      </c>
      <c r="C54" s="1">
        <v>600</v>
      </c>
      <c r="D54" s="5"/>
      <c r="E54" s="12" t="s">
        <v>190</v>
      </c>
      <c r="F54" s="12" t="s">
        <v>189</v>
      </c>
      <c r="G54" s="12" t="s">
        <v>193</v>
      </c>
      <c r="H54" s="12" t="s">
        <v>190</v>
      </c>
      <c r="I54" s="13"/>
      <c r="J54" s="12" t="s">
        <v>195</v>
      </c>
      <c r="K54" s="12" t="s">
        <v>191</v>
      </c>
      <c r="M54" s="14" t="s">
        <v>201</v>
      </c>
      <c r="N54" s="14" t="s">
        <v>199</v>
      </c>
      <c r="P54" s="15" t="s">
        <v>212</v>
      </c>
      <c r="R54" s="15" t="s">
        <v>207</v>
      </c>
      <c r="S54" s="15">
        <v>-150</v>
      </c>
    </row>
    <row r="55" spans="1:19" s="11" customFormat="1" ht="18.600000000000001" customHeight="1" x14ac:dyDescent="0.25">
      <c r="A55" s="1" t="s">
        <v>133</v>
      </c>
      <c r="B55" s="1" t="s">
        <v>210</v>
      </c>
      <c r="C55" s="1">
        <v>600</v>
      </c>
      <c r="D55" s="5"/>
      <c r="E55" s="12" t="s">
        <v>190</v>
      </c>
      <c r="F55" s="12" t="s">
        <v>190</v>
      </c>
      <c r="G55" s="12" t="s">
        <v>193</v>
      </c>
      <c r="H55" s="12" t="s">
        <v>189</v>
      </c>
      <c r="I55" s="13"/>
      <c r="J55" s="12" t="s">
        <v>194</v>
      </c>
      <c r="K55" s="12" t="s">
        <v>191</v>
      </c>
      <c r="M55" s="14" t="s">
        <v>201</v>
      </c>
      <c r="N55" s="14" t="s">
        <v>199</v>
      </c>
      <c r="P55" s="15" t="s">
        <v>212</v>
      </c>
      <c r="R55" s="15" t="s">
        <v>207</v>
      </c>
      <c r="S55" s="15">
        <v>-150</v>
      </c>
    </row>
    <row r="56" spans="1:19" s="11" customFormat="1" ht="18.600000000000001" customHeight="1" x14ac:dyDescent="0.25">
      <c r="A56" s="1" t="s">
        <v>154</v>
      </c>
      <c r="B56" s="1" t="s">
        <v>210</v>
      </c>
      <c r="C56" s="1">
        <v>600</v>
      </c>
      <c r="D56" s="5"/>
      <c r="E56" s="12" t="s">
        <v>189</v>
      </c>
      <c r="F56" s="12" t="s">
        <v>189</v>
      </c>
      <c r="G56" s="12" t="s">
        <v>193</v>
      </c>
      <c r="H56" s="12" t="s">
        <v>189</v>
      </c>
      <c r="I56" s="13"/>
      <c r="J56" s="12" t="s">
        <v>191</v>
      </c>
      <c r="K56" s="12" t="s">
        <v>191</v>
      </c>
      <c r="M56" s="14" t="s">
        <v>199</v>
      </c>
      <c r="N56" s="14" t="s">
        <v>199</v>
      </c>
      <c r="P56" s="15" t="s">
        <v>204</v>
      </c>
      <c r="R56" s="15" t="s">
        <v>206</v>
      </c>
      <c r="S56" s="15"/>
    </row>
    <row r="57" spans="1:19" s="11" customFormat="1" ht="18.600000000000001" customHeight="1" x14ac:dyDescent="0.25">
      <c r="A57" s="1" t="s">
        <v>4</v>
      </c>
      <c r="B57" s="1" t="s">
        <v>211</v>
      </c>
      <c r="C57" s="1">
        <v>700</v>
      </c>
      <c r="D57" s="5"/>
      <c r="E57" s="12" t="s">
        <v>189</v>
      </c>
      <c r="F57" s="12" t="s">
        <v>189</v>
      </c>
      <c r="G57" s="12" t="s">
        <v>193</v>
      </c>
      <c r="H57" s="12" t="s">
        <v>189</v>
      </c>
      <c r="I57" s="13"/>
      <c r="J57" s="12" t="s">
        <v>191</v>
      </c>
      <c r="K57" s="12" t="s">
        <v>191</v>
      </c>
      <c r="M57" s="14" t="s">
        <v>199</v>
      </c>
      <c r="N57" s="14" t="s">
        <v>199</v>
      </c>
      <c r="P57" s="15" t="s">
        <v>204</v>
      </c>
      <c r="R57" s="15" t="s">
        <v>206</v>
      </c>
      <c r="S57" s="15"/>
    </row>
    <row r="58" spans="1:19" s="11" customFormat="1" ht="18.600000000000001" customHeight="1" x14ac:dyDescent="0.25">
      <c r="A58" s="1" t="s">
        <v>8</v>
      </c>
      <c r="B58" s="1" t="s">
        <v>211</v>
      </c>
      <c r="C58" s="1">
        <v>700</v>
      </c>
      <c r="D58" s="5"/>
      <c r="E58" s="12" t="s">
        <v>189</v>
      </c>
      <c r="F58" s="12" t="s">
        <v>189</v>
      </c>
      <c r="G58" s="12" t="s">
        <v>193</v>
      </c>
      <c r="H58" s="12" t="s">
        <v>189</v>
      </c>
      <c r="I58" s="13"/>
      <c r="J58" s="12" t="s">
        <v>191</v>
      </c>
      <c r="K58" s="12" t="s">
        <v>191</v>
      </c>
      <c r="M58" s="14" t="s">
        <v>199</v>
      </c>
      <c r="N58" s="14" t="s">
        <v>199</v>
      </c>
      <c r="P58" s="15" t="s">
        <v>204</v>
      </c>
      <c r="R58" s="15" t="s">
        <v>206</v>
      </c>
      <c r="S58" s="15"/>
    </row>
    <row r="59" spans="1:19" s="11" customFormat="1" ht="18.600000000000001" customHeight="1" x14ac:dyDescent="0.25">
      <c r="A59" s="1" t="s">
        <v>22</v>
      </c>
      <c r="B59" s="1" t="s">
        <v>210</v>
      </c>
      <c r="C59" s="1">
        <v>700</v>
      </c>
      <c r="D59" s="5"/>
      <c r="E59" s="12" t="s">
        <v>189</v>
      </c>
      <c r="F59" s="12" t="s">
        <v>189</v>
      </c>
      <c r="G59" s="12" t="s">
        <v>190</v>
      </c>
      <c r="H59" s="12" t="s">
        <v>189</v>
      </c>
      <c r="I59" s="13"/>
      <c r="J59" s="12" t="s">
        <v>191</v>
      </c>
      <c r="K59" s="12" t="s">
        <v>192</v>
      </c>
      <c r="M59" s="14" t="s">
        <v>199</v>
      </c>
      <c r="N59" s="14" t="s">
        <v>200</v>
      </c>
      <c r="P59" s="15" t="s">
        <v>215</v>
      </c>
      <c r="R59" s="15" t="s">
        <v>206</v>
      </c>
      <c r="S59" s="16"/>
    </row>
    <row r="60" spans="1:19" s="11" customFormat="1" ht="18.600000000000001" customHeight="1" x14ac:dyDescent="0.25">
      <c r="A60" s="1" t="s">
        <v>54</v>
      </c>
      <c r="B60" s="1" t="s">
        <v>210</v>
      </c>
      <c r="C60" s="1">
        <v>700</v>
      </c>
      <c r="D60" s="5"/>
      <c r="E60" s="12" t="s">
        <v>190</v>
      </c>
      <c r="F60" s="12" t="s">
        <v>190</v>
      </c>
      <c r="G60" s="12" t="s">
        <v>193</v>
      </c>
      <c r="H60" s="12" t="s">
        <v>189</v>
      </c>
      <c r="I60" s="13"/>
      <c r="J60" s="12" t="s">
        <v>194</v>
      </c>
      <c r="K60" s="12" t="s">
        <v>191</v>
      </c>
      <c r="M60" s="14" t="s">
        <v>201</v>
      </c>
      <c r="N60" s="14" t="s">
        <v>199</v>
      </c>
      <c r="P60" s="15" t="s">
        <v>212</v>
      </c>
      <c r="R60" s="15" t="s">
        <v>207</v>
      </c>
      <c r="S60" s="15">
        <v>-50</v>
      </c>
    </row>
    <row r="61" spans="1:19" s="11" customFormat="1" ht="18.600000000000001" customHeight="1" x14ac:dyDescent="0.25">
      <c r="A61" s="1" t="s">
        <v>60</v>
      </c>
      <c r="B61" s="1" t="s">
        <v>210</v>
      </c>
      <c r="C61" s="1">
        <v>700</v>
      </c>
      <c r="D61" s="5"/>
      <c r="E61" s="12" t="s">
        <v>190</v>
      </c>
      <c r="F61" s="12" t="s">
        <v>189</v>
      </c>
      <c r="G61" s="12" t="s">
        <v>193</v>
      </c>
      <c r="H61" s="12" t="s">
        <v>190</v>
      </c>
      <c r="I61" s="13"/>
      <c r="J61" s="12" t="s">
        <v>195</v>
      </c>
      <c r="K61" s="12" t="s">
        <v>191</v>
      </c>
      <c r="M61" s="14" t="s">
        <v>201</v>
      </c>
      <c r="N61" s="14" t="s">
        <v>199</v>
      </c>
      <c r="P61" s="15" t="s">
        <v>212</v>
      </c>
      <c r="R61" s="15" t="s">
        <v>207</v>
      </c>
      <c r="S61" s="15">
        <v>-50</v>
      </c>
    </row>
    <row r="62" spans="1:19" s="11" customFormat="1" ht="18.600000000000001" customHeight="1" x14ac:dyDescent="0.25">
      <c r="A62" s="1" t="s">
        <v>76</v>
      </c>
      <c r="B62" s="1" t="s">
        <v>210</v>
      </c>
      <c r="C62" s="1">
        <v>700</v>
      </c>
      <c r="D62" s="5"/>
      <c r="E62" s="12" t="s">
        <v>189</v>
      </c>
      <c r="F62" s="12" t="s">
        <v>189</v>
      </c>
      <c r="G62" s="12" t="s">
        <v>190</v>
      </c>
      <c r="H62" s="12" t="s">
        <v>189</v>
      </c>
      <c r="I62" s="13"/>
      <c r="J62" s="12" t="s">
        <v>191</v>
      </c>
      <c r="K62" s="12" t="s">
        <v>192</v>
      </c>
      <c r="M62" s="14" t="s">
        <v>199</v>
      </c>
      <c r="N62" s="14" t="s">
        <v>200</v>
      </c>
      <c r="P62" s="15" t="s">
        <v>215</v>
      </c>
      <c r="R62" s="15" t="s">
        <v>206</v>
      </c>
      <c r="S62" s="16"/>
    </row>
    <row r="63" spans="1:19" s="11" customFormat="1" ht="18.600000000000001" customHeight="1" x14ac:dyDescent="0.25">
      <c r="A63" s="1" t="s">
        <v>99</v>
      </c>
      <c r="B63" s="1" t="s">
        <v>210</v>
      </c>
      <c r="C63" s="1">
        <v>700</v>
      </c>
      <c r="D63" s="5"/>
      <c r="E63" s="12" t="s">
        <v>189</v>
      </c>
      <c r="F63" s="12" t="s">
        <v>189</v>
      </c>
      <c r="G63" s="12" t="s">
        <v>193</v>
      </c>
      <c r="H63" s="12" t="s">
        <v>189</v>
      </c>
      <c r="I63" s="13"/>
      <c r="J63" s="12" t="s">
        <v>191</v>
      </c>
      <c r="K63" s="12" t="s">
        <v>191</v>
      </c>
      <c r="M63" s="14" t="s">
        <v>199</v>
      </c>
      <c r="N63" s="14" t="s">
        <v>199</v>
      </c>
      <c r="P63" s="15" t="s">
        <v>204</v>
      </c>
      <c r="R63" s="15" t="s">
        <v>206</v>
      </c>
      <c r="S63" s="15"/>
    </row>
    <row r="64" spans="1:19" s="11" customFormat="1" ht="18.600000000000001" customHeight="1" x14ac:dyDescent="0.25">
      <c r="A64" s="1" t="s">
        <v>108</v>
      </c>
      <c r="B64" s="1" t="s">
        <v>210</v>
      </c>
      <c r="C64" s="1">
        <v>700</v>
      </c>
      <c r="D64" s="5"/>
      <c r="E64" s="12" t="s">
        <v>190</v>
      </c>
      <c r="F64" s="12" t="s">
        <v>190</v>
      </c>
      <c r="G64" s="12" t="s">
        <v>193</v>
      </c>
      <c r="H64" s="12" t="s">
        <v>189</v>
      </c>
      <c r="I64" s="13"/>
      <c r="J64" s="12" t="s">
        <v>194</v>
      </c>
      <c r="K64" s="12" t="s">
        <v>191</v>
      </c>
      <c r="M64" s="14" t="s">
        <v>201</v>
      </c>
      <c r="N64" s="14" t="s">
        <v>199</v>
      </c>
      <c r="P64" s="15" t="s">
        <v>212</v>
      </c>
      <c r="R64" s="15" t="s">
        <v>207</v>
      </c>
      <c r="S64" s="15">
        <v>-50</v>
      </c>
    </row>
    <row r="65" spans="1:19" s="11" customFormat="1" ht="18.600000000000001" customHeight="1" x14ac:dyDescent="0.25">
      <c r="A65" s="1" t="s">
        <v>112</v>
      </c>
      <c r="B65" s="1" t="s">
        <v>210</v>
      </c>
      <c r="C65" s="1">
        <v>700</v>
      </c>
      <c r="D65" s="5"/>
      <c r="E65" s="12" t="s">
        <v>193</v>
      </c>
      <c r="F65" s="12" t="s">
        <v>193</v>
      </c>
      <c r="G65" s="12" t="s">
        <v>193</v>
      </c>
      <c r="H65" s="12" t="s">
        <v>189</v>
      </c>
      <c r="I65" s="13"/>
      <c r="J65" s="12" t="s">
        <v>194</v>
      </c>
      <c r="K65" s="12" t="s">
        <v>194</v>
      </c>
      <c r="M65" s="14" t="s">
        <v>201</v>
      </c>
      <c r="N65" s="14" t="s">
        <v>201</v>
      </c>
      <c r="P65" s="15" t="s">
        <v>203</v>
      </c>
      <c r="R65" s="15" t="s">
        <v>207</v>
      </c>
      <c r="S65" s="15">
        <v>-150</v>
      </c>
    </row>
    <row r="66" spans="1:19" s="11" customFormat="1" ht="18.600000000000001" customHeight="1" x14ac:dyDescent="0.25">
      <c r="A66" s="1" t="s">
        <v>113</v>
      </c>
      <c r="B66" s="1" t="s">
        <v>210</v>
      </c>
      <c r="C66" s="1">
        <v>700</v>
      </c>
      <c r="D66" s="5"/>
      <c r="E66" s="12" t="s">
        <v>189</v>
      </c>
      <c r="F66" s="12" t="s">
        <v>189</v>
      </c>
      <c r="G66" s="12" t="s">
        <v>193</v>
      </c>
      <c r="H66" s="12" t="s">
        <v>189</v>
      </c>
      <c r="I66" s="13"/>
      <c r="J66" s="12" t="s">
        <v>191</v>
      </c>
      <c r="K66" s="12" t="s">
        <v>191</v>
      </c>
      <c r="M66" s="14" t="s">
        <v>199</v>
      </c>
      <c r="N66" s="14" t="s">
        <v>199</v>
      </c>
      <c r="P66" s="15" t="s">
        <v>204</v>
      </c>
      <c r="R66" s="15" t="s">
        <v>206</v>
      </c>
      <c r="S66" s="15"/>
    </row>
    <row r="67" spans="1:19" s="11" customFormat="1" ht="18.600000000000001" customHeight="1" x14ac:dyDescent="0.25">
      <c r="A67" s="1" t="s">
        <v>151</v>
      </c>
      <c r="B67" s="1" t="s">
        <v>210</v>
      </c>
      <c r="C67" s="1">
        <v>700</v>
      </c>
      <c r="D67" s="5"/>
      <c r="E67" s="12" t="s">
        <v>190</v>
      </c>
      <c r="F67" s="12" t="s">
        <v>190</v>
      </c>
      <c r="G67" s="12" t="s">
        <v>193</v>
      </c>
      <c r="H67" s="12" t="s">
        <v>189</v>
      </c>
      <c r="I67" s="13"/>
      <c r="J67" s="12" t="s">
        <v>194</v>
      </c>
      <c r="K67" s="12" t="s">
        <v>191</v>
      </c>
      <c r="M67" s="14" t="s">
        <v>201</v>
      </c>
      <c r="N67" s="14" t="s">
        <v>199</v>
      </c>
      <c r="P67" s="15" t="s">
        <v>212</v>
      </c>
      <c r="R67" s="15" t="s">
        <v>207</v>
      </c>
      <c r="S67" s="15">
        <v>-50</v>
      </c>
    </row>
    <row r="68" spans="1:19" s="11" customFormat="1" ht="18.600000000000001" customHeight="1" x14ac:dyDescent="0.25">
      <c r="A68" s="1" t="s">
        <v>162</v>
      </c>
      <c r="B68" s="1" t="s">
        <v>210</v>
      </c>
      <c r="C68" s="1">
        <v>700</v>
      </c>
      <c r="D68" s="5"/>
      <c r="E68" s="12" t="s">
        <v>189</v>
      </c>
      <c r="F68" s="12" t="s">
        <v>189</v>
      </c>
      <c r="G68" s="12" t="s">
        <v>193</v>
      </c>
      <c r="H68" s="12" t="s">
        <v>189</v>
      </c>
      <c r="I68" s="13"/>
      <c r="J68" s="12" t="s">
        <v>191</v>
      </c>
      <c r="K68" s="12" t="s">
        <v>191</v>
      </c>
      <c r="M68" s="14" t="s">
        <v>199</v>
      </c>
      <c r="N68" s="14" t="s">
        <v>199</v>
      </c>
      <c r="P68" s="15" t="s">
        <v>204</v>
      </c>
      <c r="R68" s="15" t="s">
        <v>206</v>
      </c>
      <c r="S68" s="15"/>
    </row>
    <row r="69" spans="1:19" s="11" customFormat="1" ht="18.600000000000001" customHeight="1" x14ac:dyDescent="0.25">
      <c r="A69" s="1" t="s">
        <v>170</v>
      </c>
      <c r="B69" s="1" t="s">
        <v>210</v>
      </c>
      <c r="C69" s="1">
        <v>700</v>
      </c>
      <c r="D69" s="5"/>
      <c r="E69" s="12" t="s">
        <v>190</v>
      </c>
      <c r="F69" s="12" t="s">
        <v>189</v>
      </c>
      <c r="G69" s="12" t="s">
        <v>193</v>
      </c>
      <c r="H69" s="12" t="s">
        <v>190</v>
      </c>
      <c r="I69" s="13"/>
      <c r="J69" s="12" t="s">
        <v>195</v>
      </c>
      <c r="K69" s="12" t="s">
        <v>191</v>
      </c>
      <c r="M69" s="14" t="s">
        <v>201</v>
      </c>
      <c r="N69" s="14" t="s">
        <v>199</v>
      </c>
      <c r="P69" s="15" t="s">
        <v>212</v>
      </c>
      <c r="R69" s="15" t="s">
        <v>207</v>
      </c>
      <c r="S69" s="15">
        <v>-50</v>
      </c>
    </row>
    <row r="70" spans="1:19" s="11" customFormat="1" ht="18.600000000000001" customHeight="1" x14ac:dyDescent="0.25">
      <c r="A70" s="1" t="s">
        <v>179</v>
      </c>
      <c r="B70" s="1" t="s">
        <v>211</v>
      </c>
      <c r="C70" s="1">
        <v>800</v>
      </c>
      <c r="D70" s="5"/>
      <c r="E70" s="1" t="s">
        <v>189</v>
      </c>
      <c r="F70" s="1" t="s">
        <v>189</v>
      </c>
      <c r="G70" s="1" t="s">
        <v>193</v>
      </c>
      <c r="H70" s="1" t="s">
        <v>190</v>
      </c>
      <c r="I70" s="13"/>
      <c r="J70" s="1" t="s">
        <v>191</v>
      </c>
      <c r="K70" s="1" t="s">
        <v>191</v>
      </c>
      <c r="M70" s="14" t="s">
        <v>199</v>
      </c>
      <c r="N70" s="14" t="s">
        <v>199</v>
      </c>
      <c r="P70" s="15" t="s">
        <v>204</v>
      </c>
      <c r="R70" s="15" t="s">
        <v>206</v>
      </c>
      <c r="S70" s="15"/>
    </row>
    <row r="71" spans="1:19" s="11" customFormat="1" ht="18.600000000000001" customHeight="1" x14ac:dyDescent="0.25">
      <c r="A71" s="1" t="s">
        <v>180</v>
      </c>
      <c r="B71" s="1" t="s">
        <v>211</v>
      </c>
      <c r="C71" s="1">
        <v>800</v>
      </c>
      <c r="D71" s="5"/>
      <c r="E71" s="1" t="s">
        <v>190</v>
      </c>
      <c r="F71" s="1" t="s">
        <v>190</v>
      </c>
      <c r="G71" s="1" t="s">
        <v>193</v>
      </c>
      <c r="H71" s="1" t="s">
        <v>189</v>
      </c>
      <c r="I71" s="13"/>
      <c r="J71" s="1" t="s">
        <v>194</v>
      </c>
      <c r="K71" s="1" t="s">
        <v>191</v>
      </c>
      <c r="M71" s="8" t="s">
        <v>201</v>
      </c>
      <c r="N71" s="8" t="s">
        <v>199</v>
      </c>
      <c r="P71" s="15" t="s">
        <v>212</v>
      </c>
      <c r="R71" s="15" t="s">
        <v>206</v>
      </c>
      <c r="S71" s="15"/>
    </row>
    <row r="72" spans="1:19" s="11" customFormat="1" ht="18.600000000000001" customHeight="1" x14ac:dyDescent="0.25">
      <c r="A72" s="1" t="s">
        <v>1</v>
      </c>
      <c r="B72" s="1" t="s">
        <v>211</v>
      </c>
      <c r="C72" s="1">
        <v>800</v>
      </c>
      <c r="D72" s="5"/>
      <c r="E72" s="12" t="s">
        <v>189</v>
      </c>
      <c r="F72" s="12" t="s">
        <v>189</v>
      </c>
      <c r="G72" s="12" t="s">
        <v>193</v>
      </c>
      <c r="H72" s="12" t="s">
        <v>189</v>
      </c>
      <c r="I72" s="13"/>
      <c r="J72" s="12" t="s">
        <v>191</v>
      </c>
      <c r="K72" s="12" t="s">
        <v>191</v>
      </c>
      <c r="M72" s="14" t="s">
        <v>199</v>
      </c>
      <c r="N72" s="14" t="s">
        <v>199</v>
      </c>
      <c r="P72" s="15" t="s">
        <v>204</v>
      </c>
      <c r="R72" s="15" t="s">
        <v>206</v>
      </c>
      <c r="S72" s="15"/>
    </row>
    <row r="73" spans="1:19" s="11" customFormat="1" ht="18.600000000000001" customHeight="1" x14ac:dyDescent="0.25">
      <c r="A73" s="1" t="s">
        <v>3</v>
      </c>
      <c r="B73" s="1" t="s">
        <v>211</v>
      </c>
      <c r="C73" s="1">
        <v>800</v>
      </c>
      <c r="D73" s="5"/>
      <c r="E73" s="12" t="s">
        <v>189</v>
      </c>
      <c r="F73" s="12" t="s">
        <v>189</v>
      </c>
      <c r="G73" s="12" t="s">
        <v>193</v>
      </c>
      <c r="H73" s="12" t="s">
        <v>189</v>
      </c>
      <c r="I73" s="13"/>
      <c r="J73" s="12" t="s">
        <v>191</v>
      </c>
      <c r="K73" s="12" t="s">
        <v>191</v>
      </c>
      <c r="M73" s="14" t="s">
        <v>199</v>
      </c>
      <c r="N73" s="14" t="s">
        <v>199</v>
      </c>
      <c r="P73" s="15" t="s">
        <v>204</v>
      </c>
      <c r="R73" s="15" t="s">
        <v>206</v>
      </c>
      <c r="S73" s="15"/>
    </row>
    <row r="74" spans="1:19" s="11" customFormat="1" ht="18.600000000000001" customHeight="1" x14ac:dyDescent="0.25">
      <c r="A74" s="1" t="s">
        <v>181</v>
      </c>
      <c r="B74" s="1" t="s">
        <v>211</v>
      </c>
      <c r="C74" s="1">
        <v>800</v>
      </c>
      <c r="D74" s="5"/>
      <c r="E74" s="1" t="s">
        <v>190</v>
      </c>
      <c r="F74" s="1" t="s">
        <v>190</v>
      </c>
      <c r="G74" s="1" t="s">
        <v>193</v>
      </c>
      <c r="H74" s="1" t="s">
        <v>189</v>
      </c>
      <c r="I74" s="13"/>
      <c r="J74" s="1" t="s">
        <v>194</v>
      </c>
      <c r="K74" s="1" t="s">
        <v>191</v>
      </c>
      <c r="M74" s="8" t="s">
        <v>201</v>
      </c>
      <c r="N74" s="8" t="s">
        <v>199</v>
      </c>
      <c r="P74" s="15" t="s">
        <v>212</v>
      </c>
      <c r="R74" s="15" t="s">
        <v>206</v>
      </c>
      <c r="S74" s="15"/>
    </row>
    <row r="75" spans="1:19" s="11" customFormat="1" ht="18.600000000000001" customHeight="1" x14ac:dyDescent="0.25">
      <c r="A75" s="1" t="s">
        <v>182</v>
      </c>
      <c r="B75" s="1" t="s">
        <v>211</v>
      </c>
      <c r="C75" s="1">
        <v>800</v>
      </c>
      <c r="D75" s="5"/>
      <c r="E75" s="1" t="s">
        <v>190</v>
      </c>
      <c r="F75" s="1" t="s">
        <v>190</v>
      </c>
      <c r="G75" s="1" t="s">
        <v>193</v>
      </c>
      <c r="H75" s="1" t="s">
        <v>189</v>
      </c>
      <c r="I75" s="13"/>
      <c r="J75" s="1" t="s">
        <v>194</v>
      </c>
      <c r="K75" s="1" t="s">
        <v>191</v>
      </c>
      <c r="M75" s="8" t="s">
        <v>201</v>
      </c>
      <c r="N75" s="8" t="s">
        <v>199</v>
      </c>
      <c r="P75" s="15" t="s">
        <v>212</v>
      </c>
      <c r="R75" s="15" t="s">
        <v>206</v>
      </c>
      <c r="S75" s="15"/>
    </row>
    <row r="76" spans="1:19" s="11" customFormat="1" ht="18.600000000000001" customHeight="1" x14ac:dyDescent="0.25">
      <c r="A76" s="1" t="s">
        <v>183</v>
      </c>
      <c r="B76" s="1" t="s">
        <v>211</v>
      </c>
      <c r="C76" s="1">
        <v>800</v>
      </c>
      <c r="D76" s="5"/>
      <c r="E76" s="1" t="s">
        <v>190</v>
      </c>
      <c r="F76" s="1" t="s">
        <v>189</v>
      </c>
      <c r="G76" s="1" t="s">
        <v>193</v>
      </c>
      <c r="H76" s="1" t="s">
        <v>190</v>
      </c>
      <c r="I76" s="13"/>
      <c r="J76" s="1" t="s">
        <v>195</v>
      </c>
      <c r="K76" s="1" t="s">
        <v>191</v>
      </c>
      <c r="M76" s="8" t="s">
        <v>201</v>
      </c>
      <c r="N76" s="8" t="s">
        <v>199</v>
      </c>
      <c r="P76" s="15" t="s">
        <v>212</v>
      </c>
      <c r="R76" s="15" t="s">
        <v>206</v>
      </c>
      <c r="S76" s="15"/>
    </row>
    <row r="77" spans="1:19" s="11" customFormat="1" ht="18.600000000000001" customHeight="1" x14ac:dyDescent="0.25">
      <c r="A77" s="1" t="s">
        <v>10</v>
      </c>
      <c r="B77" s="1" t="s">
        <v>211</v>
      </c>
      <c r="C77" s="1">
        <v>800</v>
      </c>
      <c r="D77" s="5"/>
      <c r="E77" s="12" t="s">
        <v>190</v>
      </c>
      <c r="F77" s="12" t="s">
        <v>190</v>
      </c>
      <c r="G77" s="12" t="s">
        <v>193</v>
      </c>
      <c r="H77" s="12" t="s">
        <v>189</v>
      </c>
      <c r="I77" s="13"/>
      <c r="J77" s="12" t="s">
        <v>194</v>
      </c>
      <c r="K77" s="12" t="s">
        <v>191</v>
      </c>
      <c r="M77" s="14" t="s">
        <v>201</v>
      </c>
      <c r="N77" s="14" t="s">
        <v>199</v>
      </c>
      <c r="P77" s="15" t="s">
        <v>212</v>
      </c>
      <c r="R77" s="15" t="s">
        <v>206</v>
      </c>
      <c r="S77" s="15"/>
    </row>
    <row r="78" spans="1:19" s="11" customFormat="1" ht="18.600000000000001" customHeight="1" x14ac:dyDescent="0.25">
      <c r="A78" s="1" t="s">
        <v>184</v>
      </c>
      <c r="B78" s="1" t="s">
        <v>211</v>
      </c>
      <c r="C78" s="1">
        <v>800</v>
      </c>
      <c r="D78" s="5"/>
      <c r="E78" s="1" t="s">
        <v>190</v>
      </c>
      <c r="F78" s="1" t="s">
        <v>189</v>
      </c>
      <c r="G78" s="1" t="s">
        <v>193</v>
      </c>
      <c r="H78" s="1" t="s">
        <v>190</v>
      </c>
      <c r="I78" s="13"/>
      <c r="J78" s="1" t="s">
        <v>195</v>
      </c>
      <c r="K78" s="1" t="s">
        <v>191</v>
      </c>
      <c r="M78" s="8" t="s">
        <v>201</v>
      </c>
      <c r="N78" s="8" t="s">
        <v>199</v>
      </c>
      <c r="P78" s="15" t="s">
        <v>212</v>
      </c>
      <c r="R78" s="15" t="s">
        <v>206</v>
      </c>
      <c r="S78" s="15"/>
    </row>
    <row r="79" spans="1:19" s="11" customFormat="1" ht="18.600000000000001" customHeight="1" x14ac:dyDescent="0.25">
      <c r="A79" s="1" t="s">
        <v>11</v>
      </c>
      <c r="B79" s="1" t="s">
        <v>210</v>
      </c>
      <c r="C79" s="1">
        <v>800</v>
      </c>
      <c r="D79" s="5"/>
      <c r="E79" s="12" t="s">
        <v>190</v>
      </c>
      <c r="F79" s="12" t="s">
        <v>190</v>
      </c>
      <c r="G79" s="12" t="s">
        <v>190</v>
      </c>
      <c r="H79" s="12" t="s">
        <v>189</v>
      </c>
      <c r="I79" s="13"/>
      <c r="J79" s="12" t="s">
        <v>194</v>
      </c>
      <c r="K79" s="12" t="s">
        <v>192</v>
      </c>
      <c r="M79" s="14" t="s">
        <v>201</v>
      </c>
      <c r="N79" s="14" t="s">
        <v>200</v>
      </c>
      <c r="P79" s="15" t="s">
        <v>213</v>
      </c>
      <c r="R79" s="15" t="s">
        <v>206</v>
      </c>
      <c r="S79" s="16"/>
    </row>
    <row r="80" spans="1:19" s="11" customFormat="1" ht="18.600000000000001" customHeight="1" x14ac:dyDescent="0.25">
      <c r="A80" s="1" t="s">
        <v>19</v>
      </c>
      <c r="B80" s="1" t="s">
        <v>210</v>
      </c>
      <c r="C80" s="1">
        <v>800</v>
      </c>
      <c r="D80" s="5"/>
      <c r="E80" s="12" t="s">
        <v>190</v>
      </c>
      <c r="F80" s="12" t="s">
        <v>190</v>
      </c>
      <c r="G80" s="12" t="s">
        <v>193</v>
      </c>
      <c r="H80" s="12" t="s">
        <v>189</v>
      </c>
      <c r="I80" s="13"/>
      <c r="J80" s="12" t="s">
        <v>194</v>
      </c>
      <c r="K80" s="12" t="s">
        <v>191</v>
      </c>
      <c r="M80" s="14" t="s">
        <v>201</v>
      </c>
      <c r="N80" s="14" t="s">
        <v>199</v>
      </c>
      <c r="P80" s="15" t="s">
        <v>212</v>
      </c>
      <c r="R80" s="15" t="s">
        <v>206</v>
      </c>
      <c r="S80" s="15"/>
    </row>
    <row r="81" spans="1:19" s="11" customFormat="1" ht="18.600000000000001" customHeight="1" x14ac:dyDescent="0.25">
      <c r="A81" s="1" t="s">
        <v>20</v>
      </c>
      <c r="B81" s="1" t="s">
        <v>210</v>
      </c>
      <c r="C81" s="1">
        <v>800</v>
      </c>
      <c r="D81" s="5"/>
      <c r="E81" s="12" t="s">
        <v>189</v>
      </c>
      <c r="F81" s="12" t="s">
        <v>189</v>
      </c>
      <c r="G81" s="12" t="s">
        <v>193</v>
      </c>
      <c r="H81" s="12" t="s">
        <v>189</v>
      </c>
      <c r="I81" s="13"/>
      <c r="J81" s="12" t="s">
        <v>191</v>
      </c>
      <c r="K81" s="12" t="s">
        <v>191</v>
      </c>
      <c r="M81" s="14" t="s">
        <v>199</v>
      </c>
      <c r="N81" s="14" t="s">
        <v>199</v>
      </c>
      <c r="P81" s="15" t="s">
        <v>204</v>
      </c>
      <c r="R81" s="15" t="s">
        <v>206</v>
      </c>
      <c r="S81" s="15"/>
    </row>
    <row r="82" spans="1:19" s="11" customFormat="1" ht="18.600000000000001" customHeight="1" x14ac:dyDescent="0.25">
      <c r="A82" s="1" t="s">
        <v>23</v>
      </c>
      <c r="B82" s="1" t="s">
        <v>210</v>
      </c>
      <c r="C82" s="1">
        <v>800</v>
      </c>
      <c r="D82" s="5"/>
      <c r="E82" s="12" t="s">
        <v>189</v>
      </c>
      <c r="F82" s="12" t="s">
        <v>189</v>
      </c>
      <c r="G82" s="12" t="s">
        <v>193</v>
      </c>
      <c r="H82" s="12" t="s">
        <v>189</v>
      </c>
      <c r="I82" s="13"/>
      <c r="J82" s="12" t="s">
        <v>191</v>
      </c>
      <c r="K82" s="12" t="s">
        <v>191</v>
      </c>
      <c r="M82" s="14" t="s">
        <v>199</v>
      </c>
      <c r="N82" s="14" t="s">
        <v>199</v>
      </c>
      <c r="P82" s="15" t="s">
        <v>204</v>
      </c>
      <c r="R82" s="15" t="s">
        <v>206</v>
      </c>
      <c r="S82" s="15"/>
    </row>
    <row r="83" spans="1:19" s="11" customFormat="1" ht="18.600000000000001" customHeight="1" x14ac:dyDescent="0.25">
      <c r="A83" s="1" t="s">
        <v>29</v>
      </c>
      <c r="B83" s="1" t="s">
        <v>210</v>
      </c>
      <c r="C83" s="1">
        <v>800</v>
      </c>
      <c r="D83" s="5"/>
      <c r="E83" s="12" t="s">
        <v>190</v>
      </c>
      <c r="F83" s="12" t="s">
        <v>190</v>
      </c>
      <c r="G83" s="12" t="s">
        <v>193</v>
      </c>
      <c r="H83" s="12" t="s">
        <v>190</v>
      </c>
      <c r="I83" s="13"/>
      <c r="J83" s="12" t="s">
        <v>196</v>
      </c>
      <c r="K83" s="12" t="s">
        <v>191</v>
      </c>
      <c r="M83" s="14" t="s">
        <v>201</v>
      </c>
      <c r="N83" s="14" t="s">
        <v>199</v>
      </c>
      <c r="P83" s="15" t="s">
        <v>212</v>
      </c>
      <c r="R83" s="15" t="s">
        <v>206</v>
      </c>
      <c r="S83" s="15"/>
    </row>
    <row r="84" spans="1:19" s="11" customFormat="1" ht="18.600000000000001" customHeight="1" x14ac:dyDescent="0.25">
      <c r="A84" s="1" t="s">
        <v>33</v>
      </c>
      <c r="B84" s="1" t="s">
        <v>210</v>
      </c>
      <c r="C84" s="1">
        <v>800</v>
      </c>
      <c r="D84" s="5"/>
      <c r="E84" s="12" t="s">
        <v>193</v>
      </c>
      <c r="F84" s="12" t="s">
        <v>193</v>
      </c>
      <c r="G84" s="12" t="s">
        <v>193</v>
      </c>
      <c r="H84" s="12" t="s">
        <v>189</v>
      </c>
      <c r="I84" s="13"/>
      <c r="J84" s="12" t="s">
        <v>194</v>
      </c>
      <c r="K84" s="12" t="s">
        <v>194</v>
      </c>
      <c r="M84" s="14" t="s">
        <v>201</v>
      </c>
      <c r="N84" s="14" t="s">
        <v>201</v>
      </c>
      <c r="P84" s="15" t="s">
        <v>203</v>
      </c>
      <c r="R84" s="15" t="s">
        <v>207</v>
      </c>
      <c r="S84" s="15">
        <v>-50</v>
      </c>
    </row>
    <row r="85" spans="1:19" s="11" customFormat="1" ht="18.600000000000001" customHeight="1" x14ac:dyDescent="0.25">
      <c r="A85" s="1" t="s">
        <v>42</v>
      </c>
      <c r="B85" s="1" t="s">
        <v>210</v>
      </c>
      <c r="C85" s="1">
        <v>800</v>
      </c>
      <c r="D85" s="5"/>
      <c r="E85" s="12" t="s">
        <v>189</v>
      </c>
      <c r="F85" s="12" t="s">
        <v>189</v>
      </c>
      <c r="G85" s="12" t="s">
        <v>193</v>
      </c>
      <c r="H85" s="12" t="s">
        <v>189</v>
      </c>
      <c r="I85" s="13"/>
      <c r="J85" s="12" t="s">
        <v>191</v>
      </c>
      <c r="K85" s="12" t="s">
        <v>191</v>
      </c>
      <c r="M85" s="14" t="s">
        <v>199</v>
      </c>
      <c r="N85" s="14" t="s">
        <v>199</v>
      </c>
      <c r="P85" s="15" t="s">
        <v>204</v>
      </c>
      <c r="R85" s="15" t="s">
        <v>206</v>
      </c>
      <c r="S85" s="15"/>
    </row>
    <row r="86" spans="1:19" s="11" customFormat="1" ht="18.600000000000001" customHeight="1" x14ac:dyDescent="0.25">
      <c r="A86" s="1" t="s">
        <v>56</v>
      </c>
      <c r="B86" s="1" t="s">
        <v>210</v>
      </c>
      <c r="C86" s="1">
        <v>800</v>
      </c>
      <c r="D86" s="5"/>
      <c r="E86" s="12" t="s">
        <v>190</v>
      </c>
      <c r="F86" s="12" t="s">
        <v>190</v>
      </c>
      <c r="G86" s="12" t="s">
        <v>193</v>
      </c>
      <c r="H86" s="12" t="s">
        <v>189</v>
      </c>
      <c r="I86" s="13"/>
      <c r="J86" s="12" t="s">
        <v>194</v>
      </c>
      <c r="K86" s="12" t="s">
        <v>191</v>
      </c>
      <c r="M86" s="14" t="s">
        <v>201</v>
      </c>
      <c r="N86" s="14" t="s">
        <v>199</v>
      </c>
      <c r="P86" s="15" t="s">
        <v>212</v>
      </c>
      <c r="R86" s="15" t="s">
        <v>206</v>
      </c>
      <c r="S86" s="15"/>
    </row>
    <row r="87" spans="1:19" s="11" customFormat="1" ht="18.600000000000001" customHeight="1" x14ac:dyDescent="0.25">
      <c r="A87" s="1" t="s">
        <v>57</v>
      </c>
      <c r="B87" s="1" t="s">
        <v>210</v>
      </c>
      <c r="C87" s="1">
        <v>800</v>
      </c>
      <c r="D87" s="5"/>
      <c r="E87" s="12" t="s">
        <v>193</v>
      </c>
      <c r="F87" s="12" t="s">
        <v>193</v>
      </c>
      <c r="G87" s="12" t="s">
        <v>193</v>
      </c>
      <c r="H87" s="12" t="s">
        <v>189</v>
      </c>
      <c r="I87" s="13"/>
      <c r="J87" s="12" t="s">
        <v>194</v>
      </c>
      <c r="K87" s="12" t="s">
        <v>194</v>
      </c>
      <c r="M87" s="14" t="s">
        <v>201</v>
      </c>
      <c r="N87" s="14" t="s">
        <v>201</v>
      </c>
      <c r="P87" s="15" t="s">
        <v>203</v>
      </c>
      <c r="R87" s="15" t="s">
        <v>207</v>
      </c>
      <c r="S87" s="15">
        <v>-50</v>
      </c>
    </row>
    <row r="88" spans="1:19" s="11" customFormat="1" ht="18.600000000000001" customHeight="1" x14ac:dyDescent="0.25">
      <c r="A88" s="1" t="s">
        <v>75</v>
      </c>
      <c r="B88" s="1" t="s">
        <v>210</v>
      </c>
      <c r="C88" s="1">
        <v>800</v>
      </c>
      <c r="D88" s="5"/>
      <c r="E88" s="12" t="s">
        <v>190</v>
      </c>
      <c r="F88" s="12" t="s">
        <v>190</v>
      </c>
      <c r="G88" s="12" t="s">
        <v>190</v>
      </c>
      <c r="H88" s="12" t="s">
        <v>189</v>
      </c>
      <c r="I88" s="13"/>
      <c r="J88" s="12" t="s">
        <v>194</v>
      </c>
      <c r="K88" s="12" t="s">
        <v>192</v>
      </c>
      <c r="M88" s="14" t="s">
        <v>201</v>
      </c>
      <c r="N88" s="14" t="s">
        <v>200</v>
      </c>
      <c r="P88" s="15" t="s">
        <v>213</v>
      </c>
      <c r="R88" s="15" t="s">
        <v>206</v>
      </c>
      <c r="S88" s="16"/>
    </row>
    <row r="89" spans="1:19" s="11" customFormat="1" ht="18.600000000000001" customHeight="1" x14ac:dyDescent="0.25">
      <c r="A89" s="1" t="s">
        <v>78</v>
      </c>
      <c r="B89" s="1" t="s">
        <v>210</v>
      </c>
      <c r="C89" s="1">
        <v>800</v>
      </c>
      <c r="D89" s="5"/>
      <c r="E89" s="12" t="s">
        <v>189</v>
      </c>
      <c r="F89" s="12" t="s">
        <v>189</v>
      </c>
      <c r="G89" s="12" t="s">
        <v>190</v>
      </c>
      <c r="H89" s="12" t="s">
        <v>189</v>
      </c>
      <c r="I89" s="13"/>
      <c r="J89" s="12" t="s">
        <v>191</v>
      </c>
      <c r="K89" s="12" t="s">
        <v>192</v>
      </c>
      <c r="M89" s="14" t="s">
        <v>199</v>
      </c>
      <c r="N89" s="14" t="s">
        <v>200</v>
      </c>
      <c r="P89" s="15" t="s">
        <v>215</v>
      </c>
      <c r="R89" s="15" t="s">
        <v>207</v>
      </c>
      <c r="S89" s="16" t="s">
        <v>216</v>
      </c>
    </row>
    <row r="90" spans="1:19" s="11" customFormat="1" ht="18.600000000000001" customHeight="1" x14ac:dyDescent="0.25">
      <c r="A90" s="1" t="s">
        <v>82</v>
      </c>
      <c r="B90" s="1" t="s">
        <v>210</v>
      </c>
      <c r="C90" s="1">
        <v>800</v>
      </c>
      <c r="D90" s="5"/>
      <c r="E90" s="12" t="s">
        <v>189</v>
      </c>
      <c r="F90" s="12" t="s">
        <v>189</v>
      </c>
      <c r="G90" s="12" t="s">
        <v>193</v>
      </c>
      <c r="H90" s="12" t="s">
        <v>189</v>
      </c>
      <c r="I90" s="13"/>
      <c r="J90" s="12" t="s">
        <v>191</v>
      </c>
      <c r="K90" s="12" t="s">
        <v>191</v>
      </c>
      <c r="M90" s="14" t="s">
        <v>199</v>
      </c>
      <c r="N90" s="14" t="s">
        <v>199</v>
      </c>
      <c r="P90" s="15" t="s">
        <v>204</v>
      </c>
      <c r="R90" s="15" t="s">
        <v>206</v>
      </c>
      <c r="S90" s="15"/>
    </row>
    <row r="91" spans="1:19" s="11" customFormat="1" ht="18.600000000000001" customHeight="1" x14ac:dyDescent="0.25">
      <c r="A91" s="1" t="s">
        <v>86</v>
      </c>
      <c r="B91" s="1" t="s">
        <v>210</v>
      </c>
      <c r="C91" s="1">
        <v>800</v>
      </c>
      <c r="D91" s="5"/>
      <c r="E91" s="12" t="s">
        <v>189</v>
      </c>
      <c r="F91" s="12" t="s">
        <v>189</v>
      </c>
      <c r="G91" s="12" t="s">
        <v>193</v>
      </c>
      <c r="H91" s="12" t="s">
        <v>189</v>
      </c>
      <c r="I91" s="13"/>
      <c r="J91" s="12" t="s">
        <v>191</v>
      </c>
      <c r="K91" s="12" t="s">
        <v>191</v>
      </c>
      <c r="M91" s="14" t="s">
        <v>199</v>
      </c>
      <c r="N91" s="14" t="s">
        <v>199</v>
      </c>
      <c r="P91" s="15" t="s">
        <v>204</v>
      </c>
      <c r="R91" s="15" t="s">
        <v>206</v>
      </c>
      <c r="S91" s="15"/>
    </row>
    <row r="92" spans="1:19" s="11" customFormat="1" ht="18.600000000000001" customHeight="1" x14ac:dyDescent="0.25">
      <c r="A92" s="1" t="s">
        <v>93</v>
      </c>
      <c r="B92" s="1" t="s">
        <v>210</v>
      </c>
      <c r="C92" s="1">
        <v>800</v>
      </c>
      <c r="D92" s="5"/>
      <c r="E92" s="12" t="s">
        <v>189</v>
      </c>
      <c r="F92" s="12" t="s">
        <v>189</v>
      </c>
      <c r="G92" s="12" t="s">
        <v>193</v>
      </c>
      <c r="H92" s="12" t="s">
        <v>189</v>
      </c>
      <c r="I92" s="13"/>
      <c r="J92" s="12" t="s">
        <v>191</v>
      </c>
      <c r="K92" s="12" t="s">
        <v>191</v>
      </c>
      <c r="M92" s="14" t="s">
        <v>199</v>
      </c>
      <c r="N92" s="14" t="s">
        <v>199</v>
      </c>
      <c r="P92" s="15" t="s">
        <v>204</v>
      </c>
      <c r="R92" s="15" t="s">
        <v>206</v>
      </c>
      <c r="S92" s="15"/>
    </row>
    <row r="93" spans="1:19" s="11" customFormat="1" ht="18.600000000000001" customHeight="1" x14ac:dyDescent="0.25">
      <c r="A93" s="1" t="s">
        <v>95</v>
      </c>
      <c r="B93" s="1" t="s">
        <v>210</v>
      </c>
      <c r="C93" s="1">
        <v>800</v>
      </c>
      <c r="D93" s="5"/>
      <c r="E93" s="12" t="s">
        <v>189</v>
      </c>
      <c r="F93" s="12" t="s">
        <v>189</v>
      </c>
      <c r="G93" s="12" t="s">
        <v>193</v>
      </c>
      <c r="H93" s="12" t="s">
        <v>189</v>
      </c>
      <c r="I93" s="13"/>
      <c r="J93" s="12" t="s">
        <v>191</v>
      </c>
      <c r="K93" s="12" t="s">
        <v>191</v>
      </c>
      <c r="M93" s="14" t="s">
        <v>199</v>
      </c>
      <c r="N93" s="14" t="s">
        <v>199</v>
      </c>
      <c r="P93" s="15" t="s">
        <v>204</v>
      </c>
      <c r="R93" s="15" t="s">
        <v>206</v>
      </c>
      <c r="S93" s="15"/>
    </row>
    <row r="94" spans="1:19" s="11" customFormat="1" ht="18.600000000000001" customHeight="1" x14ac:dyDescent="0.25">
      <c r="A94" s="1" t="s">
        <v>97</v>
      </c>
      <c r="B94" s="1" t="s">
        <v>210</v>
      </c>
      <c r="C94" s="1">
        <v>800</v>
      </c>
      <c r="D94" s="5"/>
      <c r="E94" s="12" t="s">
        <v>189</v>
      </c>
      <c r="F94" s="12" t="s">
        <v>189</v>
      </c>
      <c r="G94" s="12" t="s">
        <v>193</v>
      </c>
      <c r="H94" s="12" t="s">
        <v>189</v>
      </c>
      <c r="I94" s="13"/>
      <c r="J94" s="12" t="s">
        <v>191</v>
      </c>
      <c r="K94" s="12" t="s">
        <v>191</v>
      </c>
      <c r="M94" s="14" t="s">
        <v>199</v>
      </c>
      <c r="N94" s="14" t="s">
        <v>199</v>
      </c>
      <c r="P94" s="15" t="s">
        <v>204</v>
      </c>
      <c r="R94" s="15" t="s">
        <v>206</v>
      </c>
      <c r="S94" s="15"/>
    </row>
    <row r="95" spans="1:19" s="11" customFormat="1" ht="18.600000000000001" customHeight="1" x14ac:dyDescent="0.25">
      <c r="A95" s="1" t="s">
        <v>106</v>
      </c>
      <c r="B95" s="1" t="s">
        <v>210</v>
      </c>
      <c r="C95" s="1">
        <v>800</v>
      </c>
      <c r="D95" s="5"/>
      <c r="E95" s="12" t="s">
        <v>190</v>
      </c>
      <c r="F95" s="12" t="s">
        <v>190</v>
      </c>
      <c r="G95" s="12" t="s">
        <v>193</v>
      </c>
      <c r="H95" s="12" t="s">
        <v>189</v>
      </c>
      <c r="I95" s="13"/>
      <c r="J95" s="12" t="s">
        <v>194</v>
      </c>
      <c r="K95" s="12" t="s">
        <v>191</v>
      </c>
      <c r="M95" s="14" t="s">
        <v>201</v>
      </c>
      <c r="N95" s="14" t="s">
        <v>199</v>
      </c>
      <c r="P95" s="15" t="s">
        <v>212</v>
      </c>
      <c r="R95" s="15" t="s">
        <v>206</v>
      </c>
      <c r="S95" s="15"/>
    </row>
    <row r="96" spans="1:19" s="11" customFormat="1" ht="18.600000000000001" customHeight="1" x14ac:dyDescent="0.25">
      <c r="A96" s="1" t="s">
        <v>116</v>
      </c>
      <c r="B96" s="1" t="s">
        <v>210</v>
      </c>
      <c r="C96" s="1">
        <v>800</v>
      </c>
      <c r="D96" s="5"/>
      <c r="E96" s="12" t="s">
        <v>189</v>
      </c>
      <c r="F96" s="12" t="s">
        <v>189</v>
      </c>
      <c r="G96" s="12" t="s">
        <v>193</v>
      </c>
      <c r="H96" s="12" t="s">
        <v>189</v>
      </c>
      <c r="I96" s="13"/>
      <c r="J96" s="12" t="s">
        <v>191</v>
      </c>
      <c r="K96" s="12" t="s">
        <v>191</v>
      </c>
      <c r="M96" s="14" t="s">
        <v>199</v>
      </c>
      <c r="N96" s="14" t="s">
        <v>199</v>
      </c>
      <c r="P96" s="15" t="s">
        <v>204</v>
      </c>
      <c r="R96" s="15" t="s">
        <v>206</v>
      </c>
      <c r="S96" s="15"/>
    </row>
    <row r="97" spans="1:19" s="11" customFormat="1" ht="18.600000000000001" customHeight="1" x14ac:dyDescent="0.25">
      <c r="A97" s="1" t="s">
        <v>117</v>
      </c>
      <c r="B97" s="1" t="s">
        <v>210</v>
      </c>
      <c r="C97" s="1">
        <v>800</v>
      </c>
      <c r="D97" s="5"/>
      <c r="E97" s="12" t="s">
        <v>190</v>
      </c>
      <c r="F97" s="12" t="s">
        <v>190</v>
      </c>
      <c r="G97" s="12" t="s">
        <v>193</v>
      </c>
      <c r="H97" s="12" t="s">
        <v>189</v>
      </c>
      <c r="I97" s="13"/>
      <c r="J97" s="12" t="s">
        <v>194</v>
      </c>
      <c r="K97" s="12" t="s">
        <v>191</v>
      </c>
      <c r="M97" s="14" t="s">
        <v>201</v>
      </c>
      <c r="N97" s="14" t="s">
        <v>199</v>
      </c>
      <c r="P97" s="15" t="s">
        <v>212</v>
      </c>
      <c r="R97" s="15" t="s">
        <v>206</v>
      </c>
      <c r="S97" s="15"/>
    </row>
    <row r="98" spans="1:19" s="11" customFormat="1" ht="18.600000000000001" customHeight="1" x14ac:dyDescent="0.25">
      <c r="A98" s="1" t="s">
        <v>118</v>
      </c>
      <c r="B98" s="1" t="s">
        <v>210</v>
      </c>
      <c r="C98" s="1">
        <v>800</v>
      </c>
      <c r="D98" s="5"/>
      <c r="E98" s="12" t="s">
        <v>190</v>
      </c>
      <c r="F98" s="12" t="s">
        <v>190</v>
      </c>
      <c r="G98" s="12" t="s">
        <v>193</v>
      </c>
      <c r="H98" s="12" t="s">
        <v>189</v>
      </c>
      <c r="I98" s="13"/>
      <c r="J98" s="12" t="s">
        <v>194</v>
      </c>
      <c r="K98" s="12" t="s">
        <v>191</v>
      </c>
      <c r="M98" s="14" t="s">
        <v>201</v>
      </c>
      <c r="N98" s="14" t="s">
        <v>199</v>
      </c>
      <c r="P98" s="15" t="s">
        <v>212</v>
      </c>
      <c r="R98" s="15" t="s">
        <v>206</v>
      </c>
      <c r="S98" s="15"/>
    </row>
    <row r="99" spans="1:19" s="11" customFormat="1" ht="18.600000000000001" customHeight="1" x14ac:dyDescent="0.25">
      <c r="A99" s="1" t="s">
        <v>121</v>
      </c>
      <c r="B99" s="1" t="s">
        <v>210</v>
      </c>
      <c r="C99" s="1">
        <v>800</v>
      </c>
      <c r="D99" s="5"/>
      <c r="E99" s="12" t="s">
        <v>190</v>
      </c>
      <c r="F99" s="12" t="s">
        <v>190</v>
      </c>
      <c r="G99" s="12" t="s">
        <v>193</v>
      </c>
      <c r="H99" s="12" t="s">
        <v>189</v>
      </c>
      <c r="I99" s="13"/>
      <c r="J99" s="12" t="s">
        <v>194</v>
      </c>
      <c r="K99" s="12" t="s">
        <v>191</v>
      </c>
      <c r="M99" s="14" t="s">
        <v>201</v>
      </c>
      <c r="N99" s="14" t="s">
        <v>199</v>
      </c>
      <c r="P99" s="15" t="s">
        <v>212</v>
      </c>
      <c r="R99" s="15" t="s">
        <v>206</v>
      </c>
      <c r="S99" s="15"/>
    </row>
    <row r="100" spans="1:19" s="11" customFormat="1" ht="18.600000000000001" customHeight="1" x14ac:dyDescent="0.25">
      <c r="A100" s="1" t="s">
        <v>122</v>
      </c>
      <c r="B100" s="1" t="s">
        <v>210</v>
      </c>
      <c r="C100" s="1">
        <v>800</v>
      </c>
      <c r="D100" s="5"/>
      <c r="E100" s="12" t="s">
        <v>190</v>
      </c>
      <c r="F100" s="12" t="s">
        <v>190</v>
      </c>
      <c r="G100" s="12" t="s">
        <v>193</v>
      </c>
      <c r="H100" s="12" t="s">
        <v>189</v>
      </c>
      <c r="I100" s="13"/>
      <c r="J100" s="12" t="s">
        <v>194</v>
      </c>
      <c r="K100" s="12" t="s">
        <v>191</v>
      </c>
      <c r="M100" s="14" t="s">
        <v>201</v>
      </c>
      <c r="N100" s="14" t="s">
        <v>199</v>
      </c>
      <c r="P100" s="15" t="s">
        <v>212</v>
      </c>
      <c r="R100" s="15" t="s">
        <v>206</v>
      </c>
      <c r="S100" s="15"/>
    </row>
    <row r="101" spans="1:19" s="11" customFormat="1" ht="18.600000000000001" customHeight="1" x14ac:dyDescent="0.25">
      <c r="A101" s="1" t="s">
        <v>127</v>
      </c>
      <c r="B101" s="1" t="s">
        <v>210</v>
      </c>
      <c r="C101" s="1">
        <v>800</v>
      </c>
      <c r="D101" s="5"/>
      <c r="E101" s="12" t="s">
        <v>190</v>
      </c>
      <c r="F101" s="12" t="s">
        <v>190</v>
      </c>
      <c r="G101" s="12" t="s">
        <v>193</v>
      </c>
      <c r="H101" s="12" t="s">
        <v>189</v>
      </c>
      <c r="I101" s="13"/>
      <c r="J101" s="12" t="s">
        <v>194</v>
      </c>
      <c r="K101" s="12" t="s">
        <v>191</v>
      </c>
      <c r="M101" s="14" t="s">
        <v>201</v>
      </c>
      <c r="N101" s="14" t="s">
        <v>199</v>
      </c>
      <c r="P101" s="15" t="s">
        <v>212</v>
      </c>
      <c r="R101" s="15" t="s">
        <v>206</v>
      </c>
      <c r="S101" s="15"/>
    </row>
    <row r="102" spans="1:19" s="11" customFormat="1" ht="18.600000000000001" customHeight="1" x14ac:dyDescent="0.25">
      <c r="A102" s="1" t="s">
        <v>128</v>
      </c>
      <c r="B102" s="1" t="s">
        <v>210</v>
      </c>
      <c r="C102" s="1">
        <v>800</v>
      </c>
      <c r="D102" s="5"/>
      <c r="E102" s="12" t="s">
        <v>190</v>
      </c>
      <c r="F102" s="12" t="s">
        <v>190</v>
      </c>
      <c r="G102" s="12" t="s">
        <v>193</v>
      </c>
      <c r="H102" s="12" t="s">
        <v>189</v>
      </c>
      <c r="I102" s="13"/>
      <c r="J102" s="12" t="s">
        <v>194</v>
      </c>
      <c r="K102" s="12" t="s">
        <v>191</v>
      </c>
      <c r="M102" s="14" t="s">
        <v>201</v>
      </c>
      <c r="N102" s="14" t="s">
        <v>199</v>
      </c>
      <c r="P102" s="15" t="s">
        <v>212</v>
      </c>
      <c r="R102" s="15" t="s">
        <v>206</v>
      </c>
      <c r="S102" s="15"/>
    </row>
    <row r="103" spans="1:19" s="11" customFormat="1" ht="18.600000000000001" customHeight="1" x14ac:dyDescent="0.25">
      <c r="A103" s="1" t="s">
        <v>129</v>
      </c>
      <c r="B103" s="1" t="s">
        <v>210</v>
      </c>
      <c r="C103" s="1">
        <v>800</v>
      </c>
      <c r="D103" s="5"/>
      <c r="E103" s="12" t="s">
        <v>190</v>
      </c>
      <c r="F103" s="12" t="s">
        <v>190</v>
      </c>
      <c r="G103" s="12" t="s">
        <v>193</v>
      </c>
      <c r="H103" s="12" t="s">
        <v>189</v>
      </c>
      <c r="I103" s="13"/>
      <c r="J103" s="12" t="s">
        <v>194</v>
      </c>
      <c r="K103" s="12" t="s">
        <v>191</v>
      </c>
      <c r="M103" s="14" t="s">
        <v>201</v>
      </c>
      <c r="N103" s="14" t="s">
        <v>199</v>
      </c>
      <c r="P103" s="15" t="s">
        <v>212</v>
      </c>
      <c r="R103" s="15" t="s">
        <v>206</v>
      </c>
      <c r="S103" s="15"/>
    </row>
    <row r="104" spans="1:19" s="11" customFormat="1" ht="18.600000000000001" customHeight="1" x14ac:dyDescent="0.25">
      <c r="A104" s="1" t="s">
        <v>135</v>
      </c>
      <c r="B104" s="1" t="s">
        <v>210</v>
      </c>
      <c r="C104" s="1">
        <v>800</v>
      </c>
      <c r="D104" s="5"/>
      <c r="E104" s="12" t="s">
        <v>190</v>
      </c>
      <c r="F104" s="12" t="s">
        <v>189</v>
      </c>
      <c r="G104" s="12" t="s">
        <v>193</v>
      </c>
      <c r="H104" s="12" t="s">
        <v>190</v>
      </c>
      <c r="I104" s="13"/>
      <c r="J104" s="12" t="s">
        <v>195</v>
      </c>
      <c r="K104" s="12" t="s">
        <v>191</v>
      </c>
      <c r="M104" s="14" t="s">
        <v>201</v>
      </c>
      <c r="N104" s="14" t="s">
        <v>199</v>
      </c>
      <c r="P104" s="15" t="s">
        <v>212</v>
      </c>
      <c r="R104" s="15" t="s">
        <v>206</v>
      </c>
      <c r="S104" s="15"/>
    </row>
    <row r="105" spans="1:19" s="11" customFormat="1" ht="18.600000000000001" customHeight="1" x14ac:dyDescent="0.25">
      <c r="A105" s="1" t="s">
        <v>138</v>
      </c>
      <c r="B105" s="1" t="s">
        <v>210</v>
      </c>
      <c r="C105" s="1">
        <v>800</v>
      </c>
      <c r="D105" s="5"/>
      <c r="E105" s="12" t="s">
        <v>189</v>
      </c>
      <c r="F105" s="12" t="s">
        <v>189</v>
      </c>
      <c r="G105" s="12" t="s">
        <v>193</v>
      </c>
      <c r="H105" s="12" t="s">
        <v>189</v>
      </c>
      <c r="I105" s="13"/>
      <c r="J105" s="12" t="s">
        <v>191</v>
      </c>
      <c r="K105" s="12" t="s">
        <v>191</v>
      </c>
      <c r="M105" s="14" t="s">
        <v>199</v>
      </c>
      <c r="N105" s="14" t="s">
        <v>199</v>
      </c>
      <c r="P105" s="15" t="s">
        <v>204</v>
      </c>
      <c r="R105" s="15" t="s">
        <v>206</v>
      </c>
      <c r="S105" s="15"/>
    </row>
    <row r="106" spans="1:19" s="11" customFormat="1" ht="18.600000000000001" customHeight="1" x14ac:dyDescent="0.25">
      <c r="A106" s="1" t="s">
        <v>142</v>
      </c>
      <c r="B106" s="1" t="s">
        <v>210</v>
      </c>
      <c r="C106" s="1">
        <v>800</v>
      </c>
      <c r="D106" s="5"/>
      <c r="E106" s="12" t="s">
        <v>190</v>
      </c>
      <c r="F106" s="12" t="s">
        <v>190</v>
      </c>
      <c r="G106" s="12" t="s">
        <v>193</v>
      </c>
      <c r="H106" s="12" t="s">
        <v>189</v>
      </c>
      <c r="I106" s="13"/>
      <c r="J106" s="12" t="s">
        <v>194</v>
      </c>
      <c r="K106" s="12" t="s">
        <v>191</v>
      </c>
      <c r="M106" s="14" t="s">
        <v>201</v>
      </c>
      <c r="N106" s="14" t="s">
        <v>199</v>
      </c>
      <c r="P106" s="15" t="s">
        <v>212</v>
      </c>
      <c r="R106" s="15" t="s">
        <v>206</v>
      </c>
      <c r="S106" s="15"/>
    </row>
    <row r="107" spans="1:19" s="11" customFormat="1" ht="18.600000000000001" customHeight="1" x14ac:dyDescent="0.25">
      <c r="A107" s="1" t="s">
        <v>144</v>
      </c>
      <c r="B107" s="1" t="s">
        <v>210</v>
      </c>
      <c r="C107" s="1">
        <v>800</v>
      </c>
      <c r="D107" s="5"/>
      <c r="E107" s="12" t="s">
        <v>190</v>
      </c>
      <c r="F107" s="12" t="s">
        <v>190</v>
      </c>
      <c r="G107" s="12" t="s">
        <v>193</v>
      </c>
      <c r="H107" s="12" t="s">
        <v>189</v>
      </c>
      <c r="I107" s="13"/>
      <c r="J107" s="12" t="s">
        <v>194</v>
      </c>
      <c r="K107" s="12" t="s">
        <v>191</v>
      </c>
      <c r="M107" s="14" t="s">
        <v>201</v>
      </c>
      <c r="N107" s="14" t="s">
        <v>199</v>
      </c>
      <c r="P107" s="15" t="s">
        <v>212</v>
      </c>
      <c r="R107" s="15" t="s">
        <v>206</v>
      </c>
      <c r="S107" s="15"/>
    </row>
    <row r="108" spans="1:19" s="11" customFormat="1" ht="18.600000000000001" customHeight="1" x14ac:dyDescent="0.25">
      <c r="A108" s="1" t="s">
        <v>147</v>
      </c>
      <c r="B108" s="1" t="s">
        <v>210</v>
      </c>
      <c r="C108" s="1">
        <v>800</v>
      </c>
      <c r="D108" s="5"/>
      <c r="E108" s="12" t="s">
        <v>190</v>
      </c>
      <c r="F108" s="12" t="s">
        <v>190</v>
      </c>
      <c r="G108" s="12" t="s">
        <v>193</v>
      </c>
      <c r="H108" s="12" t="s">
        <v>189</v>
      </c>
      <c r="I108" s="13"/>
      <c r="J108" s="12" t="s">
        <v>194</v>
      </c>
      <c r="K108" s="12" t="s">
        <v>191</v>
      </c>
      <c r="M108" s="14" t="s">
        <v>201</v>
      </c>
      <c r="N108" s="14" t="s">
        <v>199</v>
      </c>
      <c r="P108" s="15" t="s">
        <v>212</v>
      </c>
      <c r="R108" s="15" t="s">
        <v>206</v>
      </c>
      <c r="S108" s="15"/>
    </row>
    <row r="109" spans="1:19" s="11" customFormat="1" ht="18.600000000000001" customHeight="1" x14ac:dyDescent="0.25">
      <c r="A109" s="1" t="s">
        <v>150</v>
      </c>
      <c r="B109" s="1" t="s">
        <v>210</v>
      </c>
      <c r="C109" s="1">
        <v>800</v>
      </c>
      <c r="D109" s="5"/>
      <c r="E109" s="12" t="s">
        <v>190</v>
      </c>
      <c r="F109" s="12" t="s">
        <v>190</v>
      </c>
      <c r="G109" s="12" t="s">
        <v>193</v>
      </c>
      <c r="H109" s="12" t="s">
        <v>189</v>
      </c>
      <c r="I109" s="13"/>
      <c r="J109" s="12" t="s">
        <v>194</v>
      </c>
      <c r="K109" s="12" t="s">
        <v>191</v>
      </c>
      <c r="M109" s="14" t="s">
        <v>201</v>
      </c>
      <c r="N109" s="14" t="s">
        <v>199</v>
      </c>
      <c r="P109" s="15" t="s">
        <v>212</v>
      </c>
      <c r="R109" s="15" t="s">
        <v>206</v>
      </c>
      <c r="S109" s="15"/>
    </row>
    <row r="110" spans="1:19" s="11" customFormat="1" ht="18.600000000000001" customHeight="1" x14ac:dyDescent="0.25">
      <c r="A110" s="1" t="s">
        <v>152</v>
      </c>
      <c r="B110" s="1" t="s">
        <v>210</v>
      </c>
      <c r="C110" s="1">
        <v>800</v>
      </c>
      <c r="D110" s="5"/>
      <c r="E110" s="12" t="s">
        <v>189</v>
      </c>
      <c r="F110" s="12" t="s">
        <v>189</v>
      </c>
      <c r="G110" s="12" t="s">
        <v>193</v>
      </c>
      <c r="H110" s="12" t="s">
        <v>189</v>
      </c>
      <c r="I110" s="13"/>
      <c r="J110" s="12" t="s">
        <v>191</v>
      </c>
      <c r="K110" s="12" t="s">
        <v>191</v>
      </c>
      <c r="M110" s="14" t="s">
        <v>199</v>
      </c>
      <c r="N110" s="14" t="s">
        <v>199</v>
      </c>
      <c r="P110" s="15" t="s">
        <v>204</v>
      </c>
      <c r="R110" s="15" t="s">
        <v>206</v>
      </c>
      <c r="S110" s="15"/>
    </row>
    <row r="111" spans="1:19" s="11" customFormat="1" ht="18.600000000000001" customHeight="1" x14ac:dyDescent="0.25">
      <c r="A111" s="1" t="s">
        <v>155</v>
      </c>
      <c r="B111" s="1" t="s">
        <v>210</v>
      </c>
      <c r="C111" s="1">
        <v>800</v>
      </c>
      <c r="D111" s="5"/>
      <c r="E111" s="12" t="s">
        <v>190</v>
      </c>
      <c r="F111" s="12" t="s">
        <v>189</v>
      </c>
      <c r="G111" s="12" t="s">
        <v>193</v>
      </c>
      <c r="H111" s="12" t="s">
        <v>189</v>
      </c>
      <c r="I111" s="13"/>
      <c r="J111" s="12" t="s">
        <v>197</v>
      </c>
      <c r="K111" s="12" t="s">
        <v>191</v>
      </c>
      <c r="M111" s="14" t="s">
        <v>201</v>
      </c>
      <c r="N111" s="14" t="s">
        <v>199</v>
      </c>
      <c r="P111" s="15" t="s">
        <v>212</v>
      </c>
      <c r="R111" s="15" t="s">
        <v>206</v>
      </c>
      <c r="S111" s="15"/>
    </row>
    <row r="112" spans="1:19" s="11" customFormat="1" ht="18.600000000000001" customHeight="1" x14ac:dyDescent="0.25">
      <c r="A112" s="1" t="s">
        <v>158</v>
      </c>
      <c r="B112" s="1" t="s">
        <v>210</v>
      </c>
      <c r="C112" s="1">
        <v>800</v>
      </c>
      <c r="D112" s="5"/>
      <c r="E112" s="12" t="s">
        <v>189</v>
      </c>
      <c r="F112" s="12" t="s">
        <v>189</v>
      </c>
      <c r="G112" s="12" t="s">
        <v>193</v>
      </c>
      <c r="H112" s="12" t="s">
        <v>189</v>
      </c>
      <c r="I112" s="13"/>
      <c r="J112" s="12" t="s">
        <v>191</v>
      </c>
      <c r="K112" s="12" t="s">
        <v>191</v>
      </c>
      <c r="M112" s="14" t="s">
        <v>199</v>
      </c>
      <c r="N112" s="14" t="s">
        <v>199</v>
      </c>
      <c r="P112" s="15" t="s">
        <v>204</v>
      </c>
      <c r="R112" s="15" t="s">
        <v>206</v>
      </c>
      <c r="S112" s="15"/>
    </row>
    <row r="113" spans="1:19" s="11" customFormat="1" ht="18.600000000000001" customHeight="1" x14ac:dyDescent="0.25">
      <c r="A113" s="1" t="s">
        <v>161</v>
      </c>
      <c r="B113" s="1" t="s">
        <v>210</v>
      </c>
      <c r="C113" s="1">
        <v>800</v>
      </c>
      <c r="D113" s="5"/>
      <c r="E113" s="12" t="s">
        <v>190</v>
      </c>
      <c r="F113" s="12" t="s">
        <v>190</v>
      </c>
      <c r="G113" s="12" t="s">
        <v>193</v>
      </c>
      <c r="H113" s="12" t="s">
        <v>189</v>
      </c>
      <c r="I113" s="13"/>
      <c r="J113" s="12" t="s">
        <v>194</v>
      </c>
      <c r="K113" s="12" t="s">
        <v>191</v>
      </c>
      <c r="M113" s="14" t="s">
        <v>201</v>
      </c>
      <c r="N113" s="14" t="s">
        <v>199</v>
      </c>
      <c r="P113" s="15" t="s">
        <v>212</v>
      </c>
      <c r="R113" s="15" t="s">
        <v>206</v>
      </c>
      <c r="S113" s="15"/>
    </row>
    <row r="114" spans="1:19" s="11" customFormat="1" ht="18.600000000000001" customHeight="1" x14ac:dyDescent="0.25">
      <c r="A114" s="1" t="s">
        <v>163</v>
      </c>
      <c r="B114" s="1" t="s">
        <v>210</v>
      </c>
      <c r="C114" s="1">
        <v>800</v>
      </c>
      <c r="D114" s="5"/>
      <c r="E114" s="12" t="s">
        <v>189</v>
      </c>
      <c r="F114" s="12" t="s">
        <v>189</v>
      </c>
      <c r="G114" s="12" t="s">
        <v>193</v>
      </c>
      <c r="H114" s="12" t="s">
        <v>189</v>
      </c>
      <c r="I114" s="13"/>
      <c r="J114" s="12" t="s">
        <v>191</v>
      </c>
      <c r="K114" s="12" t="s">
        <v>191</v>
      </c>
      <c r="M114" s="14" t="s">
        <v>199</v>
      </c>
      <c r="N114" s="14" t="s">
        <v>199</v>
      </c>
      <c r="P114" s="15" t="s">
        <v>204</v>
      </c>
      <c r="R114" s="15" t="s">
        <v>206</v>
      </c>
      <c r="S114" s="15"/>
    </row>
    <row r="115" spans="1:19" s="11" customFormat="1" ht="18.600000000000001" customHeight="1" x14ac:dyDescent="0.25">
      <c r="A115" s="1" t="s">
        <v>171</v>
      </c>
      <c r="B115" s="1" t="s">
        <v>210</v>
      </c>
      <c r="C115" s="1">
        <v>800</v>
      </c>
      <c r="D115" s="5"/>
      <c r="E115" s="12" t="s">
        <v>189</v>
      </c>
      <c r="F115" s="12" t="s">
        <v>189</v>
      </c>
      <c r="G115" s="12" t="s">
        <v>193</v>
      </c>
      <c r="H115" s="12" t="s">
        <v>189</v>
      </c>
      <c r="I115" s="13"/>
      <c r="J115" s="12" t="s">
        <v>191</v>
      </c>
      <c r="K115" s="12" t="s">
        <v>191</v>
      </c>
      <c r="M115" s="14" t="s">
        <v>199</v>
      </c>
      <c r="N115" s="14" t="s">
        <v>199</v>
      </c>
      <c r="P115" s="15" t="s">
        <v>204</v>
      </c>
      <c r="R115" s="15" t="s">
        <v>206</v>
      </c>
      <c r="S115" s="15"/>
    </row>
    <row r="116" spans="1:19" s="11" customFormat="1" ht="18.600000000000001" customHeight="1" x14ac:dyDescent="0.25">
      <c r="A116" s="1" t="s">
        <v>185</v>
      </c>
      <c r="B116" s="1" t="s">
        <v>211</v>
      </c>
      <c r="C116" s="1">
        <v>800</v>
      </c>
      <c r="D116" s="5"/>
      <c r="E116" s="1" t="s">
        <v>189</v>
      </c>
      <c r="F116" s="1" t="s">
        <v>189</v>
      </c>
      <c r="G116" s="1" t="s">
        <v>190</v>
      </c>
      <c r="H116" s="1" t="s">
        <v>189</v>
      </c>
      <c r="I116" s="13"/>
      <c r="J116" s="1" t="s">
        <v>191</v>
      </c>
      <c r="K116" s="1" t="s">
        <v>192</v>
      </c>
      <c r="M116" s="8" t="s">
        <v>199</v>
      </c>
      <c r="N116" s="8" t="s">
        <v>200</v>
      </c>
      <c r="P116" s="15" t="s">
        <v>215</v>
      </c>
      <c r="R116" s="15" t="s">
        <v>207</v>
      </c>
      <c r="S116" s="16" t="s">
        <v>216</v>
      </c>
    </row>
    <row r="117" spans="1:19" s="11" customFormat="1" ht="18.600000000000001" customHeight="1" x14ac:dyDescent="0.25">
      <c r="A117" s="1" t="s">
        <v>2</v>
      </c>
      <c r="B117" s="1" t="s">
        <v>211</v>
      </c>
      <c r="C117" s="1">
        <v>900</v>
      </c>
      <c r="D117" s="5"/>
      <c r="E117" s="12" t="s">
        <v>189</v>
      </c>
      <c r="F117" s="12" t="s">
        <v>189</v>
      </c>
      <c r="G117" s="12" t="s">
        <v>189</v>
      </c>
      <c r="H117" s="12" t="s">
        <v>189</v>
      </c>
      <c r="I117" s="13"/>
      <c r="J117" s="12" t="s">
        <v>192</v>
      </c>
      <c r="K117" s="12" t="s">
        <v>192</v>
      </c>
      <c r="M117" s="14" t="s">
        <v>200</v>
      </c>
      <c r="N117" s="14" t="s">
        <v>200</v>
      </c>
      <c r="P117" s="15" t="s">
        <v>214</v>
      </c>
      <c r="R117" s="15" t="s">
        <v>207</v>
      </c>
      <c r="S117" s="16" t="s">
        <v>208</v>
      </c>
    </row>
    <row r="118" spans="1:19" s="11" customFormat="1" ht="18.600000000000001" customHeight="1" x14ac:dyDescent="0.25">
      <c r="A118" s="1" t="s">
        <v>7</v>
      </c>
      <c r="B118" s="1" t="s">
        <v>211</v>
      </c>
      <c r="C118" s="1">
        <v>900</v>
      </c>
      <c r="D118" s="5"/>
      <c r="E118" s="12" t="s">
        <v>193</v>
      </c>
      <c r="F118" s="12" t="s">
        <v>193</v>
      </c>
      <c r="G118" s="12" t="s">
        <v>193</v>
      </c>
      <c r="H118" s="12" t="s">
        <v>189</v>
      </c>
      <c r="I118" s="13"/>
      <c r="J118" s="12" t="s">
        <v>194</v>
      </c>
      <c r="K118" s="12" t="s">
        <v>194</v>
      </c>
      <c r="M118" s="14" t="s">
        <v>201</v>
      </c>
      <c r="N118" s="14" t="s">
        <v>201</v>
      </c>
      <c r="P118" s="15" t="s">
        <v>203</v>
      </c>
      <c r="R118" s="15" t="s">
        <v>206</v>
      </c>
      <c r="S118" s="15"/>
    </row>
    <row r="119" spans="1:19" s="11" customFormat="1" ht="18.600000000000001" customHeight="1" x14ac:dyDescent="0.25">
      <c r="A119" s="1" t="s">
        <v>186</v>
      </c>
      <c r="B119" s="1" t="s">
        <v>211</v>
      </c>
      <c r="C119" s="1">
        <v>900</v>
      </c>
      <c r="D119" s="5"/>
      <c r="E119" s="1" t="s">
        <v>190</v>
      </c>
      <c r="F119" s="1" t="s">
        <v>190</v>
      </c>
      <c r="G119" s="1" t="s">
        <v>193</v>
      </c>
      <c r="H119" s="1" t="s">
        <v>189</v>
      </c>
      <c r="I119" s="13"/>
      <c r="J119" s="1" t="s">
        <v>194</v>
      </c>
      <c r="K119" s="1" t="s">
        <v>191</v>
      </c>
      <c r="M119" s="8" t="s">
        <v>201</v>
      </c>
      <c r="N119" s="8" t="s">
        <v>199</v>
      </c>
      <c r="P119" s="15" t="s">
        <v>212</v>
      </c>
      <c r="R119" s="15" t="s">
        <v>206</v>
      </c>
      <c r="S119" s="15"/>
    </row>
    <row r="120" spans="1:19" s="11" customFormat="1" ht="18.600000000000001" customHeight="1" x14ac:dyDescent="0.25">
      <c r="A120" s="1" t="s">
        <v>14</v>
      </c>
      <c r="B120" s="1" t="s">
        <v>210</v>
      </c>
      <c r="C120" s="1">
        <v>900</v>
      </c>
      <c r="D120" s="5"/>
      <c r="E120" s="12" t="s">
        <v>190</v>
      </c>
      <c r="F120" s="12" t="s">
        <v>190</v>
      </c>
      <c r="G120" s="12" t="s">
        <v>193</v>
      </c>
      <c r="H120" s="12" t="s">
        <v>189</v>
      </c>
      <c r="I120" s="13"/>
      <c r="J120" s="12" t="s">
        <v>194</v>
      </c>
      <c r="K120" s="12" t="s">
        <v>191</v>
      </c>
      <c r="M120" s="14" t="s">
        <v>201</v>
      </c>
      <c r="N120" s="14" t="s">
        <v>199</v>
      </c>
      <c r="P120" s="15" t="s">
        <v>212</v>
      </c>
      <c r="R120" s="15" t="s">
        <v>206</v>
      </c>
      <c r="S120" s="15"/>
    </row>
    <row r="121" spans="1:19" s="11" customFormat="1" ht="18.600000000000001" customHeight="1" x14ac:dyDescent="0.25">
      <c r="A121" s="1" t="s">
        <v>16</v>
      </c>
      <c r="B121" s="1" t="s">
        <v>210</v>
      </c>
      <c r="C121" s="1">
        <v>900</v>
      </c>
      <c r="D121" s="5"/>
      <c r="E121" s="12" t="s">
        <v>193</v>
      </c>
      <c r="F121" s="12" t="s">
        <v>193</v>
      </c>
      <c r="G121" s="12" t="s">
        <v>193</v>
      </c>
      <c r="H121" s="12" t="s">
        <v>189</v>
      </c>
      <c r="I121" s="13"/>
      <c r="J121" s="12" t="s">
        <v>194</v>
      </c>
      <c r="K121" s="12" t="s">
        <v>194</v>
      </c>
      <c r="M121" s="14" t="s">
        <v>201</v>
      </c>
      <c r="N121" s="14" t="s">
        <v>201</v>
      </c>
      <c r="P121" s="15" t="s">
        <v>203</v>
      </c>
      <c r="R121" s="15" t="s">
        <v>206</v>
      </c>
      <c r="S121" s="15"/>
    </row>
    <row r="122" spans="1:19" s="11" customFormat="1" ht="18.600000000000001" customHeight="1" x14ac:dyDescent="0.25">
      <c r="A122" s="1" t="s">
        <v>17</v>
      </c>
      <c r="B122" s="1" t="s">
        <v>210</v>
      </c>
      <c r="C122" s="1">
        <v>900</v>
      </c>
      <c r="D122" s="5"/>
      <c r="E122" s="12" t="s">
        <v>190</v>
      </c>
      <c r="F122" s="12" t="s">
        <v>190</v>
      </c>
      <c r="G122" s="12" t="s">
        <v>193</v>
      </c>
      <c r="H122" s="12" t="s">
        <v>189</v>
      </c>
      <c r="I122" s="13"/>
      <c r="J122" s="12" t="s">
        <v>194</v>
      </c>
      <c r="K122" s="12" t="s">
        <v>191</v>
      </c>
      <c r="M122" s="14" t="s">
        <v>201</v>
      </c>
      <c r="N122" s="14" t="s">
        <v>199</v>
      </c>
      <c r="P122" s="15" t="s">
        <v>212</v>
      </c>
      <c r="R122" s="15" t="s">
        <v>206</v>
      </c>
      <c r="S122" s="15"/>
    </row>
    <row r="123" spans="1:19" s="11" customFormat="1" ht="18.600000000000001" customHeight="1" x14ac:dyDescent="0.25">
      <c r="A123" s="1" t="s">
        <v>18</v>
      </c>
      <c r="B123" s="1" t="s">
        <v>210</v>
      </c>
      <c r="C123" s="1">
        <v>900</v>
      </c>
      <c r="D123" s="5"/>
      <c r="E123" s="12" t="s">
        <v>189</v>
      </c>
      <c r="F123" s="12" t="s">
        <v>189</v>
      </c>
      <c r="G123" s="12" t="s">
        <v>193</v>
      </c>
      <c r="H123" s="12" t="s">
        <v>189</v>
      </c>
      <c r="I123" s="13"/>
      <c r="J123" s="12" t="s">
        <v>191</v>
      </c>
      <c r="K123" s="12" t="s">
        <v>191</v>
      </c>
      <c r="M123" s="14" t="s">
        <v>199</v>
      </c>
      <c r="N123" s="14" t="s">
        <v>199</v>
      </c>
      <c r="P123" s="15" t="s">
        <v>204</v>
      </c>
      <c r="R123" s="15" t="s">
        <v>207</v>
      </c>
      <c r="S123" s="16" t="s">
        <v>216</v>
      </c>
    </row>
    <row r="124" spans="1:19" s="11" customFormat="1" ht="18.600000000000001" customHeight="1" x14ac:dyDescent="0.25">
      <c r="A124" s="1" t="s">
        <v>21</v>
      </c>
      <c r="B124" s="1" t="s">
        <v>210</v>
      </c>
      <c r="C124" s="1">
        <v>900</v>
      </c>
      <c r="D124" s="5"/>
      <c r="E124" s="12" t="s">
        <v>189</v>
      </c>
      <c r="F124" s="12" t="s">
        <v>189</v>
      </c>
      <c r="G124" s="12" t="s">
        <v>193</v>
      </c>
      <c r="H124" s="12" t="s">
        <v>189</v>
      </c>
      <c r="I124" s="13"/>
      <c r="J124" s="12" t="s">
        <v>191</v>
      </c>
      <c r="K124" s="12" t="s">
        <v>191</v>
      </c>
      <c r="M124" s="14" t="s">
        <v>199</v>
      </c>
      <c r="N124" s="14" t="s">
        <v>199</v>
      </c>
      <c r="P124" s="15" t="s">
        <v>204</v>
      </c>
      <c r="R124" s="15" t="s">
        <v>207</v>
      </c>
      <c r="S124" s="16" t="s">
        <v>216</v>
      </c>
    </row>
    <row r="125" spans="1:19" s="11" customFormat="1" ht="18.600000000000001" customHeight="1" x14ac:dyDescent="0.25">
      <c r="A125" s="1" t="s">
        <v>24</v>
      </c>
      <c r="B125" s="1" t="s">
        <v>210</v>
      </c>
      <c r="C125" s="1">
        <v>900</v>
      </c>
      <c r="D125" s="5"/>
      <c r="E125" s="12" t="s">
        <v>190</v>
      </c>
      <c r="F125" s="12" t="s">
        <v>190</v>
      </c>
      <c r="G125" s="12" t="s">
        <v>193</v>
      </c>
      <c r="H125" s="12" t="s">
        <v>189</v>
      </c>
      <c r="I125" s="13"/>
      <c r="J125" s="12" t="s">
        <v>194</v>
      </c>
      <c r="K125" s="12" t="s">
        <v>191</v>
      </c>
      <c r="M125" s="14" t="s">
        <v>201</v>
      </c>
      <c r="N125" s="14" t="s">
        <v>199</v>
      </c>
      <c r="P125" s="15" t="s">
        <v>212</v>
      </c>
      <c r="R125" s="15" t="s">
        <v>206</v>
      </c>
      <c r="S125" s="15"/>
    </row>
    <row r="126" spans="1:19" s="11" customFormat="1" ht="18.600000000000001" customHeight="1" x14ac:dyDescent="0.25">
      <c r="A126" s="1" t="s">
        <v>30</v>
      </c>
      <c r="B126" s="1" t="s">
        <v>210</v>
      </c>
      <c r="C126" s="1">
        <v>900</v>
      </c>
      <c r="D126" s="5"/>
      <c r="E126" s="12" t="s">
        <v>193</v>
      </c>
      <c r="F126" s="12" t="s">
        <v>193</v>
      </c>
      <c r="G126" s="12" t="s">
        <v>193</v>
      </c>
      <c r="H126" s="12" t="s">
        <v>189</v>
      </c>
      <c r="I126" s="13"/>
      <c r="J126" s="12" t="s">
        <v>194</v>
      </c>
      <c r="K126" s="12" t="s">
        <v>194</v>
      </c>
      <c r="M126" s="14" t="s">
        <v>201</v>
      </c>
      <c r="N126" s="14" t="s">
        <v>201</v>
      </c>
      <c r="P126" s="15" t="s">
        <v>203</v>
      </c>
      <c r="R126" s="15" t="s">
        <v>206</v>
      </c>
      <c r="S126" s="15"/>
    </row>
    <row r="127" spans="1:19" s="11" customFormat="1" ht="18.600000000000001" customHeight="1" x14ac:dyDescent="0.25">
      <c r="A127" s="1" t="s">
        <v>31</v>
      </c>
      <c r="B127" s="1" t="s">
        <v>210</v>
      </c>
      <c r="C127" s="1">
        <v>900</v>
      </c>
      <c r="D127" s="5"/>
      <c r="E127" s="12" t="s">
        <v>190</v>
      </c>
      <c r="F127" s="12" t="s">
        <v>189</v>
      </c>
      <c r="G127" s="12" t="s">
        <v>193</v>
      </c>
      <c r="H127" s="12" t="s">
        <v>190</v>
      </c>
      <c r="I127" s="13"/>
      <c r="J127" s="12" t="s">
        <v>195</v>
      </c>
      <c r="K127" s="12" t="s">
        <v>191</v>
      </c>
      <c r="M127" s="14" t="s">
        <v>201</v>
      </c>
      <c r="N127" s="14" t="s">
        <v>199</v>
      </c>
      <c r="P127" s="15" t="s">
        <v>212</v>
      </c>
      <c r="R127" s="15" t="s">
        <v>206</v>
      </c>
      <c r="S127" s="15"/>
    </row>
    <row r="128" spans="1:19" s="11" customFormat="1" ht="18.600000000000001" customHeight="1" x14ac:dyDescent="0.25">
      <c r="A128" s="1" t="s">
        <v>41</v>
      </c>
      <c r="B128" s="1" t="s">
        <v>210</v>
      </c>
      <c r="C128" s="1">
        <v>900</v>
      </c>
      <c r="D128" s="5"/>
      <c r="E128" s="12" t="s">
        <v>189</v>
      </c>
      <c r="F128" s="12" t="s">
        <v>189</v>
      </c>
      <c r="G128" s="12" t="s">
        <v>193</v>
      </c>
      <c r="H128" s="12" t="s">
        <v>189</v>
      </c>
      <c r="I128" s="13"/>
      <c r="J128" s="12" t="s">
        <v>191</v>
      </c>
      <c r="K128" s="12" t="s">
        <v>191</v>
      </c>
      <c r="M128" s="14" t="s">
        <v>199</v>
      </c>
      <c r="N128" s="14" t="s">
        <v>199</v>
      </c>
      <c r="P128" s="15" t="s">
        <v>204</v>
      </c>
      <c r="R128" s="15" t="s">
        <v>207</v>
      </c>
      <c r="S128" s="16" t="s">
        <v>216</v>
      </c>
    </row>
    <row r="129" spans="1:19" s="11" customFormat="1" ht="18.600000000000001" customHeight="1" x14ac:dyDescent="0.25">
      <c r="A129" s="1" t="s">
        <v>45</v>
      </c>
      <c r="B129" s="1" t="s">
        <v>210</v>
      </c>
      <c r="C129" s="1">
        <v>900</v>
      </c>
      <c r="D129" s="5"/>
      <c r="E129" s="12" t="s">
        <v>190</v>
      </c>
      <c r="F129" s="12" t="s">
        <v>190</v>
      </c>
      <c r="G129" s="12" t="s">
        <v>193</v>
      </c>
      <c r="H129" s="12" t="s">
        <v>190</v>
      </c>
      <c r="I129" s="13"/>
      <c r="J129" s="12" t="s">
        <v>196</v>
      </c>
      <c r="K129" s="12" t="s">
        <v>191</v>
      </c>
      <c r="M129" s="14" t="s">
        <v>201</v>
      </c>
      <c r="N129" s="14" t="s">
        <v>199</v>
      </c>
      <c r="P129" s="15" t="s">
        <v>212</v>
      </c>
      <c r="R129" s="15" t="s">
        <v>206</v>
      </c>
      <c r="S129" s="15"/>
    </row>
    <row r="130" spans="1:19" s="11" customFormat="1" ht="18.600000000000001" customHeight="1" x14ac:dyDescent="0.25">
      <c r="A130" s="1" t="s">
        <v>46</v>
      </c>
      <c r="B130" s="1" t="s">
        <v>210</v>
      </c>
      <c r="C130" s="1">
        <v>900</v>
      </c>
      <c r="D130" s="5"/>
      <c r="E130" s="12" t="s">
        <v>193</v>
      </c>
      <c r="F130" s="12" t="s">
        <v>190</v>
      </c>
      <c r="G130" s="12" t="s">
        <v>193</v>
      </c>
      <c r="H130" s="12" t="s">
        <v>190</v>
      </c>
      <c r="I130" s="13"/>
      <c r="J130" s="12" t="s">
        <v>196</v>
      </c>
      <c r="K130" s="12" t="s">
        <v>197</v>
      </c>
      <c r="M130" s="14" t="s">
        <v>201</v>
      </c>
      <c r="N130" s="14" t="s">
        <v>201</v>
      </c>
      <c r="P130" s="15" t="s">
        <v>203</v>
      </c>
      <c r="R130" s="15" t="s">
        <v>206</v>
      </c>
      <c r="S130" s="15"/>
    </row>
    <row r="131" spans="1:19" s="11" customFormat="1" ht="18.600000000000001" customHeight="1" x14ac:dyDescent="0.25">
      <c r="A131" s="1" t="s">
        <v>47</v>
      </c>
      <c r="B131" s="1" t="s">
        <v>210</v>
      </c>
      <c r="C131" s="1">
        <v>900</v>
      </c>
      <c r="D131" s="5"/>
      <c r="E131" s="12" t="s">
        <v>190</v>
      </c>
      <c r="F131" s="12" t="s">
        <v>190</v>
      </c>
      <c r="G131" s="12" t="s">
        <v>193</v>
      </c>
      <c r="H131" s="12" t="s">
        <v>189</v>
      </c>
      <c r="I131" s="13"/>
      <c r="J131" s="12" t="s">
        <v>194</v>
      </c>
      <c r="K131" s="12" t="s">
        <v>191</v>
      </c>
      <c r="M131" s="14" t="s">
        <v>201</v>
      </c>
      <c r="N131" s="14" t="s">
        <v>199</v>
      </c>
      <c r="P131" s="15" t="s">
        <v>212</v>
      </c>
      <c r="R131" s="15" t="s">
        <v>206</v>
      </c>
      <c r="S131" s="15"/>
    </row>
    <row r="132" spans="1:19" s="11" customFormat="1" ht="18.600000000000001" customHeight="1" x14ac:dyDescent="0.25">
      <c r="A132" s="1" t="s">
        <v>48</v>
      </c>
      <c r="B132" s="1" t="s">
        <v>210</v>
      </c>
      <c r="C132" s="1">
        <v>900</v>
      </c>
      <c r="D132" s="5"/>
      <c r="E132" s="12" t="s">
        <v>193</v>
      </c>
      <c r="F132" s="12" t="s">
        <v>190</v>
      </c>
      <c r="G132" s="12" t="s">
        <v>193</v>
      </c>
      <c r="H132" s="12" t="s">
        <v>190</v>
      </c>
      <c r="I132" s="13"/>
      <c r="J132" s="12" t="s">
        <v>196</v>
      </c>
      <c r="K132" s="12" t="s">
        <v>197</v>
      </c>
      <c r="M132" s="14" t="s">
        <v>201</v>
      </c>
      <c r="N132" s="14" t="s">
        <v>201</v>
      </c>
      <c r="P132" s="15" t="s">
        <v>203</v>
      </c>
      <c r="R132" s="15" t="s">
        <v>206</v>
      </c>
      <c r="S132" s="15"/>
    </row>
    <row r="133" spans="1:19" s="11" customFormat="1" ht="18.600000000000001" customHeight="1" x14ac:dyDescent="0.25">
      <c r="A133" s="1" t="s">
        <v>49</v>
      </c>
      <c r="B133" s="1" t="s">
        <v>210</v>
      </c>
      <c r="C133" s="1">
        <v>900</v>
      </c>
      <c r="D133" s="5"/>
      <c r="E133" s="12" t="s">
        <v>190</v>
      </c>
      <c r="F133" s="12" t="s">
        <v>190</v>
      </c>
      <c r="G133" s="12" t="s">
        <v>193</v>
      </c>
      <c r="H133" s="12" t="s">
        <v>189</v>
      </c>
      <c r="I133" s="13"/>
      <c r="J133" s="12" t="s">
        <v>194</v>
      </c>
      <c r="K133" s="12" t="s">
        <v>191</v>
      </c>
      <c r="M133" s="14" t="s">
        <v>201</v>
      </c>
      <c r="N133" s="14" t="s">
        <v>199</v>
      </c>
      <c r="P133" s="15" t="s">
        <v>212</v>
      </c>
      <c r="R133" s="15" t="s">
        <v>206</v>
      </c>
      <c r="S133" s="15"/>
    </row>
    <row r="134" spans="1:19" s="11" customFormat="1" ht="18.600000000000001" customHeight="1" x14ac:dyDescent="0.25">
      <c r="A134" s="1" t="s">
        <v>50</v>
      </c>
      <c r="B134" s="1" t="s">
        <v>210</v>
      </c>
      <c r="C134" s="1">
        <v>900</v>
      </c>
      <c r="D134" s="5"/>
      <c r="E134" s="12" t="s">
        <v>190</v>
      </c>
      <c r="F134" s="12" t="s">
        <v>190</v>
      </c>
      <c r="G134" s="12" t="s">
        <v>193</v>
      </c>
      <c r="H134" s="12" t="s">
        <v>189</v>
      </c>
      <c r="I134" s="13"/>
      <c r="J134" s="12" t="s">
        <v>194</v>
      </c>
      <c r="K134" s="12" t="s">
        <v>191</v>
      </c>
      <c r="M134" s="14" t="s">
        <v>201</v>
      </c>
      <c r="N134" s="14" t="s">
        <v>199</v>
      </c>
      <c r="P134" s="15" t="s">
        <v>212</v>
      </c>
      <c r="R134" s="15" t="s">
        <v>206</v>
      </c>
      <c r="S134" s="15"/>
    </row>
    <row r="135" spans="1:19" s="11" customFormat="1" ht="18.600000000000001" customHeight="1" x14ac:dyDescent="0.25">
      <c r="A135" s="1" t="s">
        <v>51</v>
      </c>
      <c r="B135" s="1" t="s">
        <v>210</v>
      </c>
      <c r="C135" s="1">
        <v>900</v>
      </c>
      <c r="D135" s="5"/>
      <c r="E135" s="12" t="s">
        <v>190</v>
      </c>
      <c r="F135" s="12" t="s">
        <v>190</v>
      </c>
      <c r="G135" s="12" t="s">
        <v>193</v>
      </c>
      <c r="H135" s="12" t="s">
        <v>189</v>
      </c>
      <c r="I135" s="13"/>
      <c r="J135" s="12" t="s">
        <v>194</v>
      </c>
      <c r="K135" s="12" t="s">
        <v>191</v>
      </c>
      <c r="M135" s="14" t="s">
        <v>201</v>
      </c>
      <c r="N135" s="14" t="s">
        <v>199</v>
      </c>
      <c r="P135" s="15" t="s">
        <v>212</v>
      </c>
      <c r="R135" s="15" t="s">
        <v>206</v>
      </c>
      <c r="S135" s="15"/>
    </row>
    <row r="136" spans="1:19" s="11" customFormat="1" ht="18.600000000000001" customHeight="1" x14ac:dyDescent="0.25">
      <c r="A136" s="1" t="s">
        <v>52</v>
      </c>
      <c r="B136" s="1" t="s">
        <v>210</v>
      </c>
      <c r="C136" s="1">
        <v>900</v>
      </c>
      <c r="D136" s="5"/>
      <c r="E136" s="12" t="s">
        <v>190</v>
      </c>
      <c r="F136" s="12" t="s">
        <v>190</v>
      </c>
      <c r="G136" s="12" t="s">
        <v>193</v>
      </c>
      <c r="H136" s="12" t="s">
        <v>189</v>
      </c>
      <c r="I136" s="13"/>
      <c r="J136" s="12" t="s">
        <v>194</v>
      </c>
      <c r="K136" s="12" t="s">
        <v>191</v>
      </c>
      <c r="M136" s="14" t="s">
        <v>201</v>
      </c>
      <c r="N136" s="14" t="s">
        <v>199</v>
      </c>
      <c r="P136" s="15" t="s">
        <v>212</v>
      </c>
      <c r="R136" s="15" t="s">
        <v>206</v>
      </c>
      <c r="S136" s="15"/>
    </row>
    <row r="137" spans="1:19" s="11" customFormat="1" ht="18.600000000000001" customHeight="1" x14ac:dyDescent="0.25">
      <c r="A137" s="1" t="s">
        <v>53</v>
      </c>
      <c r="B137" s="1" t="s">
        <v>210</v>
      </c>
      <c r="C137" s="1">
        <v>900</v>
      </c>
      <c r="D137" s="5"/>
      <c r="E137" s="12" t="s">
        <v>190</v>
      </c>
      <c r="F137" s="12" t="s">
        <v>190</v>
      </c>
      <c r="G137" s="12" t="s">
        <v>193</v>
      </c>
      <c r="H137" s="12" t="s">
        <v>189</v>
      </c>
      <c r="I137" s="13"/>
      <c r="J137" s="12" t="s">
        <v>194</v>
      </c>
      <c r="K137" s="12" t="s">
        <v>191</v>
      </c>
      <c r="M137" s="14" t="s">
        <v>201</v>
      </c>
      <c r="N137" s="14" t="s">
        <v>199</v>
      </c>
      <c r="P137" s="15" t="s">
        <v>212</v>
      </c>
      <c r="R137" s="15" t="s">
        <v>206</v>
      </c>
      <c r="S137" s="15"/>
    </row>
    <row r="138" spans="1:19" s="11" customFormat="1" ht="18.600000000000001" customHeight="1" x14ac:dyDescent="0.25">
      <c r="A138" s="1" t="s">
        <v>55</v>
      </c>
      <c r="B138" s="1" t="s">
        <v>210</v>
      </c>
      <c r="C138" s="1">
        <v>900</v>
      </c>
      <c r="D138" s="5"/>
      <c r="E138" s="12" t="s">
        <v>193</v>
      </c>
      <c r="F138" s="12" t="s">
        <v>193</v>
      </c>
      <c r="G138" s="12" t="s">
        <v>193</v>
      </c>
      <c r="H138" s="12" t="s">
        <v>189</v>
      </c>
      <c r="I138" s="13"/>
      <c r="J138" s="12" t="s">
        <v>194</v>
      </c>
      <c r="K138" s="12" t="s">
        <v>194</v>
      </c>
      <c r="M138" s="14" t="s">
        <v>201</v>
      </c>
      <c r="N138" s="14" t="s">
        <v>201</v>
      </c>
      <c r="P138" s="15" t="s">
        <v>203</v>
      </c>
      <c r="R138" s="15" t="s">
        <v>206</v>
      </c>
      <c r="S138" s="15"/>
    </row>
    <row r="139" spans="1:19" s="11" customFormat="1" ht="18.600000000000001" customHeight="1" x14ac:dyDescent="0.25">
      <c r="A139" s="1" t="s">
        <v>58</v>
      </c>
      <c r="B139" s="1" t="s">
        <v>210</v>
      </c>
      <c r="C139" s="1">
        <v>900</v>
      </c>
      <c r="D139" s="5"/>
      <c r="E139" s="12" t="s">
        <v>193</v>
      </c>
      <c r="F139" s="12" t="s">
        <v>193</v>
      </c>
      <c r="G139" s="12" t="s">
        <v>193</v>
      </c>
      <c r="H139" s="12" t="s">
        <v>189</v>
      </c>
      <c r="I139" s="13"/>
      <c r="J139" s="12" t="s">
        <v>194</v>
      </c>
      <c r="K139" s="12" t="s">
        <v>194</v>
      </c>
      <c r="M139" s="14" t="s">
        <v>201</v>
      </c>
      <c r="N139" s="14" t="s">
        <v>201</v>
      </c>
      <c r="P139" s="15" t="s">
        <v>203</v>
      </c>
      <c r="R139" s="15" t="s">
        <v>206</v>
      </c>
      <c r="S139" s="15"/>
    </row>
    <row r="140" spans="1:19" s="11" customFormat="1" ht="18.600000000000001" customHeight="1" x14ac:dyDescent="0.25">
      <c r="A140" s="1" t="s">
        <v>59</v>
      </c>
      <c r="B140" s="1" t="s">
        <v>210</v>
      </c>
      <c r="C140" s="1">
        <v>900</v>
      </c>
      <c r="D140" s="5"/>
      <c r="E140" s="12" t="s">
        <v>193</v>
      </c>
      <c r="F140" s="12" t="s">
        <v>193</v>
      </c>
      <c r="G140" s="12" t="s">
        <v>193</v>
      </c>
      <c r="H140" s="12" t="s">
        <v>189</v>
      </c>
      <c r="I140" s="13"/>
      <c r="J140" s="12" t="s">
        <v>194</v>
      </c>
      <c r="K140" s="12" t="s">
        <v>194</v>
      </c>
      <c r="M140" s="14" t="s">
        <v>201</v>
      </c>
      <c r="N140" s="14" t="s">
        <v>201</v>
      </c>
      <c r="P140" s="15" t="s">
        <v>203</v>
      </c>
      <c r="R140" s="15" t="s">
        <v>206</v>
      </c>
      <c r="S140" s="15"/>
    </row>
    <row r="141" spans="1:19" s="11" customFormat="1" ht="18.600000000000001" customHeight="1" x14ac:dyDescent="0.25">
      <c r="A141" s="1" t="s">
        <v>64</v>
      </c>
      <c r="B141" s="1" t="s">
        <v>210</v>
      </c>
      <c r="C141" s="1">
        <v>900</v>
      </c>
      <c r="D141" s="5"/>
      <c r="E141" s="12" t="s">
        <v>193</v>
      </c>
      <c r="F141" s="12" t="s">
        <v>190</v>
      </c>
      <c r="G141" s="12" t="s">
        <v>193</v>
      </c>
      <c r="H141" s="12" t="s">
        <v>190</v>
      </c>
      <c r="I141" s="13"/>
      <c r="J141" s="12" t="s">
        <v>196</v>
      </c>
      <c r="K141" s="12" t="s">
        <v>197</v>
      </c>
      <c r="M141" s="14" t="s">
        <v>201</v>
      </c>
      <c r="N141" s="14" t="s">
        <v>201</v>
      </c>
      <c r="P141" s="15" t="s">
        <v>203</v>
      </c>
      <c r="R141" s="15" t="s">
        <v>206</v>
      </c>
      <c r="S141" s="15"/>
    </row>
    <row r="142" spans="1:19" s="11" customFormat="1" ht="18.600000000000001" customHeight="1" x14ac:dyDescent="0.25">
      <c r="A142" s="1" t="s">
        <v>68</v>
      </c>
      <c r="B142" s="1" t="s">
        <v>210</v>
      </c>
      <c r="C142" s="1">
        <v>900</v>
      </c>
      <c r="D142" s="5"/>
      <c r="E142" s="12" t="s">
        <v>189</v>
      </c>
      <c r="F142" s="12" t="s">
        <v>189</v>
      </c>
      <c r="G142" s="12" t="s">
        <v>193</v>
      </c>
      <c r="H142" s="12" t="s">
        <v>189</v>
      </c>
      <c r="I142" s="13"/>
      <c r="J142" s="12" t="s">
        <v>191</v>
      </c>
      <c r="K142" s="12" t="s">
        <v>191</v>
      </c>
      <c r="M142" s="14" t="s">
        <v>199</v>
      </c>
      <c r="N142" s="14" t="s">
        <v>199</v>
      </c>
      <c r="P142" s="15" t="s">
        <v>204</v>
      </c>
      <c r="R142" s="15" t="s">
        <v>207</v>
      </c>
      <c r="S142" s="16" t="s">
        <v>216</v>
      </c>
    </row>
    <row r="143" spans="1:19" s="11" customFormat="1" ht="18.600000000000001" customHeight="1" x14ac:dyDescent="0.25">
      <c r="A143" s="1" t="s">
        <v>74</v>
      </c>
      <c r="B143" s="1" t="s">
        <v>210</v>
      </c>
      <c r="C143" s="1">
        <v>900</v>
      </c>
      <c r="D143" s="5"/>
      <c r="E143" s="12" t="s">
        <v>189</v>
      </c>
      <c r="F143" s="12" t="s">
        <v>189</v>
      </c>
      <c r="G143" s="12" t="s">
        <v>193</v>
      </c>
      <c r="H143" s="12" t="s">
        <v>189</v>
      </c>
      <c r="I143" s="13"/>
      <c r="J143" s="12" t="s">
        <v>191</v>
      </c>
      <c r="K143" s="12" t="s">
        <v>191</v>
      </c>
      <c r="M143" s="14" t="s">
        <v>199</v>
      </c>
      <c r="N143" s="14" t="s">
        <v>199</v>
      </c>
      <c r="P143" s="15" t="s">
        <v>204</v>
      </c>
      <c r="R143" s="15" t="s">
        <v>207</v>
      </c>
      <c r="S143" s="16" t="s">
        <v>216</v>
      </c>
    </row>
    <row r="144" spans="1:19" s="11" customFormat="1" ht="18.600000000000001" customHeight="1" x14ac:dyDescent="0.25">
      <c r="A144" s="1" t="s">
        <v>81</v>
      </c>
      <c r="B144" s="1" t="s">
        <v>210</v>
      </c>
      <c r="C144" s="1">
        <v>900</v>
      </c>
      <c r="D144" s="5"/>
      <c r="E144" s="12" t="s">
        <v>190</v>
      </c>
      <c r="F144" s="12" t="s">
        <v>189</v>
      </c>
      <c r="G144" s="12" t="s">
        <v>193</v>
      </c>
      <c r="H144" s="12" t="s">
        <v>189</v>
      </c>
      <c r="I144" s="13"/>
      <c r="J144" s="12" t="s">
        <v>197</v>
      </c>
      <c r="K144" s="12" t="s">
        <v>191</v>
      </c>
      <c r="M144" s="14" t="s">
        <v>201</v>
      </c>
      <c r="N144" s="14" t="s">
        <v>199</v>
      </c>
      <c r="P144" s="15" t="s">
        <v>212</v>
      </c>
      <c r="R144" s="15" t="s">
        <v>206</v>
      </c>
      <c r="S144" s="15"/>
    </row>
    <row r="145" spans="1:19" s="11" customFormat="1" ht="18.600000000000001" customHeight="1" x14ac:dyDescent="0.25">
      <c r="A145" s="1" t="s">
        <v>94</v>
      </c>
      <c r="B145" s="1" t="s">
        <v>210</v>
      </c>
      <c r="C145" s="1">
        <v>900</v>
      </c>
      <c r="D145" s="5"/>
      <c r="E145" s="12" t="s">
        <v>189</v>
      </c>
      <c r="F145" s="12" t="s">
        <v>189</v>
      </c>
      <c r="G145" s="12" t="s">
        <v>193</v>
      </c>
      <c r="H145" s="12" t="s">
        <v>189</v>
      </c>
      <c r="I145" s="13"/>
      <c r="J145" s="12" t="s">
        <v>191</v>
      </c>
      <c r="K145" s="12" t="s">
        <v>191</v>
      </c>
      <c r="M145" s="14" t="s">
        <v>199</v>
      </c>
      <c r="N145" s="14" t="s">
        <v>199</v>
      </c>
      <c r="P145" s="15" t="s">
        <v>204</v>
      </c>
      <c r="R145" s="15" t="s">
        <v>207</v>
      </c>
      <c r="S145" s="16" t="s">
        <v>216</v>
      </c>
    </row>
    <row r="146" spans="1:19" s="11" customFormat="1" ht="18.600000000000001" customHeight="1" x14ac:dyDescent="0.25">
      <c r="A146" s="1" t="s">
        <v>98</v>
      </c>
      <c r="B146" s="1" t="s">
        <v>210</v>
      </c>
      <c r="C146" s="1">
        <v>900</v>
      </c>
      <c r="D146" s="5"/>
      <c r="E146" s="12" t="s">
        <v>189</v>
      </c>
      <c r="F146" s="12" t="s">
        <v>189</v>
      </c>
      <c r="G146" s="12" t="s">
        <v>193</v>
      </c>
      <c r="H146" s="12" t="s">
        <v>189</v>
      </c>
      <c r="I146" s="13"/>
      <c r="J146" s="12" t="s">
        <v>191</v>
      </c>
      <c r="K146" s="12" t="s">
        <v>191</v>
      </c>
      <c r="M146" s="14" t="s">
        <v>199</v>
      </c>
      <c r="N146" s="14" t="s">
        <v>199</v>
      </c>
      <c r="P146" s="15" t="s">
        <v>204</v>
      </c>
      <c r="R146" s="15" t="s">
        <v>207</v>
      </c>
      <c r="S146" s="16" t="s">
        <v>216</v>
      </c>
    </row>
    <row r="147" spans="1:19" s="11" customFormat="1" ht="18.600000000000001" customHeight="1" x14ac:dyDescent="0.25">
      <c r="A147" s="1" t="s">
        <v>107</v>
      </c>
      <c r="B147" s="1" t="s">
        <v>210</v>
      </c>
      <c r="C147" s="1">
        <v>900</v>
      </c>
      <c r="D147" s="5"/>
      <c r="E147" s="12" t="s">
        <v>190</v>
      </c>
      <c r="F147" s="12" t="s">
        <v>190</v>
      </c>
      <c r="G147" s="12" t="s">
        <v>193</v>
      </c>
      <c r="H147" s="12" t="s">
        <v>189</v>
      </c>
      <c r="I147" s="13"/>
      <c r="J147" s="12" t="s">
        <v>194</v>
      </c>
      <c r="K147" s="12" t="s">
        <v>191</v>
      </c>
      <c r="M147" s="14" t="s">
        <v>201</v>
      </c>
      <c r="N147" s="14" t="s">
        <v>199</v>
      </c>
      <c r="P147" s="15" t="s">
        <v>212</v>
      </c>
      <c r="R147" s="15" t="s">
        <v>206</v>
      </c>
      <c r="S147" s="15"/>
    </row>
    <row r="148" spans="1:19" s="11" customFormat="1" ht="18.600000000000001" customHeight="1" x14ac:dyDescent="0.25">
      <c r="A148" s="1" t="s">
        <v>109</v>
      </c>
      <c r="B148" s="1" t="s">
        <v>210</v>
      </c>
      <c r="C148" s="1">
        <v>900</v>
      </c>
      <c r="D148" s="5"/>
      <c r="E148" s="12" t="s">
        <v>190</v>
      </c>
      <c r="F148" s="12" t="s">
        <v>190</v>
      </c>
      <c r="G148" s="12" t="s">
        <v>193</v>
      </c>
      <c r="H148" s="12" t="s">
        <v>189</v>
      </c>
      <c r="I148" s="13"/>
      <c r="J148" s="12" t="s">
        <v>194</v>
      </c>
      <c r="K148" s="12" t="s">
        <v>191</v>
      </c>
      <c r="M148" s="14" t="s">
        <v>201</v>
      </c>
      <c r="N148" s="14" t="s">
        <v>199</v>
      </c>
      <c r="P148" s="15" t="s">
        <v>212</v>
      </c>
      <c r="R148" s="15" t="s">
        <v>206</v>
      </c>
      <c r="S148" s="15"/>
    </row>
    <row r="149" spans="1:19" s="11" customFormat="1" ht="18.600000000000001" customHeight="1" x14ac:dyDescent="0.25">
      <c r="A149" s="1" t="s">
        <v>110</v>
      </c>
      <c r="B149" s="1" t="s">
        <v>210</v>
      </c>
      <c r="C149" s="1">
        <v>900</v>
      </c>
      <c r="D149" s="5"/>
      <c r="E149" s="12" t="s">
        <v>190</v>
      </c>
      <c r="F149" s="12" t="s">
        <v>190</v>
      </c>
      <c r="G149" s="12" t="s">
        <v>193</v>
      </c>
      <c r="H149" s="12" t="s">
        <v>189</v>
      </c>
      <c r="I149" s="13"/>
      <c r="J149" s="12" t="s">
        <v>194</v>
      </c>
      <c r="K149" s="12" t="s">
        <v>191</v>
      </c>
      <c r="M149" s="14" t="s">
        <v>201</v>
      </c>
      <c r="N149" s="14" t="s">
        <v>199</v>
      </c>
      <c r="P149" s="15" t="s">
        <v>212</v>
      </c>
      <c r="R149" s="15" t="s">
        <v>206</v>
      </c>
      <c r="S149" s="15"/>
    </row>
    <row r="150" spans="1:19" s="11" customFormat="1" ht="18.600000000000001" customHeight="1" x14ac:dyDescent="0.25">
      <c r="A150" s="1" t="s">
        <v>111</v>
      </c>
      <c r="B150" s="1" t="s">
        <v>210</v>
      </c>
      <c r="C150" s="1">
        <v>900</v>
      </c>
      <c r="D150" s="5"/>
      <c r="E150" s="12" t="s">
        <v>190</v>
      </c>
      <c r="F150" s="12" t="s">
        <v>190</v>
      </c>
      <c r="G150" s="12" t="s">
        <v>193</v>
      </c>
      <c r="H150" s="12" t="s">
        <v>189</v>
      </c>
      <c r="I150" s="13"/>
      <c r="J150" s="12" t="s">
        <v>194</v>
      </c>
      <c r="K150" s="12" t="s">
        <v>191</v>
      </c>
      <c r="M150" s="14" t="s">
        <v>201</v>
      </c>
      <c r="N150" s="14" t="s">
        <v>199</v>
      </c>
      <c r="P150" s="15" t="s">
        <v>212</v>
      </c>
      <c r="R150" s="15" t="s">
        <v>206</v>
      </c>
      <c r="S150" s="15"/>
    </row>
    <row r="151" spans="1:19" s="11" customFormat="1" ht="18.600000000000001" customHeight="1" x14ac:dyDescent="0.25">
      <c r="A151" s="1" t="s">
        <v>115</v>
      </c>
      <c r="B151" s="1" t="s">
        <v>210</v>
      </c>
      <c r="C151" s="1">
        <v>900</v>
      </c>
      <c r="D151" s="5"/>
      <c r="E151" s="12" t="s">
        <v>190</v>
      </c>
      <c r="F151" s="12" t="s">
        <v>189</v>
      </c>
      <c r="G151" s="12" t="s">
        <v>193</v>
      </c>
      <c r="H151" s="12" t="s">
        <v>189</v>
      </c>
      <c r="I151" s="13"/>
      <c r="J151" s="12" t="s">
        <v>197</v>
      </c>
      <c r="K151" s="12" t="s">
        <v>191</v>
      </c>
      <c r="M151" s="14" t="s">
        <v>201</v>
      </c>
      <c r="N151" s="14" t="s">
        <v>199</v>
      </c>
      <c r="P151" s="15" t="s">
        <v>212</v>
      </c>
      <c r="R151" s="15" t="s">
        <v>206</v>
      </c>
      <c r="S151" s="15"/>
    </row>
    <row r="152" spans="1:19" s="11" customFormat="1" ht="18.600000000000001" customHeight="1" x14ac:dyDescent="0.25">
      <c r="A152" s="1" t="s">
        <v>119</v>
      </c>
      <c r="B152" s="1" t="s">
        <v>210</v>
      </c>
      <c r="C152" s="1">
        <v>900</v>
      </c>
      <c r="D152" s="5"/>
      <c r="E152" s="12" t="s">
        <v>190</v>
      </c>
      <c r="F152" s="12" t="s">
        <v>190</v>
      </c>
      <c r="G152" s="12" t="s">
        <v>193</v>
      </c>
      <c r="H152" s="12" t="s">
        <v>189</v>
      </c>
      <c r="I152" s="13"/>
      <c r="J152" s="12" t="s">
        <v>194</v>
      </c>
      <c r="K152" s="12" t="s">
        <v>191</v>
      </c>
      <c r="M152" s="14" t="s">
        <v>201</v>
      </c>
      <c r="N152" s="14" t="s">
        <v>199</v>
      </c>
      <c r="P152" s="15" t="s">
        <v>212</v>
      </c>
      <c r="R152" s="15" t="s">
        <v>206</v>
      </c>
      <c r="S152" s="15"/>
    </row>
    <row r="153" spans="1:19" s="11" customFormat="1" ht="18.600000000000001" customHeight="1" x14ac:dyDescent="0.25">
      <c r="A153" s="1" t="s">
        <v>120</v>
      </c>
      <c r="B153" s="1" t="s">
        <v>210</v>
      </c>
      <c r="C153" s="1">
        <v>900</v>
      </c>
      <c r="D153" s="5"/>
      <c r="E153" s="12" t="s">
        <v>190</v>
      </c>
      <c r="F153" s="12" t="s">
        <v>190</v>
      </c>
      <c r="G153" s="12" t="s">
        <v>193</v>
      </c>
      <c r="H153" s="12" t="s">
        <v>189</v>
      </c>
      <c r="I153" s="13"/>
      <c r="J153" s="12" t="s">
        <v>194</v>
      </c>
      <c r="K153" s="12" t="s">
        <v>191</v>
      </c>
      <c r="M153" s="14" t="s">
        <v>201</v>
      </c>
      <c r="N153" s="14" t="s">
        <v>199</v>
      </c>
      <c r="P153" s="15" t="s">
        <v>212</v>
      </c>
      <c r="R153" s="15" t="s">
        <v>206</v>
      </c>
      <c r="S153" s="15"/>
    </row>
    <row r="154" spans="1:19" s="11" customFormat="1" ht="18.600000000000001" customHeight="1" x14ac:dyDescent="0.25">
      <c r="A154" s="1" t="s">
        <v>123</v>
      </c>
      <c r="B154" s="1" t="s">
        <v>210</v>
      </c>
      <c r="C154" s="1">
        <v>900</v>
      </c>
      <c r="D154" s="5"/>
      <c r="E154" s="12" t="s">
        <v>190</v>
      </c>
      <c r="F154" s="12" t="s">
        <v>190</v>
      </c>
      <c r="G154" s="12" t="s">
        <v>193</v>
      </c>
      <c r="H154" s="12" t="s">
        <v>189</v>
      </c>
      <c r="I154" s="13"/>
      <c r="J154" s="12" t="s">
        <v>194</v>
      </c>
      <c r="K154" s="12" t="s">
        <v>191</v>
      </c>
      <c r="M154" s="14" t="s">
        <v>201</v>
      </c>
      <c r="N154" s="14" t="s">
        <v>199</v>
      </c>
      <c r="P154" s="15" t="s">
        <v>212</v>
      </c>
      <c r="R154" s="15" t="s">
        <v>206</v>
      </c>
      <c r="S154" s="15"/>
    </row>
    <row r="155" spans="1:19" s="11" customFormat="1" ht="18.600000000000001" customHeight="1" x14ac:dyDescent="0.25">
      <c r="A155" s="1" t="s">
        <v>124</v>
      </c>
      <c r="B155" s="1" t="s">
        <v>210</v>
      </c>
      <c r="C155" s="1">
        <v>900</v>
      </c>
      <c r="D155" s="5"/>
      <c r="E155" s="12" t="s">
        <v>190</v>
      </c>
      <c r="F155" s="12" t="s">
        <v>190</v>
      </c>
      <c r="G155" s="12" t="s">
        <v>193</v>
      </c>
      <c r="H155" s="12" t="s">
        <v>189</v>
      </c>
      <c r="I155" s="13"/>
      <c r="J155" s="12" t="s">
        <v>194</v>
      </c>
      <c r="K155" s="12" t="s">
        <v>191</v>
      </c>
      <c r="M155" s="14" t="s">
        <v>201</v>
      </c>
      <c r="N155" s="14" t="s">
        <v>199</v>
      </c>
      <c r="P155" s="15" t="s">
        <v>212</v>
      </c>
      <c r="R155" s="15" t="s">
        <v>206</v>
      </c>
      <c r="S155" s="15"/>
    </row>
    <row r="156" spans="1:19" s="11" customFormat="1" ht="18.600000000000001" customHeight="1" x14ac:dyDescent="0.25">
      <c r="A156" s="1" t="s">
        <v>125</v>
      </c>
      <c r="B156" s="1" t="s">
        <v>210</v>
      </c>
      <c r="C156" s="1">
        <v>900</v>
      </c>
      <c r="D156" s="5"/>
      <c r="E156" s="12" t="s">
        <v>190</v>
      </c>
      <c r="F156" s="12" t="s">
        <v>190</v>
      </c>
      <c r="G156" s="12" t="s">
        <v>193</v>
      </c>
      <c r="H156" s="12" t="s">
        <v>189</v>
      </c>
      <c r="I156" s="13"/>
      <c r="J156" s="12" t="s">
        <v>194</v>
      </c>
      <c r="K156" s="12" t="s">
        <v>191</v>
      </c>
      <c r="M156" s="14" t="s">
        <v>201</v>
      </c>
      <c r="N156" s="14" t="s">
        <v>199</v>
      </c>
      <c r="P156" s="15" t="s">
        <v>212</v>
      </c>
      <c r="R156" s="15" t="s">
        <v>206</v>
      </c>
      <c r="S156" s="15"/>
    </row>
    <row r="157" spans="1:19" s="11" customFormat="1" ht="18.600000000000001" customHeight="1" x14ac:dyDescent="0.25">
      <c r="A157" s="1" t="s">
        <v>126</v>
      </c>
      <c r="B157" s="1" t="s">
        <v>210</v>
      </c>
      <c r="C157" s="1">
        <v>900</v>
      </c>
      <c r="D157" s="5"/>
      <c r="E157" s="12" t="s">
        <v>190</v>
      </c>
      <c r="F157" s="12" t="s">
        <v>190</v>
      </c>
      <c r="G157" s="12" t="s">
        <v>193</v>
      </c>
      <c r="H157" s="12" t="s">
        <v>189</v>
      </c>
      <c r="I157" s="13"/>
      <c r="J157" s="12" t="s">
        <v>194</v>
      </c>
      <c r="K157" s="12" t="s">
        <v>191</v>
      </c>
      <c r="M157" s="14" t="s">
        <v>201</v>
      </c>
      <c r="N157" s="14" t="s">
        <v>199</v>
      </c>
      <c r="P157" s="15" t="s">
        <v>212</v>
      </c>
      <c r="R157" s="15" t="s">
        <v>206</v>
      </c>
      <c r="S157" s="15"/>
    </row>
    <row r="158" spans="1:19" s="11" customFormat="1" ht="18.600000000000001" customHeight="1" x14ac:dyDescent="0.25">
      <c r="A158" s="1" t="s">
        <v>130</v>
      </c>
      <c r="B158" s="1" t="s">
        <v>210</v>
      </c>
      <c r="C158" s="1">
        <v>900</v>
      </c>
      <c r="D158" s="5"/>
      <c r="E158" s="12" t="s">
        <v>190</v>
      </c>
      <c r="F158" s="12" t="s">
        <v>190</v>
      </c>
      <c r="G158" s="12" t="s">
        <v>193</v>
      </c>
      <c r="H158" s="12" t="s">
        <v>189</v>
      </c>
      <c r="I158" s="13"/>
      <c r="J158" s="12" t="s">
        <v>194</v>
      </c>
      <c r="K158" s="12" t="s">
        <v>191</v>
      </c>
      <c r="M158" s="14" t="s">
        <v>201</v>
      </c>
      <c r="N158" s="14" t="s">
        <v>199</v>
      </c>
      <c r="P158" s="15" t="s">
        <v>212</v>
      </c>
      <c r="R158" s="15" t="s">
        <v>206</v>
      </c>
      <c r="S158" s="15"/>
    </row>
    <row r="159" spans="1:19" s="11" customFormat="1" ht="18.600000000000001" customHeight="1" x14ac:dyDescent="0.25">
      <c r="A159" s="1" t="s">
        <v>134</v>
      </c>
      <c r="B159" s="1" t="s">
        <v>210</v>
      </c>
      <c r="C159" s="1">
        <v>900</v>
      </c>
      <c r="D159" s="5"/>
      <c r="E159" s="12" t="s">
        <v>190</v>
      </c>
      <c r="F159" s="12" t="s">
        <v>190</v>
      </c>
      <c r="G159" s="12" t="s">
        <v>193</v>
      </c>
      <c r="H159" s="12" t="s">
        <v>189</v>
      </c>
      <c r="I159" s="13"/>
      <c r="J159" s="12" t="s">
        <v>194</v>
      </c>
      <c r="K159" s="12" t="s">
        <v>191</v>
      </c>
      <c r="M159" s="14" t="s">
        <v>201</v>
      </c>
      <c r="N159" s="14" t="s">
        <v>199</v>
      </c>
      <c r="P159" s="15" t="s">
        <v>212</v>
      </c>
      <c r="R159" s="15" t="s">
        <v>206</v>
      </c>
      <c r="S159" s="15"/>
    </row>
    <row r="160" spans="1:19" s="11" customFormat="1" ht="18.600000000000001" customHeight="1" x14ac:dyDescent="0.25">
      <c r="A160" s="1" t="s">
        <v>136</v>
      </c>
      <c r="B160" s="1" t="s">
        <v>210</v>
      </c>
      <c r="C160" s="1">
        <v>900</v>
      </c>
      <c r="D160" s="5"/>
      <c r="E160" s="12" t="s">
        <v>190</v>
      </c>
      <c r="F160" s="12" t="s">
        <v>190</v>
      </c>
      <c r="G160" s="12" t="s">
        <v>193</v>
      </c>
      <c r="H160" s="12" t="s">
        <v>189</v>
      </c>
      <c r="I160" s="13"/>
      <c r="J160" s="12" t="s">
        <v>194</v>
      </c>
      <c r="K160" s="12" t="s">
        <v>191</v>
      </c>
      <c r="M160" s="14" t="s">
        <v>201</v>
      </c>
      <c r="N160" s="14" t="s">
        <v>199</v>
      </c>
      <c r="P160" s="15" t="s">
        <v>212</v>
      </c>
      <c r="R160" s="15" t="s">
        <v>206</v>
      </c>
      <c r="S160" s="15"/>
    </row>
    <row r="161" spans="1:19" s="11" customFormat="1" ht="18.600000000000001" customHeight="1" x14ac:dyDescent="0.25">
      <c r="A161" s="1" t="s">
        <v>137</v>
      </c>
      <c r="B161" s="1" t="s">
        <v>210</v>
      </c>
      <c r="C161" s="1">
        <v>900</v>
      </c>
      <c r="D161" s="5"/>
      <c r="E161" s="12" t="s">
        <v>190</v>
      </c>
      <c r="F161" s="12" t="s">
        <v>190</v>
      </c>
      <c r="G161" s="12" t="s">
        <v>193</v>
      </c>
      <c r="H161" s="12" t="s">
        <v>189</v>
      </c>
      <c r="I161" s="13"/>
      <c r="J161" s="12" t="s">
        <v>194</v>
      </c>
      <c r="K161" s="12" t="s">
        <v>191</v>
      </c>
      <c r="M161" s="14" t="s">
        <v>201</v>
      </c>
      <c r="N161" s="14" t="s">
        <v>199</v>
      </c>
      <c r="P161" s="15" t="s">
        <v>212</v>
      </c>
      <c r="R161" s="15" t="s">
        <v>206</v>
      </c>
      <c r="S161" s="15"/>
    </row>
    <row r="162" spans="1:19" s="11" customFormat="1" ht="18.600000000000001" customHeight="1" x14ac:dyDescent="0.25">
      <c r="A162" s="1" t="s">
        <v>139</v>
      </c>
      <c r="B162" s="1" t="s">
        <v>210</v>
      </c>
      <c r="C162" s="1">
        <v>900</v>
      </c>
      <c r="D162" s="5"/>
      <c r="E162" s="12" t="s">
        <v>190</v>
      </c>
      <c r="F162" s="12" t="s">
        <v>190</v>
      </c>
      <c r="G162" s="12" t="s">
        <v>193</v>
      </c>
      <c r="H162" s="12" t="s">
        <v>189</v>
      </c>
      <c r="I162" s="13"/>
      <c r="J162" s="12" t="s">
        <v>194</v>
      </c>
      <c r="K162" s="12" t="s">
        <v>191</v>
      </c>
      <c r="M162" s="14" t="s">
        <v>201</v>
      </c>
      <c r="N162" s="14" t="s">
        <v>199</v>
      </c>
      <c r="P162" s="15" t="s">
        <v>212</v>
      </c>
      <c r="R162" s="15" t="s">
        <v>206</v>
      </c>
      <c r="S162" s="15"/>
    </row>
    <row r="163" spans="1:19" s="11" customFormat="1" ht="18.600000000000001" customHeight="1" x14ac:dyDescent="0.25">
      <c r="A163" s="1" t="s">
        <v>140</v>
      </c>
      <c r="B163" s="1" t="s">
        <v>210</v>
      </c>
      <c r="C163" s="1">
        <v>900</v>
      </c>
      <c r="D163" s="5"/>
      <c r="E163" s="12" t="s">
        <v>190</v>
      </c>
      <c r="F163" s="12" t="s">
        <v>190</v>
      </c>
      <c r="G163" s="12" t="s">
        <v>193</v>
      </c>
      <c r="H163" s="12" t="s">
        <v>189</v>
      </c>
      <c r="I163" s="13"/>
      <c r="J163" s="12" t="s">
        <v>194</v>
      </c>
      <c r="K163" s="12" t="s">
        <v>191</v>
      </c>
      <c r="M163" s="14" t="s">
        <v>201</v>
      </c>
      <c r="N163" s="14" t="s">
        <v>199</v>
      </c>
      <c r="P163" s="15" t="s">
        <v>212</v>
      </c>
      <c r="R163" s="15" t="s">
        <v>206</v>
      </c>
      <c r="S163" s="15"/>
    </row>
    <row r="164" spans="1:19" s="11" customFormat="1" ht="18.600000000000001" customHeight="1" x14ac:dyDescent="0.25">
      <c r="A164" s="1" t="s">
        <v>141</v>
      </c>
      <c r="B164" s="1" t="s">
        <v>210</v>
      </c>
      <c r="C164" s="1">
        <v>900</v>
      </c>
      <c r="D164" s="5"/>
      <c r="E164" s="12" t="s">
        <v>190</v>
      </c>
      <c r="F164" s="12" t="s">
        <v>190</v>
      </c>
      <c r="G164" s="12" t="s">
        <v>193</v>
      </c>
      <c r="H164" s="12" t="s">
        <v>189</v>
      </c>
      <c r="I164" s="13"/>
      <c r="J164" s="12" t="s">
        <v>194</v>
      </c>
      <c r="K164" s="12" t="s">
        <v>191</v>
      </c>
      <c r="M164" s="14" t="s">
        <v>201</v>
      </c>
      <c r="N164" s="14" t="s">
        <v>199</v>
      </c>
      <c r="P164" s="15" t="s">
        <v>212</v>
      </c>
      <c r="R164" s="15" t="s">
        <v>206</v>
      </c>
      <c r="S164" s="15"/>
    </row>
    <row r="165" spans="1:19" s="11" customFormat="1" ht="18.600000000000001" customHeight="1" x14ac:dyDescent="0.25">
      <c r="A165" s="1" t="s">
        <v>143</v>
      </c>
      <c r="B165" s="1" t="s">
        <v>210</v>
      </c>
      <c r="C165" s="1">
        <v>900</v>
      </c>
      <c r="D165" s="5"/>
      <c r="E165" s="12" t="s">
        <v>193</v>
      </c>
      <c r="F165" s="12" t="s">
        <v>193</v>
      </c>
      <c r="G165" s="12" t="s">
        <v>193</v>
      </c>
      <c r="H165" s="12" t="s">
        <v>189</v>
      </c>
      <c r="I165" s="13"/>
      <c r="J165" s="12" t="s">
        <v>194</v>
      </c>
      <c r="K165" s="12" t="s">
        <v>194</v>
      </c>
      <c r="M165" s="14" t="s">
        <v>201</v>
      </c>
      <c r="N165" s="14" t="s">
        <v>201</v>
      </c>
      <c r="P165" s="15" t="s">
        <v>203</v>
      </c>
      <c r="R165" s="15" t="s">
        <v>206</v>
      </c>
      <c r="S165" s="15"/>
    </row>
    <row r="166" spans="1:19" s="11" customFormat="1" ht="18.600000000000001" customHeight="1" x14ac:dyDescent="0.25">
      <c r="A166" s="1" t="s">
        <v>145</v>
      </c>
      <c r="B166" s="1" t="s">
        <v>210</v>
      </c>
      <c r="C166" s="1">
        <v>900</v>
      </c>
      <c r="D166" s="5"/>
      <c r="E166" s="12" t="s">
        <v>189</v>
      </c>
      <c r="F166" s="12" t="s">
        <v>189</v>
      </c>
      <c r="G166" s="12" t="s">
        <v>193</v>
      </c>
      <c r="H166" s="12" t="s">
        <v>189</v>
      </c>
      <c r="I166" s="13"/>
      <c r="J166" s="12" t="s">
        <v>191</v>
      </c>
      <c r="K166" s="12" t="s">
        <v>191</v>
      </c>
      <c r="M166" s="14" t="s">
        <v>199</v>
      </c>
      <c r="N166" s="14" t="s">
        <v>199</v>
      </c>
      <c r="P166" s="15" t="s">
        <v>204</v>
      </c>
      <c r="R166" s="15" t="s">
        <v>207</v>
      </c>
      <c r="S166" s="16" t="s">
        <v>216</v>
      </c>
    </row>
    <row r="167" spans="1:19" s="11" customFormat="1" ht="18.600000000000001" customHeight="1" x14ac:dyDescent="0.25">
      <c r="A167" s="1" t="s">
        <v>148</v>
      </c>
      <c r="B167" s="1" t="s">
        <v>210</v>
      </c>
      <c r="C167" s="1">
        <v>900</v>
      </c>
      <c r="D167" s="5"/>
      <c r="E167" s="12" t="s">
        <v>193</v>
      </c>
      <c r="F167" s="12" t="s">
        <v>193</v>
      </c>
      <c r="G167" s="12" t="s">
        <v>193</v>
      </c>
      <c r="H167" s="12" t="s">
        <v>189</v>
      </c>
      <c r="I167" s="13"/>
      <c r="J167" s="12" t="s">
        <v>194</v>
      </c>
      <c r="K167" s="12" t="s">
        <v>194</v>
      </c>
      <c r="M167" s="14" t="s">
        <v>201</v>
      </c>
      <c r="N167" s="14" t="s">
        <v>201</v>
      </c>
      <c r="P167" s="15" t="s">
        <v>203</v>
      </c>
      <c r="R167" s="15" t="s">
        <v>206</v>
      </c>
      <c r="S167" s="15"/>
    </row>
    <row r="168" spans="1:19" s="11" customFormat="1" ht="18.600000000000001" customHeight="1" x14ac:dyDescent="0.25">
      <c r="A168" s="1" t="s">
        <v>149</v>
      </c>
      <c r="B168" s="1" t="s">
        <v>210</v>
      </c>
      <c r="C168" s="1">
        <v>900</v>
      </c>
      <c r="D168" s="5"/>
      <c r="E168" s="12" t="s">
        <v>193</v>
      </c>
      <c r="F168" s="12" t="s">
        <v>193</v>
      </c>
      <c r="G168" s="12" t="s">
        <v>193</v>
      </c>
      <c r="H168" s="12" t="s">
        <v>189</v>
      </c>
      <c r="I168" s="13"/>
      <c r="J168" s="12" t="s">
        <v>194</v>
      </c>
      <c r="K168" s="12" t="s">
        <v>194</v>
      </c>
      <c r="M168" s="14" t="s">
        <v>201</v>
      </c>
      <c r="N168" s="14" t="s">
        <v>201</v>
      </c>
      <c r="P168" s="15" t="s">
        <v>203</v>
      </c>
      <c r="R168" s="15" t="s">
        <v>206</v>
      </c>
      <c r="S168" s="15"/>
    </row>
    <row r="169" spans="1:19" s="11" customFormat="1" ht="18.600000000000001" customHeight="1" x14ac:dyDescent="0.25">
      <c r="A169" s="1" t="s">
        <v>153</v>
      </c>
      <c r="B169" s="1" t="s">
        <v>210</v>
      </c>
      <c r="C169" s="1">
        <v>900</v>
      </c>
      <c r="D169" s="5"/>
      <c r="E169" s="12" t="s">
        <v>189</v>
      </c>
      <c r="F169" s="12" t="s">
        <v>189</v>
      </c>
      <c r="G169" s="12" t="s">
        <v>193</v>
      </c>
      <c r="H169" s="12" t="s">
        <v>189</v>
      </c>
      <c r="I169" s="13"/>
      <c r="J169" s="12" t="s">
        <v>191</v>
      </c>
      <c r="K169" s="12" t="s">
        <v>191</v>
      </c>
      <c r="M169" s="14" t="s">
        <v>199</v>
      </c>
      <c r="N169" s="14" t="s">
        <v>199</v>
      </c>
      <c r="P169" s="15" t="s">
        <v>204</v>
      </c>
      <c r="R169" s="15" t="s">
        <v>207</v>
      </c>
      <c r="S169" s="16" t="s">
        <v>216</v>
      </c>
    </row>
    <row r="170" spans="1:19" s="11" customFormat="1" ht="18.600000000000001" customHeight="1" x14ac:dyDescent="0.25">
      <c r="A170" s="1" t="s">
        <v>156</v>
      </c>
      <c r="B170" s="1" t="s">
        <v>210</v>
      </c>
      <c r="C170" s="1">
        <v>900</v>
      </c>
      <c r="D170" s="5"/>
      <c r="E170" s="12" t="s">
        <v>189</v>
      </c>
      <c r="F170" s="12" t="s">
        <v>189</v>
      </c>
      <c r="G170" s="12" t="s">
        <v>193</v>
      </c>
      <c r="H170" s="12" t="s">
        <v>189</v>
      </c>
      <c r="I170" s="13"/>
      <c r="J170" s="12" t="s">
        <v>191</v>
      </c>
      <c r="K170" s="12" t="s">
        <v>191</v>
      </c>
      <c r="M170" s="14" t="s">
        <v>199</v>
      </c>
      <c r="N170" s="14" t="s">
        <v>199</v>
      </c>
      <c r="P170" s="15" t="s">
        <v>204</v>
      </c>
      <c r="R170" s="15" t="s">
        <v>207</v>
      </c>
      <c r="S170" s="16" t="s">
        <v>216</v>
      </c>
    </row>
    <row r="171" spans="1:19" s="11" customFormat="1" ht="18.600000000000001" customHeight="1" x14ac:dyDescent="0.25">
      <c r="A171" s="1" t="s">
        <v>157</v>
      </c>
      <c r="B171" s="1" t="s">
        <v>210</v>
      </c>
      <c r="C171" s="1">
        <v>900</v>
      </c>
      <c r="D171" s="5"/>
      <c r="E171" s="12" t="s">
        <v>189</v>
      </c>
      <c r="F171" s="12" t="s">
        <v>189</v>
      </c>
      <c r="G171" s="12" t="s">
        <v>193</v>
      </c>
      <c r="H171" s="12" t="s">
        <v>189</v>
      </c>
      <c r="I171" s="13"/>
      <c r="J171" s="12" t="s">
        <v>191</v>
      </c>
      <c r="K171" s="12" t="s">
        <v>191</v>
      </c>
      <c r="M171" s="14" t="s">
        <v>199</v>
      </c>
      <c r="N171" s="14" t="s">
        <v>199</v>
      </c>
      <c r="P171" s="15" t="s">
        <v>204</v>
      </c>
      <c r="R171" s="15" t="s">
        <v>207</v>
      </c>
      <c r="S171" s="16" t="s">
        <v>216</v>
      </c>
    </row>
    <row r="172" spans="1:19" s="11" customFormat="1" ht="18.600000000000001" customHeight="1" x14ac:dyDescent="0.25">
      <c r="A172" s="1" t="s">
        <v>159</v>
      </c>
      <c r="B172" s="1" t="s">
        <v>210</v>
      </c>
      <c r="C172" s="1">
        <v>900</v>
      </c>
      <c r="D172" s="5"/>
      <c r="E172" s="12" t="s">
        <v>189</v>
      </c>
      <c r="F172" s="12" t="s">
        <v>189</v>
      </c>
      <c r="G172" s="12" t="s">
        <v>193</v>
      </c>
      <c r="H172" s="12" t="s">
        <v>189</v>
      </c>
      <c r="I172" s="13"/>
      <c r="J172" s="12" t="s">
        <v>191</v>
      </c>
      <c r="K172" s="12" t="s">
        <v>191</v>
      </c>
      <c r="M172" s="14" t="s">
        <v>199</v>
      </c>
      <c r="N172" s="14" t="s">
        <v>199</v>
      </c>
      <c r="P172" s="15" t="s">
        <v>204</v>
      </c>
      <c r="R172" s="15" t="s">
        <v>207</v>
      </c>
      <c r="S172" s="16" t="s">
        <v>216</v>
      </c>
    </row>
    <row r="173" spans="1:19" s="11" customFormat="1" ht="18.600000000000001" customHeight="1" x14ac:dyDescent="0.25">
      <c r="A173" s="1" t="s">
        <v>160</v>
      </c>
      <c r="B173" s="1" t="s">
        <v>210</v>
      </c>
      <c r="C173" s="1">
        <v>900</v>
      </c>
      <c r="D173" s="5"/>
      <c r="E173" s="12" t="s">
        <v>190</v>
      </c>
      <c r="F173" s="12" t="s">
        <v>190</v>
      </c>
      <c r="G173" s="12" t="s">
        <v>193</v>
      </c>
      <c r="H173" s="12" t="s">
        <v>189</v>
      </c>
      <c r="I173" s="13"/>
      <c r="J173" s="12" t="s">
        <v>194</v>
      </c>
      <c r="K173" s="12" t="s">
        <v>191</v>
      </c>
      <c r="M173" s="14" t="s">
        <v>201</v>
      </c>
      <c r="N173" s="14" t="s">
        <v>199</v>
      </c>
      <c r="P173" s="15" t="s">
        <v>212</v>
      </c>
      <c r="R173" s="15" t="s">
        <v>206</v>
      </c>
      <c r="S173" s="15"/>
    </row>
    <row r="174" spans="1:19" s="11" customFormat="1" ht="18.600000000000001" customHeight="1" x14ac:dyDescent="0.25">
      <c r="A174" s="1" t="s">
        <v>164</v>
      </c>
      <c r="B174" s="1" t="s">
        <v>210</v>
      </c>
      <c r="C174" s="1">
        <v>900</v>
      </c>
      <c r="D174" s="5"/>
      <c r="E174" s="12" t="s">
        <v>189</v>
      </c>
      <c r="F174" s="12" t="s">
        <v>189</v>
      </c>
      <c r="G174" s="12" t="s">
        <v>193</v>
      </c>
      <c r="H174" s="12" t="s">
        <v>189</v>
      </c>
      <c r="I174" s="13"/>
      <c r="J174" s="12" t="s">
        <v>191</v>
      </c>
      <c r="K174" s="12" t="s">
        <v>191</v>
      </c>
      <c r="M174" s="14" t="s">
        <v>199</v>
      </c>
      <c r="N174" s="14" t="s">
        <v>199</v>
      </c>
      <c r="P174" s="15" t="s">
        <v>204</v>
      </c>
      <c r="R174" s="15" t="s">
        <v>207</v>
      </c>
      <c r="S174" s="16" t="s">
        <v>216</v>
      </c>
    </row>
    <row r="175" spans="1:19" s="11" customFormat="1" ht="18.600000000000001" customHeight="1" x14ac:dyDescent="0.25">
      <c r="A175" s="1" t="s">
        <v>165</v>
      </c>
      <c r="B175" s="1" t="s">
        <v>210</v>
      </c>
      <c r="C175" s="1">
        <v>900</v>
      </c>
      <c r="D175" s="5"/>
      <c r="E175" s="12" t="s">
        <v>190</v>
      </c>
      <c r="F175" s="12" t="s">
        <v>190</v>
      </c>
      <c r="G175" s="12" t="s">
        <v>193</v>
      </c>
      <c r="H175" s="12" t="s">
        <v>189</v>
      </c>
      <c r="I175" s="13"/>
      <c r="J175" s="12" t="s">
        <v>194</v>
      </c>
      <c r="K175" s="12" t="s">
        <v>191</v>
      </c>
      <c r="M175" s="14" t="s">
        <v>201</v>
      </c>
      <c r="N175" s="14" t="s">
        <v>199</v>
      </c>
      <c r="P175" s="15" t="s">
        <v>212</v>
      </c>
      <c r="R175" s="15" t="s">
        <v>206</v>
      </c>
      <c r="S175" s="15"/>
    </row>
    <row r="176" spans="1:19" s="11" customFormat="1" ht="18.600000000000001" customHeight="1" x14ac:dyDescent="0.25">
      <c r="A176" s="1" t="s">
        <v>166</v>
      </c>
      <c r="B176" s="1" t="s">
        <v>210</v>
      </c>
      <c r="C176" s="1">
        <v>900</v>
      </c>
      <c r="D176" s="5"/>
      <c r="E176" s="12" t="s">
        <v>190</v>
      </c>
      <c r="F176" s="12" t="s">
        <v>190</v>
      </c>
      <c r="G176" s="12" t="s">
        <v>193</v>
      </c>
      <c r="H176" s="12" t="s">
        <v>189</v>
      </c>
      <c r="I176" s="13"/>
      <c r="J176" s="12" t="s">
        <v>194</v>
      </c>
      <c r="K176" s="12" t="s">
        <v>191</v>
      </c>
      <c r="M176" s="14" t="s">
        <v>201</v>
      </c>
      <c r="N176" s="14" t="s">
        <v>199</v>
      </c>
      <c r="P176" s="15" t="s">
        <v>212</v>
      </c>
      <c r="R176" s="15" t="s">
        <v>206</v>
      </c>
      <c r="S176" s="15"/>
    </row>
    <row r="177" spans="1:19" s="11" customFormat="1" ht="18.600000000000001" customHeight="1" x14ac:dyDescent="0.25">
      <c r="A177" s="1" t="s">
        <v>167</v>
      </c>
      <c r="B177" s="1" t="s">
        <v>210</v>
      </c>
      <c r="C177" s="1">
        <v>900</v>
      </c>
      <c r="D177" s="5"/>
      <c r="E177" s="12" t="s">
        <v>190</v>
      </c>
      <c r="F177" s="12" t="s">
        <v>190</v>
      </c>
      <c r="G177" s="12" t="s">
        <v>193</v>
      </c>
      <c r="H177" s="12" t="s">
        <v>189</v>
      </c>
      <c r="I177" s="13"/>
      <c r="J177" s="12" t="s">
        <v>194</v>
      </c>
      <c r="K177" s="12" t="s">
        <v>191</v>
      </c>
      <c r="M177" s="14" t="s">
        <v>201</v>
      </c>
      <c r="N177" s="14" t="s">
        <v>199</v>
      </c>
      <c r="P177" s="15" t="s">
        <v>212</v>
      </c>
      <c r="R177" s="15" t="s">
        <v>206</v>
      </c>
      <c r="S177" s="15"/>
    </row>
    <row r="178" spans="1:19" s="11" customFormat="1" ht="18.600000000000001" customHeight="1" x14ac:dyDescent="0.25">
      <c r="A178" s="1" t="s">
        <v>168</v>
      </c>
      <c r="B178" s="1" t="s">
        <v>210</v>
      </c>
      <c r="C178" s="1">
        <v>900</v>
      </c>
      <c r="D178" s="5"/>
      <c r="E178" s="12" t="s">
        <v>190</v>
      </c>
      <c r="F178" s="12" t="s">
        <v>190</v>
      </c>
      <c r="G178" s="12" t="s">
        <v>193</v>
      </c>
      <c r="H178" s="12" t="s">
        <v>189</v>
      </c>
      <c r="I178" s="13"/>
      <c r="J178" s="12" t="s">
        <v>194</v>
      </c>
      <c r="K178" s="12" t="s">
        <v>191</v>
      </c>
      <c r="M178" s="14" t="s">
        <v>201</v>
      </c>
      <c r="N178" s="14" t="s">
        <v>199</v>
      </c>
      <c r="P178" s="15" t="s">
        <v>212</v>
      </c>
      <c r="R178" s="15" t="s">
        <v>206</v>
      </c>
      <c r="S178" s="15"/>
    </row>
    <row r="179" spans="1:19" s="11" customFormat="1" ht="18.600000000000001" customHeight="1" x14ac:dyDescent="0.25">
      <c r="A179" s="1" t="s">
        <v>172</v>
      </c>
      <c r="B179" s="1" t="s">
        <v>211</v>
      </c>
      <c r="C179" s="1">
        <v>900</v>
      </c>
      <c r="D179" s="5"/>
      <c r="E179" s="12" t="s">
        <v>189</v>
      </c>
      <c r="F179" s="12" t="s">
        <v>189</v>
      </c>
      <c r="G179" s="12" t="s">
        <v>193</v>
      </c>
      <c r="H179" s="12" t="s">
        <v>189</v>
      </c>
      <c r="I179" s="13"/>
      <c r="J179" s="12" t="s">
        <v>191</v>
      </c>
      <c r="K179" s="12" t="s">
        <v>191</v>
      </c>
      <c r="M179" s="14" t="s">
        <v>199</v>
      </c>
      <c r="N179" s="14" t="s">
        <v>199</v>
      </c>
      <c r="P179" s="15" t="s">
        <v>204</v>
      </c>
      <c r="R179" s="15" t="s">
        <v>207</v>
      </c>
      <c r="S179" s="16" t="s">
        <v>216</v>
      </c>
    </row>
    <row r="180" spans="1:19" s="11" customFormat="1" ht="18.600000000000001" customHeight="1" x14ac:dyDescent="0.25">
      <c r="A180" s="1" t="s">
        <v>173</v>
      </c>
      <c r="B180" s="1" t="s">
        <v>211</v>
      </c>
      <c r="C180" s="1">
        <v>900</v>
      </c>
      <c r="D180" s="5"/>
      <c r="E180" s="12" t="s">
        <v>189</v>
      </c>
      <c r="F180" s="12" t="s">
        <v>189</v>
      </c>
      <c r="G180" s="12" t="s">
        <v>193</v>
      </c>
      <c r="H180" s="12" t="s">
        <v>189</v>
      </c>
      <c r="I180" s="13"/>
      <c r="J180" s="12" t="s">
        <v>191</v>
      </c>
      <c r="K180" s="12" t="s">
        <v>191</v>
      </c>
      <c r="M180" s="14" t="s">
        <v>199</v>
      </c>
      <c r="N180" s="14" t="s">
        <v>199</v>
      </c>
      <c r="P180" s="15" t="s">
        <v>204</v>
      </c>
      <c r="R180" s="15" t="s">
        <v>207</v>
      </c>
      <c r="S180" s="16" t="s">
        <v>216</v>
      </c>
    </row>
    <row r="181" spans="1:19" s="11" customFormat="1" ht="18.600000000000001" customHeight="1" x14ac:dyDescent="0.25">
      <c r="A181" s="1" t="s">
        <v>0</v>
      </c>
      <c r="B181" s="1" t="s">
        <v>211</v>
      </c>
      <c r="C181" s="1" t="s">
        <v>174</v>
      </c>
      <c r="D181" s="5"/>
      <c r="E181" s="12" t="s">
        <v>190</v>
      </c>
      <c r="F181" s="12" t="s">
        <v>190</v>
      </c>
      <c r="G181" s="12" t="s">
        <v>193</v>
      </c>
      <c r="H181" s="12" t="s">
        <v>189</v>
      </c>
      <c r="I181" s="13"/>
      <c r="J181" s="12" t="s">
        <v>194</v>
      </c>
      <c r="K181" s="12" t="s">
        <v>191</v>
      </c>
      <c r="M181" s="14" t="s">
        <v>201</v>
      </c>
      <c r="N181" s="14" t="s">
        <v>199</v>
      </c>
      <c r="P181" s="15" t="s">
        <v>212</v>
      </c>
      <c r="R181" s="15" t="s">
        <v>206</v>
      </c>
      <c r="S181" s="15"/>
    </row>
    <row r="182" spans="1:19" s="11" customFormat="1" ht="18.600000000000001" customHeight="1" x14ac:dyDescent="0.25">
      <c r="A182" s="1" t="s">
        <v>12</v>
      </c>
      <c r="B182" s="1" t="s">
        <v>210</v>
      </c>
      <c r="C182" s="1" t="s">
        <v>174</v>
      </c>
      <c r="D182" s="5"/>
      <c r="E182" s="12" t="s">
        <v>193</v>
      </c>
      <c r="F182" s="12" t="s">
        <v>193</v>
      </c>
      <c r="G182" s="12" t="s">
        <v>193</v>
      </c>
      <c r="H182" s="12" t="s">
        <v>189</v>
      </c>
      <c r="I182" s="13"/>
      <c r="J182" s="12" t="s">
        <v>194</v>
      </c>
      <c r="K182" s="12" t="s">
        <v>194</v>
      </c>
      <c r="M182" s="14" t="s">
        <v>201</v>
      </c>
      <c r="N182" s="14" t="s">
        <v>201</v>
      </c>
      <c r="P182" s="15" t="s">
        <v>203</v>
      </c>
      <c r="R182" s="15" t="s">
        <v>206</v>
      </c>
      <c r="S182" s="15"/>
    </row>
    <row r="183" spans="1:19" s="11" customFormat="1" ht="18.600000000000001" customHeight="1" x14ac:dyDescent="0.25">
      <c r="A183" s="1" t="s">
        <v>13</v>
      </c>
      <c r="B183" s="1" t="s">
        <v>210</v>
      </c>
      <c r="C183" s="1" t="s">
        <v>174</v>
      </c>
      <c r="D183" s="5"/>
      <c r="E183" s="12" t="s">
        <v>190</v>
      </c>
      <c r="F183" s="12" t="s">
        <v>190</v>
      </c>
      <c r="G183" s="12" t="s">
        <v>193</v>
      </c>
      <c r="H183" s="12" t="s">
        <v>189</v>
      </c>
      <c r="I183" s="13"/>
      <c r="J183" s="12" t="s">
        <v>194</v>
      </c>
      <c r="K183" s="12" t="s">
        <v>191</v>
      </c>
      <c r="M183" s="14" t="s">
        <v>201</v>
      </c>
      <c r="N183" s="14" t="s">
        <v>199</v>
      </c>
      <c r="P183" s="15" t="s">
        <v>212</v>
      </c>
      <c r="R183" s="15" t="s">
        <v>206</v>
      </c>
      <c r="S183" s="15"/>
    </row>
    <row r="184" spans="1:19" s="11" customFormat="1" ht="18.600000000000001" customHeight="1" x14ac:dyDescent="0.25">
      <c r="A184" s="1" t="s">
        <v>15</v>
      </c>
      <c r="B184" s="1" t="s">
        <v>210</v>
      </c>
      <c r="C184" s="1" t="s">
        <v>174</v>
      </c>
      <c r="D184" s="5"/>
      <c r="E184" s="12" t="s">
        <v>190</v>
      </c>
      <c r="F184" s="12" t="s">
        <v>190</v>
      </c>
      <c r="G184" s="12" t="s">
        <v>193</v>
      </c>
      <c r="H184" s="12" t="s">
        <v>189</v>
      </c>
      <c r="I184" s="13"/>
      <c r="J184" s="12" t="s">
        <v>194</v>
      </c>
      <c r="K184" s="12" t="s">
        <v>191</v>
      </c>
      <c r="M184" s="14" t="s">
        <v>201</v>
      </c>
      <c r="N184" s="14" t="s">
        <v>199</v>
      </c>
      <c r="P184" s="15" t="s">
        <v>212</v>
      </c>
      <c r="R184" s="15" t="s">
        <v>206</v>
      </c>
      <c r="S184" s="15"/>
    </row>
    <row r="185" spans="1:19" s="11" customFormat="1" ht="18.600000000000001" customHeight="1" x14ac:dyDescent="0.25">
      <c r="A185" s="1" t="s">
        <v>44</v>
      </c>
      <c r="B185" s="1" t="s">
        <v>210</v>
      </c>
      <c r="C185" s="1" t="s">
        <v>174</v>
      </c>
      <c r="D185" s="5"/>
      <c r="E185" s="12" t="s">
        <v>190</v>
      </c>
      <c r="F185" s="12" t="s">
        <v>190</v>
      </c>
      <c r="G185" s="12" t="s">
        <v>193</v>
      </c>
      <c r="H185" s="12" t="s">
        <v>189</v>
      </c>
      <c r="I185" s="13"/>
      <c r="J185" s="12" t="s">
        <v>194</v>
      </c>
      <c r="K185" s="12" t="s">
        <v>191</v>
      </c>
      <c r="M185" s="14" t="s">
        <v>201</v>
      </c>
      <c r="N185" s="14" t="s">
        <v>199</v>
      </c>
      <c r="P185" s="15" t="s">
        <v>212</v>
      </c>
      <c r="R185" s="15" t="s">
        <v>206</v>
      </c>
      <c r="S185" s="15"/>
    </row>
    <row r="186" spans="1:19" s="11" customFormat="1" ht="18.600000000000001" customHeight="1" x14ac:dyDescent="0.25">
      <c r="A186" s="1" t="s">
        <v>61</v>
      </c>
      <c r="B186" s="1" t="s">
        <v>210</v>
      </c>
      <c r="C186" s="1" t="s">
        <v>174</v>
      </c>
      <c r="D186" s="5"/>
      <c r="E186" s="12" t="s">
        <v>190</v>
      </c>
      <c r="F186" s="12" t="s">
        <v>190</v>
      </c>
      <c r="G186" s="12" t="s">
        <v>193</v>
      </c>
      <c r="H186" s="12" t="s">
        <v>189</v>
      </c>
      <c r="I186" s="13"/>
      <c r="J186" s="12" t="s">
        <v>194</v>
      </c>
      <c r="K186" s="12" t="s">
        <v>191</v>
      </c>
      <c r="M186" s="14" t="s">
        <v>201</v>
      </c>
      <c r="N186" s="14" t="s">
        <v>199</v>
      </c>
      <c r="P186" s="15" t="s">
        <v>212</v>
      </c>
      <c r="R186" s="15" t="s">
        <v>206</v>
      </c>
      <c r="S186" s="15"/>
    </row>
    <row r="187" spans="1:19" s="11" customFormat="1" ht="18.600000000000001" customHeight="1" x14ac:dyDescent="0.25">
      <c r="A187" s="1" t="s">
        <v>62</v>
      </c>
      <c r="B187" s="1" t="s">
        <v>210</v>
      </c>
      <c r="C187" s="1" t="s">
        <v>174</v>
      </c>
      <c r="D187" s="5"/>
      <c r="E187" s="12" t="s">
        <v>193</v>
      </c>
      <c r="F187" s="12" t="s">
        <v>190</v>
      </c>
      <c r="G187" s="12" t="s">
        <v>193</v>
      </c>
      <c r="H187" s="12" t="s">
        <v>190</v>
      </c>
      <c r="I187" s="13"/>
      <c r="J187" s="12" t="s">
        <v>196</v>
      </c>
      <c r="K187" s="12" t="s">
        <v>197</v>
      </c>
      <c r="M187" s="14" t="s">
        <v>201</v>
      </c>
      <c r="N187" s="14" t="s">
        <v>201</v>
      </c>
      <c r="P187" s="15" t="s">
        <v>203</v>
      </c>
      <c r="R187" s="15" t="s">
        <v>206</v>
      </c>
      <c r="S187" s="15"/>
    </row>
    <row r="188" spans="1:19" s="11" customFormat="1" ht="18.600000000000001" customHeight="1" x14ac:dyDescent="0.25">
      <c r="A188" s="1" t="s">
        <v>63</v>
      </c>
      <c r="B188" s="1" t="s">
        <v>210</v>
      </c>
      <c r="C188" s="1" t="s">
        <v>174</v>
      </c>
      <c r="D188" s="5"/>
      <c r="E188" s="12" t="s">
        <v>190</v>
      </c>
      <c r="F188" s="12" t="s">
        <v>190</v>
      </c>
      <c r="G188" s="12" t="s">
        <v>193</v>
      </c>
      <c r="H188" s="12" t="s">
        <v>189</v>
      </c>
      <c r="I188" s="13"/>
      <c r="J188" s="12" t="s">
        <v>194</v>
      </c>
      <c r="K188" s="12" t="s">
        <v>191</v>
      </c>
      <c r="M188" s="14" t="s">
        <v>201</v>
      </c>
      <c r="N188" s="14" t="s">
        <v>199</v>
      </c>
      <c r="P188" s="15" t="s">
        <v>212</v>
      </c>
      <c r="R188" s="15" t="s">
        <v>206</v>
      </c>
      <c r="S188" s="15"/>
    </row>
    <row r="189" spans="1:19" s="11" customFormat="1" ht="18.600000000000001" customHeight="1" x14ac:dyDescent="0.25">
      <c r="A189" s="1" t="s">
        <v>146</v>
      </c>
      <c r="B189" s="1" t="s">
        <v>210</v>
      </c>
      <c r="C189" s="1" t="s">
        <v>174</v>
      </c>
      <c r="D189" s="5"/>
      <c r="E189" s="12" t="s">
        <v>193</v>
      </c>
      <c r="F189" s="12" t="s">
        <v>193</v>
      </c>
      <c r="G189" s="12" t="s">
        <v>193</v>
      </c>
      <c r="H189" s="12" t="s">
        <v>189</v>
      </c>
      <c r="I189" s="13"/>
      <c r="J189" s="12" t="s">
        <v>194</v>
      </c>
      <c r="K189" s="12" t="s">
        <v>194</v>
      </c>
      <c r="M189" s="14" t="s">
        <v>201</v>
      </c>
      <c r="N189" s="14" t="s">
        <v>201</v>
      </c>
      <c r="P189" s="15" t="s">
        <v>203</v>
      </c>
      <c r="R189" s="15" t="s">
        <v>206</v>
      </c>
      <c r="S189" s="15"/>
    </row>
    <row r="190" spans="1:19" s="11" customFormat="1" ht="18.600000000000001" customHeight="1" x14ac:dyDescent="0.25">
      <c r="A190" s="1" t="s">
        <v>169</v>
      </c>
      <c r="B190" s="1" t="s">
        <v>210</v>
      </c>
      <c r="C190" s="1" t="s">
        <v>174</v>
      </c>
      <c r="D190" s="5"/>
      <c r="E190" s="12" t="s">
        <v>190</v>
      </c>
      <c r="F190" s="12" t="s">
        <v>189</v>
      </c>
      <c r="G190" s="12" t="s">
        <v>193</v>
      </c>
      <c r="H190" s="12" t="s">
        <v>190</v>
      </c>
      <c r="I190" s="13"/>
      <c r="J190" s="12" t="s">
        <v>195</v>
      </c>
      <c r="K190" s="12" t="s">
        <v>191</v>
      </c>
      <c r="M190" s="14" t="s">
        <v>201</v>
      </c>
      <c r="N190" s="14" t="s">
        <v>199</v>
      </c>
      <c r="P190" s="15" t="s">
        <v>212</v>
      </c>
      <c r="R190" s="15" t="s">
        <v>206</v>
      </c>
      <c r="S190" s="15"/>
    </row>
  </sheetData>
  <autoFilter ref="A4:S190" xr:uid="{00000000-0009-0000-0000-000000000000}"/>
  <sortState xmlns:xlrd2="http://schemas.microsoft.com/office/spreadsheetml/2017/richdata2" ref="A5:C189">
    <sortCondition ref="C4:C189"/>
    <sortCondition ref="A4:A189"/>
  </sortState>
  <mergeCells count="10">
    <mergeCell ref="A1:S1"/>
    <mergeCell ref="R3:R4"/>
    <mergeCell ref="S3:S4"/>
    <mergeCell ref="C3:C4"/>
    <mergeCell ref="B3:B4"/>
    <mergeCell ref="A3:A4"/>
    <mergeCell ref="E3:H3"/>
    <mergeCell ref="M3:N3"/>
    <mergeCell ref="J3:K3"/>
    <mergeCell ref="P3:P4"/>
  </mergeCells>
  <pageMargins left="0.7" right="0.7" top="0.75" bottom="0.75" header="0.3" footer="0.3"/>
  <pageSetup orientation="portrait" r:id="rId1"/>
  <ignoredErrors>
    <ignoredError sqref="S6:S7 S63 S90:S115 S80:S87 S10 S12:S14 S118:S122 S16:S37 S39:S52 S56:S58 S66 S68 S70:S78 S125:S127 S129:S141 S144 S147:S165 S167:S168 S173 S175:S17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4E1DC-E2F8-4467-A454-4CFC3072F4E0}">
  <dimension ref="A1:D9"/>
  <sheetViews>
    <sheetView workbookViewId="0">
      <selection sqref="A1:D1"/>
    </sheetView>
  </sheetViews>
  <sheetFormatPr defaultRowHeight="17.399999999999999" customHeight="1" x14ac:dyDescent="0.3"/>
  <cols>
    <col min="1" max="4" width="26.6640625" customWidth="1"/>
  </cols>
  <sheetData>
    <row r="1" spans="1:4" ht="17.399999999999999" customHeight="1" x14ac:dyDescent="0.3">
      <c r="A1" s="121" t="s">
        <v>497</v>
      </c>
      <c r="B1" s="121"/>
      <c r="C1" s="121"/>
      <c r="D1" s="121"/>
    </row>
    <row r="2" spans="1:4" ht="17.399999999999999" customHeight="1" thickBot="1" x14ac:dyDescent="0.35">
      <c r="A2" s="28"/>
    </row>
    <row r="3" spans="1:4" ht="17.399999999999999" customHeight="1" thickBot="1" x14ac:dyDescent="0.35">
      <c r="A3" s="35" t="s">
        <v>226</v>
      </c>
      <c r="B3" s="37" t="s">
        <v>227</v>
      </c>
      <c r="C3" s="37"/>
      <c r="D3" s="37"/>
    </row>
    <row r="4" spans="1:4" ht="17.399999999999999" customHeight="1" thickBot="1" x14ac:dyDescent="0.35">
      <c r="A4" s="36"/>
      <c r="B4" s="30" t="s">
        <v>193</v>
      </c>
      <c r="C4" s="29" t="s">
        <v>190</v>
      </c>
      <c r="D4" s="29" t="s">
        <v>189</v>
      </c>
    </row>
    <row r="5" spans="1:4" ht="17.399999999999999" customHeight="1" x14ac:dyDescent="0.3">
      <c r="A5" s="31" t="s">
        <v>228</v>
      </c>
      <c r="B5" s="32" t="s">
        <v>7</v>
      </c>
      <c r="C5" s="32" t="s">
        <v>229</v>
      </c>
      <c r="D5" s="32" t="s">
        <v>6</v>
      </c>
    </row>
    <row r="6" spans="1:4" ht="17.399999999999999" customHeight="1" x14ac:dyDescent="0.3">
      <c r="A6" s="31" t="s">
        <v>230</v>
      </c>
      <c r="B6" s="32" t="s">
        <v>7</v>
      </c>
      <c r="C6" s="32" t="s">
        <v>229</v>
      </c>
      <c r="D6" s="32" t="s">
        <v>6</v>
      </c>
    </row>
    <row r="7" spans="1:4" ht="17.399999999999999" customHeight="1" x14ac:dyDescent="0.3">
      <c r="A7" s="31" t="s">
        <v>231</v>
      </c>
      <c r="B7" s="32" t="s">
        <v>7</v>
      </c>
      <c r="C7" s="32" t="s">
        <v>9</v>
      </c>
      <c r="D7" s="32" t="s">
        <v>6</v>
      </c>
    </row>
    <row r="8" spans="1:4" ht="17.399999999999999" customHeight="1" thickBot="1" x14ac:dyDescent="0.35">
      <c r="A8" s="33" t="s">
        <v>232</v>
      </c>
      <c r="B8" s="34" t="s">
        <v>233</v>
      </c>
      <c r="C8" s="34" t="s">
        <v>234</v>
      </c>
      <c r="D8" s="34" t="s">
        <v>7</v>
      </c>
    </row>
    <row r="9" spans="1:4" ht="17.399999999999999" customHeight="1" x14ac:dyDescent="0.3">
      <c r="A9" s="28"/>
    </row>
  </sheetData>
  <mergeCells count="3">
    <mergeCell ref="A3:A4"/>
    <mergeCell ref="B3:D3"/>
    <mergeCell ref="A1:D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8DB13-FA2D-4C37-B818-0F4191586174}">
  <dimension ref="A1:AH105"/>
  <sheetViews>
    <sheetView workbookViewId="0">
      <selection sqref="A1:XFD1"/>
    </sheetView>
  </sheetViews>
  <sheetFormatPr defaultColWidth="12.21875" defaultRowHeight="15.6" x14ac:dyDescent="0.3"/>
  <cols>
    <col min="1" max="1" width="24.6640625" style="41" customWidth="1"/>
    <col min="2" max="2" width="12.21875" style="41"/>
    <col min="3" max="3" width="9.5546875" style="41" bestFit="1" customWidth="1"/>
    <col min="4" max="7" width="12.21875" style="41"/>
    <col min="8" max="8" width="12.21875" style="42"/>
    <col min="9" max="9" width="18.33203125" style="41" bestFit="1" customWidth="1"/>
    <col min="10" max="10" width="11.5546875" style="42" bestFit="1" customWidth="1"/>
    <col min="11" max="11" width="12.21875" style="41"/>
    <col min="12" max="14" width="17.88671875" style="41" customWidth="1"/>
    <col min="15" max="17" width="18.77734375" style="41" customWidth="1"/>
    <col min="18" max="18" width="13.44140625" style="41" customWidth="1"/>
    <col min="19" max="19" width="20.109375" customWidth="1"/>
    <col min="21" max="21" width="12.21875" style="42"/>
    <col min="22" max="22" width="9.33203125" style="42" bestFit="1" customWidth="1"/>
    <col min="23" max="23" width="7.77734375" style="42" bestFit="1" customWidth="1"/>
    <col min="24" max="25" width="7.109375" style="42" bestFit="1" customWidth="1"/>
    <col min="26" max="26" width="14.44140625" style="42" customWidth="1"/>
    <col min="27" max="16384" width="12.21875" style="41"/>
  </cols>
  <sheetData>
    <row r="1" spans="1:34" s="27" customFormat="1" ht="20.399999999999999" customHeight="1" x14ac:dyDescent="0.3">
      <c r="A1" s="121" t="s">
        <v>500</v>
      </c>
      <c r="B1" s="121"/>
      <c r="C1" s="121"/>
      <c r="D1" s="121"/>
      <c r="E1" s="121"/>
      <c r="F1" s="121"/>
      <c r="G1" s="121"/>
      <c r="H1" s="121"/>
      <c r="I1" s="121"/>
      <c r="J1" s="121"/>
      <c r="K1" s="121"/>
      <c r="L1" s="121"/>
      <c r="S1" s="147"/>
      <c r="T1" s="147"/>
      <c r="U1" s="148"/>
      <c r="V1" s="148"/>
      <c r="W1" s="148"/>
      <c r="X1" s="148"/>
      <c r="Y1" s="148"/>
      <c r="Z1" s="148"/>
    </row>
    <row r="2" spans="1:34" x14ac:dyDescent="0.3">
      <c r="A2" s="39"/>
      <c r="B2" s="40"/>
      <c r="C2" s="40"/>
      <c r="D2" s="40"/>
      <c r="E2" s="40"/>
    </row>
    <row r="3" spans="1:34" ht="15.9" customHeight="1" x14ac:dyDescent="0.3">
      <c r="A3" s="43" t="s">
        <v>235</v>
      </c>
      <c r="B3" s="43"/>
      <c r="C3" s="43"/>
      <c r="D3" s="43"/>
      <c r="E3" s="43"/>
      <c r="F3" s="43"/>
      <c r="G3" s="43"/>
      <c r="H3" s="43"/>
      <c r="I3" s="43"/>
      <c r="J3" s="43"/>
      <c r="K3" s="43"/>
      <c r="L3" s="43"/>
    </row>
    <row r="4" spans="1:34" ht="15.9" customHeight="1" x14ac:dyDescent="0.3">
      <c r="A4" s="43"/>
      <c r="B4" s="43"/>
      <c r="C4" s="43"/>
      <c r="D4" s="43"/>
      <c r="E4" s="43"/>
      <c r="F4" s="43"/>
      <c r="G4" s="43"/>
      <c r="H4" s="43"/>
      <c r="I4" s="43"/>
      <c r="J4" s="43"/>
      <c r="K4" s="43"/>
      <c r="L4" s="43"/>
      <c r="M4" s="44"/>
      <c r="N4" s="44"/>
      <c r="O4" s="44"/>
      <c r="P4" s="44"/>
      <c r="Q4" s="44"/>
    </row>
    <row r="5" spans="1:34" x14ac:dyDescent="0.3">
      <c r="A5" s="45"/>
      <c r="B5" s="45"/>
      <c r="C5" s="45"/>
      <c r="D5" s="45"/>
      <c r="E5" s="45"/>
      <c r="F5" s="45"/>
      <c r="G5" s="45"/>
      <c r="H5" s="45"/>
      <c r="I5" s="45"/>
      <c r="J5" s="45"/>
      <c r="K5" s="45"/>
      <c r="L5" s="45"/>
      <c r="M5" s="44"/>
      <c r="N5" s="44"/>
      <c r="O5" s="44"/>
      <c r="P5" s="44"/>
      <c r="Q5" s="44"/>
    </row>
    <row r="6" spans="1:34" x14ac:dyDescent="0.3">
      <c r="A6" s="46" t="s">
        <v>236</v>
      </c>
      <c r="U6" s="47"/>
      <c r="V6" s="48" t="s">
        <v>237</v>
      </c>
      <c r="W6" s="49"/>
      <c r="X6" s="49"/>
      <c r="Y6" s="49"/>
      <c r="Z6" s="50"/>
      <c r="AC6" s="51"/>
      <c r="AD6" s="49" t="s">
        <v>238</v>
      </c>
      <c r="AE6" s="49"/>
      <c r="AF6" s="49"/>
      <c r="AG6" s="49"/>
      <c r="AH6" s="50"/>
    </row>
    <row r="7" spans="1:34" ht="25.2" thickBot="1" x14ac:dyDescent="0.45">
      <c r="A7" s="52" t="s">
        <v>239</v>
      </c>
      <c r="B7" s="53"/>
      <c r="C7" s="53"/>
      <c r="D7" s="53"/>
      <c r="E7" s="53"/>
      <c r="F7" s="53"/>
      <c r="G7" s="53"/>
      <c r="H7" s="53"/>
      <c r="I7" s="53"/>
      <c r="J7" s="53"/>
      <c r="L7" s="54" t="s">
        <v>240</v>
      </c>
      <c r="M7" s="41" t="str">
        <f>IF(OR(I9="",I10="",I11=""),"NTCs amplified",IF(OR(W105=0,X105=0,Y105=0),"Only two clusters","AOK!"))</f>
        <v>AOK!</v>
      </c>
      <c r="U7" s="47"/>
      <c r="V7" s="55"/>
      <c r="W7" s="56"/>
      <c r="X7" s="56"/>
      <c r="Y7" s="56"/>
      <c r="Z7" s="57"/>
      <c r="AC7" s="58"/>
      <c r="AD7" s="56"/>
      <c r="AE7" s="56"/>
      <c r="AF7" s="56"/>
      <c r="AG7" s="56"/>
      <c r="AH7" s="57"/>
    </row>
    <row r="8" spans="1:34" ht="16.2" thickBot="1" x14ac:dyDescent="0.35">
      <c r="A8" s="59" t="s">
        <v>241</v>
      </c>
      <c r="B8" s="59" t="s">
        <v>242</v>
      </c>
      <c r="C8" s="60" t="s">
        <v>243</v>
      </c>
      <c r="D8" s="60" t="s">
        <v>244</v>
      </c>
      <c r="E8" s="60" t="s">
        <v>245</v>
      </c>
      <c r="F8" s="60" t="s">
        <v>246</v>
      </c>
      <c r="G8" s="60" t="s">
        <v>247</v>
      </c>
      <c r="H8" s="60" t="s">
        <v>248</v>
      </c>
      <c r="I8" s="61" t="s">
        <v>249</v>
      </c>
      <c r="J8" s="62" t="s">
        <v>250</v>
      </c>
      <c r="U8" s="63" t="s">
        <v>251</v>
      </c>
      <c r="V8" s="64" t="s">
        <v>252</v>
      </c>
      <c r="W8" s="42" t="s">
        <v>193</v>
      </c>
      <c r="X8" s="42" t="s">
        <v>190</v>
      </c>
      <c r="Y8" s="42" t="s">
        <v>189</v>
      </c>
      <c r="Z8" s="65" t="s">
        <v>253</v>
      </c>
      <c r="AC8" s="63" t="s">
        <v>251</v>
      </c>
      <c r="AD8" s="66" t="s">
        <v>252</v>
      </c>
      <c r="AE8" s="66" t="s">
        <v>193</v>
      </c>
      <c r="AF8" s="66" t="s">
        <v>190</v>
      </c>
      <c r="AG8" s="66" t="s">
        <v>189</v>
      </c>
      <c r="AH8" s="67" t="s">
        <v>253</v>
      </c>
    </row>
    <row r="9" spans="1:34" x14ac:dyDescent="0.3">
      <c r="A9" s="68" t="s">
        <v>254</v>
      </c>
      <c r="B9" s="41" t="s">
        <v>255</v>
      </c>
      <c r="C9" s="69">
        <v>26.103124683546</v>
      </c>
      <c r="D9" s="69">
        <v>13.539223615544399</v>
      </c>
      <c r="E9" s="70">
        <f t="shared" ref="E9:F40" si="0">(C9-MIN(C$9:C$104))/(MAX(C$9:C$104)-MIN(C$9:C$104))*100</f>
        <v>2.8064980214041597</v>
      </c>
      <c r="F9" s="70">
        <f t="shared" si="0"/>
        <v>1.4379643835271234</v>
      </c>
      <c r="G9" s="70">
        <f t="shared" ref="G9:G72" si="1">F9-E9</f>
        <v>-1.3685336378770363</v>
      </c>
      <c r="H9" s="71" t="s">
        <v>254</v>
      </c>
      <c r="I9" s="58">
        <f t="shared" ref="I9:I72" si="2">IF(AND(E9&lt;$R$15,F9&lt;$S$11),G9,"")</f>
        <v>-1.3685336378770363</v>
      </c>
      <c r="J9" s="72" t="str">
        <f t="shared" ref="J9:J72" si="3">IF(OR(AND(($S$33-$S$38)&lt;G9,($S$33+$S$38)&gt;G9),AND(($S$36-$S$38)&lt;G9,($S$36+$S$38)&gt;G9)),"CHECK","")</f>
        <v/>
      </c>
      <c r="M9" s="42"/>
      <c r="R9" s="73" t="s">
        <v>256</v>
      </c>
      <c r="S9" s="74"/>
      <c r="U9" s="75" t="s">
        <v>254</v>
      </c>
      <c r="V9" s="76">
        <f t="shared" ref="V9:V72" si="4">IF(I9="",NA(),G9)</f>
        <v>-1.3685336378770363</v>
      </c>
      <c r="W9" s="77" t="e">
        <f t="shared" ref="W9:W72" si="5">IF(AND(I9="",G9&lt;$S$33),G9,NA())</f>
        <v>#N/A</v>
      </c>
      <c r="X9" s="77" t="e">
        <f t="shared" ref="X9:X72" si="6">IF(AND(I9="",G9&lt;$S$36,G9&gt;$S$33),G9,NA())</f>
        <v>#N/A</v>
      </c>
      <c r="Y9" s="77" t="e">
        <f t="shared" ref="Y9:Y72" si="7">IF(AND(I9="",G9&gt;$S$36),G9,NA())</f>
        <v>#N/A</v>
      </c>
      <c r="Z9" s="78" t="e">
        <f t="shared" ref="Z9:Z72" si="8">IF(J9="CHECK",G9,NA())</f>
        <v>#N/A</v>
      </c>
      <c r="AC9" s="75" t="s">
        <v>254</v>
      </c>
      <c r="AD9" s="41">
        <f t="shared" ref="AD9:AH40" si="9">IF(V9&lt;&gt;"#N/A",$F9,"")</f>
        <v>1.4379643835271234</v>
      </c>
      <c r="AE9" s="41" t="e">
        <f t="shared" si="9"/>
        <v>#N/A</v>
      </c>
      <c r="AF9" s="41" t="e">
        <f t="shared" si="9"/>
        <v>#N/A</v>
      </c>
      <c r="AG9" s="41" t="e">
        <f t="shared" si="9"/>
        <v>#N/A</v>
      </c>
      <c r="AH9" s="79" t="e">
        <f t="shared" si="9"/>
        <v>#N/A</v>
      </c>
    </row>
    <row r="10" spans="1:34" x14ac:dyDescent="0.3">
      <c r="A10" s="68" t="s">
        <v>254</v>
      </c>
      <c r="B10" s="41" t="s">
        <v>257</v>
      </c>
      <c r="C10" s="69">
        <v>0.81479226198916899</v>
      </c>
      <c r="D10" s="69">
        <v>0.77725926258244704</v>
      </c>
      <c r="E10" s="70">
        <f t="shared" si="0"/>
        <v>0</v>
      </c>
      <c r="F10" s="70">
        <f t="shared" si="0"/>
        <v>0</v>
      </c>
      <c r="G10" s="70">
        <f t="shared" si="1"/>
        <v>0</v>
      </c>
      <c r="H10" s="71" t="s">
        <v>254</v>
      </c>
      <c r="I10" s="58">
        <f t="shared" si="2"/>
        <v>0</v>
      </c>
      <c r="J10" s="72" t="str">
        <f t="shared" si="3"/>
        <v/>
      </c>
      <c r="R10" s="80" t="s">
        <v>258</v>
      </c>
      <c r="S10" s="71" t="s">
        <v>259</v>
      </c>
      <c r="U10" s="75" t="s">
        <v>254</v>
      </c>
      <c r="V10" s="81">
        <f t="shared" si="4"/>
        <v>0</v>
      </c>
      <c r="W10" s="70" t="e">
        <f t="shared" si="5"/>
        <v>#N/A</v>
      </c>
      <c r="X10" s="70" t="e">
        <f t="shared" si="6"/>
        <v>#N/A</v>
      </c>
      <c r="Y10" s="70" t="e">
        <f t="shared" si="7"/>
        <v>#N/A</v>
      </c>
      <c r="Z10" s="78" t="e">
        <f t="shared" si="8"/>
        <v>#N/A</v>
      </c>
      <c r="AC10" s="75" t="s">
        <v>254</v>
      </c>
      <c r="AD10" s="41">
        <f t="shared" si="9"/>
        <v>0</v>
      </c>
      <c r="AE10" s="41" t="e">
        <f t="shared" si="9"/>
        <v>#N/A</v>
      </c>
      <c r="AF10" s="41" t="e">
        <f t="shared" si="9"/>
        <v>#N/A</v>
      </c>
      <c r="AG10" s="41" t="e">
        <f t="shared" si="9"/>
        <v>#N/A</v>
      </c>
      <c r="AH10" s="79" t="e">
        <f t="shared" si="9"/>
        <v>#N/A</v>
      </c>
    </row>
    <row r="11" spans="1:34" x14ac:dyDescent="0.3">
      <c r="A11" s="68" t="s">
        <v>254</v>
      </c>
      <c r="B11" s="41" t="s">
        <v>260</v>
      </c>
      <c r="C11" s="69">
        <v>2.4845458479699101</v>
      </c>
      <c r="D11" s="69">
        <v>4.8838807652186897</v>
      </c>
      <c r="E11" s="70">
        <f t="shared" si="0"/>
        <v>0.18530917963150356</v>
      </c>
      <c r="F11" s="70">
        <f t="shared" si="0"/>
        <v>0.4627168117772566</v>
      </c>
      <c r="G11" s="70">
        <f t="shared" si="1"/>
        <v>0.27740763214575304</v>
      </c>
      <c r="H11" s="71" t="s">
        <v>254</v>
      </c>
      <c r="I11" s="58">
        <f t="shared" si="2"/>
        <v>0.27740763214575304</v>
      </c>
      <c r="J11" s="72" t="str">
        <f t="shared" si="3"/>
        <v/>
      </c>
      <c r="R11" s="80">
        <v>0</v>
      </c>
      <c r="S11" s="82">
        <v>20</v>
      </c>
      <c r="U11" s="75" t="s">
        <v>254</v>
      </c>
      <c r="V11" s="81">
        <f t="shared" si="4"/>
        <v>0.27740763214575304</v>
      </c>
      <c r="W11" s="70" t="e">
        <f t="shared" si="5"/>
        <v>#N/A</v>
      </c>
      <c r="X11" s="70" t="e">
        <f t="shared" si="6"/>
        <v>#N/A</v>
      </c>
      <c r="Y11" s="70" t="e">
        <f t="shared" si="7"/>
        <v>#N/A</v>
      </c>
      <c r="Z11" s="78" t="e">
        <f t="shared" si="8"/>
        <v>#N/A</v>
      </c>
      <c r="AC11" s="75" t="s">
        <v>254</v>
      </c>
      <c r="AD11" s="41">
        <f t="shared" si="9"/>
        <v>0.4627168117772566</v>
      </c>
      <c r="AE11" s="41" t="e">
        <f t="shared" si="9"/>
        <v>#N/A</v>
      </c>
      <c r="AF11" s="41" t="e">
        <f t="shared" si="9"/>
        <v>#N/A</v>
      </c>
      <c r="AG11" s="41" t="e">
        <f t="shared" si="9"/>
        <v>#N/A</v>
      </c>
      <c r="AH11" s="79" t="e">
        <f t="shared" si="9"/>
        <v>#N/A</v>
      </c>
    </row>
    <row r="12" spans="1:34" x14ac:dyDescent="0.3">
      <c r="A12" s="68" t="s">
        <v>193</v>
      </c>
      <c r="B12" s="41" t="s">
        <v>261</v>
      </c>
      <c r="C12" s="69">
        <v>569.11395246476002</v>
      </c>
      <c r="D12" s="69">
        <v>11.076664923081401</v>
      </c>
      <c r="E12" s="70">
        <f t="shared" si="0"/>
        <v>63.069815837881691</v>
      </c>
      <c r="F12" s="70">
        <f t="shared" si="0"/>
        <v>1.1604936435869151</v>
      </c>
      <c r="G12" s="70">
        <f t="shared" si="1"/>
        <v>-61.909322194294774</v>
      </c>
      <c r="H12" s="71" t="s">
        <v>193</v>
      </c>
      <c r="I12" s="58" t="str">
        <f t="shared" si="2"/>
        <v/>
      </c>
      <c r="J12" s="72" t="str">
        <f t="shared" si="3"/>
        <v/>
      </c>
      <c r="M12" s="42"/>
      <c r="R12" s="80">
        <f>R15</f>
        <v>20</v>
      </c>
      <c r="S12" s="71">
        <f>S11</f>
        <v>20</v>
      </c>
      <c r="U12" s="75" t="s">
        <v>193</v>
      </c>
      <c r="V12" s="81" t="e">
        <f t="shared" si="4"/>
        <v>#N/A</v>
      </c>
      <c r="W12" s="70">
        <f t="shared" si="5"/>
        <v>-61.909322194294774</v>
      </c>
      <c r="X12" s="70" t="e">
        <f t="shared" si="6"/>
        <v>#N/A</v>
      </c>
      <c r="Y12" s="70" t="e">
        <f t="shared" si="7"/>
        <v>#N/A</v>
      </c>
      <c r="Z12" s="78" t="e">
        <f t="shared" si="8"/>
        <v>#N/A</v>
      </c>
      <c r="AC12" s="75" t="s">
        <v>193</v>
      </c>
      <c r="AD12" s="41" t="e">
        <f t="shared" si="9"/>
        <v>#N/A</v>
      </c>
      <c r="AE12" s="41">
        <f t="shared" si="9"/>
        <v>1.1604936435869151</v>
      </c>
      <c r="AF12" s="41" t="e">
        <f t="shared" si="9"/>
        <v>#N/A</v>
      </c>
      <c r="AG12" s="41" t="e">
        <f t="shared" si="9"/>
        <v>#N/A</v>
      </c>
      <c r="AH12" s="79" t="e">
        <f t="shared" si="9"/>
        <v>#N/A</v>
      </c>
    </row>
    <row r="13" spans="1:34" x14ac:dyDescent="0.3">
      <c r="A13" s="68" t="s">
        <v>193</v>
      </c>
      <c r="B13" s="41" t="s">
        <v>262</v>
      </c>
      <c r="C13" s="69">
        <v>601.68389140529996</v>
      </c>
      <c r="D13" s="69">
        <v>11.3890163876986</v>
      </c>
      <c r="E13" s="70">
        <f t="shared" si="0"/>
        <v>66.68442623093236</v>
      </c>
      <c r="F13" s="70">
        <f t="shared" si="0"/>
        <v>1.1956880908396863</v>
      </c>
      <c r="G13" s="70">
        <f t="shared" si="1"/>
        <v>-65.488738140092678</v>
      </c>
      <c r="H13" s="71" t="s">
        <v>193</v>
      </c>
      <c r="I13" s="58" t="str">
        <f t="shared" si="2"/>
        <v/>
      </c>
      <c r="J13" s="72" t="str">
        <f t="shared" si="3"/>
        <v/>
      </c>
      <c r="R13" s="83" t="s">
        <v>263</v>
      </c>
      <c r="S13" s="84"/>
      <c r="U13" s="75" t="s">
        <v>193</v>
      </c>
      <c r="V13" s="81" t="e">
        <f t="shared" si="4"/>
        <v>#N/A</v>
      </c>
      <c r="W13" s="70">
        <f t="shared" si="5"/>
        <v>-65.488738140092678</v>
      </c>
      <c r="X13" s="70" t="e">
        <f t="shared" si="6"/>
        <v>#N/A</v>
      </c>
      <c r="Y13" s="70" t="e">
        <f t="shared" si="7"/>
        <v>#N/A</v>
      </c>
      <c r="Z13" s="78" t="e">
        <f t="shared" si="8"/>
        <v>#N/A</v>
      </c>
      <c r="AC13" s="75" t="s">
        <v>193</v>
      </c>
      <c r="AD13" s="41" t="e">
        <f t="shared" si="9"/>
        <v>#N/A</v>
      </c>
      <c r="AE13" s="41">
        <f t="shared" si="9"/>
        <v>1.1956880908396863</v>
      </c>
      <c r="AF13" s="41" t="e">
        <f t="shared" si="9"/>
        <v>#N/A</v>
      </c>
      <c r="AG13" s="41" t="e">
        <f t="shared" si="9"/>
        <v>#N/A</v>
      </c>
      <c r="AH13" s="79" t="e">
        <f t="shared" si="9"/>
        <v>#N/A</v>
      </c>
    </row>
    <row r="14" spans="1:34" x14ac:dyDescent="0.3">
      <c r="A14" s="68" t="s">
        <v>193</v>
      </c>
      <c r="B14" s="41" t="s">
        <v>264</v>
      </c>
      <c r="C14" s="69">
        <v>609.04895176205298</v>
      </c>
      <c r="D14" s="69">
        <v>4.5350906661583403</v>
      </c>
      <c r="E14" s="70">
        <f t="shared" si="0"/>
        <v>67.501800305829036</v>
      </c>
      <c r="F14" s="70">
        <f t="shared" si="0"/>
        <v>0.42341661269314979</v>
      </c>
      <c r="G14" s="70">
        <f t="shared" si="1"/>
        <v>-67.078383693135891</v>
      </c>
      <c r="H14" s="71" t="s">
        <v>193</v>
      </c>
      <c r="I14" s="58" t="str">
        <f t="shared" si="2"/>
        <v/>
      </c>
      <c r="J14" s="72" t="str">
        <f t="shared" si="3"/>
        <v/>
      </c>
      <c r="R14" s="80" t="s">
        <v>258</v>
      </c>
      <c r="S14" s="71" t="s">
        <v>259</v>
      </c>
      <c r="U14" s="75" t="s">
        <v>193</v>
      </c>
      <c r="V14" s="81" t="e">
        <f t="shared" si="4"/>
        <v>#N/A</v>
      </c>
      <c r="W14" s="70">
        <f t="shared" si="5"/>
        <v>-67.078383693135891</v>
      </c>
      <c r="X14" s="70" t="e">
        <f t="shared" si="6"/>
        <v>#N/A</v>
      </c>
      <c r="Y14" s="70" t="e">
        <f t="shared" si="7"/>
        <v>#N/A</v>
      </c>
      <c r="Z14" s="78" t="e">
        <f t="shared" si="8"/>
        <v>#N/A</v>
      </c>
      <c r="AC14" s="75" t="s">
        <v>193</v>
      </c>
      <c r="AD14" s="41" t="e">
        <f t="shared" si="9"/>
        <v>#N/A</v>
      </c>
      <c r="AE14" s="41">
        <f t="shared" si="9"/>
        <v>0.42341661269314979</v>
      </c>
      <c r="AF14" s="41" t="e">
        <f t="shared" si="9"/>
        <v>#N/A</v>
      </c>
      <c r="AG14" s="41" t="e">
        <f t="shared" si="9"/>
        <v>#N/A</v>
      </c>
      <c r="AH14" s="79" t="e">
        <f t="shared" si="9"/>
        <v>#N/A</v>
      </c>
    </row>
    <row r="15" spans="1:34" x14ac:dyDescent="0.3">
      <c r="A15" s="68" t="s">
        <v>190</v>
      </c>
      <c r="B15" s="41" t="s">
        <v>265</v>
      </c>
      <c r="C15" s="69">
        <v>245.44291573501599</v>
      </c>
      <c r="D15" s="69">
        <v>389.35374677521003</v>
      </c>
      <c r="E15" s="70">
        <f t="shared" si="0"/>
        <v>27.148818398227782</v>
      </c>
      <c r="F15" s="70">
        <f t="shared" si="0"/>
        <v>43.78316173478003</v>
      </c>
      <c r="G15" s="70">
        <f t="shared" si="1"/>
        <v>16.634343336552249</v>
      </c>
      <c r="H15" s="71" t="s">
        <v>190</v>
      </c>
      <c r="I15" s="58" t="str">
        <f t="shared" si="2"/>
        <v/>
      </c>
      <c r="J15" s="72" t="str">
        <f t="shared" si="3"/>
        <v/>
      </c>
      <c r="R15" s="85">
        <v>20</v>
      </c>
      <c r="S15" s="71">
        <v>0</v>
      </c>
      <c r="U15" s="75" t="s">
        <v>190</v>
      </c>
      <c r="V15" s="81" t="e">
        <f t="shared" si="4"/>
        <v>#N/A</v>
      </c>
      <c r="W15" s="70" t="e">
        <f t="shared" si="5"/>
        <v>#N/A</v>
      </c>
      <c r="X15" s="70">
        <f t="shared" si="6"/>
        <v>16.634343336552249</v>
      </c>
      <c r="Y15" s="70" t="e">
        <f t="shared" si="7"/>
        <v>#N/A</v>
      </c>
      <c r="Z15" s="78" t="e">
        <f t="shared" si="8"/>
        <v>#N/A</v>
      </c>
      <c r="AC15" s="75" t="s">
        <v>190</v>
      </c>
      <c r="AD15" s="41" t="e">
        <f t="shared" si="9"/>
        <v>#N/A</v>
      </c>
      <c r="AE15" s="41" t="e">
        <f t="shared" si="9"/>
        <v>#N/A</v>
      </c>
      <c r="AF15" s="41">
        <f t="shared" si="9"/>
        <v>43.78316173478003</v>
      </c>
      <c r="AG15" s="41" t="e">
        <f t="shared" si="9"/>
        <v>#N/A</v>
      </c>
      <c r="AH15" s="79" t="e">
        <f t="shared" si="9"/>
        <v>#N/A</v>
      </c>
    </row>
    <row r="16" spans="1:34" ht="16.2" thickBot="1" x14ac:dyDescent="0.35">
      <c r="A16" s="68" t="s">
        <v>190</v>
      </c>
      <c r="B16" s="41" t="s">
        <v>266</v>
      </c>
      <c r="C16" s="69">
        <v>263.09855214657301</v>
      </c>
      <c r="D16" s="69">
        <v>402.65075245568602</v>
      </c>
      <c r="E16" s="70">
        <f t="shared" si="0"/>
        <v>29.108240151693309</v>
      </c>
      <c r="F16" s="70">
        <f t="shared" si="0"/>
        <v>45.28141232123027</v>
      </c>
      <c r="G16" s="70">
        <f t="shared" si="1"/>
        <v>16.173172169536961</v>
      </c>
      <c r="H16" s="71" t="s">
        <v>190</v>
      </c>
      <c r="I16" s="58" t="str">
        <f t="shared" si="2"/>
        <v/>
      </c>
      <c r="J16" s="72" t="str">
        <f t="shared" si="3"/>
        <v/>
      </c>
      <c r="R16" s="86">
        <f>R15</f>
        <v>20</v>
      </c>
      <c r="S16" s="87">
        <f>S11</f>
        <v>20</v>
      </c>
      <c r="U16" s="75" t="s">
        <v>190</v>
      </c>
      <c r="V16" s="81" t="e">
        <f t="shared" si="4"/>
        <v>#N/A</v>
      </c>
      <c r="W16" s="70" t="e">
        <f t="shared" si="5"/>
        <v>#N/A</v>
      </c>
      <c r="X16" s="70">
        <f t="shared" si="6"/>
        <v>16.173172169536961</v>
      </c>
      <c r="Y16" s="70" t="e">
        <f t="shared" si="7"/>
        <v>#N/A</v>
      </c>
      <c r="Z16" s="78" t="e">
        <f t="shared" si="8"/>
        <v>#N/A</v>
      </c>
      <c r="AC16" s="75" t="s">
        <v>190</v>
      </c>
      <c r="AD16" s="41" t="e">
        <f t="shared" si="9"/>
        <v>#N/A</v>
      </c>
      <c r="AE16" s="41" t="e">
        <f t="shared" si="9"/>
        <v>#N/A</v>
      </c>
      <c r="AF16" s="41">
        <f t="shared" si="9"/>
        <v>45.28141232123027</v>
      </c>
      <c r="AG16" s="41" t="e">
        <f t="shared" si="9"/>
        <v>#N/A</v>
      </c>
      <c r="AH16" s="79" t="e">
        <f t="shared" si="9"/>
        <v>#N/A</v>
      </c>
    </row>
    <row r="17" spans="1:34" x14ac:dyDescent="0.3">
      <c r="A17" s="68" t="s">
        <v>190</v>
      </c>
      <c r="B17" s="41" t="s">
        <v>267</v>
      </c>
      <c r="C17" s="69">
        <v>262.963007148538</v>
      </c>
      <c r="D17" s="69">
        <v>372.82093066045201</v>
      </c>
      <c r="E17" s="70">
        <f t="shared" si="0"/>
        <v>29.093197373764934</v>
      </c>
      <c r="F17" s="70">
        <f t="shared" si="0"/>
        <v>41.92031365944375</v>
      </c>
      <c r="G17" s="70">
        <f t="shared" si="1"/>
        <v>12.827116285678816</v>
      </c>
      <c r="H17" s="71" t="s">
        <v>190</v>
      </c>
      <c r="I17" s="58" t="str">
        <f t="shared" si="2"/>
        <v/>
      </c>
      <c r="J17" s="72" t="str">
        <f t="shared" si="3"/>
        <v/>
      </c>
      <c r="U17" s="75" t="s">
        <v>190</v>
      </c>
      <c r="V17" s="81" t="e">
        <f t="shared" si="4"/>
        <v>#N/A</v>
      </c>
      <c r="W17" s="70" t="e">
        <f t="shared" si="5"/>
        <v>#N/A</v>
      </c>
      <c r="X17" s="70">
        <f t="shared" si="6"/>
        <v>12.827116285678816</v>
      </c>
      <c r="Y17" s="70" t="e">
        <f t="shared" si="7"/>
        <v>#N/A</v>
      </c>
      <c r="Z17" s="78" t="e">
        <f t="shared" si="8"/>
        <v>#N/A</v>
      </c>
      <c r="AC17" s="75" t="s">
        <v>190</v>
      </c>
      <c r="AD17" s="41" t="e">
        <f t="shared" si="9"/>
        <v>#N/A</v>
      </c>
      <c r="AE17" s="41" t="e">
        <f t="shared" si="9"/>
        <v>#N/A</v>
      </c>
      <c r="AF17" s="41">
        <f t="shared" si="9"/>
        <v>41.92031365944375</v>
      </c>
      <c r="AG17" s="41" t="e">
        <f t="shared" si="9"/>
        <v>#N/A</v>
      </c>
      <c r="AH17" s="79" t="e">
        <f t="shared" si="9"/>
        <v>#N/A</v>
      </c>
    </row>
    <row r="18" spans="1:34" x14ac:dyDescent="0.3">
      <c r="A18" s="68" t="s">
        <v>189</v>
      </c>
      <c r="B18" s="41" t="s">
        <v>268</v>
      </c>
      <c r="C18" s="69">
        <v>33.120505472394598</v>
      </c>
      <c r="D18" s="69">
        <v>641.38011910604098</v>
      </c>
      <c r="E18" s="70">
        <f t="shared" si="0"/>
        <v>3.5852866331259405</v>
      </c>
      <c r="F18" s="70">
        <f t="shared" si="0"/>
        <v>72.180431708126193</v>
      </c>
      <c r="G18" s="70">
        <f t="shared" si="1"/>
        <v>68.595145075000246</v>
      </c>
      <c r="H18" s="71" t="s">
        <v>189</v>
      </c>
      <c r="I18" s="58" t="str">
        <f t="shared" si="2"/>
        <v/>
      </c>
      <c r="J18" s="72" t="str">
        <f t="shared" si="3"/>
        <v/>
      </c>
      <c r="U18" s="75" t="s">
        <v>189</v>
      </c>
      <c r="V18" s="81" t="e">
        <f t="shared" si="4"/>
        <v>#N/A</v>
      </c>
      <c r="W18" s="70" t="e">
        <f t="shared" si="5"/>
        <v>#N/A</v>
      </c>
      <c r="X18" s="70" t="e">
        <f t="shared" si="6"/>
        <v>#N/A</v>
      </c>
      <c r="Y18" s="70">
        <f t="shared" si="7"/>
        <v>68.595145075000246</v>
      </c>
      <c r="Z18" s="78" t="e">
        <f t="shared" si="8"/>
        <v>#N/A</v>
      </c>
      <c r="AC18" s="75" t="s">
        <v>189</v>
      </c>
      <c r="AD18" s="41" t="e">
        <f t="shared" si="9"/>
        <v>#N/A</v>
      </c>
      <c r="AE18" s="41" t="e">
        <f t="shared" si="9"/>
        <v>#N/A</v>
      </c>
      <c r="AF18" s="41" t="e">
        <f t="shared" si="9"/>
        <v>#N/A</v>
      </c>
      <c r="AG18" s="41">
        <f t="shared" si="9"/>
        <v>72.180431708126193</v>
      </c>
      <c r="AH18" s="79" t="e">
        <f t="shared" si="9"/>
        <v>#N/A</v>
      </c>
    </row>
    <row r="19" spans="1:34" x14ac:dyDescent="0.3">
      <c r="A19" s="68" t="s">
        <v>189</v>
      </c>
      <c r="B19" s="41" t="s">
        <v>269</v>
      </c>
      <c r="C19" s="69">
        <v>38.7711375834851</v>
      </c>
      <c r="D19" s="69">
        <v>641.81354738021003</v>
      </c>
      <c r="E19" s="70">
        <f t="shared" si="0"/>
        <v>4.2123935366218737</v>
      </c>
      <c r="F19" s="70">
        <f t="shared" si="0"/>
        <v>72.229268580243314</v>
      </c>
      <c r="G19" s="70">
        <f t="shared" si="1"/>
        <v>68.01687504362144</v>
      </c>
      <c r="H19" s="71" t="s">
        <v>189</v>
      </c>
      <c r="I19" s="58" t="str">
        <f t="shared" si="2"/>
        <v/>
      </c>
      <c r="J19" s="72" t="str">
        <f t="shared" si="3"/>
        <v/>
      </c>
      <c r="U19" s="75" t="s">
        <v>189</v>
      </c>
      <c r="V19" s="81" t="e">
        <f t="shared" si="4"/>
        <v>#N/A</v>
      </c>
      <c r="W19" s="70" t="e">
        <f t="shared" si="5"/>
        <v>#N/A</v>
      </c>
      <c r="X19" s="70" t="e">
        <f t="shared" si="6"/>
        <v>#N/A</v>
      </c>
      <c r="Y19" s="70">
        <f t="shared" si="7"/>
        <v>68.01687504362144</v>
      </c>
      <c r="Z19" s="78" t="e">
        <f t="shared" si="8"/>
        <v>#N/A</v>
      </c>
      <c r="AC19" s="75" t="s">
        <v>189</v>
      </c>
      <c r="AD19" s="41" t="e">
        <f t="shared" si="9"/>
        <v>#N/A</v>
      </c>
      <c r="AE19" s="41" t="e">
        <f t="shared" si="9"/>
        <v>#N/A</v>
      </c>
      <c r="AF19" s="41" t="e">
        <f t="shared" si="9"/>
        <v>#N/A</v>
      </c>
      <c r="AG19" s="41">
        <f t="shared" si="9"/>
        <v>72.229268580243314</v>
      </c>
      <c r="AH19" s="79" t="e">
        <f t="shared" si="9"/>
        <v>#N/A</v>
      </c>
    </row>
    <row r="20" spans="1:34" ht="16.2" thickBot="1" x14ac:dyDescent="0.35">
      <c r="A20" s="88" t="s">
        <v>189</v>
      </c>
      <c r="B20" s="59" t="s">
        <v>270</v>
      </c>
      <c r="C20" s="89">
        <v>39.582396511895702</v>
      </c>
      <c r="D20" s="89">
        <v>570.96455907304505</v>
      </c>
      <c r="E20" s="90">
        <f t="shared" si="0"/>
        <v>4.3024270168639305</v>
      </c>
      <c r="F20" s="90">
        <f t="shared" si="0"/>
        <v>64.246303029098527</v>
      </c>
      <c r="G20" s="90">
        <f t="shared" si="1"/>
        <v>59.943876012234597</v>
      </c>
      <c r="H20" s="91" t="s">
        <v>189</v>
      </c>
      <c r="I20" s="88" t="str">
        <f t="shared" si="2"/>
        <v/>
      </c>
      <c r="J20" s="92" t="str">
        <f t="shared" si="3"/>
        <v/>
      </c>
      <c r="K20" s="66"/>
      <c r="U20" s="93" t="s">
        <v>189</v>
      </c>
      <c r="V20" s="94" t="e">
        <f t="shared" si="4"/>
        <v>#N/A</v>
      </c>
      <c r="W20" s="95" t="e">
        <f t="shared" si="5"/>
        <v>#N/A</v>
      </c>
      <c r="X20" s="95" t="e">
        <f t="shared" si="6"/>
        <v>#N/A</v>
      </c>
      <c r="Y20" s="95">
        <f t="shared" si="7"/>
        <v>59.943876012234597</v>
      </c>
      <c r="Z20" s="96" t="e">
        <f t="shared" si="8"/>
        <v>#N/A</v>
      </c>
      <c r="AC20" s="93" t="s">
        <v>189</v>
      </c>
      <c r="AD20" s="97" t="e">
        <f t="shared" si="9"/>
        <v>#N/A</v>
      </c>
      <c r="AE20" s="66" t="e">
        <f t="shared" si="9"/>
        <v>#N/A</v>
      </c>
      <c r="AF20" s="66" t="e">
        <f t="shared" si="9"/>
        <v>#N/A</v>
      </c>
      <c r="AG20" s="66">
        <f t="shared" si="9"/>
        <v>64.246303029098527</v>
      </c>
      <c r="AH20" s="67" t="e">
        <f t="shared" si="9"/>
        <v>#N/A</v>
      </c>
    </row>
    <row r="21" spans="1:34" x14ac:dyDescent="0.3">
      <c r="A21" s="41" t="s">
        <v>271</v>
      </c>
      <c r="B21" s="41" t="s">
        <v>272</v>
      </c>
      <c r="C21" s="69">
        <v>25.483353440563899</v>
      </c>
      <c r="D21" s="69">
        <v>562.32836288425801</v>
      </c>
      <c r="E21" s="70">
        <f t="shared" si="0"/>
        <v>2.7377158360802381</v>
      </c>
      <c r="F21" s="70">
        <f t="shared" si="0"/>
        <v>63.273212822515546</v>
      </c>
      <c r="G21" s="70">
        <f t="shared" si="1"/>
        <v>60.535496986435305</v>
      </c>
      <c r="H21" s="72" t="str">
        <f t="shared" ref="H21:H84" si="10">_xlfn.IFS(AND(E21&lt;$R$15,F21&lt;$S$11),"No amplification",G21&gt;$S$36,"BB",G21&lt;$S$33,"AA",AND(G21&lt;$S$36,G21&gt;$S$33),"AB")</f>
        <v>BB</v>
      </c>
      <c r="I21" s="58" t="str">
        <f t="shared" si="2"/>
        <v/>
      </c>
      <c r="J21" s="72" t="str">
        <f t="shared" si="3"/>
        <v/>
      </c>
      <c r="U21" s="75" t="s">
        <v>272</v>
      </c>
      <c r="V21" s="81" t="e">
        <f t="shared" si="4"/>
        <v>#N/A</v>
      </c>
      <c r="W21" s="70" t="e">
        <f t="shared" si="5"/>
        <v>#N/A</v>
      </c>
      <c r="X21" s="70" t="e">
        <f t="shared" si="6"/>
        <v>#N/A</v>
      </c>
      <c r="Y21" s="70">
        <f t="shared" si="7"/>
        <v>60.535496986435305</v>
      </c>
      <c r="Z21" s="78" t="e">
        <f t="shared" si="8"/>
        <v>#N/A</v>
      </c>
      <c r="AC21" s="75" t="s">
        <v>272</v>
      </c>
      <c r="AD21" s="41" t="e">
        <f t="shared" si="9"/>
        <v>#N/A</v>
      </c>
      <c r="AE21" s="41" t="e">
        <f t="shared" si="9"/>
        <v>#N/A</v>
      </c>
      <c r="AF21" s="41" t="e">
        <f t="shared" si="9"/>
        <v>#N/A</v>
      </c>
      <c r="AG21" s="41">
        <f t="shared" si="9"/>
        <v>63.273212822515546</v>
      </c>
      <c r="AH21" s="79" t="e">
        <f t="shared" si="9"/>
        <v>#N/A</v>
      </c>
    </row>
    <row r="22" spans="1:34" x14ac:dyDescent="0.3">
      <c r="A22" s="41" t="s">
        <v>273</v>
      </c>
      <c r="B22" s="41" t="s">
        <v>274</v>
      </c>
      <c r="C22" s="69">
        <v>36.200574565542396</v>
      </c>
      <c r="D22" s="69">
        <v>754.65064293789203</v>
      </c>
      <c r="E22" s="70">
        <f t="shared" si="0"/>
        <v>3.9271125657975121</v>
      </c>
      <c r="F22" s="70">
        <f t="shared" si="0"/>
        <v>84.943277181508122</v>
      </c>
      <c r="G22" s="70">
        <f t="shared" si="1"/>
        <v>81.016164615710608</v>
      </c>
      <c r="H22" s="72" t="str">
        <f t="shared" si="10"/>
        <v>BB</v>
      </c>
      <c r="I22" s="58" t="str">
        <f t="shared" si="2"/>
        <v/>
      </c>
      <c r="J22" s="72" t="str">
        <f t="shared" si="3"/>
        <v/>
      </c>
      <c r="U22" s="75" t="s">
        <v>274</v>
      </c>
      <c r="V22" s="81" t="e">
        <f t="shared" si="4"/>
        <v>#N/A</v>
      </c>
      <c r="W22" s="70" t="e">
        <f t="shared" si="5"/>
        <v>#N/A</v>
      </c>
      <c r="X22" s="70" t="e">
        <f t="shared" si="6"/>
        <v>#N/A</v>
      </c>
      <c r="Y22" s="70">
        <f t="shared" si="7"/>
        <v>81.016164615710608</v>
      </c>
      <c r="Z22" s="78" t="e">
        <f t="shared" si="8"/>
        <v>#N/A</v>
      </c>
      <c r="AC22" s="75" t="s">
        <v>274</v>
      </c>
      <c r="AD22" s="41" t="e">
        <f t="shared" si="9"/>
        <v>#N/A</v>
      </c>
      <c r="AE22" s="41" t="e">
        <f t="shared" si="9"/>
        <v>#N/A</v>
      </c>
      <c r="AF22" s="41" t="e">
        <f t="shared" si="9"/>
        <v>#N/A</v>
      </c>
      <c r="AG22" s="41">
        <f t="shared" si="9"/>
        <v>84.943277181508122</v>
      </c>
      <c r="AH22" s="79" t="e">
        <f t="shared" si="9"/>
        <v>#N/A</v>
      </c>
    </row>
    <row r="23" spans="1:34" x14ac:dyDescent="0.3">
      <c r="A23" s="41" t="s">
        <v>275</v>
      </c>
      <c r="B23" s="41" t="s">
        <v>276</v>
      </c>
      <c r="C23" s="69">
        <v>29.1037093036398</v>
      </c>
      <c r="D23" s="69">
        <v>740.77937115320799</v>
      </c>
      <c r="E23" s="70">
        <f t="shared" si="0"/>
        <v>3.1395027707473973</v>
      </c>
      <c r="F23" s="70">
        <f t="shared" si="0"/>
        <v>83.380320709531233</v>
      </c>
      <c r="G23" s="70">
        <f t="shared" si="1"/>
        <v>80.240817938783835</v>
      </c>
      <c r="H23" s="72" t="str">
        <f t="shared" si="10"/>
        <v>BB</v>
      </c>
      <c r="I23" s="58" t="str">
        <f t="shared" si="2"/>
        <v/>
      </c>
      <c r="J23" s="72" t="str">
        <f t="shared" si="3"/>
        <v/>
      </c>
      <c r="U23" s="75" t="s">
        <v>276</v>
      </c>
      <c r="V23" s="81" t="e">
        <f t="shared" si="4"/>
        <v>#N/A</v>
      </c>
      <c r="W23" s="70" t="e">
        <f t="shared" si="5"/>
        <v>#N/A</v>
      </c>
      <c r="X23" s="70" t="e">
        <f t="shared" si="6"/>
        <v>#N/A</v>
      </c>
      <c r="Y23" s="70">
        <f t="shared" si="7"/>
        <v>80.240817938783835</v>
      </c>
      <c r="Z23" s="78" t="e">
        <f t="shared" si="8"/>
        <v>#N/A</v>
      </c>
      <c r="AC23" s="75" t="s">
        <v>276</v>
      </c>
      <c r="AD23" s="41" t="e">
        <f t="shared" si="9"/>
        <v>#N/A</v>
      </c>
      <c r="AE23" s="41" t="e">
        <f t="shared" si="9"/>
        <v>#N/A</v>
      </c>
      <c r="AF23" s="41" t="e">
        <f t="shared" si="9"/>
        <v>#N/A</v>
      </c>
      <c r="AG23" s="41">
        <f t="shared" si="9"/>
        <v>83.380320709531233</v>
      </c>
      <c r="AH23" s="79" t="e">
        <f t="shared" si="9"/>
        <v>#N/A</v>
      </c>
    </row>
    <row r="24" spans="1:34" x14ac:dyDescent="0.3">
      <c r="A24" s="41" t="s">
        <v>277</v>
      </c>
      <c r="B24" s="41" t="s">
        <v>278</v>
      </c>
      <c r="C24" s="69">
        <v>882.15109972409596</v>
      </c>
      <c r="D24" s="69">
        <v>10.4287967525943</v>
      </c>
      <c r="E24" s="70">
        <f t="shared" si="0"/>
        <v>97.810664691182353</v>
      </c>
      <c r="F24" s="70">
        <f t="shared" si="0"/>
        <v>1.0874945872805786</v>
      </c>
      <c r="G24" s="70">
        <f t="shared" si="1"/>
        <v>-96.723170103901779</v>
      </c>
      <c r="H24" s="72" t="str">
        <f t="shared" si="10"/>
        <v>AA</v>
      </c>
      <c r="I24" s="58" t="str">
        <f t="shared" si="2"/>
        <v/>
      </c>
      <c r="J24" s="72" t="str">
        <f t="shared" si="3"/>
        <v/>
      </c>
      <c r="U24" s="75" t="s">
        <v>278</v>
      </c>
      <c r="V24" s="81" t="e">
        <f t="shared" si="4"/>
        <v>#N/A</v>
      </c>
      <c r="W24" s="70">
        <f t="shared" si="5"/>
        <v>-96.723170103901779</v>
      </c>
      <c r="X24" s="70" t="e">
        <f t="shared" si="6"/>
        <v>#N/A</v>
      </c>
      <c r="Y24" s="70" t="e">
        <f t="shared" si="7"/>
        <v>#N/A</v>
      </c>
      <c r="Z24" s="78" t="e">
        <f t="shared" si="8"/>
        <v>#N/A</v>
      </c>
      <c r="AC24" s="75" t="s">
        <v>278</v>
      </c>
      <c r="AD24" s="41" t="e">
        <f t="shared" si="9"/>
        <v>#N/A</v>
      </c>
      <c r="AE24" s="41">
        <f t="shared" si="9"/>
        <v>1.0874945872805786</v>
      </c>
      <c r="AF24" s="41" t="e">
        <f t="shared" si="9"/>
        <v>#N/A</v>
      </c>
      <c r="AG24" s="41" t="e">
        <f t="shared" si="9"/>
        <v>#N/A</v>
      </c>
      <c r="AH24" s="79" t="e">
        <f t="shared" si="9"/>
        <v>#N/A</v>
      </c>
    </row>
    <row r="25" spans="1:34" x14ac:dyDescent="0.3">
      <c r="A25" s="41" t="s">
        <v>279</v>
      </c>
      <c r="B25" s="41" t="s">
        <v>280</v>
      </c>
      <c r="C25" s="69">
        <v>388.519233990087</v>
      </c>
      <c r="D25" s="69">
        <v>521.07073883364706</v>
      </c>
      <c r="E25" s="70">
        <f t="shared" si="0"/>
        <v>43.027421913829954</v>
      </c>
      <c r="F25" s="70">
        <f t="shared" si="0"/>
        <v>58.624477542201014</v>
      </c>
      <c r="G25" s="70">
        <f t="shared" si="1"/>
        <v>15.597055628371059</v>
      </c>
      <c r="H25" s="72" t="str">
        <f t="shared" si="10"/>
        <v>AB</v>
      </c>
      <c r="I25" s="58" t="str">
        <f t="shared" si="2"/>
        <v/>
      </c>
      <c r="J25" s="72" t="str">
        <f t="shared" si="3"/>
        <v/>
      </c>
      <c r="U25" s="75" t="s">
        <v>280</v>
      </c>
      <c r="V25" s="81" t="e">
        <f t="shared" si="4"/>
        <v>#N/A</v>
      </c>
      <c r="W25" s="70" t="e">
        <f t="shared" si="5"/>
        <v>#N/A</v>
      </c>
      <c r="X25" s="70">
        <f t="shared" si="6"/>
        <v>15.597055628371059</v>
      </c>
      <c r="Y25" s="70" t="e">
        <f t="shared" si="7"/>
        <v>#N/A</v>
      </c>
      <c r="Z25" s="78" t="e">
        <f t="shared" si="8"/>
        <v>#N/A</v>
      </c>
      <c r="AC25" s="75" t="s">
        <v>280</v>
      </c>
      <c r="AD25" s="41" t="e">
        <f t="shared" si="9"/>
        <v>#N/A</v>
      </c>
      <c r="AE25" s="41" t="e">
        <f t="shared" si="9"/>
        <v>#N/A</v>
      </c>
      <c r="AF25" s="41">
        <f t="shared" si="9"/>
        <v>58.624477542201014</v>
      </c>
      <c r="AG25" s="41" t="e">
        <f t="shared" si="9"/>
        <v>#N/A</v>
      </c>
      <c r="AH25" s="79" t="e">
        <f t="shared" si="9"/>
        <v>#N/A</v>
      </c>
    </row>
    <row r="26" spans="1:34" x14ac:dyDescent="0.3">
      <c r="A26" s="41" t="s">
        <v>281</v>
      </c>
      <c r="B26" s="41" t="s">
        <v>282</v>
      </c>
      <c r="C26" s="69">
        <v>817.57653737695296</v>
      </c>
      <c r="D26" s="69">
        <v>13.0857805645264</v>
      </c>
      <c r="E26" s="70">
        <f t="shared" si="0"/>
        <v>90.644182598206953</v>
      </c>
      <c r="F26" s="70">
        <f t="shared" si="0"/>
        <v>1.3868723306669051</v>
      </c>
      <c r="G26" s="70">
        <f t="shared" si="1"/>
        <v>-89.257310267540049</v>
      </c>
      <c r="H26" s="72" t="str">
        <f t="shared" si="10"/>
        <v>AA</v>
      </c>
      <c r="I26" s="58" t="str">
        <f t="shared" si="2"/>
        <v/>
      </c>
      <c r="J26" s="72" t="str">
        <f t="shared" si="3"/>
        <v/>
      </c>
      <c r="U26" s="75" t="s">
        <v>282</v>
      </c>
      <c r="V26" s="81" t="e">
        <f t="shared" si="4"/>
        <v>#N/A</v>
      </c>
      <c r="W26" s="70">
        <f t="shared" si="5"/>
        <v>-89.257310267540049</v>
      </c>
      <c r="X26" s="70" t="e">
        <f t="shared" si="6"/>
        <v>#N/A</v>
      </c>
      <c r="Y26" s="70" t="e">
        <f t="shared" si="7"/>
        <v>#N/A</v>
      </c>
      <c r="Z26" s="78" t="e">
        <f t="shared" si="8"/>
        <v>#N/A</v>
      </c>
      <c r="AC26" s="75" t="s">
        <v>282</v>
      </c>
      <c r="AD26" s="41" t="e">
        <f t="shared" si="9"/>
        <v>#N/A</v>
      </c>
      <c r="AE26" s="41">
        <f t="shared" si="9"/>
        <v>1.3868723306669051</v>
      </c>
      <c r="AF26" s="41" t="e">
        <f t="shared" si="9"/>
        <v>#N/A</v>
      </c>
      <c r="AG26" s="41" t="e">
        <f t="shared" si="9"/>
        <v>#N/A</v>
      </c>
      <c r="AH26" s="79" t="e">
        <f t="shared" si="9"/>
        <v>#N/A</v>
      </c>
    </row>
    <row r="27" spans="1:34" x14ac:dyDescent="0.3">
      <c r="A27" s="41" t="s">
        <v>283</v>
      </c>
      <c r="B27" s="41" t="s">
        <v>284</v>
      </c>
      <c r="C27" s="69">
        <v>827.74327372854702</v>
      </c>
      <c r="D27" s="69">
        <v>7.7428644901483503</v>
      </c>
      <c r="E27" s="70">
        <f t="shared" si="0"/>
        <v>91.772486551952994</v>
      </c>
      <c r="F27" s="70">
        <f t="shared" si="0"/>
        <v>0.78485505443567616</v>
      </c>
      <c r="G27" s="70">
        <f t="shared" si="1"/>
        <v>-90.987631497517313</v>
      </c>
      <c r="H27" s="72" t="str">
        <f t="shared" si="10"/>
        <v>AA</v>
      </c>
      <c r="I27" s="58" t="str">
        <f t="shared" si="2"/>
        <v/>
      </c>
      <c r="J27" s="72" t="str">
        <f t="shared" si="3"/>
        <v/>
      </c>
      <c r="U27" s="75" t="s">
        <v>284</v>
      </c>
      <c r="V27" s="81" t="e">
        <f t="shared" si="4"/>
        <v>#N/A</v>
      </c>
      <c r="W27" s="70">
        <f t="shared" si="5"/>
        <v>-90.987631497517313</v>
      </c>
      <c r="X27" s="70" t="e">
        <f t="shared" si="6"/>
        <v>#N/A</v>
      </c>
      <c r="Y27" s="70" t="e">
        <f t="shared" si="7"/>
        <v>#N/A</v>
      </c>
      <c r="Z27" s="78" t="e">
        <f t="shared" si="8"/>
        <v>#N/A</v>
      </c>
      <c r="AC27" s="75" t="s">
        <v>284</v>
      </c>
      <c r="AD27" s="41" t="e">
        <f t="shared" si="9"/>
        <v>#N/A</v>
      </c>
      <c r="AE27" s="41">
        <f t="shared" si="9"/>
        <v>0.78485505443567616</v>
      </c>
      <c r="AF27" s="41" t="e">
        <f t="shared" si="9"/>
        <v>#N/A</v>
      </c>
      <c r="AG27" s="41" t="e">
        <f t="shared" si="9"/>
        <v>#N/A</v>
      </c>
      <c r="AH27" s="79" t="e">
        <f t="shared" si="9"/>
        <v>#N/A</v>
      </c>
    </row>
    <row r="28" spans="1:34" x14ac:dyDescent="0.3">
      <c r="A28" s="41" t="s">
        <v>285</v>
      </c>
      <c r="B28" s="41" t="s">
        <v>286</v>
      </c>
      <c r="C28" s="69">
        <v>28.4538254501763</v>
      </c>
      <c r="D28" s="69">
        <v>662.91995024346102</v>
      </c>
      <c r="E28" s="70">
        <f t="shared" si="0"/>
        <v>3.0673786892348871</v>
      </c>
      <c r="F28" s="70">
        <f t="shared" si="0"/>
        <v>74.607449144169252</v>
      </c>
      <c r="G28" s="70">
        <f t="shared" si="1"/>
        <v>71.540070454934366</v>
      </c>
      <c r="H28" s="72" t="str">
        <f t="shared" si="10"/>
        <v>BB</v>
      </c>
      <c r="I28" s="58" t="str">
        <f t="shared" si="2"/>
        <v/>
      </c>
      <c r="J28" s="72" t="str">
        <f t="shared" si="3"/>
        <v/>
      </c>
      <c r="U28" s="75" t="s">
        <v>286</v>
      </c>
      <c r="V28" s="81" t="e">
        <f t="shared" si="4"/>
        <v>#N/A</v>
      </c>
      <c r="W28" s="70" t="e">
        <f t="shared" si="5"/>
        <v>#N/A</v>
      </c>
      <c r="X28" s="70" t="e">
        <f t="shared" si="6"/>
        <v>#N/A</v>
      </c>
      <c r="Y28" s="70">
        <f t="shared" si="7"/>
        <v>71.540070454934366</v>
      </c>
      <c r="Z28" s="78" t="e">
        <f t="shared" si="8"/>
        <v>#N/A</v>
      </c>
      <c r="AC28" s="75" t="s">
        <v>286</v>
      </c>
      <c r="AD28" s="41" t="e">
        <f t="shared" si="9"/>
        <v>#N/A</v>
      </c>
      <c r="AE28" s="41" t="e">
        <f t="shared" si="9"/>
        <v>#N/A</v>
      </c>
      <c r="AF28" s="41" t="e">
        <f t="shared" si="9"/>
        <v>#N/A</v>
      </c>
      <c r="AG28" s="41">
        <f t="shared" si="9"/>
        <v>74.607449144169252</v>
      </c>
      <c r="AH28" s="79" t="e">
        <f t="shared" si="9"/>
        <v>#N/A</v>
      </c>
    </row>
    <row r="29" spans="1:34" x14ac:dyDescent="0.3">
      <c r="A29" s="41" t="s">
        <v>287</v>
      </c>
      <c r="B29" s="41" t="s">
        <v>288</v>
      </c>
      <c r="C29" s="69">
        <v>180.01324143027799</v>
      </c>
      <c r="D29" s="69">
        <v>279.635907536579</v>
      </c>
      <c r="E29" s="70">
        <f t="shared" si="0"/>
        <v>19.887436017757594</v>
      </c>
      <c r="F29" s="70">
        <f t="shared" si="0"/>
        <v>31.420617795681121</v>
      </c>
      <c r="G29" s="70">
        <f t="shared" si="1"/>
        <v>11.533181777923527</v>
      </c>
      <c r="H29" s="72" t="str">
        <f t="shared" si="10"/>
        <v>AB</v>
      </c>
      <c r="I29" s="58" t="str">
        <f t="shared" si="2"/>
        <v/>
      </c>
      <c r="J29" s="72" t="str">
        <f t="shared" si="3"/>
        <v/>
      </c>
      <c r="U29" s="75" t="s">
        <v>288</v>
      </c>
      <c r="V29" s="81" t="e">
        <f t="shared" si="4"/>
        <v>#N/A</v>
      </c>
      <c r="W29" s="70" t="e">
        <f t="shared" si="5"/>
        <v>#N/A</v>
      </c>
      <c r="X29" s="70">
        <f t="shared" si="6"/>
        <v>11.533181777923527</v>
      </c>
      <c r="Y29" s="70" t="e">
        <f t="shared" si="7"/>
        <v>#N/A</v>
      </c>
      <c r="Z29" s="78" t="e">
        <f t="shared" si="8"/>
        <v>#N/A</v>
      </c>
      <c r="AC29" s="75" t="s">
        <v>288</v>
      </c>
      <c r="AD29" s="41" t="e">
        <f t="shared" si="9"/>
        <v>#N/A</v>
      </c>
      <c r="AE29" s="41" t="e">
        <f t="shared" si="9"/>
        <v>#N/A</v>
      </c>
      <c r="AF29" s="41">
        <f t="shared" si="9"/>
        <v>31.420617795681121</v>
      </c>
      <c r="AG29" s="41" t="e">
        <f t="shared" si="9"/>
        <v>#N/A</v>
      </c>
      <c r="AH29" s="79" t="e">
        <f t="shared" si="9"/>
        <v>#N/A</v>
      </c>
    </row>
    <row r="30" spans="1:34" x14ac:dyDescent="0.3">
      <c r="A30" s="41" t="s">
        <v>289</v>
      </c>
      <c r="B30" s="41" t="s">
        <v>290</v>
      </c>
      <c r="C30" s="69">
        <v>33.415642652900303</v>
      </c>
      <c r="D30" s="69">
        <v>422.02723206153303</v>
      </c>
      <c r="E30" s="70">
        <f t="shared" si="0"/>
        <v>3.618040944455144</v>
      </c>
      <c r="F30" s="70">
        <f t="shared" si="0"/>
        <v>47.464672419812274</v>
      </c>
      <c r="G30" s="70">
        <f t="shared" si="1"/>
        <v>43.846631475357128</v>
      </c>
      <c r="H30" s="72" t="str">
        <f t="shared" si="10"/>
        <v>BB</v>
      </c>
      <c r="I30" s="58" t="str">
        <f t="shared" si="2"/>
        <v/>
      </c>
      <c r="J30" s="72" t="str">
        <f t="shared" si="3"/>
        <v/>
      </c>
      <c r="U30" s="75" t="s">
        <v>290</v>
      </c>
      <c r="V30" s="81" t="e">
        <f t="shared" si="4"/>
        <v>#N/A</v>
      </c>
      <c r="W30" s="70" t="e">
        <f t="shared" si="5"/>
        <v>#N/A</v>
      </c>
      <c r="X30" s="70" t="e">
        <f t="shared" si="6"/>
        <v>#N/A</v>
      </c>
      <c r="Y30" s="70">
        <f t="shared" si="7"/>
        <v>43.846631475357128</v>
      </c>
      <c r="Z30" s="78" t="e">
        <f t="shared" si="8"/>
        <v>#N/A</v>
      </c>
      <c r="AC30" s="75" t="s">
        <v>290</v>
      </c>
      <c r="AD30" s="41" t="e">
        <f t="shared" si="9"/>
        <v>#N/A</v>
      </c>
      <c r="AE30" s="41" t="e">
        <f t="shared" si="9"/>
        <v>#N/A</v>
      </c>
      <c r="AF30" s="41" t="e">
        <f t="shared" si="9"/>
        <v>#N/A</v>
      </c>
      <c r="AG30" s="41">
        <f t="shared" si="9"/>
        <v>47.464672419812274</v>
      </c>
      <c r="AH30" s="79" t="e">
        <f t="shared" si="9"/>
        <v>#N/A</v>
      </c>
    </row>
    <row r="31" spans="1:34" ht="16.2" thickBot="1" x14ac:dyDescent="0.35">
      <c r="A31" s="41" t="s">
        <v>291</v>
      </c>
      <c r="B31" s="41" t="s">
        <v>292</v>
      </c>
      <c r="C31" s="69">
        <v>24.604326871841799</v>
      </c>
      <c r="D31" s="69">
        <v>490.27479071534202</v>
      </c>
      <c r="E31" s="70">
        <f t="shared" si="0"/>
        <v>2.6401615060929711</v>
      </c>
      <c r="F31" s="70">
        <f t="shared" si="0"/>
        <v>55.154519836137226</v>
      </c>
      <c r="G31" s="70">
        <f t="shared" si="1"/>
        <v>52.514358330044253</v>
      </c>
      <c r="H31" s="72" t="str">
        <f t="shared" si="10"/>
        <v>BB</v>
      </c>
      <c r="I31" s="58" t="str">
        <f t="shared" si="2"/>
        <v/>
      </c>
      <c r="J31" s="72" t="str">
        <f t="shared" si="3"/>
        <v/>
      </c>
      <c r="U31" s="75" t="s">
        <v>292</v>
      </c>
      <c r="V31" s="81" t="e">
        <f t="shared" si="4"/>
        <v>#N/A</v>
      </c>
      <c r="W31" s="70" t="e">
        <f t="shared" si="5"/>
        <v>#N/A</v>
      </c>
      <c r="X31" s="70" t="e">
        <f t="shared" si="6"/>
        <v>#N/A</v>
      </c>
      <c r="Y31" s="70">
        <f t="shared" si="7"/>
        <v>52.514358330044253</v>
      </c>
      <c r="Z31" s="78" t="e">
        <f t="shared" si="8"/>
        <v>#N/A</v>
      </c>
      <c r="AC31" s="75" t="s">
        <v>292</v>
      </c>
      <c r="AD31" s="41" t="e">
        <f t="shared" si="9"/>
        <v>#N/A</v>
      </c>
      <c r="AE31" s="41" t="e">
        <f t="shared" si="9"/>
        <v>#N/A</v>
      </c>
      <c r="AF31" s="41" t="e">
        <f t="shared" si="9"/>
        <v>#N/A</v>
      </c>
      <c r="AG31" s="41">
        <f t="shared" si="9"/>
        <v>55.154519836137226</v>
      </c>
      <c r="AH31" s="79" t="e">
        <f t="shared" si="9"/>
        <v>#N/A</v>
      </c>
    </row>
    <row r="32" spans="1:34" x14ac:dyDescent="0.3">
      <c r="A32" s="41" t="s">
        <v>293</v>
      </c>
      <c r="B32" s="41" t="s">
        <v>294</v>
      </c>
      <c r="C32" s="69">
        <v>31.156646301129499</v>
      </c>
      <c r="D32" s="69">
        <v>597.12027190786796</v>
      </c>
      <c r="E32" s="70">
        <f t="shared" si="0"/>
        <v>3.3673376285575882</v>
      </c>
      <c r="F32" s="70">
        <f t="shared" si="0"/>
        <v>67.193418570406976</v>
      </c>
      <c r="G32" s="70">
        <f t="shared" si="1"/>
        <v>63.826080941849391</v>
      </c>
      <c r="H32" s="72" t="str">
        <f t="shared" si="10"/>
        <v>BB</v>
      </c>
      <c r="I32" s="58" t="str">
        <f t="shared" si="2"/>
        <v/>
      </c>
      <c r="J32" s="72" t="str">
        <f t="shared" si="3"/>
        <v/>
      </c>
      <c r="R32" s="73" t="s">
        <v>295</v>
      </c>
      <c r="S32" s="74"/>
      <c r="U32" s="75" t="s">
        <v>294</v>
      </c>
      <c r="V32" s="81" t="e">
        <f t="shared" si="4"/>
        <v>#N/A</v>
      </c>
      <c r="W32" s="70" t="e">
        <f t="shared" si="5"/>
        <v>#N/A</v>
      </c>
      <c r="X32" s="70" t="e">
        <f t="shared" si="6"/>
        <v>#N/A</v>
      </c>
      <c r="Y32" s="70">
        <f t="shared" si="7"/>
        <v>63.826080941849391</v>
      </c>
      <c r="Z32" s="78" t="e">
        <f t="shared" si="8"/>
        <v>#N/A</v>
      </c>
      <c r="AC32" s="75" t="s">
        <v>294</v>
      </c>
      <c r="AD32" s="41" t="e">
        <f t="shared" si="9"/>
        <v>#N/A</v>
      </c>
      <c r="AE32" s="41" t="e">
        <f t="shared" si="9"/>
        <v>#N/A</v>
      </c>
      <c r="AF32" s="41" t="e">
        <f t="shared" si="9"/>
        <v>#N/A</v>
      </c>
      <c r="AG32" s="41">
        <f t="shared" si="9"/>
        <v>67.193418570406976</v>
      </c>
      <c r="AH32" s="79" t="e">
        <f t="shared" si="9"/>
        <v>#N/A</v>
      </c>
    </row>
    <row r="33" spans="1:34" x14ac:dyDescent="0.3">
      <c r="A33" s="41" t="s">
        <v>296</v>
      </c>
      <c r="B33" s="41" t="s">
        <v>297</v>
      </c>
      <c r="C33" s="69">
        <v>31.8636222693899</v>
      </c>
      <c r="D33" s="69">
        <v>640.59567929292803</v>
      </c>
      <c r="E33" s="70">
        <f t="shared" si="0"/>
        <v>3.4457977904626</v>
      </c>
      <c r="F33" s="70">
        <f t="shared" si="0"/>
        <v>72.092044334436707</v>
      </c>
      <c r="G33" s="70">
        <f t="shared" si="1"/>
        <v>68.646246543974101</v>
      </c>
      <c r="H33" s="72" t="str">
        <f t="shared" si="10"/>
        <v>BB</v>
      </c>
      <c r="I33" s="58" t="str">
        <f t="shared" si="2"/>
        <v/>
      </c>
      <c r="J33" s="72" t="str">
        <f t="shared" si="3"/>
        <v/>
      </c>
      <c r="R33" s="68">
        <v>0</v>
      </c>
      <c r="S33" s="82">
        <v>-10</v>
      </c>
      <c r="U33" s="75" t="s">
        <v>297</v>
      </c>
      <c r="V33" s="81" t="e">
        <f t="shared" si="4"/>
        <v>#N/A</v>
      </c>
      <c r="W33" s="70" t="e">
        <f t="shared" si="5"/>
        <v>#N/A</v>
      </c>
      <c r="X33" s="70" t="e">
        <f t="shared" si="6"/>
        <v>#N/A</v>
      </c>
      <c r="Y33" s="70">
        <f t="shared" si="7"/>
        <v>68.646246543974101</v>
      </c>
      <c r="Z33" s="78" t="e">
        <f t="shared" si="8"/>
        <v>#N/A</v>
      </c>
      <c r="AC33" s="75" t="s">
        <v>297</v>
      </c>
      <c r="AD33" s="41" t="e">
        <f t="shared" si="9"/>
        <v>#N/A</v>
      </c>
      <c r="AE33" s="41" t="e">
        <f t="shared" si="9"/>
        <v>#N/A</v>
      </c>
      <c r="AF33" s="41" t="e">
        <f t="shared" si="9"/>
        <v>#N/A</v>
      </c>
      <c r="AG33" s="41">
        <f t="shared" si="9"/>
        <v>72.092044334436707</v>
      </c>
      <c r="AH33" s="79" t="e">
        <f t="shared" si="9"/>
        <v>#N/A</v>
      </c>
    </row>
    <row r="34" spans="1:34" x14ac:dyDescent="0.3">
      <c r="A34" s="41" t="s">
        <v>298</v>
      </c>
      <c r="B34" s="41" t="s">
        <v>299</v>
      </c>
      <c r="C34" s="69">
        <v>30.160623726600502</v>
      </c>
      <c r="D34" s="69">
        <v>710.22110127902897</v>
      </c>
      <c r="E34" s="70">
        <f t="shared" si="0"/>
        <v>3.2567990869846906</v>
      </c>
      <c r="F34" s="70">
        <f t="shared" si="0"/>
        <v>79.93714358679614</v>
      </c>
      <c r="G34" s="70">
        <f t="shared" si="1"/>
        <v>76.680344499811454</v>
      </c>
      <c r="H34" s="72" t="str">
        <f t="shared" si="10"/>
        <v>BB</v>
      </c>
      <c r="I34" s="58" t="str">
        <f t="shared" si="2"/>
        <v/>
      </c>
      <c r="J34" s="72" t="str">
        <f t="shared" si="3"/>
        <v/>
      </c>
      <c r="R34" s="68">
        <v>100</v>
      </c>
      <c r="S34" s="71">
        <v>-10</v>
      </c>
      <c r="U34" s="75" t="s">
        <v>299</v>
      </c>
      <c r="V34" s="81" t="e">
        <f t="shared" si="4"/>
        <v>#N/A</v>
      </c>
      <c r="W34" s="70" t="e">
        <f t="shared" si="5"/>
        <v>#N/A</v>
      </c>
      <c r="X34" s="70" t="e">
        <f t="shared" si="6"/>
        <v>#N/A</v>
      </c>
      <c r="Y34" s="70">
        <f t="shared" si="7"/>
        <v>76.680344499811454</v>
      </c>
      <c r="Z34" s="78" t="e">
        <f t="shared" si="8"/>
        <v>#N/A</v>
      </c>
      <c r="AC34" s="75" t="s">
        <v>299</v>
      </c>
      <c r="AD34" s="41" t="e">
        <f t="shared" si="9"/>
        <v>#N/A</v>
      </c>
      <c r="AE34" s="41" t="e">
        <f t="shared" si="9"/>
        <v>#N/A</v>
      </c>
      <c r="AF34" s="41" t="e">
        <f t="shared" si="9"/>
        <v>#N/A</v>
      </c>
      <c r="AG34" s="41">
        <f t="shared" si="9"/>
        <v>79.93714358679614</v>
      </c>
      <c r="AH34" s="79" t="e">
        <f t="shared" si="9"/>
        <v>#N/A</v>
      </c>
    </row>
    <row r="35" spans="1:34" x14ac:dyDescent="0.3">
      <c r="A35" s="41" t="s">
        <v>300</v>
      </c>
      <c r="B35" s="41" t="s">
        <v>301</v>
      </c>
      <c r="C35" s="69">
        <v>370.62256978581098</v>
      </c>
      <c r="D35" s="69">
        <v>508.557586090911</v>
      </c>
      <c r="E35" s="70">
        <f t="shared" si="0"/>
        <v>41.041250906515145</v>
      </c>
      <c r="F35" s="70">
        <f t="shared" si="0"/>
        <v>57.214548202795449</v>
      </c>
      <c r="G35" s="70">
        <f t="shared" si="1"/>
        <v>16.173297296280303</v>
      </c>
      <c r="H35" s="72" t="str">
        <f t="shared" si="10"/>
        <v>AB</v>
      </c>
      <c r="I35" s="58" t="str">
        <f t="shared" si="2"/>
        <v/>
      </c>
      <c r="J35" s="72" t="str">
        <f t="shared" si="3"/>
        <v/>
      </c>
      <c r="R35" s="83" t="s">
        <v>302</v>
      </c>
      <c r="S35" s="84"/>
      <c r="U35" s="75" t="s">
        <v>301</v>
      </c>
      <c r="V35" s="81" t="e">
        <f t="shared" si="4"/>
        <v>#N/A</v>
      </c>
      <c r="W35" s="70" t="e">
        <f t="shared" si="5"/>
        <v>#N/A</v>
      </c>
      <c r="X35" s="70">
        <f t="shared" si="6"/>
        <v>16.173297296280303</v>
      </c>
      <c r="Y35" s="70" t="e">
        <f t="shared" si="7"/>
        <v>#N/A</v>
      </c>
      <c r="Z35" s="78" t="e">
        <f t="shared" si="8"/>
        <v>#N/A</v>
      </c>
      <c r="AC35" s="75" t="s">
        <v>301</v>
      </c>
      <c r="AD35" s="41" t="e">
        <f t="shared" si="9"/>
        <v>#N/A</v>
      </c>
      <c r="AE35" s="41" t="e">
        <f t="shared" si="9"/>
        <v>#N/A</v>
      </c>
      <c r="AF35" s="41">
        <f t="shared" si="9"/>
        <v>57.214548202795449</v>
      </c>
      <c r="AG35" s="41" t="e">
        <f t="shared" si="9"/>
        <v>#N/A</v>
      </c>
      <c r="AH35" s="79" t="e">
        <f t="shared" si="9"/>
        <v>#N/A</v>
      </c>
    </row>
    <row r="36" spans="1:34" x14ac:dyDescent="0.3">
      <c r="A36" s="41" t="s">
        <v>303</v>
      </c>
      <c r="B36" s="41" t="s">
        <v>304</v>
      </c>
      <c r="C36" s="69">
        <v>35.845612994766697</v>
      </c>
      <c r="D36" s="69">
        <v>739.51469098899702</v>
      </c>
      <c r="E36" s="70">
        <f t="shared" si="0"/>
        <v>3.8877189462638135</v>
      </c>
      <c r="F36" s="70">
        <f t="shared" si="0"/>
        <v>83.237821876092127</v>
      </c>
      <c r="G36" s="70">
        <f t="shared" si="1"/>
        <v>79.35010292982831</v>
      </c>
      <c r="H36" s="72" t="str">
        <f t="shared" si="10"/>
        <v>BB</v>
      </c>
      <c r="I36" s="58" t="str">
        <f t="shared" si="2"/>
        <v/>
      </c>
      <c r="J36" s="72" t="str">
        <f t="shared" si="3"/>
        <v/>
      </c>
      <c r="R36" s="68">
        <v>0</v>
      </c>
      <c r="S36" s="82">
        <v>34</v>
      </c>
      <c r="U36" s="75" t="s">
        <v>304</v>
      </c>
      <c r="V36" s="81" t="e">
        <f t="shared" si="4"/>
        <v>#N/A</v>
      </c>
      <c r="W36" s="70" t="e">
        <f t="shared" si="5"/>
        <v>#N/A</v>
      </c>
      <c r="X36" s="70" t="e">
        <f t="shared" si="6"/>
        <v>#N/A</v>
      </c>
      <c r="Y36" s="70">
        <f t="shared" si="7"/>
        <v>79.35010292982831</v>
      </c>
      <c r="Z36" s="78" t="e">
        <f t="shared" si="8"/>
        <v>#N/A</v>
      </c>
      <c r="AC36" s="75" t="s">
        <v>304</v>
      </c>
      <c r="AD36" s="41" t="e">
        <f t="shared" si="9"/>
        <v>#N/A</v>
      </c>
      <c r="AE36" s="41" t="e">
        <f t="shared" si="9"/>
        <v>#N/A</v>
      </c>
      <c r="AF36" s="41" t="e">
        <f t="shared" si="9"/>
        <v>#N/A</v>
      </c>
      <c r="AG36" s="41">
        <f t="shared" si="9"/>
        <v>83.237821876092127</v>
      </c>
      <c r="AH36" s="79" t="e">
        <f t="shared" si="9"/>
        <v>#N/A</v>
      </c>
    </row>
    <row r="37" spans="1:34" ht="16.2" thickBot="1" x14ac:dyDescent="0.35">
      <c r="A37" s="41" t="s">
        <v>305</v>
      </c>
      <c r="B37" s="41" t="s">
        <v>306</v>
      </c>
      <c r="C37" s="69">
        <v>320.90242890466499</v>
      </c>
      <c r="D37" s="69">
        <v>460.26860502963598</v>
      </c>
      <c r="E37" s="70">
        <f t="shared" si="0"/>
        <v>35.523311855384868</v>
      </c>
      <c r="F37" s="70">
        <f t="shared" si="0"/>
        <v>51.773549234105062</v>
      </c>
      <c r="G37" s="70">
        <f t="shared" si="1"/>
        <v>16.250237378720193</v>
      </c>
      <c r="H37" s="72" t="str">
        <f t="shared" si="10"/>
        <v>AB</v>
      </c>
      <c r="I37" s="58" t="str">
        <f t="shared" si="2"/>
        <v/>
      </c>
      <c r="J37" s="72" t="str">
        <f t="shared" si="3"/>
        <v/>
      </c>
      <c r="R37" s="98">
        <v>100</v>
      </c>
      <c r="S37" s="87">
        <v>34</v>
      </c>
      <c r="U37" s="75" t="s">
        <v>306</v>
      </c>
      <c r="V37" s="81" t="e">
        <f t="shared" si="4"/>
        <v>#N/A</v>
      </c>
      <c r="W37" s="70" t="e">
        <f t="shared" si="5"/>
        <v>#N/A</v>
      </c>
      <c r="X37" s="70">
        <f t="shared" si="6"/>
        <v>16.250237378720193</v>
      </c>
      <c r="Y37" s="70" t="e">
        <f t="shared" si="7"/>
        <v>#N/A</v>
      </c>
      <c r="Z37" s="78" t="e">
        <f t="shared" si="8"/>
        <v>#N/A</v>
      </c>
      <c r="AC37" s="75" t="s">
        <v>306</v>
      </c>
      <c r="AD37" s="41" t="e">
        <f t="shared" si="9"/>
        <v>#N/A</v>
      </c>
      <c r="AE37" s="41" t="e">
        <f t="shared" si="9"/>
        <v>#N/A</v>
      </c>
      <c r="AF37" s="41">
        <f t="shared" si="9"/>
        <v>51.773549234105062</v>
      </c>
      <c r="AG37" s="41" t="e">
        <f t="shared" si="9"/>
        <v>#N/A</v>
      </c>
      <c r="AH37" s="79" t="e">
        <f t="shared" si="9"/>
        <v>#N/A</v>
      </c>
    </row>
    <row r="38" spans="1:34" ht="16.2" thickBot="1" x14ac:dyDescent="0.35">
      <c r="A38" s="41" t="s">
        <v>307</v>
      </c>
      <c r="B38" s="41" t="s">
        <v>308</v>
      </c>
      <c r="C38" s="69">
        <v>31.572041047322301</v>
      </c>
      <c r="D38" s="69">
        <v>712.74670681963505</v>
      </c>
      <c r="E38" s="70">
        <f t="shared" si="0"/>
        <v>3.413438119244669</v>
      </c>
      <c r="F38" s="70">
        <f t="shared" si="0"/>
        <v>80.221718180000309</v>
      </c>
      <c r="G38" s="70">
        <f t="shared" si="1"/>
        <v>76.808280060755635</v>
      </c>
      <c r="H38" s="72" t="str">
        <f t="shared" si="10"/>
        <v>BB</v>
      </c>
      <c r="I38" s="58" t="str">
        <f t="shared" si="2"/>
        <v/>
      </c>
      <c r="J38" s="72" t="str">
        <f t="shared" si="3"/>
        <v/>
      </c>
      <c r="R38" s="99" t="s">
        <v>309</v>
      </c>
      <c r="S38" s="100">
        <v>2</v>
      </c>
      <c r="U38" s="75" t="s">
        <v>308</v>
      </c>
      <c r="V38" s="81" t="e">
        <f t="shared" si="4"/>
        <v>#N/A</v>
      </c>
      <c r="W38" s="70" t="e">
        <f t="shared" si="5"/>
        <v>#N/A</v>
      </c>
      <c r="X38" s="70" t="e">
        <f t="shared" si="6"/>
        <v>#N/A</v>
      </c>
      <c r="Y38" s="70">
        <f t="shared" si="7"/>
        <v>76.808280060755635</v>
      </c>
      <c r="Z38" s="78" t="e">
        <f t="shared" si="8"/>
        <v>#N/A</v>
      </c>
      <c r="AC38" s="75" t="s">
        <v>308</v>
      </c>
      <c r="AD38" s="41" t="e">
        <f t="shared" si="9"/>
        <v>#N/A</v>
      </c>
      <c r="AE38" s="41" t="e">
        <f t="shared" si="9"/>
        <v>#N/A</v>
      </c>
      <c r="AF38" s="41" t="e">
        <f t="shared" si="9"/>
        <v>#N/A</v>
      </c>
      <c r="AG38" s="41">
        <f t="shared" si="9"/>
        <v>80.221718180000309</v>
      </c>
      <c r="AH38" s="79" t="e">
        <f t="shared" si="9"/>
        <v>#N/A</v>
      </c>
    </row>
    <row r="39" spans="1:34" x14ac:dyDescent="0.3">
      <c r="A39" s="41" t="s">
        <v>310</v>
      </c>
      <c r="B39" s="41" t="s">
        <v>311</v>
      </c>
      <c r="C39" s="69">
        <v>747.55981849106502</v>
      </c>
      <c r="D39" s="69">
        <v>14.1229857895769</v>
      </c>
      <c r="E39" s="70">
        <f t="shared" si="0"/>
        <v>82.873730211597646</v>
      </c>
      <c r="F39" s="70">
        <f t="shared" si="0"/>
        <v>1.5037402461994145</v>
      </c>
      <c r="G39" s="70">
        <f t="shared" si="1"/>
        <v>-81.369989965398233</v>
      </c>
      <c r="H39" s="72" t="str">
        <f t="shared" si="10"/>
        <v>AA</v>
      </c>
      <c r="I39" s="58" t="str">
        <f t="shared" si="2"/>
        <v/>
      </c>
      <c r="J39" s="72" t="str">
        <f t="shared" si="3"/>
        <v/>
      </c>
      <c r="U39" s="75" t="s">
        <v>311</v>
      </c>
      <c r="V39" s="81" t="e">
        <f t="shared" si="4"/>
        <v>#N/A</v>
      </c>
      <c r="W39" s="70">
        <f t="shared" si="5"/>
        <v>-81.369989965398233</v>
      </c>
      <c r="X39" s="70" t="e">
        <f t="shared" si="6"/>
        <v>#N/A</v>
      </c>
      <c r="Y39" s="70" t="e">
        <f t="shared" si="7"/>
        <v>#N/A</v>
      </c>
      <c r="Z39" s="78" t="e">
        <f t="shared" si="8"/>
        <v>#N/A</v>
      </c>
      <c r="AC39" s="75" t="s">
        <v>311</v>
      </c>
      <c r="AD39" s="41" t="e">
        <f t="shared" si="9"/>
        <v>#N/A</v>
      </c>
      <c r="AE39" s="41">
        <f t="shared" si="9"/>
        <v>1.5037402461994145</v>
      </c>
      <c r="AF39" s="41" t="e">
        <f t="shared" si="9"/>
        <v>#N/A</v>
      </c>
      <c r="AG39" s="41" t="e">
        <f t="shared" si="9"/>
        <v>#N/A</v>
      </c>
      <c r="AH39" s="79" t="e">
        <f t="shared" si="9"/>
        <v>#N/A</v>
      </c>
    </row>
    <row r="40" spans="1:34" x14ac:dyDescent="0.3">
      <c r="A40" s="41" t="s">
        <v>312</v>
      </c>
      <c r="B40" s="41" t="s">
        <v>313</v>
      </c>
      <c r="C40" s="69">
        <v>32.422937707298402</v>
      </c>
      <c r="D40" s="69">
        <v>704.32064913709701</v>
      </c>
      <c r="E40" s="70">
        <f t="shared" si="0"/>
        <v>3.5078705931948564</v>
      </c>
      <c r="F40" s="70">
        <f t="shared" si="0"/>
        <v>79.272305495093178</v>
      </c>
      <c r="G40" s="70">
        <f t="shared" si="1"/>
        <v>75.764434901898326</v>
      </c>
      <c r="H40" s="72" t="str">
        <f t="shared" si="10"/>
        <v>BB</v>
      </c>
      <c r="I40" s="58" t="str">
        <f t="shared" si="2"/>
        <v/>
      </c>
      <c r="J40" s="72" t="str">
        <f t="shared" si="3"/>
        <v/>
      </c>
      <c r="U40" s="75" t="s">
        <v>313</v>
      </c>
      <c r="V40" s="81" t="e">
        <f t="shared" si="4"/>
        <v>#N/A</v>
      </c>
      <c r="W40" s="70" t="e">
        <f t="shared" si="5"/>
        <v>#N/A</v>
      </c>
      <c r="X40" s="70" t="e">
        <f t="shared" si="6"/>
        <v>#N/A</v>
      </c>
      <c r="Y40" s="70">
        <f t="shared" si="7"/>
        <v>75.764434901898326</v>
      </c>
      <c r="Z40" s="78" t="e">
        <f t="shared" si="8"/>
        <v>#N/A</v>
      </c>
      <c r="AC40" s="75" t="s">
        <v>313</v>
      </c>
      <c r="AD40" s="41" t="e">
        <f t="shared" si="9"/>
        <v>#N/A</v>
      </c>
      <c r="AE40" s="41" t="e">
        <f t="shared" si="9"/>
        <v>#N/A</v>
      </c>
      <c r="AF40" s="41" t="e">
        <f t="shared" si="9"/>
        <v>#N/A</v>
      </c>
      <c r="AG40" s="41">
        <f t="shared" si="9"/>
        <v>79.272305495093178</v>
      </c>
      <c r="AH40" s="79" t="e">
        <f t="shared" si="9"/>
        <v>#N/A</v>
      </c>
    </row>
    <row r="41" spans="1:34" x14ac:dyDescent="0.3">
      <c r="A41" s="41" t="s">
        <v>314</v>
      </c>
      <c r="B41" s="41" t="s">
        <v>315</v>
      </c>
      <c r="C41" s="69">
        <v>278.90065178783499</v>
      </c>
      <c r="D41" s="69">
        <v>430.15245291383201</v>
      </c>
      <c r="E41" s="70">
        <f t="shared" ref="E41:F72" si="11">(C41-MIN(C$9:C$104))/(MAX(C$9:C$104)-MIN(C$9:C$104))*100</f>
        <v>30.861956475804448</v>
      </c>
      <c r="F41" s="70">
        <f t="shared" si="11"/>
        <v>48.380188077962977</v>
      </c>
      <c r="G41" s="70">
        <f t="shared" si="1"/>
        <v>17.518231602158529</v>
      </c>
      <c r="H41" s="72" t="str">
        <f t="shared" si="10"/>
        <v>AB</v>
      </c>
      <c r="I41" s="58" t="str">
        <f t="shared" si="2"/>
        <v/>
      </c>
      <c r="J41" s="72" t="str">
        <f t="shared" si="3"/>
        <v/>
      </c>
      <c r="U41" s="75" t="s">
        <v>315</v>
      </c>
      <c r="V41" s="81" t="e">
        <f t="shared" si="4"/>
        <v>#N/A</v>
      </c>
      <c r="W41" s="70" t="e">
        <f t="shared" si="5"/>
        <v>#N/A</v>
      </c>
      <c r="X41" s="70">
        <f t="shared" si="6"/>
        <v>17.518231602158529</v>
      </c>
      <c r="Y41" s="70" t="e">
        <f t="shared" si="7"/>
        <v>#N/A</v>
      </c>
      <c r="Z41" s="78" t="e">
        <f t="shared" si="8"/>
        <v>#N/A</v>
      </c>
      <c r="AC41" s="75" t="s">
        <v>315</v>
      </c>
      <c r="AD41" s="41" t="e">
        <f t="shared" ref="AD41:AH72" si="12">IF(V41&lt;&gt;"#N/A",$F41,"")</f>
        <v>#N/A</v>
      </c>
      <c r="AE41" s="41" t="e">
        <f t="shared" si="12"/>
        <v>#N/A</v>
      </c>
      <c r="AF41" s="41">
        <f t="shared" si="12"/>
        <v>48.380188077962977</v>
      </c>
      <c r="AG41" s="41" t="e">
        <f t="shared" si="12"/>
        <v>#N/A</v>
      </c>
      <c r="AH41" s="79" t="e">
        <f t="shared" si="12"/>
        <v>#N/A</v>
      </c>
    </row>
    <row r="42" spans="1:34" x14ac:dyDescent="0.3">
      <c r="A42" s="41" t="s">
        <v>316</v>
      </c>
      <c r="B42" s="41" t="s">
        <v>317</v>
      </c>
      <c r="C42" s="69">
        <v>60.7177958666853</v>
      </c>
      <c r="D42" s="69">
        <v>519.93967320229899</v>
      </c>
      <c r="E42" s="70">
        <f t="shared" si="11"/>
        <v>6.6480327089276718</v>
      </c>
      <c r="F42" s="70">
        <f t="shared" si="11"/>
        <v>58.497033831473786</v>
      </c>
      <c r="G42" s="70">
        <f t="shared" si="1"/>
        <v>51.849001122546113</v>
      </c>
      <c r="H42" s="72" t="str">
        <f t="shared" si="10"/>
        <v>BB</v>
      </c>
      <c r="I42" s="58" t="str">
        <f t="shared" si="2"/>
        <v/>
      </c>
      <c r="J42" s="72" t="str">
        <f t="shared" si="3"/>
        <v/>
      </c>
      <c r="U42" s="75" t="s">
        <v>317</v>
      </c>
      <c r="V42" s="81" t="e">
        <f t="shared" si="4"/>
        <v>#N/A</v>
      </c>
      <c r="W42" s="70" t="e">
        <f t="shared" si="5"/>
        <v>#N/A</v>
      </c>
      <c r="X42" s="70" t="e">
        <f t="shared" si="6"/>
        <v>#N/A</v>
      </c>
      <c r="Y42" s="70">
        <f t="shared" si="7"/>
        <v>51.849001122546113</v>
      </c>
      <c r="Z42" s="78" t="e">
        <f t="shared" si="8"/>
        <v>#N/A</v>
      </c>
      <c r="AC42" s="75" t="s">
        <v>317</v>
      </c>
      <c r="AD42" s="41" t="e">
        <f t="shared" si="12"/>
        <v>#N/A</v>
      </c>
      <c r="AE42" s="41" t="e">
        <f t="shared" si="12"/>
        <v>#N/A</v>
      </c>
      <c r="AF42" s="41" t="e">
        <f t="shared" si="12"/>
        <v>#N/A</v>
      </c>
      <c r="AG42" s="41">
        <f t="shared" si="12"/>
        <v>58.497033831473786</v>
      </c>
      <c r="AH42" s="79" t="e">
        <f t="shared" si="12"/>
        <v>#N/A</v>
      </c>
    </row>
    <row r="43" spans="1:34" x14ac:dyDescent="0.3">
      <c r="A43" s="41" t="s">
        <v>318</v>
      </c>
      <c r="B43" s="41" t="s">
        <v>319</v>
      </c>
      <c r="C43" s="69">
        <v>264.154215770203</v>
      </c>
      <c r="D43" s="69">
        <v>357.655927916135</v>
      </c>
      <c r="E43" s="70">
        <f t="shared" si="11"/>
        <v>29.22539765427582</v>
      </c>
      <c r="F43" s="70">
        <f t="shared" si="11"/>
        <v>40.211585032776043</v>
      </c>
      <c r="G43" s="70">
        <f t="shared" si="1"/>
        <v>10.986187378500222</v>
      </c>
      <c r="H43" s="72" t="str">
        <f t="shared" si="10"/>
        <v>AB</v>
      </c>
      <c r="I43" s="58" t="str">
        <f t="shared" si="2"/>
        <v/>
      </c>
      <c r="J43" s="72" t="str">
        <f t="shared" si="3"/>
        <v/>
      </c>
      <c r="U43" s="75" t="s">
        <v>319</v>
      </c>
      <c r="V43" s="81" t="e">
        <f t="shared" si="4"/>
        <v>#N/A</v>
      </c>
      <c r="W43" s="70" t="e">
        <f t="shared" si="5"/>
        <v>#N/A</v>
      </c>
      <c r="X43" s="70">
        <f t="shared" si="6"/>
        <v>10.986187378500222</v>
      </c>
      <c r="Y43" s="70" t="e">
        <f t="shared" si="7"/>
        <v>#N/A</v>
      </c>
      <c r="Z43" s="78" t="e">
        <f t="shared" si="8"/>
        <v>#N/A</v>
      </c>
      <c r="AC43" s="75" t="s">
        <v>319</v>
      </c>
      <c r="AD43" s="41" t="e">
        <f t="shared" si="12"/>
        <v>#N/A</v>
      </c>
      <c r="AE43" s="41" t="e">
        <f t="shared" si="12"/>
        <v>#N/A</v>
      </c>
      <c r="AF43" s="41">
        <f t="shared" si="12"/>
        <v>40.211585032776043</v>
      </c>
      <c r="AG43" s="41" t="e">
        <f t="shared" si="12"/>
        <v>#N/A</v>
      </c>
      <c r="AH43" s="79" t="e">
        <f t="shared" si="12"/>
        <v>#N/A</v>
      </c>
    </row>
    <row r="44" spans="1:34" x14ac:dyDescent="0.3">
      <c r="A44" s="41" t="s">
        <v>320</v>
      </c>
      <c r="B44" s="41" t="s">
        <v>321</v>
      </c>
      <c r="C44" s="69">
        <v>25.426951913665999</v>
      </c>
      <c r="D44" s="69">
        <v>563.89380146328995</v>
      </c>
      <c r="E44" s="70">
        <f t="shared" si="11"/>
        <v>2.731456397102435</v>
      </c>
      <c r="F44" s="70">
        <f t="shared" si="11"/>
        <v>63.449599847192104</v>
      </c>
      <c r="G44" s="70">
        <f t="shared" si="1"/>
        <v>60.71814345008967</v>
      </c>
      <c r="H44" s="72" t="str">
        <f t="shared" si="10"/>
        <v>BB</v>
      </c>
      <c r="I44" s="58" t="str">
        <f t="shared" si="2"/>
        <v/>
      </c>
      <c r="J44" s="72" t="str">
        <f t="shared" si="3"/>
        <v/>
      </c>
      <c r="U44" s="75" t="s">
        <v>321</v>
      </c>
      <c r="V44" s="81" t="e">
        <f t="shared" si="4"/>
        <v>#N/A</v>
      </c>
      <c r="W44" s="70" t="e">
        <f t="shared" si="5"/>
        <v>#N/A</v>
      </c>
      <c r="X44" s="70" t="e">
        <f t="shared" si="6"/>
        <v>#N/A</v>
      </c>
      <c r="Y44" s="70">
        <f t="shared" si="7"/>
        <v>60.71814345008967</v>
      </c>
      <c r="Z44" s="78" t="e">
        <f t="shared" si="8"/>
        <v>#N/A</v>
      </c>
      <c r="AC44" s="75" t="s">
        <v>321</v>
      </c>
      <c r="AD44" s="41" t="e">
        <f t="shared" si="12"/>
        <v>#N/A</v>
      </c>
      <c r="AE44" s="41" t="e">
        <f t="shared" si="12"/>
        <v>#N/A</v>
      </c>
      <c r="AF44" s="41" t="e">
        <f t="shared" si="12"/>
        <v>#N/A</v>
      </c>
      <c r="AG44" s="41">
        <f t="shared" si="12"/>
        <v>63.449599847192104</v>
      </c>
      <c r="AH44" s="79" t="e">
        <f t="shared" si="12"/>
        <v>#N/A</v>
      </c>
    </row>
    <row r="45" spans="1:34" x14ac:dyDescent="0.3">
      <c r="A45" s="41" t="s">
        <v>322</v>
      </c>
      <c r="B45" s="41" t="s">
        <v>323</v>
      </c>
      <c r="C45" s="69">
        <v>29.474126157423999</v>
      </c>
      <c r="D45" s="69">
        <v>633.92390817441606</v>
      </c>
      <c r="E45" s="70">
        <f t="shared" si="11"/>
        <v>3.1806116169105372</v>
      </c>
      <c r="F45" s="70">
        <f t="shared" si="11"/>
        <v>71.340297269633297</v>
      </c>
      <c r="G45" s="70">
        <f t="shared" si="1"/>
        <v>68.159685652722757</v>
      </c>
      <c r="H45" s="72" t="str">
        <f t="shared" si="10"/>
        <v>BB</v>
      </c>
      <c r="I45" s="58" t="str">
        <f t="shared" si="2"/>
        <v/>
      </c>
      <c r="J45" s="72" t="str">
        <f t="shared" si="3"/>
        <v/>
      </c>
      <c r="U45" s="75" t="s">
        <v>323</v>
      </c>
      <c r="V45" s="81" t="e">
        <f t="shared" si="4"/>
        <v>#N/A</v>
      </c>
      <c r="W45" s="70" t="e">
        <f t="shared" si="5"/>
        <v>#N/A</v>
      </c>
      <c r="X45" s="70" t="e">
        <f t="shared" si="6"/>
        <v>#N/A</v>
      </c>
      <c r="Y45" s="70">
        <f t="shared" si="7"/>
        <v>68.159685652722757</v>
      </c>
      <c r="Z45" s="78" t="e">
        <f t="shared" si="8"/>
        <v>#N/A</v>
      </c>
      <c r="AC45" s="75" t="s">
        <v>323</v>
      </c>
      <c r="AD45" s="41" t="e">
        <f t="shared" si="12"/>
        <v>#N/A</v>
      </c>
      <c r="AE45" s="41" t="e">
        <f t="shared" si="12"/>
        <v>#N/A</v>
      </c>
      <c r="AF45" s="41" t="e">
        <f t="shared" si="12"/>
        <v>#N/A</v>
      </c>
      <c r="AG45" s="41">
        <f t="shared" si="12"/>
        <v>71.340297269633297</v>
      </c>
      <c r="AH45" s="79" t="e">
        <f t="shared" si="12"/>
        <v>#N/A</v>
      </c>
    </row>
    <row r="46" spans="1:34" x14ac:dyDescent="0.3">
      <c r="A46" s="41" t="s">
        <v>324</v>
      </c>
      <c r="B46" s="41" t="s">
        <v>325</v>
      </c>
      <c r="C46" s="69">
        <v>335.60720703047099</v>
      </c>
      <c r="D46" s="69">
        <v>467.144895136603</v>
      </c>
      <c r="E46" s="70">
        <f t="shared" si="11"/>
        <v>37.15524748590839</v>
      </c>
      <c r="F46" s="70">
        <f t="shared" si="11"/>
        <v>52.548340636991533</v>
      </c>
      <c r="G46" s="70">
        <f t="shared" si="1"/>
        <v>15.393093151083143</v>
      </c>
      <c r="H46" s="72" t="str">
        <f t="shared" si="10"/>
        <v>AB</v>
      </c>
      <c r="I46" s="58" t="str">
        <f t="shared" si="2"/>
        <v/>
      </c>
      <c r="J46" s="72" t="str">
        <f t="shared" si="3"/>
        <v/>
      </c>
      <c r="U46" s="75" t="s">
        <v>325</v>
      </c>
      <c r="V46" s="81" t="e">
        <f t="shared" si="4"/>
        <v>#N/A</v>
      </c>
      <c r="W46" s="70" t="e">
        <f t="shared" si="5"/>
        <v>#N/A</v>
      </c>
      <c r="X46" s="70">
        <f t="shared" si="6"/>
        <v>15.393093151083143</v>
      </c>
      <c r="Y46" s="70" t="e">
        <f t="shared" si="7"/>
        <v>#N/A</v>
      </c>
      <c r="Z46" s="78" t="e">
        <f t="shared" si="8"/>
        <v>#N/A</v>
      </c>
      <c r="AC46" s="75" t="s">
        <v>325</v>
      </c>
      <c r="AD46" s="41" t="e">
        <f t="shared" si="12"/>
        <v>#N/A</v>
      </c>
      <c r="AE46" s="41" t="e">
        <f t="shared" si="12"/>
        <v>#N/A</v>
      </c>
      <c r="AF46" s="41">
        <f t="shared" si="12"/>
        <v>52.548340636991533</v>
      </c>
      <c r="AG46" s="41" t="e">
        <f t="shared" si="12"/>
        <v>#N/A</v>
      </c>
      <c r="AH46" s="79" t="e">
        <f t="shared" si="12"/>
        <v>#N/A</v>
      </c>
    </row>
    <row r="47" spans="1:34" x14ac:dyDescent="0.3">
      <c r="A47" s="41" t="s">
        <v>326</v>
      </c>
      <c r="B47" s="41" t="s">
        <v>327</v>
      </c>
      <c r="C47" s="69">
        <v>730.42936025603001</v>
      </c>
      <c r="D47" s="69">
        <v>7.2019995101395597</v>
      </c>
      <c r="E47" s="70">
        <f t="shared" si="11"/>
        <v>80.97259270909511</v>
      </c>
      <c r="F47" s="70">
        <f t="shared" si="11"/>
        <v>0.7239126668815814</v>
      </c>
      <c r="G47" s="70">
        <f t="shared" si="1"/>
        <v>-80.248680042213522</v>
      </c>
      <c r="H47" s="72" t="str">
        <f t="shared" si="10"/>
        <v>AA</v>
      </c>
      <c r="I47" s="58" t="str">
        <f t="shared" si="2"/>
        <v/>
      </c>
      <c r="J47" s="72" t="str">
        <f t="shared" si="3"/>
        <v/>
      </c>
      <c r="U47" s="75" t="s">
        <v>327</v>
      </c>
      <c r="V47" s="81" t="e">
        <f t="shared" si="4"/>
        <v>#N/A</v>
      </c>
      <c r="W47" s="70">
        <f t="shared" si="5"/>
        <v>-80.248680042213522</v>
      </c>
      <c r="X47" s="70" t="e">
        <f t="shared" si="6"/>
        <v>#N/A</v>
      </c>
      <c r="Y47" s="70" t="e">
        <f t="shared" si="7"/>
        <v>#N/A</v>
      </c>
      <c r="Z47" s="78" t="e">
        <f t="shared" si="8"/>
        <v>#N/A</v>
      </c>
      <c r="AC47" s="75" t="s">
        <v>327</v>
      </c>
      <c r="AD47" s="41" t="e">
        <f t="shared" si="12"/>
        <v>#N/A</v>
      </c>
      <c r="AE47" s="41">
        <f t="shared" si="12"/>
        <v>0.7239126668815814</v>
      </c>
      <c r="AF47" s="41" t="e">
        <f t="shared" si="12"/>
        <v>#N/A</v>
      </c>
      <c r="AG47" s="41" t="e">
        <f t="shared" si="12"/>
        <v>#N/A</v>
      </c>
      <c r="AH47" s="79" t="e">
        <f t="shared" si="12"/>
        <v>#N/A</v>
      </c>
    </row>
    <row r="48" spans="1:34" x14ac:dyDescent="0.3">
      <c r="A48" s="41" t="s">
        <v>328</v>
      </c>
      <c r="B48" s="41" t="s">
        <v>329</v>
      </c>
      <c r="C48" s="69">
        <v>68.1822070548874</v>
      </c>
      <c r="D48" s="69">
        <v>888.27937678086596</v>
      </c>
      <c r="E48" s="70">
        <f t="shared" si="11"/>
        <v>7.4764327347347752</v>
      </c>
      <c r="F48" s="70">
        <f t="shared" si="11"/>
        <v>100</v>
      </c>
      <c r="G48" s="70">
        <f t="shared" si="1"/>
        <v>92.523567265265228</v>
      </c>
      <c r="H48" s="72" t="str">
        <f t="shared" si="10"/>
        <v>BB</v>
      </c>
      <c r="I48" s="58" t="str">
        <f t="shared" si="2"/>
        <v/>
      </c>
      <c r="J48" s="72" t="str">
        <f t="shared" si="3"/>
        <v/>
      </c>
      <c r="U48" s="75" t="s">
        <v>329</v>
      </c>
      <c r="V48" s="81" t="e">
        <f t="shared" si="4"/>
        <v>#N/A</v>
      </c>
      <c r="W48" s="70" t="e">
        <f t="shared" si="5"/>
        <v>#N/A</v>
      </c>
      <c r="X48" s="70" t="e">
        <f t="shared" si="6"/>
        <v>#N/A</v>
      </c>
      <c r="Y48" s="70">
        <f t="shared" si="7"/>
        <v>92.523567265265228</v>
      </c>
      <c r="Z48" s="78" t="e">
        <f t="shared" si="8"/>
        <v>#N/A</v>
      </c>
      <c r="AC48" s="75" t="s">
        <v>329</v>
      </c>
      <c r="AD48" s="41" t="e">
        <f t="shared" si="12"/>
        <v>#N/A</v>
      </c>
      <c r="AE48" s="41" t="e">
        <f t="shared" si="12"/>
        <v>#N/A</v>
      </c>
      <c r="AF48" s="41" t="e">
        <f t="shared" si="12"/>
        <v>#N/A</v>
      </c>
      <c r="AG48" s="41">
        <f t="shared" si="12"/>
        <v>100</v>
      </c>
      <c r="AH48" s="79" t="e">
        <f t="shared" si="12"/>
        <v>#N/A</v>
      </c>
    </row>
    <row r="49" spans="1:34" x14ac:dyDescent="0.3">
      <c r="A49" s="41" t="s">
        <v>330</v>
      </c>
      <c r="B49" s="41" t="s">
        <v>331</v>
      </c>
      <c r="C49" s="69">
        <v>51.900523115075401</v>
      </c>
      <c r="D49" s="69">
        <v>749.43240189898995</v>
      </c>
      <c r="E49" s="70">
        <f t="shared" si="11"/>
        <v>5.6694921662353526</v>
      </c>
      <c r="F49" s="70">
        <f t="shared" si="11"/>
        <v>84.355307763080845</v>
      </c>
      <c r="G49" s="70">
        <f t="shared" si="1"/>
        <v>78.685815596845487</v>
      </c>
      <c r="H49" s="72" t="str">
        <f t="shared" si="10"/>
        <v>BB</v>
      </c>
      <c r="I49" s="58" t="str">
        <f t="shared" si="2"/>
        <v/>
      </c>
      <c r="J49" s="72" t="str">
        <f t="shared" si="3"/>
        <v/>
      </c>
      <c r="U49" s="75" t="s">
        <v>331</v>
      </c>
      <c r="V49" s="81" t="e">
        <f t="shared" si="4"/>
        <v>#N/A</v>
      </c>
      <c r="W49" s="70" t="e">
        <f t="shared" si="5"/>
        <v>#N/A</v>
      </c>
      <c r="X49" s="70" t="e">
        <f t="shared" si="6"/>
        <v>#N/A</v>
      </c>
      <c r="Y49" s="70">
        <f t="shared" si="7"/>
        <v>78.685815596845487</v>
      </c>
      <c r="Z49" s="78" t="e">
        <f t="shared" si="8"/>
        <v>#N/A</v>
      </c>
      <c r="AC49" s="75" t="s">
        <v>331</v>
      </c>
      <c r="AD49" s="41" t="e">
        <f t="shared" si="12"/>
        <v>#N/A</v>
      </c>
      <c r="AE49" s="41" t="e">
        <f t="shared" si="12"/>
        <v>#N/A</v>
      </c>
      <c r="AF49" s="41" t="e">
        <f t="shared" si="12"/>
        <v>#N/A</v>
      </c>
      <c r="AG49" s="41">
        <f t="shared" si="12"/>
        <v>84.355307763080845</v>
      </c>
      <c r="AH49" s="79" t="e">
        <f t="shared" si="12"/>
        <v>#N/A</v>
      </c>
    </row>
    <row r="50" spans="1:34" x14ac:dyDescent="0.3">
      <c r="A50" s="41" t="s">
        <v>332</v>
      </c>
      <c r="B50" s="41" t="s">
        <v>333</v>
      </c>
      <c r="C50" s="69">
        <v>768.06836202357897</v>
      </c>
      <c r="D50" s="69">
        <v>44.568216335367602</v>
      </c>
      <c r="E50" s="70">
        <f t="shared" si="11"/>
        <v>85.149767472038647</v>
      </c>
      <c r="F50" s="70">
        <f t="shared" si="11"/>
        <v>4.9341805735897877</v>
      </c>
      <c r="G50" s="70">
        <f t="shared" si="1"/>
        <v>-80.215586898448862</v>
      </c>
      <c r="H50" s="72" t="str">
        <f t="shared" si="10"/>
        <v>AA</v>
      </c>
      <c r="I50" s="58" t="str">
        <f t="shared" si="2"/>
        <v/>
      </c>
      <c r="J50" s="72" t="str">
        <f t="shared" si="3"/>
        <v/>
      </c>
      <c r="U50" s="75" t="s">
        <v>333</v>
      </c>
      <c r="V50" s="81" t="e">
        <f t="shared" si="4"/>
        <v>#N/A</v>
      </c>
      <c r="W50" s="70">
        <f t="shared" si="5"/>
        <v>-80.215586898448862</v>
      </c>
      <c r="X50" s="70" t="e">
        <f t="shared" si="6"/>
        <v>#N/A</v>
      </c>
      <c r="Y50" s="70" t="e">
        <f t="shared" si="7"/>
        <v>#N/A</v>
      </c>
      <c r="Z50" s="78" t="e">
        <f t="shared" si="8"/>
        <v>#N/A</v>
      </c>
      <c r="AC50" s="75" t="s">
        <v>333</v>
      </c>
      <c r="AD50" s="41" t="e">
        <f t="shared" si="12"/>
        <v>#N/A</v>
      </c>
      <c r="AE50" s="41">
        <f t="shared" si="12"/>
        <v>4.9341805735897877</v>
      </c>
      <c r="AF50" s="41" t="e">
        <f t="shared" si="12"/>
        <v>#N/A</v>
      </c>
      <c r="AG50" s="41" t="e">
        <f t="shared" si="12"/>
        <v>#N/A</v>
      </c>
      <c r="AH50" s="79" t="e">
        <f t="shared" si="12"/>
        <v>#N/A</v>
      </c>
    </row>
    <row r="51" spans="1:34" x14ac:dyDescent="0.3">
      <c r="A51" s="41" t="s">
        <v>334</v>
      </c>
      <c r="B51" s="41" t="s">
        <v>335</v>
      </c>
      <c r="C51" s="69">
        <v>41.120755491904703</v>
      </c>
      <c r="D51" s="69">
        <v>517.04779966836998</v>
      </c>
      <c r="E51" s="70">
        <f t="shared" si="11"/>
        <v>4.4731540288959399</v>
      </c>
      <c r="F51" s="70">
        <f t="shared" si="11"/>
        <v>58.171189703685613</v>
      </c>
      <c r="G51" s="70">
        <f t="shared" si="1"/>
        <v>53.698035674789672</v>
      </c>
      <c r="H51" s="72" t="str">
        <f t="shared" si="10"/>
        <v>BB</v>
      </c>
      <c r="I51" s="58" t="str">
        <f t="shared" si="2"/>
        <v/>
      </c>
      <c r="J51" s="72" t="str">
        <f t="shared" si="3"/>
        <v/>
      </c>
      <c r="U51" s="75" t="s">
        <v>335</v>
      </c>
      <c r="V51" s="81" t="e">
        <f t="shared" si="4"/>
        <v>#N/A</v>
      </c>
      <c r="W51" s="70" t="e">
        <f t="shared" si="5"/>
        <v>#N/A</v>
      </c>
      <c r="X51" s="70" t="e">
        <f t="shared" si="6"/>
        <v>#N/A</v>
      </c>
      <c r="Y51" s="70">
        <f t="shared" si="7"/>
        <v>53.698035674789672</v>
      </c>
      <c r="Z51" s="78" t="e">
        <f t="shared" si="8"/>
        <v>#N/A</v>
      </c>
      <c r="AC51" s="75" t="s">
        <v>335</v>
      </c>
      <c r="AD51" s="41" t="e">
        <f t="shared" si="12"/>
        <v>#N/A</v>
      </c>
      <c r="AE51" s="41" t="e">
        <f t="shared" si="12"/>
        <v>#N/A</v>
      </c>
      <c r="AF51" s="41" t="e">
        <f t="shared" si="12"/>
        <v>#N/A</v>
      </c>
      <c r="AG51" s="41">
        <f t="shared" si="12"/>
        <v>58.171189703685613</v>
      </c>
      <c r="AH51" s="79" t="e">
        <f t="shared" si="12"/>
        <v>#N/A</v>
      </c>
    </row>
    <row r="52" spans="1:34" x14ac:dyDescent="0.3">
      <c r="A52" s="41" t="s">
        <v>336</v>
      </c>
      <c r="B52" s="41" t="s">
        <v>337</v>
      </c>
      <c r="C52" s="69">
        <v>191.83315027880201</v>
      </c>
      <c r="D52" s="69">
        <v>292.56176737430798</v>
      </c>
      <c r="E52" s="70">
        <f t="shared" si="11"/>
        <v>21.199208982600563</v>
      </c>
      <c r="F52" s="70">
        <f t="shared" si="11"/>
        <v>32.877049232022195</v>
      </c>
      <c r="G52" s="70">
        <f t="shared" si="1"/>
        <v>11.677840249421632</v>
      </c>
      <c r="H52" s="72" t="str">
        <f t="shared" si="10"/>
        <v>AB</v>
      </c>
      <c r="I52" s="58" t="str">
        <f t="shared" si="2"/>
        <v/>
      </c>
      <c r="J52" s="72" t="str">
        <f t="shared" si="3"/>
        <v/>
      </c>
      <c r="U52" s="75" t="s">
        <v>337</v>
      </c>
      <c r="V52" s="81" t="e">
        <f t="shared" si="4"/>
        <v>#N/A</v>
      </c>
      <c r="W52" s="70" t="e">
        <f t="shared" si="5"/>
        <v>#N/A</v>
      </c>
      <c r="X52" s="70">
        <f t="shared" si="6"/>
        <v>11.677840249421632</v>
      </c>
      <c r="Y52" s="70" t="e">
        <f t="shared" si="7"/>
        <v>#N/A</v>
      </c>
      <c r="Z52" s="78" t="e">
        <f t="shared" si="8"/>
        <v>#N/A</v>
      </c>
      <c r="AC52" s="75" t="s">
        <v>337</v>
      </c>
      <c r="AD52" s="41" t="e">
        <f t="shared" si="12"/>
        <v>#N/A</v>
      </c>
      <c r="AE52" s="41" t="e">
        <f t="shared" si="12"/>
        <v>#N/A</v>
      </c>
      <c r="AF52" s="41">
        <f t="shared" si="12"/>
        <v>32.877049232022195</v>
      </c>
      <c r="AG52" s="41" t="e">
        <f t="shared" si="12"/>
        <v>#N/A</v>
      </c>
      <c r="AH52" s="79" t="e">
        <f t="shared" si="12"/>
        <v>#N/A</v>
      </c>
    </row>
    <row r="53" spans="1:34" x14ac:dyDescent="0.3">
      <c r="A53" s="41" t="s">
        <v>338</v>
      </c>
      <c r="B53" s="41" t="s">
        <v>339</v>
      </c>
      <c r="C53" s="69">
        <v>315.287842869126</v>
      </c>
      <c r="D53" s="69">
        <v>442.25496337214901</v>
      </c>
      <c r="E53" s="70">
        <f t="shared" si="11"/>
        <v>34.900205343770388</v>
      </c>
      <c r="F53" s="70">
        <f t="shared" si="11"/>
        <v>49.743847974590508</v>
      </c>
      <c r="G53" s="70">
        <f t="shared" si="1"/>
        <v>14.843642630820121</v>
      </c>
      <c r="H53" s="72" t="str">
        <f t="shared" si="10"/>
        <v>AB</v>
      </c>
      <c r="I53" s="58" t="str">
        <f t="shared" si="2"/>
        <v/>
      </c>
      <c r="J53" s="72" t="str">
        <f t="shared" si="3"/>
        <v/>
      </c>
      <c r="U53" s="75" t="s">
        <v>339</v>
      </c>
      <c r="V53" s="81" t="e">
        <f t="shared" si="4"/>
        <v>#N/A</v>
      </c>
      <c r="W53" s="70" t="e">
        <f t="shared" si="5"/>
        <v>#N/A</v>
      </c>
      <c r="X53" s="70">
        <f t="shared" si="6"/>
        <v>14.843642630820121</v>
      </c>
      <c r="Y53" s="70" t="e">
        <f t="shared" si="7"/>
        <v>#N/A</v>
      </c>
      <c r="Z53" s="78" t="e">
        <f t="shared" si="8"/>
        <v>#N/A</v>
      </c>
      <c r="AC53" s="75" t="s">
        <v>339</v>
      </c>
      <c r="AD53" s="41" t="e">
        <f t="shared" si="12"/>
        <v>#N/A</v>
      </c>
      <c r="AE53" s="41" t="e">
        <f t="shared" si="12"/>
        <v>#N/A</v>
      </c>
      <c r="AF53" s="41">
        <f t="shared" si="12"/>
        <v>49.743847974590508</v>
      </c>
      <c r="AG53" s="41" t="e">
        <f t="shared" si="12"/>
        <v>#N/A</v>
      </c>
      <c r="AH53" s="79" t="e">
        <f t="shared" si="12"/>
        <v>#N/A</v>
      </c>
    </row>
    <row r="54" spans="1:34" x14ac:dyDescent="0.3">
      <c r="A54" s="41" t="s">
        <v>340</v>
      </c>
      <c r="B54" s="41" t="s">
        <v>341</v>
      </c>
      <c r="C54" s="69">
        <v>27.032428160633099</v>
      </c>
      <c r="D54" s="69">
        <v>407.04492251037601</v>
      </c>
      <c r="E54" s="70">
        <f t="shared" si="11"/>
        <v>2.9096320804734606</v>
      </c>
      <c r="F54" s="70">
        <f t="shared" si="11"/>
        <v>45.776528892554893</v>
      </c>
      <c r="G54" s="70">
        <f t="shared" si="1"/>
        <v>42.866896812081436</v>
      </c>
      <c r="H54" s="72" t="str">
        <f t="shared" si="10"/>
        <v>BB</v>
      </c>
      <c r="I54" s="58" t="str">
        <f t="shared" si="2"/>
        <v/>
      </c>
      <c r="J54" s="72" t="str">
        <f t="shared" si="3"/>
        <v/>
      </c>
      <c r="U54" s="75" t="s">
        <v>341</v>
      </c>
      <c r="V54" s="81" t="e">
        <f t="shared" si="4"/>
        <v>#N/A</v>
      </c>
      <c r="W54" s="70" t="e">
        <f t="shared" si="5"/>
        <v>#N/A</v>
      </c>
      <c r="X54" s="70" t="e">
        <f t="shared" si="6"/>
        <v>#N/A</v>
      </c>
      <c r="Y54" s="70">
        <f t="shared" si="7"/>
        <v>42.866896812081436</v>
      </c>
      <c r="Z54" s="78" t="e">
        <f t="shared" si="8"/>
        <v>#N/A</v>
      </c>
      <c r="AC54" s="75" t="s">
        <v>341</v>
      </c>
      <c r="AD54" s="41" t="e">
        <f t="shared" si="12"/>
        <v>#N/A</v>
      </c>
      <c r="AE54" s="41" t="e">
        <f t="shared" si="12"/>
        <v>#N/A</v>
      </c>
      <c r="AF54" s="41" t="e">
        <f t="shared" si="12"/>
        <v>#N/A</v>
      </c>
      <c r="AG54" s="41">
        <f t="shared" si="12"/>
        <v>45.776528892554893</v>
      </c>
      <c r="AH54" s="79" t="e">
        <f t="shared" si="12"/>
        <v>#N/A</v>
      </c>
    </row>
    <row r="55" spans="1:34" x14ac:dyDescent="0.3">
      <c r="A55" s="41" t="s">
        <v>342</v>
      </c>
      <c r="B55" s="41" t="s">
        <v>343</v>
      </c>
      <c r="C55" s="69">
        <v>73.34</v>
      </c>
      <c r="D55" s="69">
        <v>554.02</v>
      </c>
      <c r="E55" s="70">
        <f t="shared" si="11"/>
        <v>8.0488443692374698</v>
      </c>
      <c r="F55" s="70">
        <f t="shared" si="11"/>
        <v>62.337061491689362</v>
      </c>
      <c r="G55" s="70">
        <f t="shared" si="1"/>
        <v>54.28821712245189</v>
      </c>
      <c r="H55" s="72" t="str">
        <f t="shared" si="10"/>
        <v>BB</v>
      </c>
      <c r="I55" s="58" t="str">
        <f t="shared" si="2"/>
        <v/>
      </c>
      <c r="J55" s="72" t="str">
        <f t="shared" si="3"/>
        <v/>
      </c>
      <c r="U55" s="75" t="s">
        <v>343</v>
      </c>
      <c r="V55" s="81" t="e">
        <f t="shared" si="4"/>
        <v>#N/A</v>
      </c>
      <c r="W55" s="70" t="e">
        <f t="shared" si="5"/>
        <v>#N/A</v>
      </c>
      <c r="X55" s="70" t="e">
        <f t="shared" si="6"/>
        <v>#N/A</v>
      </c>
      <c r="Y55" s="70">
        <f t="shared" si="7"/>
        <v>54.28821712245189</v>
      </c>
      <c r="Z55" s="78" t="e">
        <f t="shared" si="8"/>
        <v>#N/A</v>
      </c>
      <c r="AC55" s="75" t="s">
        <v>343</v>
      </c>
      <c r="AD55" s="41" t="e">
        <f t="shared" si="12"/>
        <v>#N/A</v>
      </c>
      <c r="AE55" s="41" t="e">
        <f t="shared" si="12"/>
        <v>#N/A</v>
      </c>
      <c r="AF55" s="41" t="e">
        <f t="shared" si="12"/>
        <v>#N/A</v>
      </c>
      <c r="AG55" s="41">
        <f t="shared" si="12"/>
        <v>62.337061491689362</v>
      </c>
      <c r="AH55" s="79" t="e">
        <f t="shared" si="12"/>
        <v>#N/A</v>
      </c>
    </row>
    <row r="56" spans="1:34" x14ac:dyDescent="0.3">
      <c r="A56" s="41" t="s">
        <v>344</v>
      </c>
      <c r="B56" s="41" t="s">
        <v>345</v>
      </c>
      <c r="C56" s="69">
        <v>901.87840352028104</v>
      </c>
      <c r="D56" s="69">
        <v>24.505475100140298</v>
      </c>
      <c r="E56" s="70">
        <f t="shared" si="11"/>
        <v>100</v>
      </c>
      <c r="F56" s="70">
        <f t="shared" si="11"/>
        <v>2.673595405485782</v>
      </c>
      <c r="G56" s="70">
        <f t="shared" si="1"/>
        <v>-97.326404594514216</v>
      </c>
      <c r="H56" s="72" t="str">
        <f t="shared" si="10"/>
        <v>AA</v>
      </c>
      <c r="I56" s="58" t="str">
        <f t="shared" si="2"/>
        <v/>
      </c>
      <c r="J56" s="72" t="str">
        <f t="shared" si="3"/>
        <v/>
      </c>
      <c r="U56" s="75" t="s">
        <v>345</v>
      </c>
      <c r="V56" s="81" t="e">
        <f t="shared" si="4"/>
        <v>#N/A</v>
      </c>
      <c r="W56" s="70">
        <f t="shared" si="5"/>
        <v>-97.326404594514216</v>
      </c>
      <c r="X56" s="70" t="e">
        <f t="shared" si="6"/>
        <v>#N/A</v>
      </c>
      <c r="Y56" s="70" t="e">
        <f t="shared" si="7"/>
        <v>#N/A</v>
      </c>
      <c r="Z56" s="78" t="e">
        <f t="shared" si="8"/>
        <v>#N/A</v>
      </c>
      <c r="AC56" s="75" t="s">
        <v>345</v>
      </c>
      <c r="AD56" s="41" t="e">
        <f t="shared" si="12"/>
        <v>#N/A</v>
      </c>
      <c r="AE56" s="41">
        <f t="shared" si="12"/>
        <v>2.673595405485782</v>
      </c>
      <c r="AF56" s="41" t="e">
        <f t="shared" si="12"/>
        <v>#N/A</v>
      </c>
      <c r="AG56" s="41" t="e">
        <f t="shared" si="12"/>
        <v>#N/A</v>
      </c>
      <c r="AH56" s="79" t="e">
        <f t="shared" si="12"/>
        <v>#N/A</v>
      </c>
    </row>
    <row r="57" spans="1:34" x14ac:dyDescent="0.3">
      <c r="A57" s="41" t="s">
        <v>346</v>
      </c>
      <c r="B57" s="41" t="s">
        <v>347</v>
      </c>
      <c r="C57" s="69">
        <v>32.735573600950403</v>
      </c>
      <c r="D57" s="69">
        <v>634.767475741147</v>
      </c>
      <c r="E57" s="70">
        <f t="shared" si="11"/>
        <v>3.542566910940439</v>
      </c>
      <c r="F57" s="70">
        <f t="shared" si="11"/>
        <v>71.435346909524839</v>
      </c>
      <c r="G57" s="70">
        <f t="shared" si="1"/>
        <v>67.892779998584402</v>
      </c>
      <c r="H57" s="72" t="str">
        <f t="shared" si="10"/>
        <v>BB</v>
      </c>
      <c r="I57" s="58" t="str">
        <f t="shared" si="2"/>
        <v/>
      </c>
      <c r="J57" s="72" t="str">
        <f t="shared" si="3"/>
        <v/>
      </c>
      <c r="U57" s="75" t="s">
        <v>347</v>
      </c>
      <c r="V57" s="81" t="e">
        <f t="shared" si="4"/>
        <v>#N/A</v>
      </c>
      <c r="W57" s="70" t="e">
        <f t="shared" si="5"/>
        <v>#N/A</v>
      </c>
      <c r="X57" s="70" t="e">
        <f t="shared" si="6"/>
        <v>#N/A</v>
      </c>
      <c r="Y57" s="70">
        <f t="shared" si="7"/>
        <v>67.892779998584402</v>
      </c>
      <c r="Z57" s="78" t="e">
        <f t="shared" si="8"/>
        <v>#N/A</v>
      </c>
      <c r="AC57" s="75" t="s">
        <v>347</v>
      </c>
      <c r="AD57" s="41" t="e">
        <f t="shared" si="12"/>
        <v>#N/A</v>
      </c>
      <c r="AE57" s="41" t="e">
        <f t="shared" si="12"/>
        <v>#N/A</v>
      </c>
      <c r="AF57" s="41" t="e">
        <f t="shared" si="12"/>
        <v>#N/A</v>
      </c>
      <c r="AG57" s="41">
        <f t="shared" si="12"/>
        <v>71.435346909524839</v>
      </c>
      <c r="AH57" s="79" t="e">
        <f t="shared" si="12"/>
        <v>#N/A</v>
      </c>
    </row>
    <row r="58" spans="1:34" x14ac:dyDescent="0.3">
      <c r="A58" s="41" t="s">
        <v>348</v>
      </c>
      <c r="B58" s="41" t="s">
        <v>349</v>
      </c>
      <c r="C58" s="69">
        <v>38.356483309707102</v>
      </c>
      <c r="D58" s="69">
        <v>674.59899832493397</v>
      </c>
      <c r="E58" s="70">
        <f t="shared" si="11"/>
        <v>4.1663752235308635</v>
      </c>
      <c r="F58" s="70">
        <f t="shared" si="11"/>
        <v>75.923395084008916</v>
      </c>
      <c r="G58" s="70">
        <f t="shared" si="1"/>
        <v>71.757019860478053</v>
      </c>
      <c r="H58" s="72" t="str">
        <f t="shared" si="10"/>
        <v>BB</v>
      </c>
      <c r="I58" s="58" t="str">
        <f t="shared" si="2"/>
        <v/>
      </c>
      <c r="J58" s="72" t="str">
        <f t="shared" si="3"/>
        <v/>
      </c>
      <c r="U58" s="75" t="s">
        <v>349</v>
      </c>
      <c r="V58" s="81" t="e">
        <f t="shared" si="4"/>
        <v>#N/A</v>
      </c>
      <c r="W58" s="70" t="e">
        <f t="shared" si="5"/>
        <v>#N/A</v>
      </c>
      <c r="X58" s="70" t="e">
        <f t="shared" si="6"/>
        <v>#N/A</v>
      </c>
      <c r="Y58" s="70">
        <f t="shared" si="7"/>
        <v>71.757019860478053</v>
      </c>
      <c r="Z58" s="78" t="e">
        <f t="shared" si="8"/>
        <v>#N/A</v>
      </c>
      <c r="AC58" s="75" t="s">
        <v>349</v>
      </c>
      <c r="AD58" s="41" t="e">
        <f t="shared" si="12"/>
        <v>#N/A</v>
      </c>
      <c r="AE58" s="41" t="e">
        <f t="shared" si="12"/>
        <v>#N/A</v>
      </c>
      <c r="AF58" s="41" t="e">
        <f t="shared" si="12"/>
        <v>#N/A</v>
      </c>
      <c r="AG58" s="41">
        <f t="shared" si="12"/>
        <v>75.923395084008916</v>
      </c>
      <c r="AH58" s="79" t="e">
        <f t="shared" si="12"/>
        <v>#N/A</v>
      </c>
    </row>
    <row r="59" spans="1:34" x14ac:dyDescent="0.3">
      <c r="A59" s="41" t="s">
        <v>350</v>
      </c>
      <c r="B59" s="41" t="s">
        <v>351</v>
      </c>
      <c r="C59" s="69">
        <v>698.71244999164799</v>
      </c>
      <c r="D59" s="69">
        <v>15.608194193443101</v>
      </c>
      <c r="E59" s="70">
        <f t="shared" si="11"/>
        <v>77.452651401056855</v>
      </c>
      <c r="F59" s="70">
        <f t="shared" si="11"/>
        <v>1.6710872727078445</v>
      </c>
      <c r="G59" s="70">
        <f t="shared" si="1"/>
        <v>-75.781564128349004</v>
      </c>
      <c r="H59" s="72" t="str">
        <f t="shared" si="10"/>
        <v>AA</v>
      </c>
      <c r="I59" s="58" t="str">
        <f t="shared" si="2"/>
        <v/>
      </c>
      <c r="J59" s="72" t="str">
        <f t="shared" si="3"/>
        <v/>
      </c>
      <c r="U59" s="75" t="s">
        <v>351</v>
      </c>
      <c r="V59" s="81" t="e">
        <f t="shared" si="4"/>
        <v>#N/A</v>
      </c>
      <c r="W59" s="70">
        <f t="shared" si="5"/>
        <v>-75.781564128349004</v>
      </c>
      <c r="X59" s="70" t="e">
        <f t="shared" si="6"/>
        <v>#N/A</v>
      </c>
      <c r="Y59" s="70" t="e">
        <f t="shared" si="7"/>
        <v>#N/A</v>
      </c>
      <c r="Z59" s="78" t="e">
        <f t="shared" si="8"/>
        <v>#N/A</v>
      </c>
      <c r="AC59" s="75" t="s">
        <v>351</v>
      </c>
      <c r="AD59" s="41" t="e">
        <f t="shared" si="12"/>
        <v>#N/A</v>
      </c>
      <c r="AE59" s="41">
        <f t="shared" si="12"/>
        <v>1.6710872727078445</v>
      </c>
      <c r="AF59" s="41" t="e">
        <f t="shared" si="12"/>
        <v>#N/A</v>
      </c>
      <c r="AG59" s="41" t="e">
        <f t="shared" si="12"/>
        <v>#N/A</v>
      </c>
      <c r="AH59" s="79" t="e">
        <f t="shared" si="12"/>
        <v>#N/A</v>
      </c>
    </row>
    <row r="60" spans="1:34" x14ac:dyDescent="0.3">
      <c r="A60" s="41" t="s">
        <v>352</v>
      </c>
      <c r="B60" s="41" t="s">
        <v>353</v>
      </c>
      <c r="C60" s="69">
        <v>302.41541986974499</v>
      </c>
      <c r="D60" s="69">
        <v>593.59064793208404</v>
      </c>
      <c r="E60" s="70">
        <f t="shared" si="11"/>
        <v>33.471624404694921</v>
      </c>
      <c r="F60" s="70">
        <f t="shared" si="11"/>
        <v>66.795715409353832</v>
      </c>
      <c r="G60" s="70">
        <f t="shared" si="1"/>
        <v>33.324091004658911</v>
      </c>
      <c r="H60" s="72" t="str">
        <f t="shared" si="10"/>
        <v>AB</v>
      </c>
      <c r="I60" s="58" t="str">
        <f t="shared" si="2"/>
        <v/>
      </c>
      <c r="J60" s="72" t="str">
        <f t="shared" si="3"/>
        <v>CHECK</v>
      </c>
      <c r="U60" s="75" t="s">
        <v>353</v>
      </c>
      <c r="V60" s="81" t="e">
        <f t="shared" si="4"/>
        <v>#N/A</v>
      </c>
      <c r="W60" s="70" t="e">
        <f t="shared" si="5"/>
        <v>#N/A</v>
      </c>
      <c r="X60" s="70">
        <f t="shared" si="6"/>
        <v>33.324091004658911</v>
      </c>
      <c r="Y60" s="70" t="e">
        <f t="shared" si="7"/>
        <v>#N/A</v>
      </c>
      <c r="Z60" s="78">
        <f t="shared" si="8"/>
        <v>33.324091004658911</v>
      </c>
      <c r="AC60" s="75" t="s">
        <v>353</v>
      </c>
      <c r="AD60" s="41" t="e">
        <f t="shared" si="12"/>
        <v>#N/A</v>
      </c>
      <c r="AE60" s="41" t="e">
        <f t="shared" si="12"/>
        <v>#N/A</v>
      </c>
      <c r="AF60" s="41">
        <f t="shared" si="12"/>
        <v>66.795715409353832</v>
      </c>
      <c r="AG60" s="41" t="e">
        <f t="shared" si="12"/>
        <v>#N/A</v>
      </c>
      <c r="AH60" s="79">
        <f t="shared" si="12"/>
        <v>66.795715409353832</v>
      </c>
    </row>
    <row r="61" spans="1:34" x14ac:dyDescent="0.3">
      <c r="A61" s="41" t="s">
        <v>354</v>
      </c>
      <c r="B61" s="41" t="s">
        <v>355</v>
      </c>
      <c r="C61" s="69">
        <v>804.09675903662003</v>
      </c>
      <c r="D61" s="69">
        <v>38.149191385135502</v>
      </c>
      <c r="E61" s="70">
        <f t="shared" si="11"/>
        <v>89.148197390069541</v>
      </c>
      <c r="F61" s="70">
        <f t="shared" si="11"/>
        <v>4.2109118823351031</v>
      </c>
      <c r="G61" s="70">
        <f t="shared" si="1"/>
        <v>-84.937285507734444</v>
      </c>
      <c r="H61" s="72" t="str">
        <f t="shared" si="10"/>
        <v>AA</v>
      </c>
      <c r="I61" s="58" t="str">
        <f t="shared" si="2"/>
        <v/>
      </c>
      <c r="J61" s="72" t="str">
        <f t="shared" si="3"/>
        <v/>
      </c>
      <c r="U61" s="75" t="s">
        <v>355</v>
      </c>
      <c r="V61" s="81" t="e">
        <f t="shared" si="4"/>
        <v>#N/A</v>
      </c>
      <c r="W61" s="70">
        <f t="shared" si="5"/>
        <v>-84.937285507734444</v>
      </c>
      <c r="X61" s="70" t="e">
        <f t="shared" si="6"/>
        <v>#N/A</v>
      </c>
      <c r="Y61" s="70" t="e">
        <f t="shared" si="7"/>
        <v>#N/A</v>
      </c>
      <c r="Z61" s="78" t="e">
        <f t="shared" si="8"/>
        <v>#N/A</v>
      </c>
      <c r="AC61" s="75" t="s">
        <v>355</v>
      </c>
      <c r="AD61" s="41" t="e">
        <f t="shared" si="12"/>
        <v>#N/A</v>
      </c>
      <c r="AE61" s="41">
        <f t="shared" si="12"/>
        <v>4.2109118823351031</v>
      </c>
      <c r="AF61" s="41" t="e">
        <f t="shared" si="12"/>
        <v>#N/A</v>
      </c>
      <c r="AG61" s="41" t="e">
        <f t="shared" si="12"/>
        <v>#N/A</v>
      </c>
      <c r="AH61" s="79" t="e">
        <f t="shared" si="12"/>
        <v>#N/A</v>
      </c>
    </row>
    <row r="62" spans="1:34" x14ac:dyDescent="0.3">
      <c r="A62" s="41" t="s">
        <v>356</v>
      </c>
      <c r="B62" s="41" t="s">
        <v>357</v>
      </c>
      <c r="C62" s="69">
        <v>45.484417060303301</v>
      </c>
      <c r="D62" s="69">
        <v>698.62088087473103</v>
      </c>
      <c r="E62" s="70">
        <f t="shared" si="11"/>
        <v>4.9574329980915728</v>
      </c>
      <c r="F62" s="70">
        <f t="shared" si="11"/>
        <v>78.630079617559019</v>
      </c>
      <c r="G62" s="70">
        <f t="shared" si="1"/>
        <v>73.672646619467443</v>
      </c>
      <c r="H62" s="72" t="str">
        <f t="shared" si="10"/>
        <v>BB</v>
      </c>
      <c r="I62" s="58" t="str">
        <f t="shared" si="2"/>
        <v/>
      </c>
      <c r="J62" s="72" t="str">
        <f t="shared" si="3"/>
        <v/>
      </c>
      <c r="U62" s="75" t="s">
        <v>357</v>
      </c>
      <c r="V62" s="81" t="e">
        <f t="shared" si="4"/>
        <v>#N/A</v>
      </c>
      <c r="W62" s="70" t="e">
        <f t="shared" si="5"/>
        <v>#N/A</v>
      </c>
      <c r="X62" s="70" t="e">
        <f t="shared" si="6"/>
        <v>#N/A</v>
      </c>
      <c r="Y62" s="70">
        <f t="shared" si="7"/>
        <v>73.672646619467443</v>
      </c>
      <c r="Z62" s="78" t="e">
        <f t="shared" si="8"/>
        <v>#N/A</v>
      </c>
      <c r="AC62" s="75" t="s">
        <v>357</v>
      </c>
      <c r="AD62" s="41" t="e">
        <f t="shared" si="12"/>
        <v>#N/A</v>
      </c>
      <c r="AE62" s="41" t="e">
        <f t="shared" si="12"/>
        <v>#N/A</v>
      </c>
      <c r="AF62" s="41" t="e">
        <f t="shared" si="12"/>
        <v>#N/A</v>
      </c>
      <c r="AG62" s="41">
        <f t="shared" si="12"/>
        <v>78.630079617559019</v>
      </c>
      <c r="AH62" s="79" t="e">
        <f t="shared" si="12"/>
        <v>#N/A</v>
      </c>
    </row>
    <row r="63" spans="1:34" x14ac:dyDescent="0.3">
      <c r="A63" s="41" t="s">
        <v>358</v>
      </c>
      <c r="B63" s="41" t="s">
        <v>359</v>
      </c>
      <c r="C63" s="69">
        <v>19.4091968432908</v>
      </c>
      <c r="D63" s="69">
        <v>576.367316872532</v>
      </c>
      <c r="E63" s="70">
        <f t="shared" si="11"/>
        <v>2.0636062037102403</v>
      </c>
      <c r="F63" s="70">
        <f t="shared" si="11"/>
        <v>64.855063018831814</v>
      </c>
      <c r="G63" s="70">
        <f t="shared" si="1"/>
        <v>62.79145681512157</v>
      </c>
      <c r="H63" s="72" t="str">
        <f t="shared" si="10"/>
        <v>BB</v>
      </c>
      <c r="I63" s="58" t="str">
        <f t="shared" si="2"/>
        <v/>
      </c>
      <c r="J63" s="72" t="str">
        <f t="shared" si="3"/>
        <v/>
      </c>
      <c r="U63" s="75" t="s">
        <v>359</v>
      </c>
      <c r="V63" s="81" t="e">
        <f t="shared" si="4"/>
        <v>#N/A</v>
      </c>
      <c r="W63" s="70" t="e">
        <f t="shared" si="5"/>
        <v>#N/A</v>
      </c>
      <c r="X63" s="70" t="e">
        <f t="shared" si="6"/>
        <v>#N/A</v>
      </c>
      <c r="Y63" s="70">
        <f t="shared" si="7"/>
        <v>62.79145681512157</v>
      </c>
      <c r="Z63" s="78" t="e">
        <f t="shared" si="8"/>
        <v>#N/A</v>
      </c>
      <c r="AC63" s="75" t="s">
        <v>359</v>
      </c>
      <c r="AD63" s="41" t="e">
        <f t="shared" si="12"/>
        <v>#N/A</v>
      </c>
      <c r="AE63" s="41" t="e">
        <f t="shared" si="12"/>
        <v>#N/A</v>
      </c>
      <c r="AF63" s="41" t="e">
        <f t="shared" si="12"/>
        <v>#N/A</v>
      </c>
      <c r="AG63" s="41">
        <f t="shared" si="12"/>
        <v>64.855063018831814</v>
      </c>
      <c r="AH63" s="79" t="e">
        <f t="shared" si="12"/>
        <v>#N/A</v>
      </c>
    </row>
    <row r="64" spans="1:34" x14ac:dyDescent="0.3">
      <c r="A64" s="41" t="s">
        <v>360</v>
      </c>
      <c r="B64" s="41" t="s">
        <v>361</v>
      </c>
      <c r="C64" s="69">
        <v>25.338064124977301</v>
      </c>
      <c r="D64" s="69">
        <v>567.09475177786396</v>
      </c>
      <c r="E64" s="70">
        <f t="shared" si="11"/>
        <v>2.7215916342179844</v>
      </c>
      <c r="F64" s="70">
        <f t="shared" si="11"/>
        <v>63.810269444637669</v>
      </c>
      <c r="G64" s="70">
        <f t="shared" si="1"/>
        <v>61.088677810419682</v>
      </c>
      <c r="H64" s="72" t="str">
        <f t="shared" si="10"/>
        <v>BB</v>
      </c>
      <c r="I64" s="58" t="str">
        <f t="shared" si="2"/>
        <v/>
      </c>
      <c r="J64" s="72" t="str">
        <f t="shared" si="3"/>
        <v/>
      </c>
      <c r="U64" s="75" t="s">
        <v>361</v>
      </c>
      <c r="V64" s="81" t="e">
        <f t="shared" si="4"/>
        <v>#N/A</v>
      </c>
      <c r="W64" s="70" t="e">
        <f t="shared" si="5"/>
        <v>#N/A</v>
      </c>
      <c r="X64" s="70" t="e">
        <f t="shared" si="6"/>
        <v>#N/A</v>
      </c>
      <c r="Y64" s="70">
        <f t="shared" si="7"/>
        <v>61.088677810419682</v>
      </c>
      <c r="Z64" s="78" t="e">
        <f t="shared" si="8"/>
        <v>#N/A</v>
      </c>
      <c r="AC64" s="75" t="s">
        <v>361</v>
      </c>
      <c r="AD64" s="41" t="e">
        <f t="shared" si="12"/>
        <v>#N/A</v>
      </c>
      <c r="AE64" s="41" t="e">
        <f t="shared" si="12"/>
        <v>#N/A</v>
      </c>
      <c r="AF64" s="41" t="e">
        <f t="shared" si="12"/>
        <v>#N/A</v>
      </c>
      <c r="AG64" s="41">
        <f t="shared" si="12"/>
        <v>63.810269444637669</v>
      </c>
      <c r="AH64" s="79" t="e">
        <f t="shared" si="12"/>
        <v>#N/A</v>
      </c>
    </row>
    <row r="65" spans="1:34" x14ac:dyDescent="0.3">
      <c r="A65" s="41" t="s">
        <v>362</v>
      </c>
      <c r="B65" s="41" t="s">
        <v>363</v>
      </c>
      <c r="C65" s="69">
        <v>17.9624736758296</v>
      </c>
      <c r="D65" s="69">
        <v>511.89472589724699</v>
      </c>
      <c r="E65" s="70">
        <f t="shared" si="11"/>
        <v>1.903048930129863</v>
      </c>
      <c r="F65" s="70">
        <f t="shared" si="11"/>
        <v>57.590563058474608</v>
      </c>
      <c r="G65" s="70">
        <f t="shared" si="1"/>
        <v>55.687514128344745</v>
      </c>
      <c r="H65" s="72" t="str">
        <f t="shared" si="10"/>
        <v>BB</v>
      </c>
      <c r="I65" s="58" t="str">
        <f t="shared" si="2"/>
        <v/>
      </c>
      <c r="J65" s="72" t="str">
        <f t="shared" si="3"/>
        <v/>
      </c>
      <c r="U65" s="75" t="s">
        <v>363</v>
      </c>
      <c r="V65" s="81" t="e">
        <f t="shared" si="4"/>
        <v>#N/A</v>
      </c>
      <c r="W65" s="70" t="e">
        <f t="shared" si="5"/>
        <v>#N/A</v>
      </c>
      <c r="X65" s="70" t="e">
        <f t="shared" si="6"/>
        <v>#N/A</v>
      </c>
      <c r="Y65" s="70">
        <f t="shared" si="7"/>
        <v>55.687514128344745</v>
      </c>
      <c r="Z65" s="78" t="e">
        <f t="shared" si="8"/>
        <v>#N/A</v>
      </c>
      <c r="AC65" s="75" t="s">
        <v>363</v>
      </c>
      <c r="AD65" s="41" t="e">
        <f t="shared" si="12"/>
        <v>#N/A</v>
      </c>
      <c r="AE65" s="41" t="e">
        <f t="shared" si="12"/>
        <v>#N/A</v>
      </c>
      <c r="AF65" s="41" t="e">
        <f t="shared" si="12"/>
        <v>#N/A</v>
      </c>
      <c r="AG65" s="41">
        <f t="shared" si="12"/>
        <v>57.590563058474608</v>
      </c>
      <c r="AH65" s="79" t="e">
        <f t="shared" si="12"/>
        <v>#N/A</v>
      </c>
    </row>
    <row r="66" spans="1:34" x14ac:dyDescent="0.3">
      <c r="A66" s="41" t="s">
        <v>364</v>
      </c>
      <c r="B66" s="41" t="s">
        <v>365</v>
      </c>
      <c r="C66" s="69">
        <v>43.173879542343897</v>
      </c>
      <c r="D66" s="69">
        <v>405.23114280601698</v>
      </c>
      <c r="E66" s="70">
        <f t="shared" si="11"/>
        <v>4.7010096458342501</v>
      </c>
      <c r="F66" s="70">
        <f t="shared" si="11"/>
        <v>45.572159836013277</v>
      </c>
      <c r="G66" s="70">
        <f t="shared" si="1"/>
        <v>40.87115019017903</v>
      </c>
      <c r="H66" s="72" t="str">
        <f t="shared" si="10"/>
        <v>BB</v>
      </c>
      <c r="I66" s="58" t="str">
        <f t="shared" si="2"/>
        <v/>
      </c>
      <c r="J66" s="72" t="str">
        <f t="shared" si="3"/>
        <v/>
      </c>
      <c r="U66" s="75" t="s">
        <v>365</v>
      </c>
      <c r="V66" s="81" t="e">
        <f t="shared" si="4"/>
        <v>#N/A</v>
      </c>
      <c r="W66" s="70" t="e">
        <f t="shared" si="5"/>
        <v>#N/A</v>
      </c>
      <c r="X66" s="70" t="e">
        <f t="shared" si="6"/>
        <v>#N/A</v>
      </c>
      <c r="Y66" s="70">
        <f t="shared" si="7"/>
        <v>40.87115019017903</v>
      </c>
      <c r="Z66" s="78" t="e">
        <f t="shared" si="8"/>
        <v>#N/A</v>
      </c>
      <c r="AC66" s="75" t="s">
        <v>365</v>
      </c>
      <c r="AD66" s="41" t="e">
        <f t="shared" si="12"/>
        <v>#N/A</v>
      </c>
      <c r="AE66" s="41" t="e">
        <f t="shared" si="12"/>
        <v>#N/A</v>
      </c>
      <c r="AF66" s="41" t="e">
        <f t="shared" si="12"/>
        <v>#N/A</v>
      </c>
      <c r="AG66" s="41">
        <f t="shared" si="12"/>
        <v>45.572159836013277</v>
      </c>
      <c r="AH66" s="79" t="e">
        <f t="shared" si="12"/>
        <v>#N/A</v>
      </c>
    </row>
    <row r="67" spans="1:34" x14ac:dyDescent="0.3">
      <c r="A67" s="41" t="s">
        <v>366</v>
      </c>
      <c r="B67" s="41" t="s">
        <v>367</v>
      </c>
      <c r="C67" s="69">
        <v>28.465230514035301</v>
      </c>
      <c r="D67" s="69">
        <v>579.75427864475603</v>
      </c>
      <c r="E67" s="70">
        <f t="shared" si="11"/>
        <v>3.0686444227210141</v>
      </c>
      <c r="F67" s="70">
        <f t="shared" si="11"/>
        <v>65.236691603752263</v>
      </c>
      <c r="G67" s="70">
        <f t="shared" si="1"/>
        <v>62.168047181031248</v>
      </c>
      <c r="H67" s="72" t="str">
        <f t="shared" si="10"/>
        <v>BB</v>
      </c>
      <c r="I67" s="58" t="str">
        <f t="shared" si="2"/>
        <v/>
      </c>
      <c r="J67" s="72" t="str">
        <f t="shared" si="3"/>
        <v/>
      </c>
      <c r="U67" s="75" t="s">
        <v>367</v>
      </c>
      <c r="V67" s="81" t="e">
        <f t="shared" si="4"/>
        <v>#N/A</v>
      </c>
      <c r="W67" s="70" t="e">
        <f t="shared" si="5"/>
        <v>#N/A</v>
      </c>
      <c r="X67" s="70" t="e">
        <f t="shared" si="6"/>
        <v>#N/A</v>
      </c>
      <c r="Y67" s="70">
        <f t="shared" si="7"/>
        <v>62.168047181031248</v>
      </c>
      <c r="Z67" s="78" t="e">
        <f t="shared" si="8"/>
        <v>#N/A</v>
      </c>
      <c r="AC67" s="75" t="s">
        <v>367</v>
      </c>
      <c r="AD67" s="41" t="e">
        <f t="shared" si="12"/>
        <v>#N/A</v>
      </c>
      <c r="AE67" s="41" t="e">
        <f t="shared" si="12"/>
        <v>#N/A</v>
      </c>
      <c r="AF67" s="41" t="e">
        <f t="shared" si="12"/>
        <v>#N/A</v>
      </c>
      <c r="AG67" s="41">
        <f t="shared" si="12"/>
        <v>65.236691603752263</v>
      </c>
      <c r="AH67" s="79" t="e">
        <f t="shared" si="12"/>
        <v>#N/A</v>
      </c>
    </row>
    <row r="68" spans="1:34" x14ac:dyDescent="0.3">
      <c r="A68" s="41" t="s">
        <v>368</v>
      </c>
      <c r="B68" s="41" t="s">
        <v>369</v>
      </c>
      <c r="C68" s="69">
        <v>345.61443716003902</v>
      </c>
      <c r="D68" s="69">
        <v>456.74214119961198</v>
      </c>
      <c r="E68" s="70">
        <f t="shared" si="11"/>
        <v>38.265849446139967</v>
      </c>
      <c r="F68" s="70">
        <f t="shared" si="11"/>
        <v>51.376202144964026</v>
      </c>
      <c r="G68" s="70">
        <f t="shared" si="1"/>
        <v>13.110352698824059</v>
      </c>
      <c r="H68" s="72" t="str">
        <f t="shared" si="10"/>
        <v>AB</v>
      </c>
      <c r="I68" s="58" t="str">
        <f t="shared" si="2"/>
        <v/>
      </c>
      <c r="J68" s="72" t="str">
        <f t="shared" si="3"/>
        <v/>
      </c>
      <c r="U68" s="75" t="s">
        <v>369</v>
      </c>
      <c r="V68" s="81" t="e">
        <f t="shared" si="4"/>
        <v>#N/A</v>
      </c>
      <c r="W68" s="70" t="e">
        <f t="shared" si="5"/>
        <v>#N/A</v>
      </c>
      <c r="X68" s="70">
        <f t="shared" si="6"/>
        <v>13.110352698824059</v>
      </c>
      <c r="Y68" s="70" t="e">
        <f t="shared" si="7"/>
        <v>#N/A</v>
      </c>
      <c r="Z68" s="78" t="e">
        <f t="shared" si="8"/>
        <v>#N/A</v>
      </c>
      <c r="AC68" s="75" t="s">
        <v>369</v>
      </c>
      <c r="AD68" s="41" t="e">
        <f t="shared" si="12"/>
        <v>#N/A</v>
      </c>
      <c r="AE68" s="41" t="e">
        <f t="shared" si="12"/>
        <v>#N/A</v>
      </c>
      <c r="AF68" s="41">
        <f t="shared" si="12"/>
        <v>51.376202144964026</v>
      </c>
      <c r="AG68" s="41" t="e">
        <f t="shared" si="12"/>
        <v>#N/A</v>
      </c>
      <c r="AH68" s="79" t="e">
        <f t="shared" si="12"/>
        <v>#N/A</v>
      </c>
    </row>
    <row r="69" spans="1:34" x14ac:dyDescent="0.3">
      <c r="A69" s="41" t="s">
        <v>370</v>
      </c>
      <c r="B69" s="41" t="s">
        <v>371</v>
      </c>
      <c r="C69" s="69">
        <v>30.732536558431999</v>
      </c>
      <c r="D69" s="69">
        <v>589.19217953330997</v>
      </c>
      <c r="E69" s="70">
        <f t="shared" si="11"/>
        <v>3.3202699479412052</v>
      </c>
      <c r="F69" s="70">
        <f t="shared" si="11"/>
        <v>66.30011451872457</v>
      </c>
      <c r="G69" s="70">
        <f t="shared" si="1"/>
        <v>62.979844570783364</v>
      </c>
      <c r="H69" s="72" t="str">
        <f t="shared" si="10"/>
        <v>BB</v>
      </c>
      <c r="I69" s="58" t="str">
        <f t="shared" si="2"/>
        <v/>
      </c>
      <c r="J69" s="72" t="str">
        <f t="shared" si="3"/>
        <v/>
      </c>
      <c r="U69" s="75" t="s">
        <v>371</v>
      </c>
      <c r="V69" s="81" t="e">
        <f t="shared" si="4"/>
        <v>#N/A</v>
      </c>
      <c r="W69" s="70" t="e">
        <f t="shared" si="5"/>
        <v>#N/A</v>
      </c>
      <c r="X69" s="70" t="e">
        <f t="shared" si="6"/>
        <v>#N/A</v>
      </c>
      <c r="Y69" s="70">
        <f t="shared" si="7"/>
        <v>62.979844570783364</v>
      </c>
      <c r="Z69" s="78" t="e">
        <f t="shared" si="8"/>
        <v>#N/A</v>
      </c>
      <c r="AC69" s="75" t="s">
        <v>371</v>
      </c>
      <c r="AD69" s="41" t="e">
        <f t="shared" si="12"/>
        <v>#N/A</v>
      </c>
      <c r="AE69" s="41" t="e">
        <f t="shared" si="12"/>
        <v>#N/A</v>
      </c>
      <c r="AF69" s="41" t="e">
        <f t="shared" si="12"/>
        <v>#N/A</v>
      </c>
      <c r="AG69" s="41">
        <f t="shared" si="12"/>
        <v>66.30011451872457</v>
      </c>
      <c r="AH69" s="79" t="e">
        <f t="shared" si="12"/>
        <v>#N/A</v>
      </c>
    </row>
    <row r="70" spans="1:34" x14ac:dyDescent="0.3">
      <c r="A70" s="41" t="s">
        <v>372</v>
      </c>
      <c r="B70" s="41" t="s">
        <v>373</v>
      </c>
      <c r="C70" s="69">
        <v>26.962464506717399</v>
      </c>
      <c r="D70" s="69">
        <v>560.05691786304999</v>
      </c>
      <c r="E70" s="70">
        <f t="shared" si="11"/>
        <v>2.901867517234912</v>
      </c>
      <c r="F70" s="70">
        <f t="shared" si="11"/>
        <v>63.017275965986165</v>
      </c>
      <c r="G70" s="70">
        <f t="shared" si="1"/>
        <v>60.115408448751253</v>
      </c>
      <c r="H70" s="72" t="str">
        <f t="shared" si="10"/>
        <v>BB</v>
      </c>
      <c r="I70" s="58" t="str">
        <f t="shared" si="2"/>
        <v/>
      </c>
      <c r="J70" s="72" t="str">
        <f t="shared" si="3"/>
        <v/>
      </c>
      <c r="U70" s="75" t="s">
        <v>373</v>
      </c>
      <c r="V70" s="81" t="e">
        <f t="shared" si="4"/>
        <v>#N/A</v>
      </c>
      <c r="W70" s="70" t="e">
        <f t="shared" si="5"/>
        <v>#N/A</v>
      </c>
      <c r="X70" s="70" t="e">
        <f t="shared" si="6"/>
        <v>#N/A</v>
      </c>
      <c r="Y70" s="70">
        <f t="shared" si="7"/>
        <v>60.115408448751253</v>
      </c>
      <c r="Z70" s="78" t="e">
        <f t="shared" si="8"/>
        <v>#N/A</v>
      </c>
      <c r="AC70" s="75" t="s">
        <v>373</v>
      </c>
      <c r="AD70" s="41" t="e">
        <f t="shared" si="12"/>
        <v>#N/A</v>
      </c>
      <c r="AE70" s="41" t="e">
        <f t="shared" si="12"/>
        <v>#N/A</v>
      </c>
      <c r="AF70" s="41" t="e">
        <f t="shared" si="12"/>
        <v>#N/A</v>
      </c>
      <c r="AG70" s="41">
        <f t="shared" si="12"/>
        <v>63.017275965986165</v>
      </c>
      <c r="AH70" s="79" t="e">
        <f t="shared" si="12"/>
        <v>#N/A</v>
      </c>
    </row>
    <row r="71" spans="1:34" x14ac:dyDescent="0.3">
      <c r="A71" s="41" t="s">
        <v>374</v>
      </c>
      <c r="B71" s="41" t="s">
        <v>375</v>
      </c>
      <c r="C71" s="69">
        <v>323.31690673688797</v>
      </c>
      <c r="D71" s="69">
        <v>434.01760113153102</v>
      </c>
      <c r="E71" s="70">
        <f t="shared" si="11"/>
        <v>35.791270499153789</v>
      </c>
      <c r="F71" s="70">
        <f t="shared" si="11"/>
        <v>48.81569669719952</v>
      </c>
      <c r="G71" s="70">
        <f t="shared" si="1"/>
        <v>13.024426198045731</v>
      </c>
      <c r="H71" s="72" t="str">
        <f t="shared" si="10"/>
        <v>AB</v>
      </c>
      <c r="I71" s="58" t="str">
        <f t="shared" si="2"/>
        <v/>
      </c>
      <c r="J71" s="72" t="str">
        <f t="shared" si="3"/>
        <v/>
      </c>
      <c r="U71" s="75" t="s">
        <v>375</v>
      </c>
      <c r="V71" s="81" t="e">
        <f t="shared" si="4"/>
        <v>#N/A</v>
      </c>
      <c r="W71" s="70" t="e">
        <f t="shared" si="5"/>
        <v>#N/A</v>
      </c>
      <c r="X71" s="70">
        <f t="shared" si="6"/>
        <v>13.024426198045731</v>
      </c>
      <c r="Y71" s="70" t="e">
        <f t="shared" si="7"/>
        <v>#N/A</v>
      </c>
      <c r="Z71" s="78" t="e">
        <f t="shared" si="8"/>
        <v>#N/A</v>
      </c>
      <c r="AC71" s="75" t="s">
        <v>375</v>
      </c>
      <c r="AD71" s="41" t="e">
        <f t="shared" si="12"/>
        <v>#N/A</v>
      </c>
      <c r="AE71" s="41" t="e">
        <f t="shared" si="12"/>
        <v>#N/A</v>
      </c>
      <c r="AF71" s="41">
        <f t="shared" si="12"/>
        <v>48.81569669719952</v>
      </c>
      <c r="AG71" s="41" t="e">
        <f t="shared" si="12"/>
        <v>#N/A</v>
      </c>
      <c r="AH71" s="79" t="e">
        <f t="shared" si="12"/>
        <v>#N/A</v>
      </c>
    </row>
    <row r="72" spans="1:34" x14ac:dyDescent="0.3">
      <c r="A72" s="41" t="s">
        <v>376</v>
      </c>
      <c r="B72" s="41" t="s">
        <v>377</v>
      </c>
      <c r="C72" s="69">
        <v>32.516167484445297</v>
      </c>
      <c r="D72" s="69">
        <v>635.17432849870295</v>
      </c>
      <c r="E72" s="70">
        <f t="shared" si="11"/>
        <v>3.5182172297676839</v>
      </c>
      <c r="F72" s="70">
        <f t="shared" si="11"/>
        <v>71.481189364379318</v>
      </c>
      <c r="G72" s="70">
        <f t="shared" si="1"/>
        <v>67.962972134611633</v>
      </c>
      <c r="H72" s="72" t="str">
        <f t="shared" si="10"/>
        <v>BB</v>
      </c>
      <c r="I72" s="58" t="str">
        <f t="shared" si="2"/>
        <v/>
      </c>
      <c r="J72" s="72" t="str">
        <f t="shared" si="3"/>
        <v/>
      </c>
      <c r="U72" s="75" t="s">
        <v>377</v>
      </c>
      <c r="V72" s="81" t="e">
        <f t="shared" si="4"/>
        <v>#N/A</v>
      </c>
      <c r="W72" s="70" t="e">
        <f t="shared" si="5"/>
        <v>#N/A</v>
      </c>
      <c r="X72" s="70" t="e">
        <f t="shared" si="6"/>
        <v>#N/A</v>
      </c>
      <c r="Y72" s="70">
        <f t="shared" si="7"/>
        <v>67.962972134611633</v>
      </c>
      <c r="Z72" s="78" t="e">
        <f t="shared" si="8"/>
        <v>#N/A</v>
      </c>
      <c r="AC72" s="75" t="s">
        <v>377</v>
      </c>
      <c r="AD72" s="41" t="e">
        <f t="shared" si="12"/>
        <v>#N/A</v>
      </c>
      <c r="AE72" s="41" t="e">
        <f t="shared" si="12"/>
        <v>#N/A</v>
      </c>
      <c r="AF72" s="41" t="e">
        <f t="shared" si="12"/>
        <v>#N/A</v>
      </c>
      <c r="AG72" s="41">
        <f t="shared" si="12"/>
        <v>71.481189364379318</v>
      </c>
      <c r="AH72" s="79" t="e">
        <f t="shared" si="12"/>
        <v>#N/A</v>
      </c>
    </row>
    <row r="73" spans="1:34" x14ac:dyDescent="0.3">
      <c r="A73" s="41" t="s">
        <v>378</v>
      </c>
      <c r="B73" s="41" t="s">
        <v>379</v>
      </c>
      <c r="C73" s="69">
        <v>341.70778663971703</v>
      </c>
      <c r="D73" s="69">
        <v>493.49437206703999</v>
      </c>
      <c r="E73" s="70">
        <f t="shared" ref="E73:F104" si="13">(C73-MIN(C$9:C$104))/(MAX(C$9:C$104)-MIN(C$9:C$104))*100</f>
        <v>37.832289542986565</v>
      </c>
      <c r="F73" s="70">
        <f t="shared" si="13"/>
        <v>55.517288700362677</v>
      </c>
      <c r="G73" s="70">
        <f t="shared" ref="G73:G104" si="14">F73-E73</f>
        <v>17.684999157376112</v>
      </c>
      <c r="H73" s="72" t="str">
        <f t="shared" si="10"/>
        <v>AB</v>
      </c>
      <c r="I73" s="58" t="str">
        <f t="shared" ref="I73:I104" si="15">IF(AND(E73&lt;$R$15,F73&lt;$S$11),G73,"")</f>
        <v/>
      </c>
      <c r="J73" s="72" t="str">
        <f t="shared" ref="J73:J104" si="16">IF(OR(AND(($S$33-$S$38)&lt;G73,($S$33+$S$38)&gt;G73),AND(($S$36-$S$38)&lt;G73,($S$36+$S$38)&gt;G73)),"CHECK","")</f>
        <v/>
      </c>
      <c r="U73" s="75" t="s">
        <v>379</v>
      </c>
      <c r="V73" s="81" t="e">
        <f t="shared" ref="V73:V104" si="17">IF(I73="",NA(),G73)</f>
        <v>#N/A</v>
      </c>
      <c r="W73" s="70" t="e">
        <f t="shared" ref="W73:W104" si="18">IF(AND(I73="",G73&lt;$S$33),G73,NA())</f>
        <v>#N/A</v>
      </c>
      <c r="X73" s="70">
        <f t="shared" ref="X73:X104" si="19">IF(AND(I73="",G73&lt;$S$36,G73&gt;$S$33),G73,NA())</f>
        <v>17.684999157376112</v>
      </c>
      <c r="Y73" s="70" t="e">
        <f t="shared" ref="Y73:Y104" si="20">IF(AND(I73="",G73&gt;$S$36),G73,NA())</f>
        <v>#N/A</v>
      </c>
      <c r="Z73" s="78" t="e">
        <f t="shared" ref="Z73:Z104" si="21">IF(J73="CHECK",G73,NA())</f>
        <v>#N/A</v>
      </c>
      <c r="AC73" s="75" t="s">
        <v>379</v>
      </c>
      <c r="AD73" s="41" t="e">
        <f t="shared" ref="AD73:AH104" si="22">IF(V73&lt;&gt;"#N/A",$F73,"")</f>
        <v>#N/A</v>
      </c>
      <c r="AE73" s="41" t="e">
        <f t="shared" si="22"/>
        <v>#N/A</v>
      </c>
      <c r="AF73" s="41">
        <f t="shared" si="22"/>
        <v>55.517288700362677</v>
      </c>
      <c r="AG73" s="41" t="e">
        <f t="shared" si="22"/>
        <v>#N/A</v>
      </c>
      <c r="AH73" s="79" t="e">
        <f t="shared" si="22"/>
        <v>#N/A</v>
      </c>
    </row>
    <row r="74" spans="1:34" x14ac:dyDescent="0.3">
      <c r="A74" s="41" t="s">
        <v>380</v>
      </c>
      <c r="B74" s="41" t="s">
        <v>381</v>
      </c>
      <c r="C74" s="69">
        <v>832.35171614133003</v>
      </c>
      <c r="D74" s="69">
        <v>15.042879941199301</v>
      </c>
      <c r="E74" s="70">
        <f t="shared" si="13"/>
        <v>92.283931288506878</v>
      </c>
      <c r="F74" s="70">
        <f t="shared" si="13"/>
        <v>1.6073900441508484</v>
      </c>
      <c r="G74" s="70">
        <f t="shared" si="14"/>
        <v>-90.676541244356031</v>
      </c>
      <c r="H74" s="72" t="str">
        <f t="shared" si="10"/>
        <v>AA</v>
      </c>
      <c r="I74" s="58" t="str">
        <f t="shared" si="15"/>
        <v/>
      </c>
      <c r="J74" s="72" t="str">
        <f t="shared" si="16"/>
        <v/>
      </c>
      <c r="U74" s="75" t="s">
        <v>381</v>
      </c>
      <c r="V74" s="81" t="e">
        <f t="shared" si="17"/>
        <v>#N/A</v>
      </c>
      <c r="W74" s="70">
        <f t="shared" si="18"/>
        <v>-90.676541244356031</v>
      </c>
      <c r="X74" s="70" t="e">
        <f t="shared" si="19"/>
        <v>#N/A</v>
      </c>
      <c r="Y74" s="70" t="e">
        <f t="shared" si="20"/>
        <v>#N/A</v>
      </c>
      <c r="Z74" s="78" t="e">
        <f t="shared" si="21"/>
        <v>#N/A</v>
      </c>
      <c r="AC74" s="75" t="s">
        <v>381</v>
      </c>
      <c r="AD74" s="41" t="e">
        <f t="shared" si="22"/>
        <v>#N/A</v>
      </c>
      <c r="AE74" s="41">
        <f t="shared" si="22"/>
        <v>1.6073900441508484</v>
      </c>
      <c r="AF74" s="41" t="e">
        <f t="shared" si="22"/>
        <v>#N/A</v>
      </c>
      <c r="AG74" s="41" t="e">
        <f t="shared" si="22"/>
        <v>#N/A</v>
      </c>
      <c r="AH74" s="79" t="e">
        <f t="shared" si="22"/>
        <v>#N/A</v>
      </c>
    </row>
    <row r="75" spans="1:34" x14ac:dyDescent="0.3">
      <c r="A75" s="41" t="s">
        <v>382</v>
      </c>
      <c r="B75" s="41" t="s">
        <v>383</v>
      </c>
      <c r="C75" s="69">
        <v>255.91781350572799</v>
      </c>
      <c r="D75" s="69">
        <v>382.70186959433403</v>
      </c>
      <c r="E75" s="70">
        <f t="shared" si="13"/>
        <v>28.311322092732137</v>
      </c>
      <c r="F75" s="70">
        <f t="shared" si="13"/>
        <v>43.033656235066225</v>
      </c>
      <c r="G75" s="70">
        <f t="shared" si="14"/>
        <v>14.722334142334088</v>
      </c>
      <c r="H75" s="72" t="str">
        <f t="shared" si="10"/>
        <v>AB</v>
      </c>
      <c r="I75" s="58" t="str">
        <f t="shared" si="15"/>
        <v/>
      </c>
      <c r="J75" s="72" t="str">
        <f t="shared" si="16"/>
        <v/>
      </c>
      <c r="U75" s="75" t="s">
        <v>383</v>
      </c>
      <c r="V75" s="81" t="e">
        <f t="shared" si="17"/>
        <v>#N/A</v>
      </c>
      <c r="W75" s="70" t="e">
        <f t="shared" si="18"/>
        <v>#N/A</v>
      </c>
      <c r="X75" s="70">
        <f t="shared" si="19"/>
        <v>14.722334142334088</v>
      </c>
      <c r="Y75" s="70" t="e">
        <f t="shared" si="20"/>
        <v>#N/A</v>
      </c>
      <c r="Z75" s="78" t="e">
        <f t="shared" si="21"/>
        <v>#N/A</v>
      </c>
      <c r="AC75" s="75" t="s">
        <v>383</v>
      </c>
      <c r="AD75" s="41" t="e">
        <f t="shared" si="22"/>
        <v>#N/A</v>
      </c>
      <c r="AE75" s="41" t="e">
        <f t="shared" si="22"/>
        <v>#N/A</v>
      </c>
      <c r="AF75" s="41">
        <f t="shared" si="22"/>
        <v>43.033656235066225</v>
      </c>
      <c r="AG75" s="41" t="e">
        <f t="shared" si="22"/>
        <v>#N/A</v>
      </c>
      <c r="AH75" s="79" t="e">
        <f t="shared" si="22"/>
        <v>#N/A</v>
      </c>
    </row>
    <row r="76" spans="1:34" x14ac:dyDescent="0.3">
      <c r="A76" s="41" t="s">
        <v>384</v>
      </c>
      <c r="B76" s="41" t="s">
        <v>385</v>
      </c>
      <c r="C76" s="69">
        <v>26.099479501523099</v>
      </c>
      <c r="D76" s="69">
        <v>633.83640468147803</v>
      </c>
      <c r="E76" s="70">
        <f t="shared" si="13"/>
        <v>2.8060934792633656</v>
      </c>
      <c r="F76" s="70">
        <f t="shared" si="13"/>
        <v>71.330437744657431</v>
      </c>
      <c r="G76" s="70">
        <f t="shared" si="14"/>
        <v>68.524344265394063</v>
      </c>
      <c r="H76" s="72" t="str">
        <f t="shared" si="10"/>
        <v>BB</v>
      </c>
      <c r="I76" s="58" t="str">
        <f t="shared" si="15"/>
        <v/>
      </c>
      <c r="J76" s="72" t="str">
        <f t="shared" si="16"/>
        <v/>
      </c>
      <c r="U76" s="75" t="s">
        <v>385</v>
      </c>
      <c r="V76" s="81" t="e">
        <f t="shared" si="17"/>
        <v>#N/A</v>
      </c>
      <c r="W76" s="70" t="e">
        <f t="shared" si="18"/>
        <v>#N/A</v>
      </c>
      <c r="X76" s="70" t="e">
        <f t="shared" si="19"/>
        <v>#N/A</v>
      </c>
      <c r="Y76" s="70">
        <f t="shared" si="20"/>
        <v>68.524344265394063</v>
      </c>
      <c r="Z76" s="78" t="e">
        <f t="shared" si="21"/>
        <v>#N/A</v>
      </c>
      <c r="AC76" s="75" t="s">
        <v>385</v>
      </c>
      <c r="AD76" s="41" t="e">
        <f t="shared" si="22"/>
        <v>#N/A</v>
      </c>
      <c r="AE76" s="41" t="e">
        <f t="shared" si="22"/>
        <v>#N/A</v>
      </c>
      <c r="AF76" s="41" t="e">
        <f t="shared" si="22"/>
        <v>#N/A</v>
      </c>
      <c r="AG76" s="41">
        <f t="shared" si="22"/>
        <v>71.330437744657431</v>
      </c>
      <c r="AH76" s="79" t="e">
        <f t="shared" si="22"/>
        <v>#N/A</v>
      </c>
    </row>
    <row r="77" spans="1:34" x14ac:dyDescent="0.3">
      <c r="A77" s="41" t="s">
        <v>386</v>
      </c>
      <c r="B77" s="41" t="s">
        <v>387</v>
      </c>
      <c r="C77" s="69">
        <v>271.15638494269501</v>
      </c>
      <c r="D77" s="69">
        <v>395.06650230527401</v>
      </c>
      <c r="E77" s="70">
        <f t="shared" si="13"/>
        <v>30.002498081482486</v>
      </c>
      <c r="F77" s="70">
        <f t="shared" si="13"/>
        <v>44.426850962929535</v>
      </c>
      <c r="G77" s="70">
        <f t="shared" si="14"/>
        <v>14.424352881447049</v>
      </c>
      <c r="H77" s="72" t="str">
        <f t="shared" si="10"/>
        <v>AB</v>
      </c>
      <c r="I77" s="58" t="str">
        <f t="shared" si="15"/>
        <v/>
      </c>
      <c r="J77" s="72" t="str">
        <f t="shared" si="16"/>
        <v/>
      </c>
      <c r="U77" s="75" t="s">
        <v>387</v>
      </c>
      <c r="V77" s="81" t="e">
        <f t="shared" si="17"/>
        <v>#N/A</v>
      </c>
      <c r="W77" s="70" t="e">
        <f t="shared" si="18"/>
        <v>#N/A</v>
      </c>
      <c r="X77" s="70">
        <f t="shared" si="19"/>
        <v>14.424352881447049</v>
      </c>
      <c r="Y77" s="70" t="e">
        <f t="shared" si="20"/>
        <v>#N/A</v>
      </c>
      <c r="Z77" s="78" t="e">
        <f t="shared" si="21"/>
        <v>#N/A</v>
      </c>
      <c r="AC77" s="75" t="s">
        <v>387</v>
      </c>
      <c r="AD77" s="41" t="e">
        <f t="shared" si="22"/>
        <v>#N/A</v>
      </c>
      <c r="AE77" s="41" t="e">
        <f t="shared" si="22"/>
        <v>#N/A</v>
      </c>
      <c r="AF77" s="41">
        <f t="shared" si="22"/>
        <v>44.426850962929535</v>
      </c>
      <c r="AG77" s="41" t="e">
        <f t="shared" si="22"/>
        <v>#N/A</v>
      </c>
      <c r="AH77" s="79" t="e">
        <f t="shared" si="22"/>
        <v>#N/A</v>
      </c>
    </row>
    <row r="78" spans="1:34" x14ac:dyDescent="0.3">
      <c r="A78" s="41" t="s">
        <v>388</v>
      </c>
      <c r="B78" s="41" t="s">
        <v>389</v>
      </c>
      <c r="C78" s="69">
        <v>58.356646607360297</v>
      </c>
      <c r="D78" s="69">
        <v>357.58362394150402</v>
      </c>
      <c r="E78" s="70">
        <f t="shared" si="13"/>
        <v>6.3859924678366164</v>
      </c>
      <c r="F78" s="70">
        <f t="shared" si="13"/>
        <v>40.203438125495062</v>
      </c>
      <c r="G78" s="70">
        <f t="shared" si="14"/>
        <v>33.817445657658446</v>
      </c>
      <c r="H78" s="72" t="s">
        <v>189</v>
      </c>
      <c r="I78" s="58" t="str">
        <f t="shared" si="15"/>
        <v/>
      </c>
      <c r="J78" s="72"/>
      <c r="U78" s="75" t="s">
        <v>389</v>
      </c>
      <c r="V78" s="81" t="e">
        <f t="shared" si="17"/>
        <v>#N/A</v>
      </c>
      <c r="W78" s="70" t="e">
        <f t="shared" si="18"/>
        <v>#N/A</v>
      </c>
      <c r="X78" s="70">
        <f t="shared" si="19"/>
        <v>33.817445657658446</v>
      </c>
      <c r="Y78" s="70" t="e">
        <f t="shared" si="20"/>
        <v>#N/A</v>
      </c>
      <c r="Z78" s="78" t="e">
        <f t="shared" si="21"/>
        <v>#N/A</v>
      </c>
      <c r="AC78" s="75" t="s">
        <v>389</v>
      </c>
      <c r="AD78" s="41" t="e">
        <f t="shared" si="22"/>
        <v>#N/A</v>
      </c>
      <c r="AE78" s="41" t="e">
        <f t="shared" si="22"/>
        <v>#N/A</v>
      </c>
      <c r="AF78" s="41">
        <f t="shared" si="22"/>
        <v>40.203438125495062</v>
      </c>
      <c r="AG78" s="41" t="e">
        <f t="shared" si="22"/>
        <v>#N/A</v>
      </c>
      <c r="AH78" s="79" t="e">
        <f t="shared" si="22"/>
        <v>#N/A</v>
      </c>
    </row>
    <row r="79" spans="1:34" x14ac:dyDescent="0.3">
      <c r="A79" s="41" t="s">
        <v>390</v>
      </c>
      <c r="B79" s="41" t="s">
        <v>391</v>
      </c>
      <c r="C79" s="69">
        <v>686.37008000056699</v>
      </c>
      <c r="D79" s="69">
        <v>45.208902016786404</v>
      </c>
      <c r="E79" s="70">
        <f t="shared" si="13"/>
        <v>76.082895721560988</v>
      </c>
      <c r="F79" s="70">
        <f t="shared" si="13"/>
        <v>5.0063703372841379</v>
      </c>
      <c r="G79" s="70">
        <f t="shared" si="14"/>
        <v>-71.076525384276849</v>
      </c>
      <c r="H79" s="72" t="str">
        <f t="shared" si="10"/>
        <v>AA</v>
      </c>
      <c r="I79" s="58" t="str">
        <f t="shared" si="15"/>
        <v/>
      </c>
      <c r="J79" s="72" t="str">
        <f t="shared" si="16"/>
        <v/>
      </c>
      <c r="U79" s="75" t="s">
        <v>391</v>
      </c>
      <c r="V79" s="81" t="e">
        <f t="shared" si="17"/>
        <v>#N/A</v>
      </c>
      <c r="W79" s="70">
        <f t="shared" si="18"/>
        <v>-71.076525384276849</v>
      </c>
      <c r="X79" s="70" t="e">
        <f t="shared" si="19"/>
        <v>#N/A</v>
      </c>
      <c r="Y79" s="70" t="e">
        <f t="shared" si="20"/>
        <v>#N/A</v>
      </c>
      <c r="Z79" s="78" t="e">
        <f t="shared" si="21"/>
        <v>#N/A</v>
      </c>
      <c r="AC79" s="75" t="s">
        <v>391</v>
      </c>
      <c r="AD79" s="41" t="e">
        <f t="shared" si="22"/>
        <v>#N/A</v>
      </c>
      <c r="AE79" s="41">
        <f t="shared" si="22"/>
        <v>5.0063703372841379</v>
      </c>
      <c r="AF79" s="41" t="e">
        <f t="shared" si="22"/>
        <v>#N/A</v>
      </c>
      <c r="AG79" s="41" t="e">
        <f t="shared" si="22"/>
        <v>#N/A</v>
      </c>
      <c r="AH79" s="79" t="e">
        <f t="shared" si="22"/>
        <v>#N/A</v>
      </c>
    </row>
    <row r="80" spans="1:34" x14ac:dyDescent="0.3">
      <c r="A80" s="41" t="s">
        <v>392</v>
      </c>
      <c r="B80" s="41" t="s">
        <v>393</v>
      </c>
      <c r="C80" s="69">
        <v>598.79085262048602</v>
      </c>
      <c r="D80" s="69">
        <v>20.570926276805999</v>
      </c>
      <c r="E80" s="70">
        <f t="shared" si="13"/>
        <v>66.363356913664745</v>
      </c>
      <c r="F80" s="70">
        <f t="shared" si="13"/>
        <v>2.2302670183562441</v>
      </c>
      <c r="G80" s="70">
        <f t="shared" si="14"/>
        <v>-64.133089895308501</v>
      </c>
      <c r="H80" s="72" t="str">
        <f t="shared" si="10"/>
        <v>AA</v>
      </c>
      <c r="I80" s="58" t="str">
        <f t="shared" si="15"/>
        <v/>
      </c>
      <c r="J80" s="72" t="str">
        <f t="shared" si="16"/>
        <v/>
      </c>
      <c r="U80" s="75" t="s">
        <v>393</v>
      </c>
      <c r="V80" s="81" t="e">
        <f t="shared" si="17"/>
        <v>#N/A</v>
      </c>
      <c r="W80" s="70">
        <f t="shared" si="18"/>
        <v>-64.133089895308501</v>
      </c>
      <c r="X80" s="70" t="e">
        <f t="shared" si="19"/>
        <v>#N/A</v>
      </c>
      <c r="Y80" s="70" t="e">
        <f t="shared" si="20"/>
        <v>#N/A</v>
      </c>
      <c r="Z80" s="78" t="e">
        <f t="shared" si="21"/>
        <v>#N/A</v>
      </c>
      <c r="AC80" s="75" t="s">
        <v>393</v>
      </c>
      <c r="AD80" s="41" t="e">
        <f t="shared" si="22"/>
        <v>#N/A</v>
      </c>
      <c r="AE80" s="41">
        <f t="shared" si="22"/>
        <v>2.2302670183562441</v>
      </c>
      <c r="AF80" s="41" t="e">
        <f t="shared" si="22"/>
        <v>#N/A</v>
      </c>
      <c r="AG80" s="41" t="e">
        <f t="shared" si="22"/>
        <v>#N/A</v>
      </c>
      <c r="AH80" s="79" t="e">
        <f t="shared" si="22"/>
        <v>#N/A</v>
      </c>
    </row>
    <row r="81" spans="1:34" x14ac:dyDescent="0.3">
      <c r="A81" s="41" t="s">
        <v>394</v>
      </c>
      <c r="B81" s="41" t="s">
        <v>395</v>
      </c>
      <c r="C81" s="69">
        <v>259.49910020713702</v>
      </c>
      <c r="D81" s="69">
        <v>364.69271037585901</v>
      </c>
      <c r="E81" s="70">
        <f t="shared" si="13"/>
        <v>28.708773133553546</v>
      </c>
      <c r="F81" s="70">
        <f t="shared" si="13"/>
        <v>41.00446003789726</v>
      </c>
      <c r="G81" s="70">
        <f t="shared" si="14"/>
        <v>12.295686904343714</v>
      </c>
      <c r="H81" s="72" t="str">
        <f t="shared" si="10"/>
        <v>AB</v>
      </c>
      <c r="I81" s="58" t="str">
        <f t="shared" si="15"/>
        <v/>
      </c>
      <c r="J81" s="72" t="str">
        <f t="shared" si="16"/>
        <v/>
      </c>
      <c r="U81" s="75" t="s">
        <v>395</v>
      </c>
      <c r="V81" s="81" t="e">
        <f t="shared" si="17"/>
        <v>#N/A</v>
      </c>
      <c r="W81" s="70" t="e">
        <f t="shared" si="18"/>
        <v>#N/A</v>
      </c>
      <c r="X81" s="70">
        <f t="shared" si="19"/>
        <v>12.295686904343714</v>
      </c>
      <c r="Y81" s="70" t="e">
        <f t="shared" si="20"/>
        <v>#N/A</v>
      </c>
      <c r="Z81" s="78" t="e">
        <f t="shared" si="21"/>
        <v>#N/A</v>
      </c>
      <c r="AC81" s="75" t="s">
        <v>395</v>
      </c>
      <c r="AD81" s="41" t="e">
        <f t="shared" si="22"/>
        <v>#N/A</v>
      </c>
      <c r="AE81" s="41" t="e">
        <f t="shared" si="22"/>
        <v>#N/A</v>
      </c>
      <c r="AF81" s="41">
        <f t="shared" si="22"/>
        <v>41.00446003789726</v>
      </c>
      <c r="AG81" s="41" t="e">
        <f t="shared" si="22"/>
        <v>#N/A</v>
      </c>
      <c r="AH81" s="79" t="e">
        <f t="shared" si="22"/>
        <v>#N/A</v>
      </c>
    </row>
    <row r="82" spans="1:34" x14ac:dyDescent="0.3">
      <c r="A82" s="41" t="s">
        <v>396</v>
      </c>
      <c r="B82" s="41" t="s">
        <v>397</v>
      </c>
      <c r="C82" s="69">
        <v>344.84150351781801</v>
      </c>
      <c r="D82" s="69">
        <v>490.55826850780699</v>
      </c>
      <c r="E82" s="70">
        <f t="shared" si="13"/>
        <v>38.180069304475865</v>
      </c>
      <c r="F82" s="70">
        <f t="shared" si="13"/>
        <v>55.186460919642201</v>
      </c>
      <c r="G82" s="70">
        <f t="shared" si="14"/>
        <v>17.006391615166336</v>
      </c>
      <c r="H82" s="72" t="str">
        <f t="shared" si="10"/>
        <v>AB</v>
      </c>
      <c r="I82" s="58" t="str">
        <f t="shared" si="15"/>
        <v/>
      </c>
      <c r="J82" s="72" t="str">
        <f t="shared" si="16"/>
        <v/>
      </c>
      <c r="U82" s="75" t="s">
        <v>397</v>
      </c>
      <c r="V82" s="81" t="e">
        <f t="shared" si="17"/>
        <v>#N/A</v>
      </c>
      <c r="W82" s="70" t="e">
        <f t="shared" si="18"/>
        <v>#N/A</v>
      </c>
      <c r="X82" s="70">
        <f t="shared" si="19"/>
        <v>17.006391615166336</v>
      </c>
      <c r="Y82" s="70" t="e">
        <f t="shared" si="20"/>
        <v>#N/A</v>
      </c>
      <c r="Z82" s="78" t="e">
        <f t="shared" si="21"/>
        <v>#N/A</v>
      </c>
      <c r="AC82" s="75" t="s">
        <v>397</v>
      </c>
      <c r="AD82" s="41" t="e">
        <f t="shared" si="22"/>
        <v>#N/A</v>
      </c>
      <c r="AE82" s="41" t="e">
        <f t="shared" si="22"/>
        <v>#N/A</v>
      </c>
      <c r="AF82" s="41">
        <f t="shared" si="22"/>
        <v>55.186460919642201</v>
      </c>
      <c r="AG82" s="41" t="e">
        <f t="shared" si="22"/>
        <v>#N/A</v>
      </c>
      <c r="AH82" s="79" t="e">
        <f t="shared" si="22"/>
        <v>#N/A</v>
      </c>
    </row>
    <row r="83" spans="1:34" x14ac:dyDescent="0.3">
      <c r="A83" s="41" t="s">
        <v>398</v>
      </c>
      <c r="B83" s="41" t="s">
        <v>399</v>
      </c>
      <c r="C83" s="69">
        <v>692.30721842375499</v>
      </c>
      <c r="D83" s="69">
        <v>12.5513552426019</v>
      </c>
      <c r="E83" s="70">
        <f t="shared" si="13"/>
        <v>76.741799082989274</v>
      </c>
      <c r="F83" s="70">
        <f t="shared" si="13"/>
        <v>1.3266555366586936</v>
      </c>
      <c r="G83" s="70">
        <f t="shared" si="14"/>
        <v>-75.415143546330583</v>
      </c>
      <c r="H83" s="72" t="str">
        <f t="shared" si="10"/>
        <v>AA</v>
      </c>
      <c r="I83" s="58" t="str">
        <f t="shared" si="15"/>
        <v/>
      </c>
      <c r="J83" s="72" t="str">
        <f t="shared" si="16"/>
        <v/>
      </c>
      <c r="U83" s="75" t="s">
        <v>399</v>
      </c>
      <c r="V83" s="81" t="e">
        <f t="shared" si="17"/>
        <v>#N/A</v>
      </c>
      <c r="W83" s="70">
        <f t="shared" si="18"/>
        <v>-75.415143546330583</v>
      </c>
      <c r="X83" s="70" t="e">
        <f t="shared" si="19"/>
        <v>#N/A</v>
      </c>
      <c r="Y83" s="70" t="e">
        <f t="shared" si="20"/>
        <v>#N/A</v>
      </c>
      <c r="Z83" s="78" t="e">
        <f t="shared" si="21"/>
        <v>#N/A</v>
      </c>
      <c r="AC83" s="75" t="s">
        <v>399</v>
      </c>
      <c r="AD83" s="41" t="e">
        <f t="shared" si="22"/>
        <v>#N/A</v>
      </c>
      <c r="AE83" s="41">
        <f t="shared" si="22"/>
        <v>1.3266555366586936</v>
      </c>
      <c r="AF83" s="41" t="e">
        <f t="shared" si="22"/>
        <v>#N/A</v>
      </c>
      <c r="AG83" s="41" t="e">
        <f t="shared" si="22"/>
        <v>#N/A</v>
      </c>
      <c r="AH83" s="79" t="e">
        <f t="shared" si="22"/>
        <v>#N/A</v>
      </c>
    </row>
    <row r="84" spans="1:34" x14ac:dyDescent="0.3">
      <c r="A84" s="41" t="s">
        <v>400</v>
      </c>
      <c r="B84" s="41" t="s">
        <v>401</v>
      </c>
      <c r="C84" s="69">
        <v>394.49141362593201</v>
      </c>
      <c r="D84" s="69">
        <v>525.71004956864999</v>
      </c>
      <c r="E84" s="70">
        <f t="shared" si="13"/>
        <v>43.690214147499802</v>
      </c>
      <c r="F84" s="70">
        <f t="shared" si="13"/>
        <v>59.147215532728396</v>
      </c>
      <c r="G84" s="70">
        <f t="shared" si="14"/>
        <v>15.457001385228594</v>
      </c>
      <c r="H84" s="72" t="str">
        <f t="shared" si="10"/>
        <v>AB</v>
      </c>
      <c r="I84" s="58" t="str">
        <f t="shared" si="15"/>
        <v/>
      </c>
      <c r="J84" s="72" t="str">
        <f t="shared" si="16"/>
        <v/>
      </c>
      <c r="U84" s="75" t="s">
        <v>401</v>
      </c>
      <c r="V84" s="81" t="e">
        <f t="shared" si="17"/>
        <v>#N/A</v>
      </c>
      <c r="W84" s="70" t="e">
        <f t="shared" si="18"/>
        <v>#N/A</v>
      </c>
      <c r="X84" s="70">
        <f t="shared" si="19"/>
        <v>15.457001385228594</v>
      </c>
      <c r="Y84" s="70" t="e">
        <f t="shared" si="20"/>
        <v>#N/A</v>
      </c>
      <c r="Z84" s="78" t="e">
        <f t="shared" si="21"/>
        <v>#N/A</v>
      </c>
      <c r="AC84" s="75" t="s">
        <v>401</v>
      </c>
      <c r="AD84" s="41" t="e">
        <f t="shared" si="22"/>
        <v>#N/A</v>
      </c>
      <c r="AE84" s="41" t="e">
        <f t="shared" si="22"/>
        <v>#N/A</v>
      </c>
      <c r="AF84" s="41">
        <f t="shared" si="22"/>
        <v>59.147215532728396</v>
      </c>
      <c r="AG84" s="41" t="e">
        <f t="shared" si="22"/>
        <v>#N/A</v>
      </c>
      <c r="AH84" s="79" t="e">
        <f t="shared" si="22"/>
        <v>#N/A</v>
      </c>
    </row>
    <row r="85" spans="1:34" x14ac:dyDescent="0.3">
      <c r="A85" s="41" t="s">
        <v>402</v>
      </c>
      <c r="B85" s="41" t="s">
        <v>403</v>
      </c>
      <c r="C85" s="69">
        <v>747.73301700272395</v>
      </c>
      <c r="D85" s="69">
        <v>16.786935746429702</v>
      </c>
      <c r="E85" s="70">
        <f t="shared" si="13"/>
        <v>82.892951774814165</v>
      </c>
      <c r="F85" s="70">
        <f t="shared" si="13"/>
        <v>1.8039029054505256</v>
      </c>
      <c r="G85" s="70">
        <f t="shared" si="14"/>
        <v>-81.089048869363637</v>
      </c>
      <c r="H85" s="72" t="str">
        <f t="shared" ref="H85:H104" si="23">_xlfn.IFS(AND(E85&lt;$R$15,F85&lt;$S$11),"No amplification",G85&gt;$S$36,"BB",G85&lt;$S$33,"AA",AND(G85&lt;$S$36,G85&gt;$S$33),"AB")</f>
        <v>AA</v>
      </c>
      <c r="I85" s="58" t="str">
        <f t="shared" si="15"/>
        <v/>
      </c>
      <c r="J85" s="72" t="str">
        <f t="shared" si="16"/>
        <v/>
      </c>
      <c r="U85" s="75" t="s">
        <v>403</v>
      </c>
      <c r="V85" s="81" t="e">
        <f t="shared" si="17"/>
        <v>#N/A</v>
      </c>
      <c r="W85" s="70">
        <f t="shared" si="18"/>
        <v>-81.089048869363637</v>
      </c>
      <c r="X85" s="70" t="e">
        <f t="shared" si="19"/>
        <v>#N/A</v>
      </c>
      <c r="Y85" s="70" t="e">
        <f t="shared" si="20"/>
        <v>#N/A</v>
      </c>
      <c r="Z85" s="78" t="e">
        <f t="shared" si="21"/>
        <v>#N/A</v>
      </c>
      <c r="AC85" s="75" t="s">
        <v>403</v>
      </c>
      <c r="AD85" s="41" t="e">
        <f t="shared" si="22"/>
        <v>#N/A</v>
      </c>
      <c r="AE85" s="41">
        <f t="shared" si="22"/>
        <v>1.8039029054505256</v>
      </c>
      <c r="AF85" s="41" t="e">
        <f t="shared" si="22"/>
        <v>#N/A</v>
      </c>
      <c r="AG85" s="41" t="e">
        <f t="shared" si="22"/>
        <v>#N/A</v>
      </c>
      <c r="AH85" s="79" t="e">
        <f t="shared" si="22"/>
        <v>#N/A</v>
      </c>
    </row>
    <row r="86" spans="1:34" x14ac:dyDescent="0.3">
      <c r="A86" s="41" t="s">
        <v>404</v>
      </c>
      <c r="B86" s="41" t="s">
        <v>405</v>
      </c>
      <c r="C86" s="69">
        <v>336.79530326716298</v>
      </c>
      <c r="D86" s="69">
        <v>471.87014811380402</v>
      </c>
      <c r="E86" s="70">
        <f t="shared" si="13"/>
        <v>37.287102354071678</v>
      </c>
      <c r="F86" s="70">
        <f t="shared" si="13"/>
        <v>53.080762237338163</v>
      </c>
      <c r="G86" s="70">
        <f t="shared" si="14"/>
        <v>15.793659883266486</v>
      </c>
      <c r="H86" s="72" t="str">
        <f t="shared" si="23"/>
        <v>AB</v>
      </c>
      <c r="I86" s="58" t="str">
        <f t="shared" si="15"/>
        <v/>
      </c>
      <c r="J86" s="72" t="str">
        <f t="shared" si="16"/>
        <v/>
      </c>
      <c r="U86" s="75" t="s">
        <v>405</v>
      </c>
      <c r="V86" s="81" t="e">
        <f t="shared" si="17"/>
        <v>#N/A</v>
      </c>
      <c r="W86" s="70" t="e">
        <f t="shared" si="18"/>
        <v>#N/A</v>
      </c>
      <c r="X86" s="70">
        <f t="shared" si="19"/>
        <v>15.793659883266486</v>
      </c>
      <c r="Y86" s="70" t="e">
        <f t="shared" si="20"/>
        <v>#N/A</v>
      </c>
      <c r="Z86" s="78" t="e">
        <f t="shared" si="21"/>
        <v>#N/A</v>
      </c>
      <c r="AC86" s="75" t="s">
        <v>405</v>
      </c>
      <c r="AD86" s="41" t="e">
        <f t="shared" si="22"/>
        <v>#N/A</v>
      </c>
      <c r="AE86" s="41" t="e">
        <f t="shared" si="22"/>
        <v>#N/A</v>
      </c>
      <c r="AF86" s="41">
        <f t="shared" si="22"/>
        <v>53.080762237338163</v>
      </c>
      <c r="AG86" s="41" t="e">
        <f t="shared" si="22"/>
        <v>#N/A</v>
      </c>
      <c r="AH86" s="79" t="e">
        <f t="shared" si="22"/>
        <v>#N/A</v>
      </c>
    </row>
    <row r="87" spans="1:34" x14ac:dyDescent="0.3">
      <c r="A87" s="41" t="s">
        <v>5</v>
      </c>
      <c r="B87" s="41" t="s">
        <v>406</v>
      </c>
      <c r="C87" s="69">
        <v>23.8985761103031</v>
      </c>
      <c r="D87" s="69">
        <v>600.70571289128304</v>
      </c>
      <c r="E87" s="70">
        <f t="shared" si="13"/>
        <v>2.5618373175761189</v>
      </c>
      <c r="F87" s="70">
        <f t="shared" si="13"/>
        <v>67.59741095675092</v>
      </c>
      <c r="G87" s="70">
        <f t="shared" si="14"/>
        <v>65.0355736391748</v>
      </c>
      <c r="H87" s="72" t="str">
        <f t="shared" si="23"/>
        <v>BB</v>
      </c>
      <c r="I87" s="58" t="str">
        <f t="shared" si="15"/>
        <v/>
      </c>
      <c r="J87" s="72" t="str">
        <f t="shared" si="16"/>
        <v/>
      </c>
      <c r="U87" s="75" t="s">
        <v>406</v>
      </c>
      <c r="V87" s="81" t="e">
        <f t="shared" si="17"/>
        <v>#N/A</v>
      </c>
      <c r="W87" s="70" t="e">
        <f t="shared" si="18"/>
        <v>#N/A</v>
      </c>
      <c r="X87" s="70" t="e">
        <f t="shared" si="19"/>
        <v>#N/A</v>
      </c>
      <c r="Y87" s="70">
        <f t="shared" si="20"/>
        <v>65.0355736391748</v>
      </c>
      <c r="Z87" s="78" t="e">
        <f t="shared" si="21"/>
        <v>#N/A</v>
      </c>
      <c r="AC87" s="75" t="s">
        <v>406</v>
      </c>
      <c r="AD87" s="41" t="e">
        <f t="shared" si="22"/>
        <v>#N/A</v>
      </c>
      <c r="AE87" s="41" t="e">
        <f t="shared" si="22"/>
        <v>#N/A</v>
      </c>
      <c r="AF87" s="41" t="e">
        <f t="shared" si="22"/>
        <v>#N/A</v>
      </c>
      <c r="AG87" s="41">
        <f t="shared" si="22"/>
        <v>67.59741095675092</v>
      </c>
      <c r="AH87" s="79" t="e">
        <f t="shared" si="22"/>
        <v>#N/A</v>
      </c>
    </row>
    <row r="88" spans="1:34" x14ac:dyDescent="0.3">
      <c r="A88" s="41" t="s">
        <v>407</v>
      </c>
      <c r="B88" s="41" t="s">
        <v>408</v>
      </c>
      <c r="C88" s="69">
        <v>23.203182735584999</v>
      </c>
      <c r="D88" s="69">
        <v>568.97363240374204</v>
      </c>
      <c r="E88" s="70">
        <f t="shared" si="13"/>
        <v>2.4846625913936888</v>
      </c>
      <c r="F88" s="70">
        <f t="shared" si="13"/>
        <v>64.021973798778475</v>
      </c>
      <c r="G88" s="70">
        <f t="shared" si="14"/>
        <v>61.537311207384789</v>
      </c>
      <c r="H88" s="72" t="str">
        <f t="shared" si="23"/>
        <v>BB</v>
      </c>
      <c r="I88" s="58" t="str">
        <f t="shared" si="15"/>
        <v/>
      </c>
      <c r="J88" s="72" t="str">
        <f t="shared" si="16"/>
        <v/>
      </c>
      <c r="U88" s="75" t="s">
        <v>408</v>
      </c>
      <c r="V88" s="81" t="e">
        <f t="shared" si="17"/>
        <v>#N/A</v>
      </c>
      <c r="W88" s="70" t="e">
        <f t="shared" si="18"/>
        <v>#N/A</v>
      </c>
      <c r="X88" s="70" t="e">
        <f t="shared" si="19"/>
        <v>#N/A</v>
      </c>
      <c r="Y88" s="70">
        <f t="shared" si="20"/>
        <v>61.537311207384789</v>
      </c>
      <c r="Z88" s="78" t="e">
        <f t="shared" si="21"/>
        <v>#N/A</v>
      </c>
      <c r="AC88" s="75" t="s">
        <v>408</v>
      </c>
      <c r="AD88" s="41" t="e">
        <f t="shared" si="22"/>
        <v>#N/A</v>
      </c>
      <c r="AE88" s="41" t="e">
        <f t="shared" si="22"/>
        <v>#N/A</v>
      </c>
      <c r="AF88" s="41" t="e">
        <f t="shared" si="22"/>
        <v>#N/A</v>
      </c>
      <c r="AG88" s="41">
        <f t="shared" si="22"/>
        <v>64.021973798778475</v>
      </c>
      <c r="AH88" s="79" t="e">
        <f t="shared" si="22"/>
        <v>#N/A</v>
      </c>
    </row>
    <row r="89" spans="1:34" x14ac:dyDescent="0.3">
      <c r="A89" s="41" t="s">
        <v>409</v>
      </c>
      <c r="B89" s="41" t="s">
        <v>410</v>
      </c>
      <c r="C89" s="69">
        <v>14.152446106116299</v>
      </c>
      <c r="D89" s="69">
        <v>487.81854658678202</v>
      </c>
      <c r="E89" s="70">
        <f t="shared" si="13"/>
        <v>1.4802122377910412</v>
      </c>
      <c r="F89" s="70">
        <f t="shared" si="13"/>
        <v>54.877760594657509</v>
      </c>
      <c r="G89" s="70">
        <f t="shared" si="14"/>
        <v>53.397548356866466</v>
      </c>
      <c r="H89" s="72" t="str">
        <f t="shared" si="23"/>
        <v>BB</v>
      </c>
      <c r="I89" s="58" t="str">
        <f t="shared" si="15"/>
        <v/>
      </c>
      <c r="J89" s="72" t="str">
        <f t="shared" si="16"/>
        <v/>
      </c>
      <c r="U89" s="75" t="s">
        <v>410</v>
      </c>
      <c r="V89" s="81" t="e">
        <f t="shared" si="17"/>
        <v>#N/A</v>
      </c>
      <c r="W89" s="70" t="e">
        <f t="shared" si="18"/>
        <v>#N/A</v>
      </c>
      <c r="X89" s="70" t="e">
        <f t="shared" si="19"/>
        <v>#N/A</v>
      </c>
      <c r="Y89" s="70">
        <f t="shared" si="20"/>
        <v>53.397548356866466</v>
      </c>
      <c r="Z89" s="78" t="e">
        <f t="shared" si="21"/>
        <v>#N/A</v>
      </c>
      <c r="AC89" s="75" t="s">
        <v>410</v>
      </c>
      <c r="AD89" s="41" t="e">
        <f t="shared" si="22"/>
        <v>#N/A</v>
      </c>
      <c r="AE89" s="41" t="e">
        <f t="shared" si="22"/>
        <v>#N/A</v>
      </c>
      <c r="AF89" s="41" t="e">
        <f t="shared" si="22"/>
        <v>#N/A</v>
      </c>
      <c r="AG89" s="41">
        <f t="shared" si="22"/>
        <v>54.877760594657509</v>
      </c>
      <c r="AH89" s="79" t="e">
        <f t="shared" si="22"/>
        <v>#N/A</v>
      </c>
    </row>
    <row r="90" spans="1:34" x14ac:dyDescent="0.3">
      <c r="A90" s="41" t="s">
        <v>411</v>
      </c>
      <c r="B90" s="41" t="s">
        <v>412</v>
      </c>
      <c r="C90" s="69">
        <v>52.760183565037103</v>
      </c>
      <c r="D90" s="69">
        <v>380.12044754780902</v>
      </c>
      <c r="E90" s="70">
        <f t="shared" si="13"/>
        <v>5.7648972452132092</v>
      </c>
      <c r="F90" s="70">
        <f t="shared" si="13"/>
        <v>42.742792473102092</v>
      </c>
      <c r="G90" s="70">
        <f t="shared" si="14"/>
        <v>36.97789522788888</v>
      </c>
      <c r="H90" s="72" t="str">
        <f t="shared" si="23"/>
        <v>BB</v>
      </c>
      <c r="I90" s="58" t="str">
        <f t="shared" si="15"/>
        <v/>
      </c>
      <c r="J90" s="72" t="str">
        <f t="shared" si="16"/>
        <v/>
      </c>
      <c r="U90" s="75" t="s">
        <v>412</v>
      </c>
      <c r="V90" s="81" t="e">
        <f t="shared" si="17"/>
        <v>#N/A</v>
      </c>
      <c r="W90" s="70" t="e">
        <f t="shared" si="18"/>
        <v>#N/A</v>
      </c>
      <c r="X90" s="70" t="e">
        <f t="shared" si="19"/>
        <v>#N/A</v>
      </c>
      <c r="Y90" s="70">
        <f t="shared" si="20"/>
        <v>36.97789522788888</v>
      </c>
      <c r="Z90" s="78" t="e">
        <f t="shared" si="21"/>
        <v>#N/A</v>
      </c>
      <c r="AC90" s="75" t="s">
        <v>412</v>
      </c>
      <c r="AD90" s="41" t="e">
        <f t="shared" si="22"/>
        <v>#N/A</v>
      </c>
      <c r="AE90" s="41" t="e">
        <f t="shared" si="22"/>
        <v>#N/A</v>
      </c>
      <c r="AF90" s="41" t="e">
        <f t="shared" si="22"/>
        <v>#N/A</v>
      </c>
      <c r="AG90" s="41">
        <f t="shared" si="22"/>
        <v>42.742792473102092</v>
      </c>
      <c r="AH90" s="79" t="e">
        <f t="shared" si="22"/>
        <v>#N/A</v>
      </c>
    </row>
    <row r="91" spans="1:34" x14ac:dyDescent="0.3">
      <c r="A91" s="41" t="s">
        <v>413</v>
      </c>
      <c r="B91" s="41" t="s">
        <v>414</v>
      </c>
      <c r="C91" s="69">
        <v>319.11726553309398</v>
      </c>
      <c r="D91" s="69">
        <v>446.901868722085</v>
      </c>
      <c r="E91" s="70">
        <f t="shared" si="13"/>
        <v>35.325194502817702</v>
      </c>
      <c r="F91" s="70">
        <f t="shared" si="13"/>
        <v>50.26744169433622</v>
      </c>
      <c r="G91" s="70">
        <f t="shared" si="14"/>
        <v>14.942247191518518</v>
      </c>
      <c r="H91" s="72" t="str">
        <f t="shared" si="23"/>
        <v>AB</v>
      </c>
      <c r="I91" s="58" t="str">
        <f t="shared" si="15"/>
        <v/>
      </c>
      <c r="J91" s="72" t="str">
        <f t="shared" si="16"/>
        <v/>
      </c>
      <c r="U91" s="75" t="s">
        <v>414</v>
      </c>
      <c r="V91" s="81" t="e">
        <f t="shared" si="17"/>
        <v>#N/A</v>
      </c>
      <c r="W91" s="70" t="e">
        <f t="shared" si="18"/>
        <v>#N/A</v>
      </c>
      <c r="X91" s="70">
        <f t="shared" si="19"/>
        <v>14.942247191518518</v>
      </c>
      <c r="Y91" s="70" t="e">
        <f t="shared" si="20"/>
        <v>#N/A</v>
      </c>
      <c r="Z91" s="78" t="e">
        <f t="shared" si="21"/>
        <v>#N/A</v>
      </c>
      <c r="AC91" s="75" t="s">
        <v>414</v>
      </c>
      <c r="AD91" s="41" t="e">
        <f t="shared" si="22"/>
        <v>#N/A</v>
      </c>
      <c r="AE91" s="41" t="e">
        <f t="shared" si="22"/>
        <v>#N/A</v>
      </c>
      <c r="AF91" s="41">
        <f t="shared" si="22"/>
        <v>50.26744169433622</v>
      </c>
      <c r="AG91" s="41" t="e">
        <f t="shared" si="22"/>
        <v>#N/A</v>
      </c>
      <c r="AH91" s="79" t="e">
        <f t="shared" si="22"/>
        <v>#N/A</v>
      </c>
    </row>
    <row r="92" spans="1:34" x14ac:dyDescent="0.3">
      <c r="A92" s="41" t="s">
        <v>415</v>
      </c>
      <c r="B92" s="41" t="s">
        <v>416</v>
      </c>
      <c r="C92" s="69">
        <v>204.17760963150201</v>
      </c>
      <c r="D92" s="69">
        <v>290.13973434481301</v>
      </c>
      <c r="E92" s="70">
        <f t="shared" si="13"/>
        <v>22.569196539357137</v>
      </c>
      <c r="F92" s="70">
        <f t="shared" si="13"/>
        <v>32.604144753070905</v>
      </c>
      <c r="G92" s="70">
        <f t="shared" si="14"/>
        <v>10.034948213713768</v>
      </c>
      <c r="H92" s="72" t="str">
        <f t="shared" si="23"/>
        <v>AB</v>
      </c>
      <c r="I92" s="58" t="str">
        <f t="shared" si="15"/>
        <v/>
      </c>
      <c r="J92" s="72" t="str">
        <f t="shared" si="16"/>
        <v/>
      </c>
      <c r="U92" s="75" t="s">
        <v>416</v>
      </c>
      <c r="V92" s="81" t="e">
        <f t="shared" si="17"/>
        <v>#N/A</v>
      </c>
      <c r="W92" s="70" t="e">
        <f t="shared" si="18"/>
        <v>#N/A</v>
      </c>
      <c r="X92" s="70">
        <f t="shared" si="19"/>
        <v>10.034948213713768</v>
      </c>
      <c r="Y92" s="70" t="e">
        <f t="shared" si="20"/>
        <v>#N/A</v>
      </c>
      <c r="Z92" s="78" t="e">
        <f t="shared" si="21"/>
        <v>#N/A</v>
      </c>
      <c r="AC92" s="75" t="s">
        <v>416</v>
      </c>
      <c r="AD92" s="41" t="e">
        <f t="shared" si="22"/>
        <v>#N/A</v>
      </c>
      <c r="AE92" s="41" t="e">
        <f t="shared" si="22"/>
        <v>#N/A</v>
      </c>
      <c r="AF92" s="41">
        <f t="shared" si="22"/>
        <v>32.604144753070905</v>
      </c>
      <c r="AG92" s="41" t="e">
        <f t="shared" si="22"/>
        <v>#N/A</v>
      </c>
      <c r="AH92" s="79" t="e">
        <f t="shared" si="22"/>
        <v>#N/A</v>
      </c>
    </row>
    <row r="93" spans="1:34" x14ac:dyDescent="0.3">
      <c r="A93" s="41" t="s">
        <v>417</v>
      </c>
      <c r="B93" s="41" t="s">
        <v>418</v>
      </c>
      <c r="C93" s="69">
        <v>20.378747298578201</v>
      </c>
      <c r="D93" s="69">
        <v>618.68760570873405</v>
      </c>
      <c r="E93" s="70">
        <f t="shared" si="13"/>
        <v>2.1712068706524406</v>
      </c>
      <c r="F93" s="70">
        <f t="shared" si="13"/>
        <v>69.623534890712193</v>
      </c>
      <c r="G93" s="70">
        <f t="shared" si="14"/>
        <v>67.452328020059753</v>
      </c>
      <c r="H93" s="72" t="str">
        <f t="shared" si="23"/>
        <v>BB</v>
      </c>
      <c r="I93" s="58" t="str">
        <f t="shared" si="15"/>
        <v/>
      </c>
      <c r="J93" s="72" t="str">
        <f t="shared" si="16"/>
        <v/>
      </c>
      <c r="U93" s="75" t="s">
        <v>418</v>
      </c>
      <c r="V93" s="81" t="e">
        <f t="shared" si="17"/>
        <v>#N/A</v>
      </c>
      <c r="W93" s="70" t="e">
        <f t="shared" si="18"/>
        <v>#N/A</v>
      </c>
      <c r="X93" s="70" t="e">
        <f t="shared" si="19"/>
        <v>#N/A</v>
      </c>
      <c r="Y93" s="70">
        <f t="shared" si="20"/>
        <v>67.452328020059753</v>
      </c>
      <c r="Z93" s="78" t="e">
        <f t="shared" si="21"/>
        <v>#N/A</v>
      </c>
      <c r="AC93" s="75" t="s">
        <v>418</v>
      </c>
      <c r="AD93" s="41" t="e">
        <f t="shared" si="22"/>
        <v>#N/A</v>
      </c>
      <c r="AE93" s="41" t="e">
        <f t="shared" si="22"/>
        <v>#N/A</v>
      </c>
      <c r="AF93" s="41" t="e">
        <f t="shared" si="22"/>
        <v>#N/A</v>
      </c>
      <c r="AG93" s="41">
        <f t="shared" si="22"/>
        <v>69.623534890712193</v>
      </c>
      <c r="AH93" s="79" t="e">
        <f t="shared" si="22"/>
        <v>#N/A</v>
      </c>
    </row>
    <row r="94" spans="1:34" x14ac:dyDescent="0.3">
      <c r="A94" s="41" t="s">
        <v>419</v>
      </c>
      <c r="B94" s="41" t="s">
        <v>420</v>
      </c>
      <c r="C94" s="69">
        <v>15.5480312995169</v>
      </c>
      <c r="D94" s="69">
        <v>522.38240272176199</v>
      </c>
      <c r="E94" s="70">
        <f t="shared" si="13"/>
        <v>1.6350942212563078</v>
      </c>
      <c r="F94" s="70">
        <f t="shared" si="13"/>
        <v>58.772270303730735</v>
      </c>
      <c r="G94" s="70">
        <f t="shared" si="14"/>
        <v>57.137176082474426</v>
      </c>
      <c r="H94" s="72" t="str">
        <f t="shared" si="23"/>
        <v>BB</v>
      </c>
      <c r="I94" s="58" t="str">
        <f t="shared" si="15"/>
        <v/>
      </c>
      <c r="J94" s="72" t="str">
        <f t="shared" si="16"/>
        <v/>
      </c>
      <c r="U94" s="75" t="s">
        <v>420</v>
      </c>
      <c r="V94" s="81" t="e">
        <f t="shared" si="17"/>
        <v>#N/A</v>
      </c>
      <c r="W94" s="70" t="e">
        <f t="shared" si="18"/>
        <v>#N/A</v>
      </c>
      <c r="X94" s="70" t="e">
        <f t="shared" si="19"/>
        <v>#N/A</v>
      </c>
      <c r="Y94" s="70">
        <f t="shared" si="20"/>
        <v>57.137176082474426</v>
      </c>
      <c r="Z94" s="78" t="e">
        <f t="shared" si="21"/>
        <v>#N/A</v>
      </c>
      <c r="AC94" s="75" t="s">
        <v>420</v>
      </c>
      <c r="AD94" s="41" t="e">
        <f t="shared" si="22"/>
        <v>#N/A</v>
      </c>
      <c r="AE94" s="41" t="e">
        <f t="shared" si="22"/>
        <v>#N/A</v>
      </c>
      <c r="AF94" s="41" t="e">
        <f t="shared" si="22"/>
        <v>#N/A</v>
      </c>
      <c r="AG94" s="41">
        <f t="shared" si="22"/>
        <v>58.772270303730735</v>
      </c>
      <c r="AH94" s="79" t="e">
        <f t="shared" si="22"/>
        <v>#N/A</v>
      </c>
    </row>
    <row r="95" spans="1:34" x14ac:dyDescent="0.3">
      <c r="A95" s="41" t="s">
        <v>421</v>
      </c>
      <c r="B95" s="41" t="s">
        <v>422</v>
      </c>
      <c r="C95" s="69">
        <v>22.184627803268501</v>
      </c>
      <c r="D95" s="69">
        <v>545.93713041687101</v>
      </c>
      <c r="E95" s="70">
        <f t="shared" si="13"/>
        <v>2.3716234097432243</v>
      </c>
      <c r="F95" s="70">
        <f t="shared" si="13"/>
        <v>61.426317796144033</v>
      </c>
      <c r="G95" s="70">
        <f t="shared" si="14"/>
        <v>59.054694386400811</v>
      </c>
      <c r="H95" s="72" t="str">
        <f t="shared" si="23"/>
        <v>BB</v>
      </c>
      <c r="I95" s="58" t="str">
        <f t="shared" si="15"/>
        <v/>
      </c>
      <c r="J95" s="72" t="str">
        <f t="shared" si="16"/>
        <v/>
      </c>
      <c r="U95" s="75" t="s">
        <v>422</v>
      </c>
      <c r="V95" s="81" t="e">
        <f t="shared" si="17"/>
        <v>#N/A</v>
      </c>
      <c r="W95" s="70" t="e">
        <f t="shared" si="18"/>
        <v>#N/A</v>
      </c>
      <c r="X95" s="70" t="e">
        <f t="shared" si="19"/>
        <v>#N/A</v>
      </c>
      <c r="Y95" s="70">
        <f t="shared" si="20"/>
        <v>59.054694386400811</v>
      </c>
      <c r="Z95" s="78" t="e">
        <f t="shared" si="21"/>
        <v>#N/A</v>
      </c>
      <c r="AC95" s="75" t="s">
        <v>422</v>
      </c>
      <c r="AD95" s="41" t="e">
        <f t="shared" si="22"/>
        <v>#N/A</v>
      </c>
      <c r="AE95" s="41" t="e">
        <f t="shared" si="22"/>
        <v>#N/A</v>
      </c>
      <c r="AF95" s="41" t="e">
        <f t="shared" si="22"/>
        <v>#N/A</v>
      </c>
      <c r="AG95" s="41">
        <f t="shared" si="22"/>
        <v>61.426317796144033</v>
      </c>
      <c r="AH95" s="79" t="e">
        <f t="shared" si="22"/>
        <v>#N/A</v>
      </c>
    </row>
    <row r="96" spans="1:34" x14ac:dyDescent="0.3">
      <c r="A96" s="41" t="s">
        <v>423</v>
      </c>
      <c r="B96" s="41" t="s">
        <v>424</v>
      </c>
      <c r="C96" s="69">
        <v>308.76339737493402</v>
      </c>
      <c r="D96" s="69">
        <v>429.85471232993098</v>
      </c>
      <c r="E96" s="70">
        <f t="shared" si="13"/>
        <v>34.176122669398389</v>
      </c>
      <c r="F96" s="70">
        <f t="shared" si="13"/>
        <v>48.346639923200982</v>
      </c>
      <c r="G96" s="70">
        <f t="shared" si="14"/>
        <v>14.170517253802593</v>
      </c>
      <c r="H96" s="72" t="str">
        <f t="shared" si="23"/>
        <v>AB</v>
      </c>
      <c r="I96" s="58" t="str">
        <f t="shared" si="15"/>
        <v/>
      </c>
      <c r="J96" s="72" t="str">
        <f t="shared" si="16"/>
        <v/>
      </c>
      <c r="U96" s="75" t="s">
        <v>424</v>
      </c>
      <c r="V96" s="81" t="e">
        <f t="shared" si="17"/>
        <v>#N/A</v>
      </c>
      <c r="W96" s="70" t="e">
        <f t="shared" si="18"/>
        <v>#N/A</v>
      </c>
      <c r="X96" s="70">
        <f t="shared" si="19"/>
        <v>14.170517253802593</v>
      </c>
      <c r="Y96" s="70" t="e">
        <f t="shared" si="20"/>
        <v>#N/A</v>
      </c>
      <c r="Z96" s="78" t="e">
        <f t="shared" si="21"/>
        <v>#N/A</v>
      </c>
      <c r="AC96" s="75" t="s">
        <v>424</v>
      </c>
      <c r="AD96" s="41" t="e">
        <f t="shared" si="22"/>
        <v>#N/A</v>
      </c>
      <c r="AE96" s="41" t="e">
        <f t="shared" si="22"/>
        <v>#N/A</v>
      </c>
      <c r="AF96" s="41">
        <f t="shared" si="22"/>
        <v>48.346639923200982</v>
      </c>
      <c r="AG96" s="41" t="e">
        <f t="shared" si="22"/>
        <v>#N/A</v>
      </c>
      <c r="AH96" s="79" t="e">
        <f t="shared" si="22"/>
        <v>#N/A</v>
      </c>
    </row>
    <row r="97" spans="1:34" x14ac:dyDescent="0.3">
      <c r="A97" s="41" t="s">
        <v>425</v>
      </c>
      <c r="B97" s="41" t="s">
        <v>426</v>
      </c>
      <c r="C97" s="69">
        <v>38.412191362208397</v>
      </c>
      <c r="D97" s="69">
        <v>638.28395457515103</v>
      </c>
      <c r="E97" s="70">
        <f t="shared" si="13"/>
        <v>4.1725577007505912</v>
      </c>
      <c r="F97" s="70">
        <f t="shared" si="13"/>
        <v>71.831568931376125</v>
      </c>
      <c r="G97" s="70">
        <f t="shared" si="14"/>
        <v>67.659011230625538</v>
      </c>
      <c r="H97" s="72" t="str">
        <f t="shared" si="23"/>
        <v>BB</v>
      </c>
      <c r="I97" s="58" t="str">
        <f t="shared" si="15"/>
        <v/>
      </c>
      <c r="J97" s="72" t="str">
        <f t="shared" si="16"/>
        <v/>
      </c>
      <c r="U97" s="75" t="s">
        <v>426</v>
      </c>
      <c r="V97" s="81" t="e">
        <f t="shared" si="17"/>
        <v>#N/A</v>
      </c>
      <c r="W97" s="70" t="e">
        <f t="shared" si="18"/>
        <v>#N/A</v>
      </c>
      <c r="X97" s="70" t="e">
        <f t="shared" si="19"/>
        <v>#N/A</v>
      </c>
      <c r="Y97" s="70">
        <f t="shared" si="20"/>
        <v>67.659011230625538</v>
      </c>
      <c r="Z97" s="78" t="e">
        <f t="shared" si="21"/>
        <v>#N/A</v>
      </c>
      <c r="AC97" s="75" t="s">
        <v>426</v>
      </c>
      <c r="AD97" s="41" t="e">
        <f t="shared" si="22"/>
        <v>#N/A</v>
      </c>
      <c r="AE97" s="41" t="e">
        <f t="shared" si="22"/>
        <v>#N/A</v>
      </c>
      <c r="AF97" s="41" t="e">
        <f t="shared" si="22"/>
        <v>#N/A</v>
      </c>
      <c r="AG97" s="41">
        <f t="shared" si="22"/>
        <v>71.831568931376125</v>
      </c>
      <c r="AH97" s="79" t="e">
        <f t="shared" si="22"/>
        <v>#N/A</v>
      </c>
    </row>
    <row r="98" spans="1:34" x14ac:dyDescent="0.3">
      <c r="A98" s="41" t="s">
        <v>427</v>
      </c>
      <c r="B98" s="41" t="s">
        <v>428</v>
      </c>
      <c r="C98" s="69">
        <v>333.43657360662701</v>
      </c>
      <c r="D98" s="69">
        <v>468.94261597551503</v>
      </c>
      <c r="E98" s="70">
        <f t="shared" si="13"/>
        <v>36.914350683870985</v>
      </c>
      <c r="F98" s="70">
        <f t="shared" si="13"/>
        <v>52.750900248222543</v>
      </c>
      <c r="G98" s="70">
        <f t="shared" si="14"/>
        <v>15.836549564351557</v>
      </c>
      <c r="H98" s="72" t="str">
        <f t="shared" si="23"/>
        <v>AB</v>
      </c>
      <c r="I98" s="58" t="str">
        <f t="shared" si="15"/>
        <v/>
      </c>
      <c r="J98" s="72" t="str">
        <f t="shared" si="16"/>
        <v/>
      </c>
      <c r="U98" s="75" t="s">
        <v>428</v>
      </c>
      <c r="V98" s="81" t="e">
        <f t="shared" si="17"/>
        <v>#N/A</v>
      </c>
      <c r="W98" s="70" t="e">
        <f t="shared" si="18"/>
        <v>#N/A</v>
      </c>
      <c r="X98" s="70">
        <f t="shared" si="19"/>
        <v>15.836549564351557</v>
      </c>
      <c r="Y98" s="70" t="e">
        <f t="shared" si="20"/>
        <v>#N/A</v>
      </c>
      <c r="Z98" s="78" t="e">
        <f t="shared" si="21"/>
        <v>#N/A</v>
      </c>
      <c r="AC98" s="75" t="s">
        <v>428</v>
      </c>
      <c r="AD98" s="41" t="e">
        <f t="shared" si="22"/>
        <v>#N/A</v>
      </c>
      <c r="AE98" s="41" t="e">
        <f t="shared" si="22"/>
        <v>#N/A</v>
      </c>
      <c r="AF98" s="41">
        <f t="shared" si="22"/>
        <v>52.750900248222543</v>
      </c>
      <c r="AG98" s="41" t="e">
        <f t="shared" si="22"/>
        <v>#N/A</v>
      </c>
      <c r="AH98" s="79" t="e">
        <f t="shared" si="22"/>
        <v>#N/A</v>
      </c>
    </row>
    <row r="99" spans="1:34" x14ac:dyDescent="0.3">
      <c r="A99" s="41" t="s">
        <v>429</v>
      </c>
      <c r="B99" s="41" t="s">
        <v>430</v>
      </c>
      <c r="C99" s="69">
        <v>9.4082204686942497</v>
      </c>
      <c r="D99" s="69">
        <v>448.20157512610302</v>
      </c>
      <c r="E99" s="70">
        <f t="shared" si="13"/>
        <v>0.9536982849307134</v>
      </c>
      <c r="F99" s="70">
        <f t="shared" si="13"/>
        <v>50.413887136928793</v>
      </c>
      <c r="G99" s="70">
        <f t="shared" si="14"/>
        <v>49.460188851998076</v>
      </c>
      <c r="H99" s="72" t="str">
        <f t="shared" si="23"/>
        <v>BB</v>
      </c>
      <c r="I99" s="58" t="str">
        <f t="shared" si="15"/>
        <v/>
      </c>
      <c r="J99" s="72" t="str">
        <f t="shared" si="16"/>
        <v/>
      </c>
      <c r="U99" s="75" t="s">
        <v>430</v>
      </c>
      <c r="V99" s="81" t="e">
        <f t="shared" si="17"/>
        <v>#N/A</v>
      </c>
      <c r="W99" s="70" t="e">
        <f t="shared" si="18"/>
        <v>#N/A</v>
      </c>
      <c r="X99" s="70" t="e">
        <f t="shared" si="19"/>
        <v>#N/A</v>
      </c>
      <c r="Y99" s="70">
        <f t="shared" si="20"/>
        <v>49.460188851998076</v>
      </c>
      <c r="Z99" s="78" t="e">
        <f t="shared" si="21"/>
        <v>#N/A</v>
      </c>
      <c r="AC99" s="75" t="s">
        <v>430</v>
      </c>
      <c r="AD99" s="41" t="e">
        <f t="shared" si="22"/>
        <v>#N/A</v>
      </c>
      <c r="AE99" s="41" t="e">
        <f t="shared" si="22"/>
        <v>#N/A</v>
      </c>
      <c r="AF99" s="41" t="e">
        <f t="shared" si="22"/>
        <v>#N/A</v>
      </c>
      <c r="AG99" s="41">
        <f t="shared" si="22"/>
        <v>50.413887136928793</v>
      </c>
      <c r="AH99" s="79" t="e">
        <f t="shared" si="22"/>
        <v>#N/A</v>
      </c>
    </row>
    <row r="100" spans="1:34" x14ac:dyDescent="0.3">
      <c r="A100" s="41" t="s">
        <v>431</v>
      </c>
      <c r="B100" s="41" t="s">
        <v>432</v>
      </c>
      <c r="C100" s="69">
        <v>204.84</v>
      </c>
      <c r="D100" s="69">
        <v>135.4</v>
      </c>
      <c r="E100" s="70">
        <f t="shared" si="13"/>
        <v>22.642708593358851</v>
      </c>
      <c r="F100" s="70">
        <f t="shared" si="13"/>
        <v>15.16872332810453</v>
      </c>
      <c r="G100" s="70">
        <f t="shared" si="14"/>
        <v>-7.4739852652543206</v>
      </c>
      <c r="H100" s="72" t="str">
        <f t="shared" si="23"/>
        <v>AB</v>
      </c>
      <c r="I100" s="58" t="str">
        <f t="shared" si="15"/>
        <v/>
      </c>
      <c r="J100" s="72" t="str">
        <f t="shared" si="16"/>
        <v/>
      </c>
      <c r="U100" s="75" t="s">
        <v>432</v>
      </c>
      <c r="V100" s="81" t="e">
        <f t="shared" si="17"/>
        <v>#N/A</v>
      </c>
      <c r="W100" s="70" t="e">
        <f t="shared" si="18"/>
        <v>#N/A</v>
      </c>
      <c r="X100" s="70">
        <f t="shared" si="19"/>
        <v>-7.4739852652543206</v>
      </c>
      <c r="Y100" s="70" t="e">
        <f t="shared" si="20"/>
        <v>#N/A</v>
      </c>
      <c r="Z100" s="78" t="e">
        <f t="shared" si="21"/>
        <v>#N/A</v>
      </c>
      <c r="AC100" s="75" t="s">
        <v>432</v>
      </c>
      <c r="AD100" s="41" t="e">
        <f t="shared" si="22"/>
        <v>#N/A</v>
      </c>
      <c r="AE100" s="41" t="e">
        <f t="shared" si="22"/>
        <v>#N/A</v>
      </c>
      <c r="AF100" s="41">
        <f t="shared" si="22"/>
        <v>15.16872332810453</v>
      </c>
      <c r="AG100" s="41" t="e">
        <f t="shared" si="22"/>
        <v>#N/A</v>
      </c>
      <c r="AH100" s="79" t="e">
        <f t="shared" si="22"/>
        <v>#N/A</v>
      </c>
    </row>
    <row r="101" spans="1:34" x14ac:dyDescent="0.3">
      <c r="A101" s="41" t="s">
        <v>433</v>
      </c>
      <c r="B101" s="41" t="s">
        <v>434</v>
      </c>
      <c r="C101" s="69">
        <v>187.126444903665</v>
      </c>
      <c r="D101" s="69">
        <v>294.29004371892802</v>
      </c>
      <c r="E101" s="70">
        <f t="shared" si="13"/>
        <v>20.676859026800624</v>
      </c>
      <c r="F101" s="70">
        <f t="shared" si="13"/>
        <v>33.07178413017126</v>
      </c>
      <c r="G101" s="70">
        <f t="shared" si="14"/>
        <v>12.394925103370635</v>
      </c>
      <c r="H101" s="72" t="str">
        <f t="shared" si="23"/>
        <v>AB</v>
      </c>
      <c r="I101" s="58" t="str">
        <f t="shared" si="15"/>
        <v/>
      </c>
      <c r="J101" s="72" t="str">
        <f t="shared" si="16"/>
        <v/>
      </c>
      <c r="U101" s="75" t="s">
        <v>434</v>
      </c>
      <c r="V101" s="81" t="e">
        <f t="shared" si="17"/>
        <v>#N/A</v>
      </c>
      <c r="W101" s="70" t="e">
        <f t="shared" si="18"/>
        <v>#N/A</v>
      </c>
      <c r="X101" s="70">
        <f t="shared" si="19"/>
        <v>12.394925103370635</v>
      </c>
      <c r="Y101" s="70" t="e">
        <f t="shared" si="20"/>
        <v>#N/A</v>
      </c>
      <c r="Z101" s="78" t="e">
        <f t="shared" si="21"/>
        <v>#N/A</v>
      </c>
      <c r="AC101" s="75" t="s">
        <v>434</v>
      </c>
      <c r="AD101" s="41" t="e">
        <f t="shared" si="22"/>
        <v>#N/A</v>
      </c>
      <c r="AE101" s="41" t="e">
        <f t="shared" si="22"/>
        <v>#N/A</v>
      </c>
      <c r="AF101" s="41">
        <f t="shared" si="22"/>
        <v>33.07178413017126</v>
      </c>
      <c r="AG101" s="41" t="e">
        <f t="shared" si="22"/>
        <v>#N/A</v>
      </c>
      <c r="AH101" s="79" t="e">
        <f t="shared" si="22"/>
        <v>#N/A</v>
      </c>
    </row>
    <row r="102" spans="1:34" x14ac:dyDescent="0.3">
      <c r="A102" s="41" t="s">
        <v>435</v>
      </c>
      <c r="B102" s="41" t="s">
        <v>436</v>
      </c>
      <c r="C102" s="69">
        <v>20.933154487245201</v>
      </c>
      <c r="D102" s="69">
        <v>422.11851526446799</v>
      </c>
      <c r="E102" s="70">
        <f t="shared" si="13"/>
        <v>2.2327349560994603</v>
      </c>
      <c r="F102" s="70">
        <f t="shared" si="13"/>
        <v>47.474957826588557</v>
      </c>
      <c r="G102" s="70">
        <f t="shared" si="14"/>
        <v>45.242222870489094</v>
      </c>
      <c r="H102" s="72" t="str">
        <f t="shared" si="23"/>
        <v>BB</v>
      </c>
      <c r="I102" s="58" t="str">
        <f t="shared" si="15"/>
        <v/>
      </c>
      <c r="J102" s="72" t="str">
        <f t="shared" si="16"/>
        <v/>
      </c>
      <c r="U102" s="75" t="s">
        <v>436</v>
      </c>
      <c r="V102" s="81" t="e">
        <f t="shared" si="17"/>
        <v>#N/A</v>
      </c>
      <c r="W102" s="70" t="e">
        <f t="shared" si="18"/>
        <v>#N/A</v>
      </c>
      <c r="X102" s="70" t="e">
        <f t="shared" si="19"/>
        <v>#N/A</v>
      </c>
      <c r="Y102" s="70">
        <f t="shared" si="20"/>
        <v>45.242222870489094</v>
      </c>
      <c r="Z102" s="78" t="e">
        <f t="shared" si="21"/>
        <v>#N/A</v>
      </c>
      <c r="AC102" s="75" t="s">
        <v>436</v>
      </c>
      <c r="AD102" s="41" t="e">
        <f t="shared" si="22"/>
        <v>#N/A</v>
      </c>
      <c r="AE102" s="41" t="e">
        <f t="shared" si="22"/>
        <v>#N/A</v>
      </c>
      <c r="AF102" s="41" t="e">
        <f t="shared" si="22"/>
        <v>#N/A</v>
      </c>
      <c r="AG102" s="41">
        <f t="shared" si="22"/>
        <v>47.474957826588557</v>
      </c>
      <c r="AH102" s="79" t="e">
        <f t="shared" si="22"/>
        <v>#N/A</v>
      </c>
    </row>
    <row r="103" spans="1:34" x14ac:dyDescent="0.3">
      <c r="A103" s="41" t="s">
        <v>437</v>
      </c>
      <c r="B103" s="41" t="s">
        <v>438</v>
      </c>
      <c r="C103" s="69">
        <v>24.905078778952898</v>
      </c>
      <c r="D103" s="69">
        <v>554.10677302022498</v>
      </c>
      <c r="E103" s="70">
        <f t="shared" si="13"/>
        <v>2.6735389395342248</v>
      </c>
      <c r="F103" s="70">
        <f t="shared" si="13"/>
        <v>62.346838710077037</v>
      </c>
      <c r="G103" s="70">
        <f t="shared" si="14"/>
        <v>59.673299770542812</v>
      </c>
      <c r="H103" s="72" t="str">
        <f t="shared" si="23"/>
        <v>BB</v>
      </c>
      <c r="I103" s="58" t="str">
        <f t="shared" si="15"/>
        <v/>
      </c>
      <c r="J103" s="72" t="str">
        <f t="shared" si="16"/>
        <v/>
      </c>
      <c r="U103" s="75" t="s">
        <v>438</v>
      </c>
      <c r="V103" s="81" t="e">
        <f t="shared" si="17"/>
        <v>#N/A</v>
      </c>
      <c r="W103" s="70" t="e">
        <f t="shared" si="18"/>
        <v>#N/A</v>
      </c>
      <c r="X103" s="70" t="e">
        <f t="shared" si="19"/>
        <v>#N/A</v>
      </c>
      <c r="Y103" s="70">
        <f t="shared" si="20"/>
        <v>59.673299770542812</v>
      </c>
      <c r="Z103" s="78" t="e">
        <f t="shared" si="21"/>
        <v>#N/A</v>
      </c>
      <c r="AC103" s="75" t="s">
        <v>438</v>
      </c>
      <c r="AD103" s="41" t="e">
        <f t="shared" si="22"/>
        <v>#N/A</v>
      </c>
      <c r="AE103" s="41" t="e">
        <f t="shared" si="22"/>
        <v>#N/A</v>
      </c>
      <c r="AF103" s="41" t="e">
        <f t="shared" si="22"/>
        <v>#N/A</v>
      </c>
      <c r="AG103" s="41">
        <f t="shared" si="22"/>
        <v>62.346838710077037</v>
      </c>
      <c r="AH103" s="79" t="e">
        <f t="shared" si="22"/>
        <v>#N/A</v>
      </c>
    </row>
    <row r="104" spans="1:34" x14ac:dyDescent="0.3">
      <c r="A104" s="41" t="s">
        <v>439</v>
      </c>
      <c r="B104" s="41" t="s">
        <v>440</v>
      </c>
      <c r="C104" s="69">
        <v>30.86</v>
      </c>
      <c r="D104" s="69">
        <v>388.21</v>
      </c>
      <c r="E104" s="70">
        <f t="shared" si="13"/>
        <v>3.334415835087841</v>
      </c>
      <c r="F104" s="70">
        <f t="shared" si="13"/>
        <v>43.654289166181734</v>
      </c>
      <c r="G104" s="70">
        <f t="shared" si="14"/>
        <v>40.319873331093895</v>
      </c>
      <c r="H104" s="72" t="str">
        <f t="shared" si="23"/>
        <v>BB</v>
      </c>
      <c r="I104" s="58" t="str">
        <f t="shared" si="15"/>
        <v/>
      </c>
      <c r="J104" s="72" t="str">
        <f t="shared" si="16"/>
        <v/>
      </c>
      <c r="U104" s="101" t="s">
        <v>440</v>
      </c>
      <c r="V104" s="102" t="e">
        <f t="shared" si="17"/>
        <v>#N/A</v>
      </c>
      <c r="W104" s="90" t="e">
        <f t="shared" si="18"/>
        <v>#N/A</v>
      </c>
      <c r="X104" s="90" t="e">
        <f t="shared" si="19"/>
        <v>#N/A</v>
      </c>
      <c r="Y104" s="90">
        <f t="shared" si="20"/>
        <v>40.319873331093895</v>
      </c>
      <c r="Z104" s="103" t="e">
        <f t="shared" si="21"/>
        <v>#N/A</v>
      </c>
      <c r="AC104" s="101" t="s">
        <v>440</v>
      </c>
      <c r="AD104" s="59" t="e">
        <f t="shared" si="22"/>
        <v>#N/A</v>
      </c>
      <c r="AE104" s="59" t="e">
        <f t="shared" si="22"/>
        <v>#N/A</v>
      </c>
      <c r="AF104" s="59" t="e">
        <f t="shared" si="22"/>
        <v>#N/A</v>
      </c>
      <c r="AG104" s="59">
        <f t="shared" si="22"/>
        <v>43.654289166181734</v>
      </c>
      <c r="AH104" s="104" t="e">
        <f t="shared" si="22"/>
        <v>#N/A</v>
      </c>
    </row>
    <row r="105" spans="1:34" x14ac:dyDescent="0.3">
      <c r="W105" s="70">
        <f t="shared" ref="W105:Y105" si="24">SUMIF(W9:W104,"&lt;&gt;#N/A")</f>
        <v>-1353.7144159727768</v>
      </c>
      <c r="X105" s="70">
        <f t="shared" si="24"/>
        <v>436.1733424748989</v>
      </c>
      <c r="Y105" s="70">
        <f t="shared" si="24"/>
        <v>2948.5732735051974</v>
      </c>
    </row>
  </sheetData>
  <mergeCells count="10">
    <mergeCell ref="R13:S13"/>
    <mergeCell ref="R32:S32"/>
    <mergeCell ref="R35:S35"/>
    <mergeCell ref="A1:L1"/>
    <mergeCell ref="A2:E2"/>
    <mergeCell ref="A3:L5"/>
    <mergeCell ref="V6:Z7"/>
    <mergeCell ref="AD6:AH7"/>
    <mergeCell ref="A7:J7"/>
    <mergeCell ref="R9:S9"/>
  </mergeCells>
  <conditionalFormatting sqref="V9:Y104">
    <cfRule type="containsErrors" dxfId="57" priority="6">
      <formula>ISERROR(V9)</formula>
    </cfRule>
  </conditionalFormatting>
  <conditionalFormatting sqref="H9:H104 J9:J104">
    <cfRule type="expression" dxfId="56" priority="5">
      <formula>$J9="CHECK"</formula>
    </cfRule>
  </conditionalFormatting>
  <conditionalFormatting sqref="Z9:Z104">
    <cfRule type="containsErrors" dxfId="55" priority="4">
      <formula>ISERROR(Z9)</formula>
    </cfRule>
  </conditionalFormatting>
  <conditionalFormatting sqref="K9:K104">
    <cfRule type="containsErrors" dxfId="54" priority="3">
      <formula>ISERROR(K9)</formula>
    </cfRule>
  </conditionalFormatting>
  <conditionalFormatting sqref="H9:I104">
    <cfRule type="expression" dxfId="53" priority="2">
      <formula>$I9&lt;&gt;""</formula>
    </cfRule>
  </conditionalFormatting>
  <conditionalFormatting sqref="AD9:AH104">
    <cfRule type="containsErrors" dxfId="52" priority="1">
      <formula>ISERROR(AD9)</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3BB86-C86E-496D-B666-FA0BDA6BF5FA}">
  <dimension ref="A1:AH105"/>
  <sheetViews>
    <sheetView workbookViewId="0">
      <selection sqref="A1:L1"/>
    </sheetView>
  </sheetViews>
  <sheetFormatPr defaultColWidth="12.21875" defaultRowHeight="15.6" x14ac:dyDescent="0.3"/>
  <cols>
    <col min="1" max="1" width="17.44140625" style="41" customWidth="1"/>
    <col min="2" max="2" width="12.21875" style="41"/>
    <col min="3" max="3" width="9.5546875" style="41" bestFit="1" customWidth="1"/>
    <col min="4" max="7" width="12.21875" style="41"/>
    <col min="8" max="8" width="12.21875" style="42"/>
    <col min="9" max="9" width="18.33203125" style="41" bestFit="1" customWidth="1"/>
    <col min="10" max="10" width="11.5546875" style="42" bestFit="1" customWidth="1"/>
    <col min="11" max="11" width="12.21875" style="41"/>
    <col min="12" max="14" width="17.88671875" style="41" customWidth="1"/>
    <col min="15" max="17" width="18.77734375" style="41" customWidth="1"/>
    <col min="18" max="18" width="13.44140625" style="41" customWidth="1"/>
    <col min="19" max="19" width="20.109375" customWidth="1"/>
    <col min="21" max="21" width="12.21875" style="42"/>
    <col min="22" max="22" width="9.33203125" style="42" bestFit="1" customWidth="1"/>
    <col min="23" max="23" width="7.77734375" style="42" bestFit="1" customWidth="1"/>
    <col min="24" max="25" width="7.109375" style="42" bestFit="1" customWidth="1"/>
    <col min="26" max="26" width="14.44140625" style="42" customWidth="1"/>
    <col min="27" max="16384" width="12.21875" style="41"/>
  </cols>
  <sheetData>
    <row r="1" spans="1:34" s="27" customFormat="1" ht="20.399999999999999" customHeight="1" x14ac:dyDescent="0.3">
      <c r="A1" s="121" t="s">
        <v>501</v>
      </c>
      <c r="B1" s="121"/>
      <c r="C1" s="121"/>
      <c r="D1" s="121"/>
      <c r="E1" s="121"/>
      <c r="F1" s="121"/>
      <c r="G1" s="121"/>
      <c r="H1" s="121"/>
      <c r="I1" s="121"/>
      <c r="J1" s="121"/>
      <c r="K1" s="121"/>
      <c r="L1" s="121"/>
      <c r="S1" s="147"/>
      <c r="T1" s="147"/>
      <c r="U1" s="148"/>
      <c r="V1" s="148"/>
      <c r="W1" s="148"/>
      <c r="X1" s="148"/>
      <c r="Y1" s="148"/>
      <c r="Z1" s="148"/>
    </row>
    <row r="2" spans="1:34" s="27" customFormat="1" ht="20.399999999999999" customHeight="1" x14ac:dyDescent="0.3">
      <c r="A2" s="149"/>
      <c r="B2" s="149"/>
      <c r="C2" s="149"/>
      <c r="D2" s="149"/>
      <c r="E2" s="149"/>
      <c r="F2" s="149"/>
      <c r="G2" s="149"/>
      <c r="H2" s="149"/>
      <c r="I2" s="149"/>
      <c r="J2" s="149"/>
      <c r="K2" s="149"/>
      <c r="L2" s="149"/>
      <c r="S2" s="147"/>
      <c r="T2" s="147"/>
      <c r="U2" s="148"/>
      <c r="V2" s="148"/>
      <c r="W2" s="148"/>
      <c r="X2" s="148"/>
      <c r="Y2" s="148"/>
      <c r="Z2" s="148"/>
    </row>
    <row r="3" spans="1:34" ht="15.9" customHeight="1" x14ac:dyDescent="0.3">
      <c r="A3" s="43" t="s">
        <v>235</v>
      </c>
      <c r="B3" s="43"/>
      <c r="C3" s="43"/>
      <c r="D3" s="43"/>
      <c r="E3" s="43"/>
      <c r="F3" s="43"/>
      <c r="G3" s="43"/>
      <c r="H3" s="43"/>
      <c r="I3" s="43"/>
      <c r="J3" s="43"/>
      <c r="K3" s="43"/>
      <c r="L3" s="43"/>
    </row>
    <row r="4" spans="1:34" ht="15.9" customHeight="1" x14ac:dyDescent="0.3">
      <c r="A4" s="43"/>
      <c r="B4" s="43"/>
      <c r="C4" s="43"/>
      <c r="D4" s="43"/>
      <c r="E4" s="43"/>
      <c r="F4" s="43"/>
      <c r="G4" s="43"/>
      <c r="H4" s="43"/>
      <c r="I4" s="43"/>
      <c r="J4" s="43"/>
      <c r="K4" s="43"/>
      <c r="L4" s="43"/>
      <c r="M4" s="44"/>
      <c r="N4" s="44"/>
      <c r="O4" s="44"/>
      <c r="P4" s="44"/>
      <c r="Q4" s="44"/>
    </row>
    <row r="5" spans="1:34" x14ac:dyDescent="0.3">
      <c r="A5" s="45"/>
      <c r="B5" s="45"/>
      <c r="C5" s="45"/>
      <c r="D5" s="45"/>
      <c r="E5" s="45"/>
      <c r="F5" s="45"/>
      <c r="G5" s="45"/>
      <c r="H5" s="45"/>
      <c r="I5" s="45"/>
      <c r="J5" s="45"/>
      <c r="K5" s="45"/>
      <c r="L5" s="45"/>
      <c r="M5" s="44"/>
      <c r="N5" s="44"/>
      <c r="O5" s="44"/>
      <c r="P5" s="44"/>
      <c r="Q5" s="44"/>
    </row>
    <row r="6" spans="1:34" x14ac:dyDescent="0.3">
      <c r="A6" s="46" t="s">
        <v>236</v>
      </c>
      <c r="U6" s="47"/>
      <c r="V6" s="48" t="s">
        <v>237</v>
      </c>
      <c r="W6" s="49"/>
      <c r="X6" s="49"/>
      <c r="Y6" s="49"/>
      <c r="Z6" s="50"/>
      <c r="AC6" s="51"/>
      <c r="AD6" s="49" t="s">
        <v>238</v>
      </c>
      <c r="AE6" s="49"/>
      <c r="AF6" s="49"/>
      <c r="AG6" s="49"/>
      <c r="AH6" s="50"/>
    </row>
    <row r="7" spans="1:34" ht="25.2" thickBot="1" x14ac:dyDescent="0.45">
      <c r="A7" s="52" t="s">
        <v>441</v>
      </c>
      <c r="B7" s="53"/>
      <c r="C7" s="53"/>
      <c r="D7" s="53"/>
      <c r="E7" s="53"/>
      <c r="F7" s="53"/>
      <c r="G7" s="53"/>
      <c r="H7" s="53"/>
      <c r="I7" s="53"/>
      <c r="J7" s="53"/>
      <c r="L7" s="54" t="s">
        <v>240</v>
      </c>
      <c r="M7" s="41" t="str">
        <f>IF(OR(I9="",I10="",I11=""),"NTCs amplified",IF(OR(W105=0,X105=0,Y105=0),"Only two clusters","AOK!"))</f>
        <v>AOK!</v>
      </c>
      <c r="U7" s="47"/>
      <c r="V7" s="55"/>
      <c r="W7" s="56"/>
      <c r="X7" s="56"/>
      <c r="Y7" s="56"/>
      <c r="Z7" s="57"/>
      <c r="AC7" s="58"/>
      <c r="AD7" s="56"/>
      <c r="AE7" s="56"/>
      <c r="AF7" s="56"/>
      <c r="AG7" s="56"/>
      <c r="AH7" s="57"/>
    </row>
    <row r="8" spans="1:34" ht="16.2" thickBot="1" x14ac:dyDescent="0.35">
      <c r="A8" s="59" t="s">
        <v>241</v>
      </c>
      <c r="B8" s="59" t="s">
        <v>242</v>
      </c>
      <c r="C8" s="60" t="s">
        <v>243</v>
      </c>
      <c r="D8" s="60" t="s">
        <v>244</v>
      </c>
      <c r="E8" s="60" t="s">
        <v>245</v>
      </c>
      <c r="F8" s="60" t="s">
        <v>246</v>
      </c>
      <c r="G8" s="60" t="s">
        <v>247</v>
      </c>
      <c r="H8" s="60" t="s">
        <v>248</v>
      </c>
      <c r="I8" s="61" t="s">
        <v>249</v>
      </c>
      <c r="J8" s="62" t="s">
        <v>250</v>
      </c>
      <c r="U8" s="63" t="s">
        <v>251</v>
      </c>
      <c r="V8" s="64" t="s">
        <v>252</v>
      </c>
      <c r="W8" s="42" t="s">
        <v>193</v>
      </c>
      <c r="X8" s="42" t="s">
        <v>190</v>
      </c>
      <c r="Y8" s="42" t="s">
        <v>189</v>
      </c>
      <c r="Z8" s="65" t="s">
        <v>253</v>
      </c>
      <c r="AC8" s="63" t="s">
        <v>251</v>
      </c>
      <c r="AD8" s="66" t="s">
        <v>252</v>
      </c>
      <c r="AE8" s="66" t="s">
        <v>193</v>
      </c>
      <c r="AF8" s="66" t="s">
        <v>190</v>
      </c>
      <c r="AG8" s="66" t="s">
        <v>189</v>
      </c>
      <c r="AH8" s="67" t="s">
        <v>253</v>
      </c>
    </row>
    <row r="9" spans="1:34" x14ac:dyDescent="0.3">
      <c r="A9" s="68" t="s">
        <v>254</v>
      </c>
      <c r="B9" s="41" t="s">
        <v>255</v>
      </c>
      <c r="C9" s="69">
        <v>6.3671300896676302</v>
      </c>
      <c r="D9" s="69">
        <v>0.57843785361274003</v>
      </c>
      <c r="E9" s="70">
        <f t="shared" ref="E9:F40" si="0">(C9-MIN(C$9:C$104))/(MAX(C$9:C$104)-MIN(C$9:C$104))*100</f>
        <v>1.6898414207101495</v>
      </c>
      <c r="F9" s="70">
        <f t="shared" si="0"/>
        <v>0.14082094021845526</v>
      </c>
      <c r="G9" s="70">
        <f t="shared" ref="G9:G72" si="1">F9-E9</f>
        <v>-1.5490204804916943</v>
      </c>
      <c r="H9" s="71" t="s">
        <v>254</v>
      </c>
      <c r="I9" s="58">
        <f t="shared" ref="I9:I72" si="2">IF(AND(E9&lt;$R$15,F9&lt;$S$11),G9,"")</f>
        <v>-1.5490204804916943</v>
      </c>
      <c r="J9" s="72" t="str">
        <f t="shared" ref="J9:J72" si="3">IF(OR(AND(($S$33-$S$38)&lt;G9,($S$33+$S$38)&gt;G9),AND(($S$36-$S$38)&lt;G9,($S$36+$S$38)&gt;G9)),"CHECK","")</f>
        <v/>
      </c>
      <c r="M9" s="42"/>
      <c r="R9" s="73" t="s">
        <v>256</v>
      </c>
      <c r="S9" s="74"/>
      <c r="U9" s="75" t="s">
        <v>254</v>
      </c>
      <c r="V9" s="76">
        <f t="shared" ref="V9:V72" si="4">IF(I9="",NA(),G9)</f>
        <v>-1.5490204804916943</v>
      </c>
      <c r="W9" s="77" t="e">
        <f t="shared" ref="W9:W72" si="5">IF(AND(I9="",G9&lt;$S$33),G9,NA())</f>
        <v>#N/A</v>
      </c>
      <c r="X9" s="77" t="e">
        <f t="shared" ref="X9:X72" si="6">IF(AND(I9="",G9&lt;$S$36,G9&gt;$S$33),G9,NA())</f>
        <v>#N/A</v>
      </c>
      <c r="Y9" s="77" t="e">
        <f t="shared" ref="Y9:Y72" si="7">IF(AND(I9="",G9&gt;$S$36),G9,NA())</f>
        <v>#N/A</v>
      </c>
      <c r="Z9" s="78" t="e">
        <f t="shared" ref="Z9:Z72" si="8">IF(J9="CHECK",G9,NA())</f>
        <v>#N/A</v>
      </c>
      <c r="AC9" s="75" t="s">
        <v>254</v>
      </c>
      <c r="AD9" s="41">
        <f t="shared" ref="AD9:AH40" si="9">IF(V9&lt;&gt;"#N/A",$F9,"")</f>
        <v>0.14082094021845526</v>
      </c>
      <c r="AE9" s="41" t="e">
        <f t="shared" si="9"/>
        <v>#N/A</v>
      </c>
      <c r="AF9" s="41" t="e">
        <f t="shared" si="9"/>
        <v>#N/A</v>
      </c>
      <c r="AG9" s="41" t="e">
        <f t="shared" si="9"/>
        <v>#N/A</v>
      </c>
      <c r="AH9" s="79" t="e">
        <f t="shared" si="9"/>
        <v>#N/A</v>
      </c>
    </row>
    <row r="10" spans="1:34" x14ac:dyDescent="0.3">
      <c r="A10" s="68" t="s">
        <v>254</v>
      </c>
      <c r="B10" s="41" t="s">
        <v>257</v>
      </c>
      <c r="C10" s="69">
        <v>1.03086471400729</v>
      </c>
      <c r="D10" s="69">
        <v>-0.41049705905834299</v>
      </c>
      <c r="E10" s="70">
        <f t="shared" si="0"/>
        <v>1.0699556639585039</v>
      </c>
      <c r="F10" s="70">
        <f t="shared" si="0"/>
        <v>0</v>
      </c>
      <c r="G10" s="70">
        <f t="shared" si="1"/>
        <v>-1.0699556639585039</v>
      </c>
      <c r="H10" s="71" t="s">
        <v>254</v>
      </c>
      <c r="I10" s="58">
        <f t="shared" si="2"/>
        <v>-1.0699556639585039</v>
      </c>
      <c r="J10" s="72" t="str">
        <f t="shared" si="3"/>
        <v/>
      </c>
      <c r="R10" s="80" t="s">
        <v>258</v>
      </c>
      <c r="S10" s="71" t="s">
        <v>259</v>
      </c>
      <c r="U10" s="75" t="s">
        <v>254</v>
      </c>
      <c r="V10" s="81">
        <f t="shared" si="4"/>
        <v>-1.0699556639585039</v>
      </c>
      <c r="W10" s="70" t="e">
        <f t="shared" si="5"/>
        <v>#N/A</v>
      </c>
      <c r="X10" s="70" t="e">
        <f t="shared" si="6"/>
        <v>#N/A</v>
      </c>
      <c r="Y10" s="70" t="e">
        <f t="shared" si="7"/>
        <v>#N/A</v>
      </c>
      <c r="Z10" s="78" t="e">
        <f t="shared" si="8"/>
        <v>#N/A</v>
      </c>
      <c r="AC10" s="75" t="s">
        <v>254</v>
      </c>
      <c r="AD10" s="41">
        <f t="shared" si="9"/>
        <v>0</v>
      </c>
      <c r="AE10" s="41" t="e">
        <f t="shared" si="9"/>
        <v>#N/A</v>
      </c>
      <c r="AF10" s="41" t="e">
        <f t="shared" si="9"/>
        <v>#N/A</v>
      </c>
      <c r="AG10" s="41" t="e">
        <f t="shared" si="9"/>
        <v>#N/A</v>
      </c>
      <c r="AH10" s="79" t="e">
        <f t="shared" si="9"/>
        <v>#N/A</v>
      </c>
    </row>
    <row r="11" spans="1:34" x14ac:dyDescent="0.3">
      <c r="A11" s="68" t="s">
        <v>254</v>
      </c>
      <c r="B11" s="41" t="s">
        <v>260</v>
      </c>
      <c r="C11" s="69">
        <v>2.6237164887861599</v>
      </c>
      <c r="D11" s="69">
        <v>1.6458459965711001</v>
      </c>
      <c r="E11" s="70">
        <f t="shared" si="0"/>
        <v>1.2549888394646633</v>
      </c>
      <c r="F11" s="70">
        <f t="shared" si="0"/>
        <v>0.29281619932225178</v>
      </c>
      <c r="G11" s="70">
        <f t="shared" si="1"/>
        <v>-0.96217264014241155</v>
      </c>
      <c r="H11" s="71" t="s">
        <v>254</v>
      </c>
      <c r="I11" s="58">
        <f t="shared" si="2"/>
        <v>-0.96217264014241155</v>
      </c>
      <c r="J11" s="72" t="str">
        <f t="shared" si="3"/>
        <v/>
      </c>
      <c r="R11" s="80">
        <v>0</v>
      </c>
      <c r="S11" s="82">
        <v>20</v>
      </c>
      <c r="U11" s="75" t="s">
        <v>254</v>
      </c>
      <c r="V11" s="81">
        <f t="shared" si="4"/>
        <v>-0.96217264014241155</v>
      </c>
      <c r="W11" s="70" t="e">
        <f t="shared" si="5"/>
        <v>#N/A</v>
      </c>
      <c r="X11" s="70" t="e">
        <f t="shared" si="6"/>
        <v>#N/A</v>
      </c>
      <c r="Y11" s="70" t="e">
        <f t="shared" si="7"/>
        <v>#N/A</v>
      </c>
      <c r="Z11" s="78" t="e">
        <f t="shared" si="8"/>
        <v>#N/A</v>
      </c>
      <c r="AC11" s="75" t="s">
        <v>254</v>
      </c>
      <c r="AD11" s="41">
        <f t="shared" si="9"/>
        <v>0.29281619932225178</v>
      </c>
      <c r="AE11" s="41" t="e">
        <f t="shared" si="9"/>
        <v>#N/A</v>
      </c>
      <c r="AF11" s="41" t="e">
        <f t="shared" si="9"/>
        <v>#N/A</v>
      </c>
      <c r="AG11" s="41" t="e">
        <f t="shared" si="9"/>
        <v>#N/A</v>
      </c>
      <c r="AH11" s="79" t="e">
        <f t="shared" si="9"/>
        <v>#N/A</v>
      </c>
    </row>
    <row r="12" spans="1:34" x14ac:dyDescent="0.3">
      <c r="A12" s="68" t="s">
        <v>193</v>
      </c>
      <c r="B12" s="41" t="s">
        <v>261</v>
      </c>
      <c r="C12" s="69">
        <v>660.86581682167696</v>
      </c>
      <c r="D12" s="69">
        <v>8.4368465697420998</v>
      </c>
      <c r="E12" s="70">
        <f t="shared" si="0"/>
        <v>77.719496086755441</v>
      </c>
      <c r="F12" s="70">
        <f t="shared" si="0"/>
        <v>1.2598313926225175</v>
      </c>
      <c r="G12" s="70">
        <f t="shared" si="1"/>
        <v>-76.459664694132925</v>
      </c>
      <c r="H12" s="71" t="s">
        <v>193</v>
      </c>
      <c r="I12" s="58" t="str">
        <f t="shared" si="2"/>
        <v/>
      </c>
      <c r="J12" s="72" t="str">
        <f t="shared" si="3"/>
        <v/>
      </c>
      <c r="M12" s="42"/>
      <c r="R12" s="80">
        <f>R15</f>
        <v>20</v>
      </c>
      <c r="S12" s="71">
        <f>S11</f>
        <v>20</v>
      </c>
      <c r="U12" s="75" t="s">
        <v>193</v>
      </c>
      <c r="V12" s="81" t="e">
        <f t="shared" si="4"/>
        <v>#N/A</v>
      </c>
      <c r="W12" s="70">
        <f t="shared" si="5"/>
        <v>-76.459664694132925</v>
      </c>
      <c r="X12" s="70" t="e">
        <f t="shared" si="6"/>
        <v>#N/A</v>
      </c>
      <c r="Y12" s="70" t="e">
        <f t="shared" si="7"/>
        <v>#N/A</v>
      </c>
      <c r="Z12" s="78" t="e">
        <f t="shared" si="8"/>
        <v>#N/A</v>
      </c>
      <c r="AC12" s="75" t="s">
        <v>193</v>
      </c>
      <c r="AD12" s="41" t="e">
        <f t="shared" si="9"/>
        <v>#N/A</v>
      </c>
      <c r="AE12" s="41">
        <f t="shared" si="9"/>
        <v>1.2598313926225175</v>
      </c>
      <c r="AF12" s="41" t="e">
        <f t="shared" si="9"/>
        <v>#N/A</v>
      </c>
      <c r="AG12" s="41" t="e">
        <f t="shared" si="9"/>
        <v>#N/A</v>
      </c>
      <c r="AH12" s="79" t="e">
        <f t="shared" si="9"/>
        <v>#N/A</v>
      </c>
    </row>
    <row r="13" spans="1:34" x14ac:dyDescent="0.3">
      <c r="A13" s="68" t="s">
        <v>193</v>
      </c>
      <c r="B13" s="41" t="s">
        <v>262</v>
      </c>
      <c r="C13" s="69">
        <v>680.86079339396997</v>
      </c>
      <c r="D13" s="69">
        <v>12.5754258208349</v>
      </c>
      <c r="E13" s="70">
        <f t="shared" si="0"/>
        <v>80.042206880015698</v>
      </c>
      <c r="F13" s="70">
        <f t="shared" si="0"/>
        <v>1.8491508855842509</v>
      </c>
      <c r="G13" s="70">
        <f t="shared" si="1"/>
        <v>-78.193055994431447</v>
      </c>
      <c r="H13" s="71" t="s">
        <v>193</v>
      </c>
      <c r="I13" s="58" t="str">
        <f t="shared" si="2"/>
        <v/>
      </c>
      <c r="J13" s="72" t="str">
        <f t="shared" si="3"/>
        <v/>
      </c>
      <c r="R13" s="83" t="s">
        <v>263</v>
      </c>
      <c r="S13" s="84"/>
      <c r="U13" s="75" t="s">
        <v>193</v>
      </c>
      <c r="V13" s="81" t="e">
        <f t="shared" si="4"/>
        <v>#N/A</v>
      </c>
      <c r="W13" s="70">
        <f t="shared" si="5"/>
        <v>-78.193055994431447</v>
      </c>
      <c r="X13" s="70" t="e">
        <f t="shared" si="6"/>
        <v>#N/A</v>
      </c>
      <c r="Y13" s="70" t="e">
        <f t="shared" si="7"/>
        <v>#N/A</v>
      </c>
      <c r="Z13" s="78" t="e">
        <f t="shared" si="8"/>
        <v>#N/A</v>
      </c>
      <c r="AC13" s="75" t="s">
        <v>193</v>
      </c>
      <c r="AD13" s="41" t="e">
        <f t="shared" si="9"/>
        <v>#N/A</v>
      </c>
      <c r="AE13" s="41">
        <f t="shared" si="9"/>
        <v>1.8491508855842509</v>
      </c>
      <c r="AF13" s="41" t="e">
        <f t="shared" si="9"/>
        <v>#N/A</v>
      </c>
      <c r="AG13" s="41" t="e">
        <f t="shared" si="9"/>
        <v>#N/A</v>
      </c>
      <c r="AH13" s="79" t="e">
        <f t="shared" si="9"/>
        <v>#N/A</v>
      </c>
    </row>
    <row r="14" spans="1:34" x14ac:dyDescent="0.3">
      <c r="A14" s="68" t="s">
        <v>193</v>
      </c>
      <c r="B14" s="41" t="s">
        <v>264</v>
      </c>
      <c r="C14" s="69">
        <v>672.52875996255</v>
      </c>
      <c r="D14" s="69">
        <v>13.827316080257299</v>
      </c>
      <c r="E14" s="70">
        <f t="shared" si="0"/>
        <v>79.074318575121069</v>
      </c>
      <c r="F14" s="70">
        <f t="shared" si="0"/>
        <v>2.0274157654296068</v>
      </c>
      <c r="G14" s="70">
        <f t="shared" si="1"/>
        <v>-77.04690280969146</v>
      </c>
      <c r="H14" s="71" t="s">
        <v>193</v>
      </c>
      <c r="I14" s="58" t="str">
        <f t="shared" si="2"/>
        <v/>
      </c>
      <c r="J14" s="72" t="str">
        <f t="shared" si="3"/>
        <v/>
      </c>
      <c r="R14" s="80" t="s">
        <v>258</v>
      </c>
      <c r="S14" s="71" t="s">
        <v>259</v>
      </c>
      <c r="U14" s="75" t="s">
        <v>193</v>
      </c>
      <c r="V14" s="81" t="e">
        <f t="shared" si="4"/>
        <v>#N/A</v>
      </c>
      <c r="W14" s="70">
        <f t="shared" si="5"/>
        <v>-77.04690280969146</v>
      </c>
      <c r="X14" s="70" t="e">
        <f t="shared" si="6"/>
        <v>#N/A</v>
      </c>
      <c r="Y14" s="70" t="e">
        <f t="shared" si="7"/>
        <v>#N/A</v>
      </c>
      <c r="Z14" s="78" t="e">
        <f t="shared" si="8"/>
        <v>#N/A</v>
      </c>
      <c r="AC14" s="75" t="s">
        <v>193</v>
      </c>
      <c r="AD14" s="41" t="e">
        <f t="shared" si="9"/>
        <v>#N/A</v>
      </c>
      <c r="AE14" s="41">
        <f t="shared" si="9"/>
        <v>2.0274157654296068</v>
      </c>
      <c r="AF14" s="41" t="e">
        <f t="shared" si="9"/>
        <v>#N/A</v>
      </c>
      <c r="AG14" s="41" t="e">
        <f t="shared" si="9"/>
        <v>#N/A</v>
      </c>
      <c r="AH14" s="79" t="e">
        <f t="shared" si="9"/>
        <v>#N/A</v>
      </c>
    </row>
    <row r="15" spans="1:34" x14ac:dyDescent="0.3">
      <c r="A15" s="68" t="s">
        <v>190</v>
      </c>
      <c r="B15" s="41" t="s">
        <v>265</v>
      </c>
      <c r="C15" s="69">
        <v>445.32196667168301</v>
      </c>
      <c r="D15" s="69">
        <v>185.92214960658899</v>
      </c>
      <c r="E15" s="70">
        <f t="shared" si="0"/>
        <v>52.680905751120491</v>
      </c>
      <c r="F15" s="70">
        <f t="shared" si="0"/>
        <v>26.533129896261297</v>
      </c>
      <c r="G15" s="70">
        <f t="shared" si="1"/>
        <v>-26.147775854859194</v>
      </c>
      <c r="H15" s="71" t="s">
        <v>190</v>
      </c>
      <c r="I15" s="58" t="str">
        <f t="shared" si="2"/>
        <v/>
      </c>
      <c r="J15" s="72" t="str">
        <f t="shared" si="3"/>
        <v/>
      </c>
      <c r="R15" s="85">
        <v>20</v>
      </c>
      <c r="S15" s="71">
        <v>0</v>
      </c>
      <c r="U15" s="75" t="s">
        <v>190</v>
      </c>
      <c r="V15" s="81" t="e">
        <f t="shared" si="4"/>
        <v>#N/A</v>
      </c>
      <c r="W15" s="70" t="e">
        <f t="shared" si="5"/>
        <v>#N/A</v>
      </c>
      <c r="X15" s="70">
        <f t="shared" si="6"/>
        <v>-26.147775854859194</v>
      </c>
      <c r="Y15" s="70" t="e">
        <f t="shared" si="7"/>
        <v>#N/A</v>
      </c>
      <c r="Z15" s="78" t="e">
        <f t="shared" si="8"/>
        <v>#N/A</v>
      </c>
      <c r="AC15" s="75" t="s">
        <v>190</v>
      </c>
      <c r="AD15" s="41" t="e">
        <f t="shared" si="9"/>
        <v>#N/A</v>
      </c>
      <c r="AE15" s="41" t="e">
        <f t="shared" si="9"/>
        <v>#N/A</v>
      </c>
      <c r="AF15" s="41">
        <f t="shared" si="9"/>
        <v>26.533129896261297</v>
      </c>
      <c r="AG15" s="41" t="e">
        <f t="shared" si="9"/>
        <v>#N/A</v>
      </c>
      <c r="AH15" s="79" t="e">
        <f t="shared" si="9"/>
        <v>#N/A</v>
      </c>
    </row>
    <row r="16" spans="1:34" ht="16.2" thickBot="1" x14ac:dyDescent="0.35">
      <c r="A16" s="68" t="s">
        <v>190</v>
      </c>
      <c r="B16" s="41" t="s">
        <v>266</v>
      </c>
      <c r="C16" s="69">
        <v>461.94786873014499</v>
      </c>
      <c r="D16" s="69">
        <v>194.727002533242</v>
      </c>
      <c r="E16" s="70">
        <f t="shared" si="0"/>
        <v>54.612248957213026</v>
      </c>
      <c r="F16" s="70">
        <f t="shared" si="0"/>
        <v>27.786910758611015</v>
      </c>
      <c r="G16" s="70">
        <f t="shared" si="1"/>
        <v>-26.825338198602012</v>
      </c>
      <c r="H16" s="71" t="s">
        <v>190</v>
      </c>
      <c r="I16" s="58" t="str">
        <f t="shared" si="2"/>
        <v/>
      </c>
      <c r="J16" s="72" t="str">
        <f t="shared" si="3"/>
        <v/>
      </c>
      <c r="R16" s="86">
        <f>R15</f>
        <v>20</v>
      </c>
      <c r="S16" s="87">
        <f>S11</f>
        <v>20</v>
      </c>
      <c r="U16" s="75" t="s">
        <v>190</v>
      </c>
      <c r="V16" s="81" t="e">
        <f t="shared" si="4"/>
        <v>#N/A</v>
      </c>
      <c r="W16" s="70" t="e">
        <f t="shared" si="5"/>
        <v>#N/A</v>
      </c>
      <c r="X16" s="70">
        <f t="shared" si="6"/>
        <v>-26.825338198602012</v>
      </c>
      <c r="Y16" s="70" t="e">
        <f t="shared" si="7"/>
        <v>#N/A</v>
      </c>
      <c r="Z16" s="78" t="e">
        <f t="shared" si="8"/>
        <v>#N/A</v>
      </c>
      <c r="AC16" s="75" t="s">
        <v>190</v>
      </c>
      <c r="AD16" s="41" t="e">
        <f t="shared" si="9"/>
        <v>#N/A</v>
      </c>
      <c r="AE16" s="41" t="e">
        <f t="shared" si="9"/>
        <v>#N/A</v>
      </c>
      <c r="AF16" s="41">
        <f t="shared" si="9"/>
        <v>27.786910758611015</v>
      </c>
      <c r="AG16" s="41" t="e">
        <f t="shared" si="9"/>
        <v>#N/A</v>
      </c>
      <c r="AH16" s="79" t="e">
        <f t="shared" si="9"/>
        <v>#N/A</v>
      </c>
    </row>
    <row r="17" spans="1:34" x14ac:dyDescent="0.3">
      <c r="A17" s="68" t="s">
        <v>190</v>
      </c>
      <c r="B17" s="41" t="s">
        <v>267</v>
      </c>
      <c r="C17" s="69">
        <v>444.47013845778503</v>
      </c>
      <c r="D17" s="69">
        <v>177.84336008803899</v>
      </c>
      <c r="E17" s="70">
        <f t="shared" si="0"/>
        <v>52.581953367792067</v>
      </c>
      <c r="F17" s="70">
        <f t="shared" si="0"/>
        <v>25.382737973342511</v>
      </c>
      <c r="G17" s="70">
        <f t="shared" si="1"/>
        <v>-27.199215394449556</v>
      </c>
      <c r="H17" s="71" t="s">
        <v>190</v>
      </c>
      <c r="I17" s="58" t="str">
        <f t="shared" si="2"/>
        <v/>
      </c>
      <c r="J17" s="72" t="str">
        <f t="shared" si="3"/>
        <v/>
      </c>
      <c r="U17" s="75" t="s">
        <v>190</v>
      </c>
      <c r="V17" s="81" t="e">
        <f t="shared" si="4"/>
        <v>#N/A</v>
      </c>
      <c r="W17" s="70" t="e">
        <f t="shared" si="5"/>
        <v>#N/A</v>
      </c>
      <c r="X17" s="70">
        <f t="shared" si="6"/>
        <v>-27.199215394449556</v>
      </c>
      <c r="Y17" s="70" t="e">
        <f t="shared" si="7"/>
        <v>#N/A</v>
      </c>
      <c r="Z17" s="78" t="e">
        <f t="shared" si="8"/>
        <v>#N/A</v>
      </c>
      <c r="AC17" s="75" t="s">
        <v>190</v>
      </c>
      <c r="AD17" s="41" t="e">
        <f t="shared" si="9"/>
        <v>#N/A</v>
      </c>
      <c r="AE17" s="41" t="e">
        <f t="shared" si="9"/>
        <v>#N/A</v>
      </c>
      <c r="AF17" s="41">
        <f t="shared" si="9"/>
        <v>25.382737973342511</v>
      </c>
      <c r="AG17" s="41" t="e">
        <f t="shared" si="9"/>
        <v>#N/A</v>
      </c>
      <c r="AH17" s="79" t="e">
        <f t="shared" si="9"/>
        <v>#N/A</v>
      </c>
    </row>
    <row r="18" spans="1:34" x14ac:dyDescent="0.3">
      <c r="A18" s="68" t="s">
        <v>189</v>
      </c>
      <c r="B18" s="41" t="s">
        <v>268</v>
      </c>
      <c r="C18" s="69">
        <v>46.515596302364003</v>
      </c>
      <c r="D18" s="69">
        <v>421.92877749177802</v>
      </c>
      <c r="E18" s="70">
        <f t="shared" si="0"/>
        <v>6.3536766329151773</v>
      </c>
      <c r="F18" s="70">
        <f t="shared" si="0"/>
        <v>60.139664371632975</v>
      </c>
      <c r="G18" s="70">
        <f t="shared" si="1"/>
        <v>53.7859877387178</v>
      </c>
      <c r="H18" s="71" t="s">
        <v>189</v>
      </c>
      <c r="I18" s="58" t="str">
        <f t="shared" si="2"/>
        <v/>
      </c>
      <c r="J18" s="72" t="str">
        <f t="shared" si="3"/>
        <v/>
      </c>
      <c r="U18" s="75" t="s">
        <v>189</v>
      </c>
      <c r="V18" s="81" t="e">
        <f t="shared" si="4"/>
        <v>#N/A</v>
      </c>
      <c r="W18" s="70" t="e">
        <f t="shared" si="5"/>
        <v>#N/A</v>
      </c>
      <c r="X18" s="70" t="e">
        <f t="shared" si="6"/>
        <v>#N/A</v>
      </c>
      <c r="Y18" s="70">
        <f t="shared" si="7"/>
        <v>53.7859877387178</v>
      </c>
      <c r="Z18" s="78" t="e">
        <f t="shared" si="8"/>
        <v>#N/A</v>
      </c>
      <c r="AC18" s="75" t="s">
        <v>189</v>
      </c>
      <c r="AD18" s="41" t="e">
        <f t="shared" si="9"/>
        <v>#N/A</v>
      </c>
      <c r="AE18" s="41" t="e">
        <f t="shared" si="9"/>
        <v>#N/A</v>
      </c>
      <c r="AF18" s="41" t="e">
        <f t="shared" si="9"/>
        <v>#N/A</v>
      </c>
      <c r="AG18" s="41">
        <f t="shared" si="9"/>
        <v>60.139664371632975</v>
      </c>
      <c r="AH18" s="79" t="e">
        <f t="shared" si="9"/>
        <v>#N/A</v>
      </c>
    </row>
    <row r="19" spans="1:34" x14ac:dyDescent="0.3">
      <c r="A19" s="68" t="s">
        <v>189</v>
      </c>
      <c r="B19" s="41" t="s">
        <v>269</v>
      </c>
      <c r="C19" s="69">
        <v>35.923010688091402</v>
      </c>
      <c r="D19" s="69">
        <v>424.576298888819</v>
      </c>
      <c r="E19" s="70">
        <f t="shared" si="0"/>
        <v>5.1231919236258765</v>
      </c>
      <c r="F19" s="70">
        <f t="shared" si="0"/>
        <v>60.516662339449468</v>
      </c>
      <c r="G19" s="70">
        <f t="shared" si="1"/>
        <v>55.393470415823593</v>
      </c>
      <c r="H19" s="71" t="s">
        <v>189</v>
      </c>
      <c r="I19" s="58" t="str">
        <f t="shared" si="2"/>
        <v/>
      </c>
      <c r="J19" s="72" t="str">
        <f t="shared" si="3"/>
        <v/>
      </c>
      <c r="U19" s="75" t="s">
        <v>189</v>
      </c>
      <c r="V19" s="81" t="e">
        <f t="shared" si="4"/>
        <v>#N/A</v>
      </c>
      <c r="W19" s="70" t="e">
        <f t="shared" si="5"/>
        <v>#N/A</v>
      </c>
      <c r="X19" s="70" t="e">
        <f t="shared" si="6"/>
        <v>#N/A</v>
      </c>
      <c r="Y19" s="70">
        <f t="shared" si="7"/>
        <v>55.393470415823593</v>
      </c>
      <c r="Z19" s="78" t="e">
        <f t="shared" si="8"/>
        <v>#N/A</v>
      </c>
      <c r="AC19" s="75" t="s">
        <v>189</v>
      </c>
      <c r="AD19" s="41" t="e">
        <f t="shared" si="9"/>
        <v>#N/A</v>
      </c>
      <c r="AE19" s="41" t="e">
        <f t="shared" si="9"/>
        <v>#N/A</v>
      </c>
      <c r="AF19" s="41" t="e">
        <f t="shared" si="9"/>
        <v>#N/A</v>
      </c>
      <c r="AG19" s="41">
        <f t="shared" si="9"/>
        <v>60.516662339449468</v>
      </c>
      <c r="AH19" s="79" t="e">
        <f t="shared" si="9"/>
        <v>#N/A</v>
      </c>
    </row>
    <row r="20" spans="1:34" ht="16.2" thickBot="1" x14ac:dyDescent="0.35">
      <c r="A20" s="88" t="s">
        <v>189</v>
      </c>
      <c r="B20" s="59" t="s">
        <v>270</v>
      </c>
      <c r="C20" s="89">
        <v>37.419716534478503</v>
      </c>
      <c r="D20" s="89">
        <v>363.86923019239299</v>
      </c>
      <c r="E20" s="90">
        <f t="shared" si="0"/>
        <v>5.2970563345777908</v>
      </c>
      <c r="F20" s="90">
        <f t="shared" si="0"/>
        <v>51.872183939301841</v>
      </c>
      <c r="G20" s="90">
        <f t="shared" si="1"/>
        <v>46.575127604724052</v>
      </c>
      <c r="H20" s="91" t="s">
        <v>189</v>
      </c>
      <c r="I20" s="88" t="str">
        <f t="shared" si="2"/>
        <v/>
      </c>
      <c r="J20" s="92" t="str">
        <f t="shared" si="3"/>
        <v/>
      </c>
      <c r="K20" s="66"/>
      <c r="U20" s="93" t="s">
        <v>189</v>
      </c>
      <c r="V20" s="94" t="e">
        <f t="shared" si="4"/>
        <v>#N/A</v>
      </c>
      <c r="W20" s="95" t="e">
        <f t="shared" si="5"/>
        <v>#N/A</v>
      </c>
      <c r="X20" s="95" t="e">
        <f t="shared" si="6"/>
        <v>#N/A</v>
      </c>
      <c r="Y20" s="95">
        <f t="shared" si="7"/>
        <v>46.575127604724052</v>
      </c>
      <c r="Z20" s="96" t="e">
        <f t="shared" si="8"/>
        <v>#N/A</v>
      </c>
      <c r="AC20" s="93" t="s">
        <v>189</v>
      </c>
      <c r="AD20" s="97" t="e">
        <f t="shared" si="9"/>
        <v>#N/A</v>
      </c>
      <c r="AE20" s="66" t="e">
        <f t="shared" si="9"/>
        <v>#N/A</v>
      </c>
      <c r="AF20" s="66" t="e">
        <f t="shared" si="9"/>
        <v>#N/A</v>
      </c>
      <c r="AG20" s="66">
        <f t="shared" si="9"/>
        <v>51.872183939301841</v>
      </c>
      <c r="AH20" s="67" t="e">
        <f t="shared" si="9"/>
        <v>#N/A</v>
      </c>
    </row>
    <row r="21" spans="1:34" x14ac:dyDescent="0.3">
      <c r="A21" s="41" t="s">
        <v>271</v>
      </c>
      <c r="B21" s="41" t="s">
        <v>272</v>
      </c>
      <c r="C21" s="69">
        <v>-0.29717595966758398</v>
      </c>
      <c r="D21" s="69">
        <v>366.60678868935702</v>
      </c>
      <c r="E21" s="70">
        <f t="shared" si="0"/>
        <v>0.91568419504827492</v>
      </c>
      <c r="F21" s="70">
        <f t="shared" si="0"/>
        <v>52.262002881383943</v>
      </c>
      <c r="G21" s="70">
        <f t="shared" si="1"/>
        <v>51.346318686335671</v>
      </c>
      <c r="H21" s="72" t="str">
        <f t="shared" ref="H21:H84" si="10">_xlfn.IFS(AND(E21&lt;$R$15,F21&lt;$S$11),"No amplification",G21&gt;$S$36,"BB",G21&lt;$S$33,"AA",AND(G21&lt;$S$36,G21&gt;$S$33),"AB")</f>
        <v>BB</v>
      </c>
      <c r="I21" s="58" t="str">
        <f t="shared" si="2"/>
        <v/>
      </c>
      <c r="J21" s="72" t="str">
        <f t="shared" si="3"/>
        <v/>
      </c>
      <c r="U21" s="75" t="s">
        <v>272</v>
      </c>
      <c r="V21" s="81" t="e">
        <f t="shared" si="4"/>
        <v>#N/A</v>
      </c>
      <c r="W21" s="70" t="e">
        <f t="shared" si="5"/>
        <v>#N/A</v>
      </c>
      <c r="X21" s="70" t="e">
        <f t="shared" si="6"/>
        <v>#N/A</v>
      </c>
      <c r="Y21" s="70">
        <f t="shared" si="7"/>
        <v>51.346318686335671</v>
      </c>
      <c r="Z21" s="78" t="e">
        <f t="shared" si="8"/>
        <v>#N/A</v>
      </c>
      <c r="AC21" s="75" t="s">
        <v>272</v>
      </c>
      <c r="AD21" s="41" t="e">
        <f t="shared" si="9"/>
        <v>#N/A</v>
      </c>
      <c r="AE21" s="41" t="e">
        <f t="shared" si="9"/>
        <v>#N/A</v>
      </c>
      <c r="AF21" s="41" t="e">
        <f t="shared" si="9"/>
        <v>#N/A</v>
      </c>
      <c r="AG21" s="41">
        <f t="shared" si="9"/>
        <v>52.262002881383943</v>
      </c>
      <c r="AH21" s="79" t="e">
        <f t="shared" si="9"/>
        <v>#N/A</v>
      </c>
    </row>
    <row r="22" spans="1:34" x14ac:dyDescent="0.3">
      <c r="A22" s="41" t="s">
        <v>273</v>
      </c>
      <c r="B22" s="41" t="s">
        <v>274</v>
      </c>
      <c r="C22" s="69">
        <v>4.77951626379991</v>
      </c>
      <c r="D22" s="69">
        <v>551.80805604713601</v>
      </c>
      <c r="E22" s="70">
        <f t="shared" si="0"/>
        <v>1.5054167100564737</v>
      </c>
      <c r="F22" s="70">
        <f t="shared" si="0"/>
        <v>78.634028244034013</v>
      </c>
      <c r="G22" s="70">
        <f t="shared" si="1"/>
        <v>77.128611533977534</v>
      </c>
      <c r="H22" s="72" t="str">
        <f t="shared" si="10"/>
        <v>BB</v>
      </c>
      <c r="I22" s="58" t="str">
        <f t="shared" si="2"/>
        <v/>
      </c>
      <c r="J22" s="72" t="str">
        <f t="shared" si="3"/>
        <v/>
      </c>
      <c r="U22" s="75" t="s">
        <v>274</v>
      </c>
      <c r="V22" s="81" t="e">
        <f t="shared" si="4"/>
        <v>#N/A</v>
      </c>
      <c r="W22" s="70" t="e">
        <f t="shared" si="5"/>
        <v>#N/A</v>
      </c>
      <c r="X22" s="70" t="e">
        <f t="shared" si="6"/>
        <v>#N/A</v>
      </c>
      <c r="Y22" s="70">
        <f t="shared" si="7"/>
        <v>77.128611533977534</v>
      </c>
      <c r="Z22" s="78" t="e">
        <f t="shared" si="8"/>
        <v>#N/A</v>
      </c>
      <c r="AC22" s="75" t="s">
        <v>274</v>
      </c>
      <c r="AD22" s="41" t="e">
        <f t="shared" si="9"/>
        <v>#N/A</v>
      </c>
      <c r="AE22" s="41" t="e">
        <f t="shared" si="9"/>
        <v>#N/A</v>
      </c>
      <c r="AF22" s="41" t="e">
        <f t="shared" si="9"/>
        <v>#N/A</v>
      </c>
      <c r="AG22" s="41">
        <f t="shared" si="9"/>
        <v>78.634028244034013</v>
      </c>
      <c r="AH22" s="79" t="e">
        <f t="shared" si="9"/>
        <v>#N/A</v>
      </c>
    </row>
    <row r="23" spans="1:34" x14ac:dyDescent="0.3">
      <c r="A23" s="41" t="s">
        <v>275</v>
      </c>
      <c r="B23" s="41" t="s">
        <v>276</v>
      </c>
      <c r="C23" s="69">
        <v>5.2338804239084302</v>
      </c>
      <c r="D23" s="69">
        <v>454.09548027051801</v>
      </c>
      <c r="E23" s="70">
        <f t="shared" si="0"/>
        <v>1.558197794092206</v>
      </c>
      <c r="F23" s="70">
        <f t="shared" si="0"/>
        <v>64.720092538331073</v>
      </c>
      <c r="G23" s="70">
        <f t="shared" si="1"/>
        <v>63.161894744238865</v>
      </c>
      <c r="H23" s="72" t="str">
        <f t="shared" si="10"/>
        <v>BB</v>
      </c>
      <c r="I23" s="58" t="str">
        <f t="shared" si="2"/>
        <v/>
      </c>
      <c r="J23" s="72" t="str">
        <f t="shared" si="3"/>
        <v/>
      </c>
      <c r="U23" s="75" t="s">
        <v>276</v>
      </c>
      <c r="V23" s="81" t="e">
        <f t="shared" si="4"/>
        <v>#N/A</v>
      </c>
      <c r="W23" s="70" t="e">
        <f t="shared" si="5"/>
        <v>#N/A</v>
      </c>
      <c r="X23" s="70" t="e">
        <f t="shared" si="6"/>
        <v>#N/A</v>
      </c>
      <c r="Y23" s="70">
        <f t="shared" si="7"/>
        <v>63.161894744238865</v>
      </c>
      <c r="Z23" s="78" t="e">
        <f t="shared" si="8"/>
        <v>#N/A</v>
      </c>
      <c r="AC23" s="75" t="s">
        <v>276</v>
      </c>
      <c r="AD23" s="41" t="e">
        <f t="shared" si="9"/>
        <v>#N/A</v>
      </c>
      <c r="AE23" s="41" t="e">
        <f t="shared" si="9"/>
        <v>#N/A</v>
      </c>
      <c r="AF23" s="41" t="e">
        <f t="shared" si="9"/>
        <v>#N/A</v>
      </c>
      <c r="AG23" s="41">
        <f t="shared" si="9"/>
        <v>64.720092538331073</v>
      </c>
      <c r="AH23" s="79" t="e">
        <f t="shared" si="9"/>
        <v>#N/A</v>
      </c>
    </row>
    <row r="24" spans="1:34" x14ac:dyDescent="0.3">
      <c r="A24" s="41" t="s">
        <v>277</v>
      </c>
      <c r="B24" s="41" t="s">
        <v>278</v>
      </c>
      <c r="C24" s="69">
        <v>584.70155827835799</v>
      </c>
      <c r="D24" s="69">
        <v>259.21818369351098</v>
      </c>
      <c r="E24" s="70">
        <f t="shared" si="0"/>
        <v>68.871896553962173</v>
      </c>
      <c r="F24" s="70">
        <f t="shared" si="0"/>
        <v>36.970233796785884</v>
      </c>
      <c r="G24" s="70">
        <f t="shared" si="1"/>
        <v>-31.90166275717629</v>
      </c>
      <c r="H24" s="72" t="str">
        <f t="shared" si="10"/>
        <v>AB</v>
      </c>
      <c r="I24" s="58" t="str">
        <f t="shared" si="2"/>
        <v/>
      </c>
      <c r="J24" s="72" t="str">
        <f t="shared" si="3"/>
        <v/>
      </c>
      <c r="U24" s="75" t="s">
        <v>278</v>
      </c>
      <c r="V24" s="81" t="e">
        <f t="shared" si="4"/>
        <v>#N/A</v>
      </c>
      <c r="W24" s="70" t="e">
        <f t="shared" si="5"/>
        <v>#N/A</v>
      </c>
      <c r="X24" s="70">
        <f t="shared" si="6"/>
        <v>-31.90166275717629</v>
      </c>
      <c r="Y24" s="70" t="e">
        <f t="shared" si="7"/>
        <v>#N/A</v>
      </c>
      <c r="Z24" s="78" t="e">
        <f t="shared" si="8"/>
        <v>#N/A</v>
      </c>
      <c r="AC24" s="75" t="s">
        <v>278</v>
      </c>
      <c r="AD24" s="41" t="e">
        <f t="shared" si="9"/>
        <v>#N/A</v>
      </c>
      <c r="AE24" s="41" t="e">
        <f t="shared" si="9"/>
        <v>#N/A</v>
      </c>
      <c r="AF24" s="41">
        <f t="shared" si="9"/>
        <v>36.970233796785884</v>
      </c>
      <c r="AG24" s="41" t="e">
        <f t="shared" si="9"/>
        <v>#N/A</v>
      </c>
      <c r="AH24" s="79" t="e">
        <f t="shared" si="9"/>
        <v>#N/A</v>
      </c>
    </row>
    <row r="25" spans="1:34" x14ac:dyDescent="0.3">
      <c r="A25" s="41" t="s">
        <v>279</v>
      </c>
      <c r="B25" s="41" t="s">
        <v>280</v>
      </c>
      <c r="C25" s="69">
        <v>579.67056773325999</v>
      </c>
      <c r="D25" s="69">
        <v>260.35362634058998</v>
      </c>
      <c r="E25" s="70">
        <f t="shared" si="0"/>
        <v>68.287472961484355</v>
      </c>
      <c r="F25" s="70">
        <f t="shared" si="0"/>
        <v>37.131916935966323</v>
      </c>
      <c r="G25" s="70">
        <f t="shared" si="1"/>
        <v>-31.155556025518031</v>
      </c>
      <c r="H25" s="72" t="str">
        <f t="shared" si="10"/>
        <v>AB</v>
      </c>
      <c r="I25" s="58" t="str">
        <f t="shared" si="2"/>
        <v/>
      </c>
      <c r="J25" s="72" t="str">
        <f t="shared" si="3"/>
        <v/>
      </c>
      <c r="U25" s="75" t="s">
        <v>280</v>
      </c>
      <c r="V25" s="81" t="e">
        <f t="shared" si="4"/>
        <v>#N/A</v>
      </c>
      <c r="W25" s="70" t="e">
        <f t="shared" si="5"/>
        <v>#N/A</v>
      </c>
      <c r="X25" s="70">
        <f t="shared" si="6"/>
        <v>-31.155556025518031</v>
      </c>
      <c r="Y25" s="70" t="e">
        <f t="shared" si="7"/>
        <v>#N/A</v>
      </c>
      <c r="Z25" s="78" t="e">
        <f t="shared" si="8"/>
        <v>#N/A</v>
      </c>
      <c r="AC25" s="75" t="s">
        <v>280</v>
      </c>
      <c r="AD25" s="41" t="e">
        <f t="shared" si="9"/>
        <v>#N/A</v>
      </c>
      <c r="AE25" s="41" t="e">
        <f t="shared" si="9"/>
        <v>#N/A</v>
      </c>
      <c r="AF25" s="41">
        <f t="shared" si="9"/>
        <v>37.131916935966323</v>
      </c>
      <c r="AG25" s="41" t="e">
        <f t="shared" si="9"/>
        <v>#N/A</v>
      </c>
      <c r="AH25" s="79" t="e">
        <f t="shared" si="9"/>
        <v>#N/A</v>
      </c>
    </row>
    <row r="26" spans="1:34" x14ac:dyDescent="0.3">
      <c r="A26" s="41" t="s">
        <v>281</v>
      </c>
      <c r="B26" s="41" t="s">
        <v>282</v>
      </c>
      <c r="C26" s="69">
        <v>546.63869163251502</v>
      </c>
      <c r="D26" s="69">
        <v>238.83243014239599</v>
      </c>
      <c r="E26" s="70">
        <f t="shared" si="0"/>
        <v>64.45033442504058</v>
      </c>
      <c r="F26" s="70">
        <f t="shared" si="0"/>
        <v>34.067372399794706</v>
      </c>
      <c r="G26" s="70">
        <f t="shared" si="1"/>
        <v>-30.382962025245874</v>
      </c>
      <c r="H26" s="72" t="str">
        <f t="shared" si="10"/>
        <v>AB</v>
      </c>
      <c r="I26" s="58" t="str">
        <f t="shared" si="2"/>
        <v/>
      </c>
      <c r="J26" s="72" t="str">
        <f t="shared" si="3"/>
        <v/>
      </c>
      <c r="U26" s="75" t="s">
        <v>282</v>
      </c>
      <c r="V26" s="81" t="e">
        <f t="shared" si="4"/>
        <v>#N/A</v>
      </c>
      <c r="W26" s="70" t="e">
        <f t="shared" si="5"/>
        <v>#N/A</v>
      </c>
      <c r="X26" s="70">
        <f t="shared" si="6"/>
        <v>-30.382962025245874</v>
      </c>
      <c r="Y26" s="70" t="e">
        <f t="shared" si="7"/>
        <v>#N/A</v>
      </c>
      <c r="Z26" s="78" t="e">
        <f t="shared" si="8"/>
        <v>#N/A</v>
      </c>
      <c r="AC26" s="75" t="s">
        <v>282</v>
      </c>
      <c r="AD26" s="41" t="e">
        <f t="shared" si="9"/>
        <v>#N/A</v>
      </c>
      <c r="AE26" s="41" t="e">
        <f t="shared" si="9"/>
        <v>#N/A</v>
      </c>
      <c r="AF26" s="41">
        <f t="shared" si="9"/>
        <v>34.067372399794706</v>
      </c>
      <c r="AG26" s="41" t="e">
        <f t="shared" si="9"/>
        <v>#N/A</v>
      </c>
      <c r="AH26" s="79" t="e">
        <f t="shared" si="9"/>
        <v>#N/A</v>
      </c>
    </row>
    <row r="27" spans="1:34" x14ac:dyDescent="0.3">
      <c r="A27" s="41" t="s">
        <v>283</v>
      </c>
      <c r="B27" s="41" t="s">
        <v>284</v>
      </c>
      <c r="C27" s="69">
        <v>852.66677415863705</v>
      </c>
      <c r="D27" s="69">
        <v>13.173932452335499</v>
      </c>
      <c r="E27" s="70">
        <f t="shared" si="0"/>
        <v>100</v>
      </c>
      <c r="F27" s="70">
        <f t="shared" si="0"/>
        <v>1.9343761774563428</v>
      </c>
      <c r="G27" s="70">
        <f t="shared" si="1"/>
        <v>-98.065623822543657</v>
      </c>
      <c r="H27" s="72" t="str">
        <f t="shared" si="10"/>
        <v>AA</v>
      </c>
      <c r="I27" s="58" t="str">
        <f t="shared" si="2"/>
        <v/>
      </c>
      <c r="J27" s="72" t="str">
        <f t="shared" si="3"/>
        <v/>
      </c>
      <c r="U27" s="75" t="s">
        <v>284</v>
      </c>
      <c r="V27" s="81" t="e">
        <f t="shared" si="4"/>
        <v>#N/A</v>
      </c>
      <c r="W27" s="70">
        <f t="shared" si="5"/>
        <v>-98.065623822543657</v>
      </c>
      <c r="X27" s="70" t="e">
        <f t="shared" si="6"/>
        <v>#N/A</v>
      </c>
      <c r="Y27" s="70" t="e">
        <f t="shared" si="7"/>
        <v>#N/A</v>
      </c>
      <c r="Z27" s="78" t="e">
        <f t="shared" si="8"/>
        <v>#N/A</v>
      </c>
      <c r="AC27" s="75" t="s">
        <v>284</v>
      </c>
      <c r="AD27" s="41" t="e">
        <f t="shared" si="9"/>
        <v>#N/A</v>
      </c>
      <c r="AE27" s="41">
        <f t="shared" si="9"/>
        <v>1.9343761774563428</v>
      </c>
      <c r="AF27" s="41" t="e">
        <f t="shared" si="9"/>
        <v>#N/A</v>
      </c>
      <c r="AG27" s="41" t="e">
        <f t="shared" si="9"/>
        <v>#N/A</v>
      </c>
      <c r="AH27" s="79" t="e">
        <f t="shared" si="9"/>
        <v>#N/A</v>
      </c>
    </row>
    <row r="28" spans="1:34" x14ac:dyDescent="0.3">
      <c r="A28" s="41" t="s">
        <v>285</v>
      </c>
      <c r="B28" s="41" t="s">
        <v>286</v>
      </c>
      <c r="C28" s="69">
        <v>-8.1798120935918597</v>
      </c>
      <c r="D28" s="69">
        <v>435.59071197235198</v>
      </c>
      <c r="E28" s="70">
        <f t="shared" si="0"/>
        <v>0</v>
      </c>
      <c r="F28" s="70">
        <f t="shared" si="0"/>
        <v>62.085076990913443</v>
      </c>
      <c r="G28" s="70">
        <f t="shared" si="1"/>
        <v>62.085076990913443</v>
      </c>
      <c r="H28" s="72" t="str">
        <f t="shared" si="10"/>
        <v>BB</v>
      </c>
      <c r="I28" s="58" t="str">
        <f t="shared" si="2"/>
        <v/>
      </c>
      <c r="J28" s="72" t="str">
        <f t="shared" si="3"/>
        <v/>
      </c>
      <c r="U28" s="75" t="s">
        <v>286</v>
      </c>
      <c r="V28" s="81" t="e">
        <f t="shared" si="4"/>
        <v>#N/A</v>
      </c>
      <c r="W28" s="70" t="e">
        <f t="shared" si="5"/>
        <v>#N/A</v>
      </c>
      <c r="X28" s="70" t="e">
        <f t="shared" si="6"/>
        <v>#N/A</v>
      </c>
      <c r="Y28" s="70">
        <f t="shared" si="7"/>
        <v>62.085076990913443</v>
      </c>
      <c r="Z28" s="78" t="e">
        <f t="shared" si="8"/>
        <v>#N/A</v>
      </c>
      <c r="AC28" s="75" t="s">
        <v>286</v>
      </c>
      <c r="AD28" s="41" t="e">
        <f t="shared" si="9"/>
        <v>#N/A</v>
      </c>
      <c r="AE28" s="41" t="e">
        <f t="shared" si="9"/>
        <v>#N/A</v>
      </c>
      <c r="AF28" s="41" t="e">
        <f t="shared" si="9"/>
        <v>#N/A</v>
      </c>
      <c r="AG28" s="41">
        <f t="shared" si="9"/>
        <v>62.085076990913443</v>
      </c>
      <c r="AH28" s="79" t="e">
        <f t="shared" si="9"/>
        <v>#N/A</v>
      </c>
    </row>
    <row r="29" spans="1:34" x14ac:dyDescent="0.3">
      <c r="A29" s="41" t="s">
        <v>287</v>
      </c>
      <c r="B29" s="41" t="s">
        <v>288</v>
      </c>
      <c r="C29" s="69">
        <v>342.23896741972101</v>
      </c>
      <c r="D29" s="69">
        <v>124.362945513897</v>
      </c>
      <c r="E29" s="70">
        <f t="shared" si="0"/>
        <v>40.706298324175478</v>
      </c>
      <c r="F29" s="70">
        <f t="shared" si="0"/>
        <v>17.767310337905904</v>
      </c>
      <c r="G29" s="70">
        <f t="shared" si="1"/>
        <v>-22.938987986269574</v>
      </c>
      <c r="H29" s="72" t="str">
        <f t="shared" si="10"/>
        <v>AB</v>
      </c>
      <c r="I29" s="58" t="str">
        <f t="shared" si="2"/>
        <v/>
      </c>
      <c r="J29" s="72" t="str">
        <f t="shared" si="3"/>
        <v/>
      </c>
      <c r="U29" s="75" t="s">
        <v>288</v>
      </c>
      <c r="V29" s="81" t="e">
        <f t="shared" si="4"/>
        <v>#N/A</v>
      </c>
      <c r="W29" s="70" t="e">
        <f t="shared" si="5"/>
        <v>#N/A</v>
      </c>
      <c r="X29" s="70">
        <f t="shared" si="6"/>
        <v>-22.938987986269574</v>
      </c>
      <c r="Y29" s="70" t="e">
        <f t="shared" si="7"/>
        <v>#N/A</v>
      </c>
      <c r="Z29" s="78" t="e">
        <f t="shared" si="8"/>
        <v>#N/A</v>
      </c>
      <c r="AC29" s="75" t="s">
        <v>288</v>
      </c>
      <c r="AD29" s="41" t="e">
        <f t="shared" si="9"/>
        <v>#N/A</v>
      </c>
      <c r="AE29" s="41" t="e">
        <f t="shared" si="9"/>
        <v>#N/A</v>
      </c>
      <c r="AF29" s="41">
        <f t="shared" si="9"/>
        <v>17.767310337905904</v>
      </c>
      <c r="AG29" s="41" t="e">
        <f t="shared" si="9"/>
        <v>#N/A</v>
      </c>
      <c r="AH29" s="79" t="e">
        <f t="shared" si="9"/>
        <v>#N/A</v>
      </c>
    </row>
    <row r="30" spans="1:34" x14ac:dyDescent="0.3">
      <c r="A30" s="41" t="s">
        <v>289</v>
      </c>
      <c r="B30" s="41" t="s">
        <v>290</v>
      </c>
      <c r="C30" s="69">
        <v>48.124054605992598</v>
      </c>
      <c r="D30" s="69">
        <v>227.90121239527301</v>
      </c>
      <c r="E30" s="70">
        <f t="shared" si="0"/>
        <v>6.5405227364272056</v>
      </c>
      <c r="F30" s="70">
        <f t="shared" si="0"/>
        <v>32.510804478934482</v>
      </c>
      <c r="G30" s="70">
        <f t="shared" si="1"/>
        <v>25.970281742507275</v>
      </c>
      <c r="H30" s="72" t="str">
        <f t="shared" si="10"/>
        <v>BB</v>
      </c>
      <c r="I30" s="58" t="str">
        <f t="shared" si="2"/>
        <v/>
      </c>
      <c r="J30" s="72" t="str">
        <f t="shared" si="3"/>
        <v/>
      </c>
      <c r="U30" s="75" t="s">
        <v>290</v>
      </c>
      <c r="V30" s="81" t="e">
        <f t="shared" si="4"/>
        <v>#N/A</v>
      </c>
      <c r="W30" s="70" t="e">
        <f t="shared" si="5"/>
        <v>#N/A</v>
      </c>
      <c r="X30" s="70" t="e">
        <f t="shared" si="6"/>
        <v>#N/A</v>
      </c>
      <c r="Y30" s="70">
        <f t="shared" si="7"/>
        <v>25.970281742507275</v>
      </c>
      <c r="Z30" s="78" t="e">
        <f t="shared" si="8"/>
        <v>#N/A</v>
      </c>
      <c r="AC30" s="75" t="s">
        <v>290</v>
      </c>
      <c r="AD30" s="41" t="e">
        <f t="shared" si="9"/>
        <v>#N/A</v>
      </c>
      <c r="AE30" s="41" t="e">
        <f t="shared" si="9"/>
        <v>#N/A</v>
      </c>
      <c r="AF30" s="41" t="e">
        <f t="shared" si="9"/>
        <v>#N/A</v>
      </c>
      <c r="AG30" s="41">
        <f t="shared" si="9"/>
        <v>32.510804478934482</v>
      </c>
      <c r="AH30" s="79" t="e">
        <f t="shared" si="9"/>
        <v>#N/A</v>
      </c>
    </row>
    <row r="31" spans="1:34" ht="16.2" thickBot="1" x14ac:dyDescent="0.35">
      <c r="A31" s="41" t="s">
        <v>291</v>
      </c>
      <c r="B31" s="41" t="s">
        <v>292</v>
      </c>
      <c r="C31" s="69">
        <v>-3.7982141061488601</v>
      </c>
      <c r="D31" s="69">
        <v>299.37979198309398</v>
      </c>
      <c r="E31" s="70">
        <f t="shared" si="0"/>
        <v>0.50898708985054708</v>
      </c>
      <c r="F31" s="70">
        <f t="shared" si="0"/>
        <v>42.689109091368003</v>
      </c>
      <c r="G31" s="70">
        <f t="shared" si="1"/>
        <v>42.180122001517454</v>
      </c>
      <c r="H31" s="72" t="str">
        <f t="shared" si="10"/>
        <v>BB</v>
      </c>
      <c r="I31" s="58" t="str">
        <f t="shared" si="2"/>
        <v/>
      </c>
      <c r="J31" s="72" t="str">
        <f t="shared" si="3"/>
        <v/>
      </c>
      <c r="U31" s="75" t="s">
        <v>292</v>
      </c>
      <c r="V31" s="81" t="e">
        <f t="shared" si="4"/>
        <v>#N/A</v>
      </c>
      <c r="W31" s="70" t="e">
        <f t="shared" si="5"/>
        <v>#N/A</v>
      </c>
      <c r="X31" s="70" t="e">
        <f t="shared" si="6"/>
        <v>#N/A</v>
      </c>
      <c r="Y31" s="70">
        <f t="shared" si="7"/>
        <v>42.180122001517454</v>
      </c>
      <c r="Z31" s="78" t="e">
        <f t="shared" si="8"/>
        <v>#N/A</v>
      </c>
      <c r="AC31" s="75" t="s">
        <v>292</v>
      </c>
      <c r="AD31" s="41" t="e">
        <f t="shared" si="9"/>
        <v>#N/A</v>
      </c>
      <c r="AE31" s="41" t="e">
        <f t="shared" si="9"/>
        <v>#N/A</v>
      </c>
      <c r="AF31" s="41" t="e">
        <f t="shared" si="9"/>
        <v>#N/A</v>
      </c>
      <c r="AG31" s="41">
        <f t="shared" si="9"/>
        <v>42.689109091368003</v>
      </c>
      <c r="AH31" s="79" t="e">
        <f t="shared" si="9"/>
        <v>#N/A</v>
      </c>
    </row>
    <row r="32" spans="1:34" x14ac:dyDescent="0.3">
      <c r="A32" s="41" t="s">
        <v>293</v>
      </c>
      <c r="B32" s="41" t="s">
        <v>294</v>
      </c>
      <c r="C32" s="69">
        <v>-0.96734860354854402</v>
      </c>
      <c r="D32" s="69">
        <v>401.750844815525</v>
      </c>
      <c r="E32" s="70">
        <f t="shared" si="0"/>
        <v>0.83783377958707006</v>
      </c>
      <c r="F32" s="70">
        <f t="shared" si="0"/>
        <v>57.26639595454381</v>
      </c>
      <c r="G32" s="70">
        <f t="shared" si="1"/>
        <v>56.428562174956738</v>
      </c>
      <c r="H32" s="72" t="str">
        <f t="shared" si="10"/>
        <v>BB</v>
      </c>
      <c r="I32" s="58" t="str">
        <f t="shared" si="2"/>
        <v/>
      </c>
      <c r="J32" s="72" t="str">
        <f t="shared" si="3"/>
        <v/>
      </c>
      <c r="R32" s="73" t="s">
        <v>295</v>
      </c>
      <c r="S32" s="74"/>
      <c r="U32" s="75" t="s">
        <v>294</v>
      </c>
      <c r="V32" s="81" t="e">
        <f t="shared" si="4"/>
        <v>#N/A</v>
      </c>
      <c r="W32" s="70" t="e">
        <f t="shared" si="5"/>
        <v>#N/A</v>
      </c>
      <c r="X32" s="70" t="e">
        <f t="shared" si="6"/>
        <v>#N/A</v>
      </c>
      <c r="Y32" s="70">
        <f t="shared" si="7"/>
        <v>56.428562174956738</v>
      </c>
      <c r="Z32" s="78" t="e">
        <f t="shared" si="8"/>
        <v>#N/A</v>
      </c>
      <c r="AC32" s="75" t="s">
        <v>294</v>
      </c>
      <c r="AD32" s="41" t="e">
        <f t="shared" si="9"/>
        <v>#N/A</v>
      </c>
      <c r="AE32" s="41" t="e">
        <f t="shared" si="9"/>
        <v>#N/A</v>
      </c>
      <c r="AF32" s="41" t="e">
        <f t="shared" si="9"/>
        <v>#N/A</v>
      </c>
      <c r="AG32" s="41">
        <f t="shared" si="9"/>
        <v>57.26639595454381</v>
      </c>
      <c r="AH32" s="79" t="e">
        <f t="shared" si="9"/>
        <v>#N/A</v>
      </c>
    </row>
    <row r="33" spans="1:34" x14ac:dyDescent="0.3">
      <c r="A33" s="41" t="s">
        <v>296</v>
      </c>
      <c r="B33" s="41" t="s">
        <v>297</v>
      </c>
      <c r="C33" s="69">
        <v>-1.9215349236333199</v>
      </c>
      <c r="D33" s="69">
        <v>433.00536826715</v>
      </c>
      <c r="E33" s="70">
        <f t="shared" si="0"/>
        <v>0.72699099582940763</v>
      </c>
      <c r="F33" s="70">
        <f t="shared" si="0"/>
        <v>61.716932913189396</v>
      </c>
      <c r="G33" s="70">
        <f t="shared" si="1"/>
        <v>60.989941917359985</v>
      </c>
      <c r="H33" s="72" t="str">
        <f t="shared" si="10"/>
        <v>BB</v>
      </c>
      <c r="I33" s="58" t="str">
        <f t="shared" si="2"/>
        <v/>
      </c>
      <c r="J33" s="72" t="str">
        <f t="shared" si="3"/>
        <v/>
      </c>
      <c r="R33" s="68">
        <v>0</v>
      </c>
      <c r="S33" s="82">
        <v>-40</v>
      </c>
      <c r="U33" s="75" t="s">
        <v>297</v>
      </c>
      <c r="V33" s="81" t="e">
        <f t="shared" si="4"/>
        <v>#N/A</v>
      </c>
      <c r="W33" s="70" t="e">
        <f t="shared" si="5"/>
        <v>#N/A</v>
      </c>
      <c r="X33" s="70" t="e">
        <f t="shared" si="6"/>
        <v>#N/A</v>
      </c>
      <c r="Y33" s="70">
        <f t="shared" si="7"/>
        <v>60.989941917359985</v>
      </c>
      <c r="Z33" s="78" t="e">
        <f t="shared" si="8"/>
        <v>#N/A</v>
      </c>
      <c r="AC33" s="75" t="s">
        <v>297</v>
      </c>
      <c r="AD33" s="41" t="e">
        <f t="shared" si="9"/>
        <v>#N/A</v>
      </c>
      <c r="AE33" s="41" t="e">
        <f t="shared" si="9"/>
        <v>#N/A</v>
      </c>
      <c r="AF33" s="41" t="e">
        <f t="shared" si="9"/>
        <v>#N/A</v>
      </c>
      <c r="AG33" s="41">
        <f t="shared" si="9"/>
        <v>61.716932913189396</v>
      </c>
      <c r="AH33" s="79" t="e">
        <f t="shared" si="9"/>
        <v>#N/A</v>
      </c>
    </row>
    <row r="34" spans="1:34" x14ac:dyDescent="0.3">
      <c r="A34" s="41" t="s">
        <v>298</v>
      </c>
      <c r="B34" s="41" t="s">
        <v>299</v>
      </c>
      <c r="C34" s="69">
        <v>-0.819171755565549</v>
      </c>
      <c r="D34" s="69">
        <v>499.90582500801798</v>
      </c>
      <c r="E34" s="70">
        <f t="shared" si="0"/>
        <v>0.85504670118650339</v>
      </c>
      <c r="F34" s="70">
        <f t="shared" si="0"/>
        <v>71.243328531933741</v>
      </c>
      <c r="G34" s="70">
        <f t="shared" si="1"/>
        <v>70.388281830747232</v>
      </c>
      <c r="H34" s="72" t="str">
        <f t="shared" si="10"/>
        <v>BB</v>
      </c>
      <c r="I34" s="58" t="str">
        <f t="shared" si="2"/>
        <v/>
      </c>
      <c r="J34" s="72" t="str">
        <f t="shared" si="3"/>
        <v/>
      </c>
      <c r="R34" s="68">
        <v>100</v>
      </c>
      <c r="S34" s="71">
        <f>S33</f>
        <v>-40</v>
      </c>
      <c r="U34" s="75" t="s">
        <v>299</v>
      </c>
      <c r="V34" s="81" t="e">
        <f t="shared" si="4"/>
        <v>#N/A</v>
      </c>
      <c r="W34" s="70" t="e">
        <f t="shared" si="5"/>
        <v>#N/A</v>
      </c>
      <c r="X34" s="70" t="e">
        <f t="shared" si="6"/>
        <v>#N/A</v>
      </c>
      <c r="Y34" s="70">
        <f t="shared" si="7"/>
        <v>70.388281830747232</v>
      </c>
      <c r="Z34" s="78" t="e">
        <f t="shared" si="8"/>
        <v>#N/A</v>
      </c>
      <c r="AC34" s="75" t="s">
        <v>299</v>
      </c>
      <c r="AD34" s="41" t="e">
        <f t="shared" si="9"/>
        <v>#N/A</v>
      </c>
      <c r="AE34" s="41" t="e">
        <f t="shared" si="9"/>
        <v>#N/A</v>
      </c>
      <c r="AF34" s="41" t="e">
        <f t="shared" si="9"/>
        <v>#N/A</v>
      </c>
      <c r="AG34" s="41">
        <f t="shared" si="9"/>
        <v>71.243328531933741</v>
      </c>
      <c r="AH34" s="79" t="e">
        <f t="shared" si="9"/>
        <v>#N/A</v>
      </c>
    </row>
    <row r="35" spans="1:34" x14ac:dyDescent="0.3">
      <c r="A35" s="41" t="s">
        <v>300</v>
      </c>
      <c r="B35" s="41" t="s">
        <v>301</v>
      </c>
      <c r="C35" s="69">
        <v>0.78378778321211895</v>
      </c>
      <c r="D35" s="69">
        <v>583.77923058837598</v>
      </c>
      <c r="E35" s="70">
        <f t="shared" si="0"/>
        <v>1.041254042236236</v>
      </c>
      <c r="F35" s="70">
        <f t="shared" si="0"/>
        <v>83.186613860235411</v>
      </c>
      <c r="G35" s="70">
        <f t="shared" si="1"/>
        <v>82.145359817999179</v>
      </c>
      <c r="H35" s="72" t="str">
        <f t="shared" si="10"/>
        <v>BB</v>
      </c>
      <c r="I35" s="58" t="str">
        <f t="shared" si="2"/>
        <v/>
      </c>
      <c r="J35" s="72" t="str">
        <f t="shared" si="3"/>
        <v/>
      </c>
      <c r="R35" s="83" t="s">
        <v>302</v>
      </c>
      <c r="S35" s="84"/>
      <c r="U35" s="75" t="s">
        <v>301</v>
      </c>
      <c r="V35" s="81" t="e">
        <f t="shared" si="4"/>
        <v>#N/A</v>
      </c>
      <c r="W35" s="70" t="e">
        <f t="shared" si="5"/>
        <v>#N/A</v>
      </c>
      <c r="X35" s="70" t="e">
        <f t="shared" si="6"/>
        <v>#N/A</v>
      </c>
      <c r="Y35" s="70">
        <f t="shared" si="7"/>
        <v>82.145359817999179</v>
      </c>
      <c r="Z35" s="78" t="e">
        <f t="shared" si="8"/>
        <v>#N/A</v>
      </c>
      <c r="AC35" s="75" t="s">
        <v>301</v>
      </c>
      <c r="AD35" s="41" t="e">
        <f t="shared" si="9"/>
        <v>#N/A</v>
      </c>
      <c r="AE35" s="41" t="e">
        <f t="shared" si="9"/>
        <v>#N/A</v>
      </c>
      <c r="AF35" s="41" t="e">
        <f t="shared" si="9"/>
        <v>#N/A</v>
      </c>
      <c r="AG35" s="41">
        <f t="shared" si="9"/>
        <v>83.186613860235411</v>
      </c>
      <c r="AH35" s="79" t="e">
        <f t="shared" si="9"/>
        <v>#N/A</v>
      </c>
    </row>
    <row r="36" spans="1:34" x14ac:dyDescent="0.3">
      <c r="A36" s="41" t="s">
        <v>303</v>
      </c>
      <c r="B36" s="41" t="s">
        <v>304</v>
      </c>
      <c r="C36" s="69">
        <v>-0.66410905829115996</v>
      </c>
      <c r="D36" s="69">
        <v>539.61780920281205</v>
      </c>
      <c r="E36" s="70">
        <f t="shared" si="0"/>
        <v>0.87305951551959693</v>
      </c>
      <c r="F36" s="70">
        <f t="shared" si="0"/>
        <v>76.898178897309919</v>
      </c>
      <c r="G36" s="70">
        <f t="shared" si="1"/>
        <v>76.025119381790319</v>
      </c>
      <c r="H36" s="72" t="str">
        <f t="shared" si="10"/>
        <v>BB</v>
      </c>
      <c r="I36" s="58" t="str">
        <f t="shared" si="2"/>
        <v/>
      </c>
      <c r="J36" s="72" t="str">
        <f t="shared" si="3"/>
        <v/>
      </c>
      <c r="R36" s="68">
        <v>0</v>
      </c>
      <c r="S36" s="82">
        <v>10</v>
      </c>
      <c r="U36" s="75" t="s">
        <v>304</v>
      </c>
      <c r="V36" s="81" t="e">
        <f t="shared" si="4"/>
        <v>#N/A</v>
      </c>
      <c r="W36" s="70" t="e">
        <f t="shared" si="5"/>
        <v>#N/A</v>
      </c>
      <c r="X36" s="70" t="e">
        <f t="shared" si="6"/>
        <v>#N/A</v>
      </c>
      <c r="Y36" s="70">
        <f t="shared" si="7"/>
        <v>76.025119381790319</v>
      </c>
      <c r="Z36" s="78" t="e">
        <f t="shared" si="8"/>
        <v>#N/A</v>
      </c>
      <c r="AC36" s="75" t="s">
        <v>304</v>
      </c>
      <c r="AD36" s="41" t="e">
        <f t="shared" si="9"/>
        <v>#N/A</v>
      </c>
      <c r="AE36" s="41" t="e">
        <f t="shared" si="9"/>
        <v>#N/A</v>
      </c>
      <c r="AF36" s="41" t="e">
        <f t="shared" si="9"/>
        <v>#N/A</v>
      </c>
      <c r="AG36" s="41">
        <f t="shared" si="9"/>
        <v>76.898178897309919</v>
      </c>
      <c r="AH36" s="79" t="e">
        <f t="shared" si="9"/>
        <v>#N/A</v>
      </c>
    </row>
    <row r="37" spans="1:34" ht="16.2" thickBot="1" x14ac:dyDescent="0.35">
      <c r="A37" s="41" t="s">
        <v>305</v>
      </c>
      <c r="B37" s="41" t="s">
        <v>306</v>
      </c>
      <c r="C37" s="69">
        <v>10.170725115341201</v>
      </c>
      <c r="D37" s="69">
        <v>499.710469353196</v>
      </c>
      <c r="E37" s="70">
        <f t="shared" si="0"/>
        <v>2.1316849601302055</v>
      </c>
      <c r="F37" s="70">
        <f t="shared" si="0"/>
        <v>71.21551055661854</v>
      </c>
      <c r="G37" s="70">
        <f t="shared" si="1"/>
        <v>69.083825596488339</v>
      </c>
      <c r="H37" s="72" t="str">
        <f t="shared" si="10"/>
        <v>BB</v>
      </c>
      <c r="I37" s="58" t="str">
        <f t="shared" si="2"/>
        <v/>
      </c>
      <c r="J37" s="72" t="str">
        <f t="shared" si="3"/>
        <v/>
      </c>
      <c r="R37" s="98">
        <v>100</v>
      </c>
      <c r="S37" s="87">
        <v>10</v>
      </c>
      <c r="U37" s="75" t="s">
        <v>306</v>
      </c>
      <c r="V37" s="81" t="e">
        <f t="shared" si="4"/>
        <v>#N/A</v>
      </c>
      <c r="W37" s="70" t="e">
        <f t="shared" si="5"/>
        <v>#N/A</v>
      </c>
      <c r="X37" s="70" t="e">
        <f t="shared" si="6"/>
        <v>#N/A</v>
      </c>
      <c r="Y37" s="70">
        <f t="shared" si="7"/>
        <v>69.083825596488339</v>
      </c>
      <c r="Z37" s="78" t="e">
        <f t="shared" si="8"/>
        <v>#N/A</v>
      </c>
      <c r="AC37" s="75" t="s">
        <v>306</v>
      </c>
      <c r="AD37" s="41" t="e">
        <f t="shared" si="9"/>
        <v>#N/A</v>
      </c>
      <c r="AE37" s="41" t="e">
        <f t="shared" si="9"/>
        <v>#N/A</v>
      </c>
      <c r="AF37" s="41" t="e">
        <f t="shared" si="9"/>
        <v>#N/A</v>
      </c>
      <c r="AG37" s="41">
        <f t="shared" si="9"/>
        <v>71.21551055661854</v>
      </c>
      <c r="AH37" s="79" t="e">
        <f t="shared" si="9"/>
        <v>#N/A</v>
      </c>
    </row>
    <row r="38" spans="1:34" ht="16.2" thickBot="1" x14ac:dyDescent="0.35">
      <c r="A38" s="41" t="s">
        <v>307</v>
      </c>
      <c r="B38" s="41" t="s">
        <v>308</v>
      </c>
      <c r="C38" s="69">
        <v>-1.59555939438042</v>
      </c>
      <c r="D38" s="69">
        <v>460.571401796526</v>
      </c>
      <c r="E38" s="70">
        <f t="shared" si="0"/>
        <v>0.7648578509065781</v>
      </c>
      <c r="F38" s="70">
        <f t="shared" si="0"/>
        <v>65.642241555813172</v>
      </c>
      <c r="G38" s="70">
        <f t="shared" si="1"/>
        <v>64.877383704906592</v>
      </c>
      <c r="H38" s="72" t="str">
        <f t="shared" si="10"/>
        <v>BB</v>
      </c>
      <c r="I38" s="58" t="str">
        <f t="shared" si="2"/>
        <v/>
      </c>
      <c r="J38" s="72" t="str">
        <f t="shared" si="3"/>
        <v/>
      </c>
      <c r="R38" s="99" t="s">
        <v>309</v>
      </c>
      <c r="S38" s="100">
        <v>2</v>
      </c>
      <c r="U38" s="75" t="s">
        <v>308</v>
      </c>
      <c r="V38" s="81" t="e">
        <f t="shared" si="4"/>
        <v>#N/A</v>
      </c>
      <c r="W38" s="70" t="e">
        <f t="shared" si="5"/>
        <v>#N/A</v>
      </c>
      <c r="X38" s="70" t="e">
        <f t="shared" si="6"/>
        <v>#N/A</v>
      </c>
      <c r="Y38" s="70">
        <f t="shared" si="7"/>
        <v>64.877383704906592</v>
      </c>
      <c r="Z38" s="78" t="e">
        <f t="shared" si="8"/>
        <v>#N/A</v>
      </c>
      <c r="AC38" s="75" t="s">
        <v>308</v>
      </c>
      <c r="AD38" s="41" t="e">
        <f t="shared" si="9"/>
        <v>#N/A</v>
      </c>
      <c r="AE38" s="41" t="e">
        <f t="shared" si="9"/>
        <v>#N/A</v>
      </c>
      <c r="AF38" s="41" t="e">
        <f t="shared" si="9"/>
        <v>#N/A</v>
      </c>
      <c r="AG38" s="41">
        <f t="shared" si="9"/>
        <v>65.642241555813172</v>
      </c>
      <c r="AH38" s="79" t="e">
        <f t="shared" si="9"/>
        <v>#N/A</v>
      </c>
    </row>
    <row r="39" spans="1:34" x14ac:dyDescent="0.3">
      <c r="A39" s="41" t="s">
        <v>310</v>
      </c>
      <c r="B39" s="41" t="s">
        <v>311</v>
      </c>
      <c r="C39" s="69">
        <v>546.02985588778802</v>
      </c>
      <c r="D39" s="69">
        <v>233.32134690985299</v>
      </c>
      <c r="E39" s="70">
        <f t="shared" si="0"/>
        <v>64.379609193106091</v>
      </c>
      <c r="F39" s="70">
        <f t="shared" si="0"/>
        <v>33.282613046590455</v>
      </c>
      <c r="G39" s="70">
        <f t="shared" si="1"/>
        <v>-31.096996146515636</v>
      </c>
      <c r="H39" s="72" t="str">
        <f t="shared" si="10"/>
        <v>AB</v>
      </c>
      <c r="I39" s="58" t="str">
        <f t="shared" si="2"/>
        <v/>
      </c>
      <c r="J39" s="72" t="str">
        <f t="shared" si="3"/>
        <v/>
      </c>
      <c r="U39" s="75" t="s">
        <v>311</v>
      </c>
      <c r="V39" s="81" t="e">
        <f t="shared" si="4"/>
        <v>#N/A</v>
      </c>
      <c r="W39" s="70" t="e">
        <f t="shared" si="5"/>
        <v>#N/A</v>
      </c>
      <c r="X39" s="70">
        <f t="shared" si="6"/>
        <v>-31.096996146515636</v>
      </c>
      <c r="Y39" s="70" t="e">
        <f t="shared" si="7"/>
        <v>#N/A</v>
      </c>
      <c r="Z39" s="78" t="e">
        <f t="shared" si="8"/>
        <v>#N/A</v>
      </c>
      <c r="AC39" s="75" t="s">
        <v>311</v>
      </c>
      <c r="AD39" s="41" t="e">
        <f t="shared" si="9"/>
        <v>#N/A</v>
      </c>
      <c r="AE39" s="41" t="e">
        <f t="shared" si="9"/>
        <v>#N/A</v>
      </c>
      <c r="AF39" s="41">
        <f t="shared" si="9"/>
        <v>33.282613046590455</v>
      </c>
      <c r="AG39" s="41" t="e">
        <f t="shared" si="9"/>
        <v>#N/A</v>
      </c>
      <c r="AH39" s="79" t="e">
        <f t="shared" si="9"/>
        <v>#N/A</v>
      </c>
    </row>
    <row r="40" spans="1:34" x14ac:dyDescent="0.3">
      <c r="A40" s="41" t="s">
        <v>312</v>
      </c>
      <c r="B40" s="41" t="s">
        <v>313</v>
      </c>
      <c r="C40" s="69">
        <v>-3.60700866423849</v>
      </c>
      <c r="D40" s="69">
        <v>478.30374678066198</v>
      </c>
      <c r="E40" s="70">
        <f t="shared" si="0"/>
        <v>0.53119841588284278</v>
      </c>
      <c r="F40" s="70">
        <f t="shared" si="0"/>
        <v>68.16726667217749</v>
      </c>
      <c r="G40" s="70">
        <f t="shared" si="1"/>
        <v>67.636068256294649</v>
      </c>
      <c r="H40" s="72" t="str">
        <f t="shared" si="10"/>
        <v>BB</v>
      </c>
      <c r="I40" s="58" t="str">
        <f t="shared" si="2"/>
        <v/>
      </c>
      <c r="J40" s="72" t="str">
        <f t="shared" si="3"/>
        <v/>
      </c>
      <c r="U40" s="75" t="s">
        <v>313</v>
      </c>
      <c r="V40" s="81" t="e">
        <f t="shared" si="4"/>
        <v>#N/A</v>
      </c>
      <c r="W40" s="70" t="e">
        <f t="shared" si="5"/>
        <v>#N/A</v>
      </c>
      <c r="X40" s="70" t="e">
        <f t="shared" si="6"/>
        <v>#N/A</v>
      </c>
      <c r="Y40" s="70">
        <f t="shared" si="7"/>
        <v>67.636068256294649</v>
      </c>
      <c r="Z40" s="78" t="e">
        <f t="shared" si="8"/>
        <v>#N/A</v>
      </c>
      <c r="AC40" s="75" t="s">
        <v>313</v>
      </c>
      <c r="AD40" s="41" t="e">
        <f t="shared" si="9"/>
        <v>#N/A</v>
      </c>
      <c r="AE40" s="41" t="e">
        <f t="shared" si="9"/>
        <v>#N/A</v>
      </c>
      <c r="AF40" s="41" t="e">
        <f t="shared" si="9"/>
        <v>#N/A</v>
      </c>
      <c r="AG40" s="41">
        <f t="shared" si="9"/>
        <v>68.16726667217749</v>
      </c>
      <c r="AH40" s="79" t="e">
        <f t="shared" si="9"/>
        <v>#N/A</v>
      </c>
    </row>
    <row r="41" spans="1:34" x14ac:dyDescent="0.3">
      <c r="A41" s="41" t="s">
        <v>314</v>
      </c>
      <c r="B41" s="41" t="s">
        <v>315</v>
      </c>
      <c r="C41" s="69">
        <v>483.88472029473098</v>
      </c>
      <c r="D41" s="69">
        <v>204.595141498293</v>
      </c>
      <c r="E41" s="70">
        <f t="shared" ref="E41:F72" si="11">(C41-MIN(C$9:C$104))/(MAX(C$9:C$104)-MIN(C$9:C$104))*100</f>
        <v>57.160537109239051</v>
      </c>
      <c r="F41" s="70">
        <f t="shared" si="11"/>
        <v>29.192099906511039</v>
      </c>
      <c r="G41" s="70">
        <f t="shared" si="1"/>
        <v>-27.968437202728012</v>
      </c>
      <c r="H41" s="72" t="str">
        <f t="shared" si="10"/>
        <v>AB</v>
      </c>
      <c r="I41" s="58" t="str">
        <f t="shared" si="2"/>
        <v/>
      </c>
      <c r="J41" s="72" t="str">
        <f t="shared" si="3"/>
        <v/>
      </c>
      <c r="U41" s="75" t="s">
        <v>315</v>
      </c>
      <c r="V41" s="81" t="e">
        <f t="shared" si="4"/>
        <v>#N/A</v>
      </c>
      <c r="W41" s="70" t="e">
        <f t="shared" si="5"/>
        <v>#N/A</v>
      </c>
      <c r="X41" s="70">
        <f t="shared" si="6"/>
        <v>-27.968437202728012</v>
      </c>
      <c r="Y41" s="70" t="e">
        <f t="shared" si="7"/>
        <v>#N/A</v>
      </c>
      <c r="Z41" s="78" t="e">
        <f t="shared" si="8"/>
        <v>#N/A</v>
      </c>
      <c r="AC41" s="75" t="s">
        <v>315</v>
      </c>
      <c r="AD41" s="41" t="e">
        <f t="shared" ref="AD41:AH72" si="12">IF(V41&lt;&gt;"#N/A",$F41,"")</f>
        <v>#N/A</v>
      </c>
      <c r="AE41" s="41" t="e">
        <f t="shared" si="12"/>
        <v>#N/A</v>
      </c>
      <c r="AF41" s="41">
        <f t="shared" si="12"/>
        <v>29.192099906511039</v>
      </c>
      <c r="AG41" s="41" t="e">
        <f t="shared" si="12"/>
        <v>#N/A</v>
      </c>
      <c r="AH41" s="79" t="e">
        <f t="shared" si="12"/>
        <v>#N/A</v>
      </c>
    </row>
    <row r="42" spans="1:34" x14ac:dyDescent="0.3">
      <c r="A42" s="41" t="s">
        <v>316</v>
      </c>
      <c r="B42" s="41" t="s">
        <v>317</v>
      </c>
      <c r="C42" s="69">
        <v>108.847494374248</v>
      </c>
      <c r="D42" s="69">
        <v>291.836098119616</v>
      </c>
      <c r="E42" s="70">
        <f t="shared" si="11"/>
        <v>13.59444392726566</v>
      </c>
      <c r="F42" s="70">
        <f t="shared" si="11"/>
        <v>41.614912954732588</v>
      </c>
      <c r="G42" s="70">
        <f t="shared" si="1"/>
        <v>28.02046902746693</v>
      </c>
      <c r="H42" s="72" t="str">
        <f t="shared" si="10"/>
        <v>BB</v>
      </c>
      <c r="I42" s="58" t="str">
        <f t="shared" si="2"/>
        <v/>
      </c>
      <c r="J42" s="72" t="str">
        <f t="shared" si="3"/>
        <v/>
      </c>
      <c r="U42" s="75" t="s">
        <v>317</v>
      </c>
      <c r="V42" s="81" t="e">
        <f t="shared" si="4"/>
        <v>#N/A</v>
      </c>
      <c r="W42" s="70" t="e">
        <f t="shared" si="5"/>
        <v>#N/A</v>
      </c>
      <c r="X42" s="70" t="e">
        <f t="shared" si="6"/>
        <v>#N/A</v>
      </c>
      <c r="Y42" s="70">
        <f t="shared" si="7"/>
        <v>28.02046902746693</v>
      </c>
      <c r="Z42" s="78" t="e">
        <f t="shared" si="8"/>
        <v>#N/A</v>
      </c>
      <c r="AC42" s="75" t="s">
        <v>317</v>
      </c>
      <c r="AD42" s="41" t="e">
        <f t="shared" si="12"/>
        <v>#N/A</v>
      </c>
      <c r="AE42" s="41" t="e">
        <f t="shared" si="12"/>
        <v>#N/A</v>
      </c>
      <c r="AF42" s="41" t="e">
        <f t="shared" si="12"/>
        <v>#N/A</v>
      </c>
      <c r="AG42" s="41">
        <f t="shared" si="12"/>
        <v>41.614912954732588</v>
      </c>
      <c r="AH42" s="79" t="e">
        <f t="shared" si="12"/>
        <v>#N/A</v>
      </c>
    </row>
    <row r="43" spans="1:34" x14ac:dyDescent="0.3">
      <c r="A43" s="41" t="s">
        <v>318</v>
      </c>
      <c r="B43" s="41" t="s">
        <v>319</v>
      </c>
      <c r="C43" s="69">
        <v>-2.07701386317376</v>
      </c>
      <c r="D43" s="69">
        <v>384.83829093782799</v>
      </c>
      <c r="E43" s="70">
        <f t="shared" si="11"/>
        <v>0.70892982883130973</v>
      </c>
      <c r="F43" s="70">
        <f t="shared" si="11"/>
        <v>54.85810628043388</v>
      </c>
      <c r="G43" s="70">
        <f t="shared" si="1"/>
        <v>54.149176451602571</v>
      </c>
      <c r="H43" s="72" t="str">
        <f t="shared" si="10"/>
        <v>BB</v>
      </c>
      <c r="I43" s="58" t="str">
        <f t="shared" si="2"/>
        <v/>
      </c>
      <c r="J43" s="72" t="str">
        <f t="shared" si="3"/>
        <v/>
      </c>
      <c r="U43" s="75" t="s">
        <v>319</v>
      </c>
      <c r="V43" s="81" t="e">
        <f t="shared" si="4"/>
        <v>#N/A</v>
      </c>
      <c r="W43" s="70" t="e">
        <f t="shared" si="5"/>
        <v>#N/A</v>
      </c>
      <c r="X43" s="70" t="e">
        <f t="shared" si="6"/>
        <v>#N/A</v>
      </c>
      <c r="Y43" s="70">
        <f t="shared" si="7"/>
        <v>54.149176451602571</v>
      </c>
      <c r="Z43" s="78" t="e">
        <f t="shared" si="8"/>
        <v>#N/A</v>
      </c>
      <c r="AC43" s="75" t="s">
        <v>319</v>
      </c>
      <c r="AD43" s="41" t="e">
        <f t="shared" si="12"/>
        <v>#N/A</v>
      </c>
      <c r="AE43" s="41" t="e">
        <f t="shared" si="12"/>
        <v>#N/A</v>
      </c>
      <c r="AF43" s="41" t="e">
        <f t="shared" si="12"/>
        <v>#N/A</v>
      </c>
      <c r="AG43" s="41">
        <f t="shared" si="12"/>
        <v>54.85810628043388</v>
      </c>
      <c r="AH43" s="79" t="e">
        <f t="shared" si="12"/>
        <v>#N/A</v>
      </c>
    </row>
    <row r="44" spans="1:34" x14ac:dyDescent="0.3">
      <c r="A44" s="41" t="s">
        <v>320</v>
      </c>
      <c r="B44" s="41" t="s">
        <v>321</v>
      </c>
      <c r="C44" s="69">
        <v>-0.53714936664118795</v>
      </c>
      <c r="D44" s="69">
        <v>365.11806005262002</v>
      </c>
      <c r="E44" s="70">
        <f t="shared" si="11"/>
        <v>0.88780775215984464</v>
      </c>
      <c r="F44" s="70">
        <f t="shared" si="11"/>
        <v>52.050013028796769</v>
      </c>
      <c r="G44" s="70">
        <f t="shared" si="1"/>
        <v>51.162205276636925</v>
      </c>
      <c r="H44" s="72" t="str">
        <f t="shared" si="10"/>
        <v>BB</v>
      </c>
      <c r="I44" s="58" t="str">
        <f t="shared" si="2"/>
        <v/>
      </c>
      <c r="J44" s="72" t="str">
        <f t="shared" si="3"/>
        <v/>
      </c>
      <c r="U44" s="75" t="s">
        <v>321</v>
      </c>
      <c r="V44" s="81" t="e">
        <f t="shared" si="4"/>
        <v>#N/A</v>
      </c>
      <c r="W44" s="70" t="e">
        <f t="shared" si="5"/>
        <v>#N/A</v>
      </c>
      <c r="X44" s="70" t="e">
        <f t="shared" si="6"/>
        <v>#N/A</v>
      </c>
      <c r="Y44" s="70">
        <f t="shared" si="7"/>
        <v>51.162205276636925</v>
      </c>
      <c r="Z44" s="78" t="e">
        <f t="shared" si="8"/>
        <v>#N/A</v>
      </c>
      <c r="AC44" s="75" t="s">
        <v>321</v>
      </c>
      <c r="AD44" s="41" t="e">
        <f t="shared" si="12"/>
        <v>#N/A</v>
      </c>
      <c r="AE44" s="41" t="e">
        <f t="shared" si="12"/>
        <v>#N/A</v>
      </c>
      <c r="AF44" s="41" t="e">
        <f t="shared" si="12"/>
        <v>#N/A</v>
      </c>
      <c r="AG44" s="41">
        <f t="shared" si="12"/>
        <v>52.050013028796769</v>
      </c>
      <c r="AH44" s="79" t="e">
        <f t="shared" si="12"/>
        <v>#N/A</v>
      </c>
    </row>
    <row r="45" spans="1:34" x14ac:dyDescent="0.3">
      <c r="A45" s="41" t="s">
        <v>322</v>
      </c>
      <c r="B45" s="41" t="s">
        <v>323</v>
      </c>
      <c r="C45" s="69">
        <v>0.95818689913994604</v>
      </c>
      <c r="D45" s="69">
        <v>442.552377057348</v>
      </c>
      <c r="E45" s="70">
        <f t="shared" si="11"/>
        <v>1.0615130661683732</v>
      </c>
      <c r="F45" s="70">
        <f t="shared" si="11"/>
        <v>63.076394225439259</v>
      </c>
      <c r="G45" s="70">
        <f t="shared" si="1"/>
        <v>62.014881159270885</v>
      </c>
      <c r="H45" s="72" t="str">
        <f t="shared" si="10"/>
        <v>BB</v>
      </c>
      <c r="I45" s="58" t="str">
        <f t="shared" si="2"/>
        <v/>
      </c>
      <c r="J45" s="72" t="str">
        <f t="shared" si="3"/>
        <v/>
      </c>
      <c r="U45" s="75" t="s">
        <v>323</v>
      </c>
      <c r="V45" s="81" t="e">
        <f t="shared" si="4"/>
        <v>#N/A</v>
      </c>
      <c r="W45" s="70" t="e">
        <f t="shared" si="5"/>
        <v>#N/A</v>
      </c>
      <c r="X45" s="70" t="e">
        <f t="shared" si="6"/>
        <v>#N/A</v>
      </c>
      <c r="Y45" s="70">
        <f t="shared" si="7"/>
        <v>62.014881159270885</v>
      </c>
      <c r="Z45" s="78" t="e">
        <f t="shared" si="8"/>
        <v>#N/A</v>
      </c>
      <c r="AC45" s="75" t="s">
        <v>323</v>
      </c>
      <c r="AD45" s="41" t="e">
        <f t="shared" si="12"/>
        <v>#N/A</v>
      </c>
      <c r="AE45" s="41" t="e">
        <f t="shared" si="12"/>
        <v>#N/A</v>
      </c>
      <c r="AF45" s="41" t="e">
        <f t="shared" si="12"/>
        <v>#N/A</v>
      </c>
      <c r="AG45" s="41">
        <f t="shared" si="12"/>
        <v>63.076394225439259</v>
      </c>
      <c r="AH45" s="79" t="e">
        <f t="shared" si="12"/>
        <v>#N/A</v>
      </c>
    </row>
    <row r="46" spans="1:34" x14ac:dyDescent="0.3">
      <c r="A46" s="41" t="s">
        <v>324</v>
      </c>
      <c r="B46" s="41" t="s">
        <v>325</v>
      </c>
      <c r="C46" s="69">
        <v>0.80489173205751297</v>
      </c>
      <c r="D46" s="69">
        <v>518.80811960155995</v>
      </c>
      <c r="E46" s="70">
        <f t="shared" si="11"/>
        <v>1.0437055764796686</v>
      </c>
      <c r="F46" s="70">
        <f t="shared" si="11"/>
        <v>73.934950460579429</v>
      </c>
      <c r="G46" s="70">
        <f t="shared" si="1"/>
        <v>72.891244884099763</v>
      </c>
      <c r="H46" s="72" t="str">
        <f t="shared" si="10"/>
        <v>BB</v>
      </c>
      <c r="I46" s="58" t="str">
        <f t="shared" si="2"/>
        <v/>
      </c>
      <c r="J46" s="72" t="str">
        <f t="shared" si="3"/>
        <v/>
      </c>
      <c r="U46" s="75" t="s">
        <v>325</v>
      </c>
      <c r="V46" s="81" t="e">
        <f t="shared" si="4"/>
        <v>#N/A</v>
      </c>
      <c r="W46" s="70" t="e">
        <f t="shared" si="5"/>
        <v>#N/A</v>
      </c>
      <c r="X46" s="70" t="e">
        <f t="shared" si="6"/>
        <v>#N/A</v>
      </c>
      <c r="Y46" s="70">
        <f t="shared" si="7"/>
        <v>72.891244884099763</v>
      </c>
      <c r="Z46" s="78" t="e">
        <f t="shared" si="8"/>
        <v>#N/A</v>
      </c>
      <c r="AC46" s="75" t="s">
        <v>325</v>
      </c>
      <c r="AD46" s="41" t="e">
        <f t="shared" si="12"/>
        <v>#N/A</v>
      </c>
      <c r="AE46" s="41" t="e">
        <f t="shared" si="12"/>
        <v>#N/A</v>
      </c>
      <c r="AF46" s="41" t="e">
        <f t="shared" si="12"/>
        <v>#N/A</v>
      </c>
      <c r="AG46" s="41">
        <f t="shared" si="12"/>
        <v>73.934950460579429</v>
      </c>
      <c r="AH46" s="79" t="e">
        <f t="shared" si="12"/>
        <v>#N/A</v>
      </c>
    </row>
    <row r="47" spans="1:34" x14ac:dyDescent="0.3">
      <c r="A47" s="41" t="s">
        <v>326</v>
      </c>
      <c r="B47" s="41" t="s">
        <v>327</v>
      </c>
      <c r="C47" s="69">
        <v>5.7340705219230603</v>
      </c>
      <c r="D47" s="69">
        <v>517.14983237269405</v>
      </c>
      <c r="E47" s="70">
        <f t="shared" si="11"/>
        <v>1.6163022352322063</v>
      </c>
      <c r="F47" s="70">
        <f t="shared" si="11"/>
        <v>73.698816045938926</v>
      </c>
      <c r="G47" s="70">
        <f t="shared" si="1"/>
        <v>72.082513810706715</v>
      </c>
      <c r="H47" s="72" t="str">
        <f t="shared" si="10"/>
        <v>BB</v>
      </c>
      <c r="I47" s="58" t="str">
        <f t="shared" si="2"/>
        <v/>
      </c>
      <c r="J47" s="72" t="str">
        <f t="shared" si="3"/>
        <v/>
      </c>
      <c r="U47" s="75" t="s">
        <v>327</v>
      </c>
      <c r="V47" s="81" t="e">
        <f t="shared" si="4"/>
        <v>#N/A</v>
      </c>
      <c r="W47" s="70" t="e">
        <f t="shared" si="5"/>
        <v>#N/A</v>
      </c>
      <c r="X47" s="70" t="e">
        <f t="shared" si="6"/>
        <v>#N/A</v>
      </c>
      <c r="Y47" s="70">
        <f t="shared" si="7"/>
        <v>72.082513810706715</v>
      </c>
      <c r="Z47" s="78" t="e">
        <f t="shared" si="8"/>
        <v>#N/A</v>
      </c>
      <c r="AC47" s="75" t="s">
        <v>327</v>
      </c>
      <c r="AD47" s="41" t="e">
        <f t="shared" si="12"/>
        <v>#N/A</v>
      </c>
      <c r="AE47" s="41" t="e">
        <f t="shared" si="12"/>
        <v>#N/A</v>
      </c>
      <c r="AF47" s="41" t="e">
        <f t="shared" si="12"/>
        <v>#N/A</v>
      </c>
      <c r="AG47" s="41">
        <f t="shared" si="12"/>
        <v>73.698816045938926</v>
      </c>
      <c r="AH47" s="79" t="e">
        <f t="shared" si="12"/>
        <v>#N/A</v>
      </c>
    </row>
    <row r="48" spans="1:34" x14ac:dyDescent="0.3">
      <c r="A48" s="41" t="s">
        <v>328</v>
      </c>
      <c r="B48" s="41" t="s">
        <v>329</v>
      </c>
      <c r="C48" s="69">
        <v>12.827088912748399</v>
      </c>
      <c r="D48" s="69">
        <v>701.85360594788801</v>
      </c>
      <c r="E48" s="70">
        <f t="shared" si="11"/>
        <v>2.4402607086816297</v>
      </c>
      <c r="F48" s="70">
        <f t="shared" si="11"/>
        <v>100</v>
      </c>
      <c r="G48" s="70">
        <f t="shared" si="1"/>
        <v>97.559739291318365</v>
      </c>
      <c r="H48" s="72" t="str">
        <f t="shared" si="10"/>
        <v>BB</v>
      </c>
      <c r="I48" s="58" t="str">
        <f t="shared" si="2"/>
        <v/>
      </c>
      <c r="J48" s="72" t="str">
        <f t="shared" si="3"/>
        <v/>
      </c>
      <c r="U48" s="75" t="s">
        <v>329</v>
      </c>
      <c r="V48" s="81" t="e">
        <f t="shared" si="4"/>
        <v>#N/A</v>
      </c>
      <c r="W48" s="70" t="e">
        <f t="shared" si="5"/>
        <v>#N/A</v>
      </c>
      <c r="X48" s="70" t="e">
        <f t="shared" si="6"/>
        <v>#N/A</v>
      </c>
      <c r="Y48" s="70">
        <f t="shared" si="7"/>
        <v>97.559739291318365</v>
      </c>
      <c r="Z48" s="78" t="e">
        <f t="shared" si="8"/>
        <v>#N/A</v>
      </c>
      <c r="AC48" s="75" t="s">
        <v>329</v>
      </c>
      <c r="AD48" s="41" t="e">
        <f t="shared" si="12"/>
        <v>#N/A</v>
      </c>
      <c r="AE48" s="41" t="e">
        <f t="shared" si="12"/>
        <v>#N/A</v>
      </c>
      <c r="AF48" s="41" t="e">
        <f t="shared" si="12"/>
        <v>#N/A</v>
      </c>
      <c r="AG48" s="41">
        <f t="shared" si="12"/>
        <v>100</v>
      </c>
      <c r="AH48" s="79" t="e">
        <f t="shared" si="12"/>
        <v>#N/A</v>
      </c>
    </row>
    <row r="49" spans="1:34" x14ac:dyDescent="0.3">
      <c r="A49" s="41" t="s">
        <v>330</v>
      </c>
      <c r="B49" s="41" t="s">
        <v>331</v>
      </c>
      <c r="C49" s="69">
        <v>20.6021505021731</v>
      </c>
      <c r="D49" s="69">
        <v>544.82386310637798</v>
      </c>
      <c r="E49" s="70">
        <f t="shared" si="11"/>
        <v>3.3434485372207554</v>
      </c>
      <c r="F49" s="70">
        <f t="shared" si="11"/>
        <v>77.639503120102276</v>
      </c>
      <c r="G49" s="70">
        <f t="shared" si="1"/>
        <v>74.296054582881524</v>
      </c>
      <c r="H49" s="72" t="str">
        <f t="shared" si="10"/>
        <v>BB</v>
      </c>
      <c r="I49" s="58" t="str">
        <f t="shared" si="2"/>
        <v/>
      </c>
      <c r="J49" s="72" t="str">
        <f t="shared" si="3"/>
        <v/>
      </c>
      <c r="U49" s="75" t="s">
        <v>331</v>
      </c>
      <c r="V49" s="81" t="e">
        <f t="shared" si="4"/>
        <v>#N/A</v>
      </c>
      <c r="W49" s="70" t="e">
        <f t="shared" si="5"/>
        <v>#N/A</v>
      </c>
      <c r="X49" s="70" t="e">
        <f t="shared" si="6"/>
        <v>#N/A</v>
      </c>
      <c r="Y49" s="70">
        <f t="shared" si="7"/>
        <v>74.296054582881524</v>
      </c>
      <c r="Z49" s="78" t="e">
        <f t="shared" si="8"/>
        <v>#N/A</v>
      </c>
      <c r="AC49" s="75" t="s">
        <v>331</v>
      </c>
      <c r="AD49" s="41" t="e">
        <f t="shared" si="12"/>
        <v>#N/A</v>
      </c>
      <c r="AE49" s="41" t="e">
        <f t="shared" si="12"/>
        <v>#N/A</v>
      </c>
      <c r="AF49" s="41" t="e">
        <f t="shared" si="12"/>
        <v>#N/A</v>
      </c>
      <c r="AG49" s="41">
        <f t="shared" si="12"/>
        <v>77.639503120102276</v>
      </c>
      <c r="AH49" s="79" t="e">
        <f t="shared" si="12"/>
        <v>#N/A</v>
      </c>
    </row>
    <row r="50" spans="1:34" x14ac:dyDescent="0.3">
      <c r="A50" s="41" t="s">
        <v>332</v>
      </c>
      <c r="B50" s="41" t="s">
        <v>333</v>
      </c>
      <c r="C50" s="69">
        <v>5.1107312334684103</v>
      </c>
      <c r="D50" s="69">
        <v>601.12444347946803</v>
      </c>
      <c r="E50" s="70">
        <f t="shared" si="11"/>
        <v>1.54389220324632</v>
      </c>
      <c r="F50" s="70">
        <f t="shared" si="11"/>
        <v>85.656512694138996</v>
      </c>
      <c r="G50" s="70">
        <f t="shared" si="1"/>
        <v>84.112620490892681</v>
      </c>
      <c r="H50" s="72" t="str">
        <f t="shared" si="10"/>
        <v>BB</v>
      </c>
      <c r="I50" s="58" t="str">
        <f t="shared" si="2"/>
        <v/>
      </c>
      <c r="J50" s="72" t="str">
        <f t="shared" si="3"/>
        <v/>
      </c>
      <c r="U50" s="75" t="s">
        <v>333</v>
      </c>
      <c r="V50" s="81" t="e">
        <f t="shared" si="4"/>
        <v>#N/A</v>
      </c>
      <c r="W50" s="70" t="e">
        <f t="shared" si="5"/>
        <v>#N/A</v>
      </c>
      <c r="X50" s="70" t="e">
        <f t="shared" si="6"/>
        <v>#N/A</v>
      </c>
      <c r="Y50" s="70">
        <f t="shared" si="7"/>
        <v>84.112620490892681</v>
      </c>
      <c r="Z50" s="78" t="e">
        <f t="shared" si="8"/>
        <v>#N/A</v>
      </c>
      <c r="AC50" s="75" t="s">
        <v>333</v>
      </c>
      <c r="AD50" s="41" t="e">
        <f t="shared" si="12"/>
        <v>#N/A</v>
      </c>
      <c r="AE50" s="41" t="e">
        <f t="shared" si="12"/>
        <v>#N/A</v>
      </c>
      <c r="AF50" s="41" t="e">
        <f t="shared" si="12"/>
        <v>#N/A</v>
      </c>
      <c r="AG50" s="41">
        <f t="shared" si="12"/>
        <v>85.656512694138996</v>
      </c>
      <c r="AH50" s="79" t="e">
        <f t="shared" si="12"/>
        <v>#N/A</v>
      </c>
    </row>
    <row r="51" spans="1:34" x14ac:dyDescent="0.3">
      <c r="A51" s="41" t="s">
        <v>334</v>
      </c>
      <c r="B51" s="41" t="s">
        <v>335</v>
      </c>
      <c r="C51" s="69">
        <v>-4.3126175864304104</v>
      </c>
      <c r="D51" s="69">
        <v>330.65369717586202</v>
      </c>
      <c r="E51" s="70">
        <f t="shared" si="11"/>
        <v>0.44923155518309249</v>
      </c>
      <c r="F51" s="70">
        <f t="shared" si="11"/>
        <v>47.142405943486722</v>
      </c>
      <c r="G51" s="70">
        <f t="shared" si="1"/>
        <v>46.693174388303632</v>
      </c>
      <c r="H51" s="72" t="str">
        <f t="shared" si="10"/>
        <v>BB</v>
      </c>
      <c r="I51" s="58" t="str">
        <f t="shared" si="2"/>
        <v/>
      </c>
      <c r="J51" s="72" t="str">
        <f t="shared" si="3"/>
        <v/>
      </c>
      <c r="U51" s="75" t="s">
        <v>335</v>
      </c>
      <c r="V51" s="81" t="e">
        <f t="shared" si="4"/>
        <v>#N/A</v>
      </c>
      <c r="W51" s="70" t="e">
        <f t="shared" si="5"/>
        <v>#N/A</v>
      </c>
      <c r="X51" s="70" t="e">
        <f t="shared" si="6"/>
        <v>#N/A</v>
      </c>
      <c r="Y51" s="70">
        <f t="shared" si="7"/>
        <v>46.693174388303632</v>
      </c>
      <c r="Z51" s="78" t="e">
        <f t="shared" si="8"/>
        <v>#N/A</v>
      </c>
      <c r="AC51" s="75" t="s">
        <v>335</v>
      </c>
      <c r="AD51" s="41" t="e">
        <f t="shared" si="12"/>
        <v>#N/A</v>
      </c>
      <c r="AE51" s="41" t="e">
        <f t="shared" si="12"/>
        <v>#N/A</v>
      </c>
      <c r="AF51" s="41" t="e">
        <f t="shared" si="12"/>
        <v>#N/A</v>
      </c>
      <c r="AG51" s="41">
        <f t="shared" si="12"/>
        <v>47.142405943486722</v>
      </c>
      <c r="AH51" s="79" t="e">
        <f t="shared" si="12"/>
        <v>#N/A</v>
      </c>
    </row>
    <row r="52" spans="1:34" x14ac:dyDescent="0.3">
      <c r="A52" s="41" t="s">
        <v>336</v>
      </c>
      <c r="B52" s="41" t="s">
        <v>337</v>
      </c>
      <c r="C52" s="69">
        <v>365.14169021175502</v>
      </c>
      <c r="D52" s="69">
        <v>140.70564405908601</v>
      </c>
      <c r="E52" s="70">
        <f t="shared" si="11"/>
        <v>43.366786633915197</v>
      </c>
      <c r="F52" s="70">
        <f t="shared" si="11"/>
        <v>20.094454566866638</v>
      </c>
      <c r="G52" s="70">
        <f t="shared" si="1"/>
        <v>-23.272332067048559</v>
      </c>
      <c r="H52" s="72" t="str">
        <f t="shared" si="10"/>
        <v>AB</v>
      </c>
      <c r="I52" s="58" t="str">
        <f t="shared" si="2"/>
        <v/>
      </c>
      <c r="J52" s="72" t="str">
        <f t="shared" si="3"/>
        <v/>
      </c>
      <c r="U52" s="75" t="s">
        <v>337</v>
      </c>
      <c r="V52" s="81" t="e">
        <f t="shared" si="4"/>
        <v>#N/A</v>
      </c>
      <c r="W52" s="70" t="e">
        <f t="shared" si="5"/>
        <v>#N/A</v>
      </c>
      <c r="X52" s="70">
        <f t="shared" si="6"/>
        <v>-23.272332067048559</v>
      </c>
      <c r="Y52" s="70" t="e">
        <f t="shared" si="7"/>
        <v>#N/A</v>
      </c>
      <c r="Z52" s="78" t="e">
        <f t="shared" si="8"/>
        <v>#N/A</v>
      </c>
      <c r="AC52" s="75" t="s">
        <v>337</v>
      </c>
      <c r="AD52" s="41" t="e">
        <f t="shared" si="12"/>
        <v>#N/A</v>
      </c>
      <c r="AE52" s="41" t="e">
        <f t="shared" si="12"/>
        <v>#N/A</v>
      </c>
      <c r="AF52" s="41">
        <f t="shared" si="12"/>
        <v>20.094454566866638</v>
      </c>
      <c r="AG52" s="41" t="e">
        <f t="shared" si="12"/>
        <v>#N/A</v>
      </c>
      <c r="AH52" s="79" t="e">
        <f t="shared" si="12"/>
        <v>#N/A</v>
      </c>
    </row>
    <row r="53" spans="1:34" x14ac:dyDescent="0.3">
      <c r="A53" s="41" t="s">
        <v>338</v>
      </c>
      <c r="B53" s="41" t="s">
        <v>339</v>
      </c>
      <c r="C53" s="69">
        <v>529.57898850351603</v>
      </c>
      <c r="D53" s="69">
        <v>217.45873807667701</v>
      </c>
      <c r="E53" s="70">
        <f t="shared" si="11"/>
        <v>62.468598840391287</v>
      </c>
      <c r="F53" s="70">
        <f t="shared" si="11"/>
        <v>31.023831946252894</v>
      </c>
      <c r="G53" s="70">
        <f t="shared" si="1"/>
        <v>-31.444766894138393</v>
      </c>
      <c r="H53" s="72" t="str">
        <f t="shared" si="10"/>
        <v>AB</v>
      </c>
      <c r="I53" s="58" t="str">
        <f t="shared" si="2"/>
        <v/>
      </c>
      <c r="J53" s="72" t="str">
        <f t="shared" si="3"/>
        <v/>
      </c>
      <c r="U53" s="75" t="s">
        <v>339</v>
      </c>
      <c r="V53" s="81" t="e">
        <f t="shared" si="4"/>
        <v>#N/A</v>
      </c>
      <c r="W53" s="70" t="e">
        <f t="shared" si="5"/>
        <v>#N/A</v>
      </c>
      <c r="X53" s="70">
        <f t="shared" si="6"/>
        <v>-31.444766894138393</v>
      </c>
      <c r="Y53" s="70" t="e">
        <f t="shared" si="7"/>
        <v>#N/A</v>
      </c>
      <c r="Z53" s="78" t="e">
        <f t="shared" si="8"/>
        <v>#N/A</v>
      </c>
      <c r="AC53" s="75" t="s">
        <v>339</v>
      </c>
      <c r="AD53" s="41" t="e">
        <f t="shared" si="12"/>
        <v>#N/A</v>
      </c>
      <c r="AE53" s="41" t="e">
        <f t="shared" si="12"/>
        <v>#N/A</v>
      </c>
      <c r="AF53" s="41">
        <f t="shared" si="12"/>
        <v>31.023831946252894</v>
      </c>
      <c r="AG53" s="41" t="e">
        <f t="shared" si="12"/>
        <v>#N/A</v>
      </c>
      <c r="AH53" s="79" t="e">
        <f t="shared" si="12"/>
        <v>#N/A</v>
      </c>
    </row>
    <row r="54" spans="1:34" x14ac:dyDescent="0.3">
      <c r="A54" s="41" t="s">
        <v>340</v>
      </c>
      <c r="B54" s="41" t="s">
        <v>341</v>
      </c>
      <c r="C54" s="69">
        <v>27.212964507705198</v>
      </c>
      <c r="D54" s="69">
        <v>244.657707492876</v>
      </c>
      <c r="E54" s="70">
        <f t="shared" si="11"/>
        <v>4.1113918747569898</v>
      </c>
      <c r="F54" s="70">
        <f t="shared" si="11"/>
        <v>34.896871917930042</v>
      </c>
      <c r="G54" s="70">
        <f t="shared" si="1"/>
        <v>30.785480043173052</v>
      </c>
      <c r="H54" s="72" t="str">
        <f t="shared" si="10"/>
        <v>BB</v>
      </c>
      <c r="I54" s="58" t="str">
        <f t="shared" si="2"/>
        <v/>
      </c>
      <c r="J54" s="72" t="str">
        <f t="shared" si="3"/>
        <v/>
      </c>
      <c r="U54" s="75" t="s">
        <v>341</v>
      </c>
      <c r="V54" s="81" t="e">
        <f t="shared" si="4"/>
        <v>#N/A</v>
      </c>
      <c r="W54" s="70" t="e">
        <f t="shared" si="5"/>
        <v>#N/A</v>
      </c>
      <c r="X54" s="70" t="e">
        <f t="shared" si="6"/>
        <v>#N/A</v>
      </c>
      <c r="Y54" s="70">
        <f t="shared" si="7"/>
        <v>30.785480043173052</v>
      </c>
      <c r="Z54" s="78" t="e">
        <f t="shared" si="8"/>
        <v>#N/A</v>
      </c>
      <c r="AC54" s="75" t="s">
        <v>341</v>
      </c>
      <c r="AD54" s="41" t="e">
        <f t="shared" si="12"/>
        <v>#N/A</v>
      </c>
      <c r="AE54" s="41" t="e">
        <f t="shared" si="12"/>
        <v>#N/A</v>
      </c>
      <c r="AF54" s="41" t="e">
        <f t="shared" si="12"/>
        <v>#N/A</v>
      </c>
      <c r="AG54" s="41">
        <f t="shared" si="12"/>
        <v>34.896871917930042</v>
      </c>
      <c r="AH54" s="79" t="e">
        <f t="shared" si="12"/>
        <v>#N/A</v>
      </c>
    </row>
    <row r="55" spans="1:34" x14ac:dyDescent="0.3">
      <c r="A55" s="41" t="s">
        <v>342</v>
      </c>
      <c r="B55" s="41" t="s">
        <v>343</v>
      </c>
      <c r="C55" s="69">
        <v>54.949550831038799</v>
      </c>
      <c r="D55" s="69">
        <v>363.300864772154</v>
      </c>
      <c r="E55" s="70">
        <f t="shared" si="11"/>
        <v>7.3334045732201689</v>
      </c>
      <c r="F55" s="70">
        <f t="shared" si="11"/>
        <v>51.791250652550403</v>
      </c>
      <c r="G55" s="70">
        <f t="shared" si="1"/>
        <v>44.457846079330231</v>
      </c>
      <c r="H55" s="72" t="str">
        <f t="shared" si="10"/>
        <v>BB</v>
      </c>
      <c r="I55" s="58" t="str">
        <f t="shared" si="2"/>
        <v/>
      </c>
      <c r="J55" s="72" t="str">
        <f t="shared" si="3"/>
        <v/>
      </c>
      <c r="U55" s="75" t="s">
        <v>343</v>
      </c>
      <c r="V55" s="81" t="e">
        <f t="shared" si="4"/>
        <v>#N/A</v>
      </c>
      <c r="W55" s="70" t="e">
        <f t="shared" si="5"/>
        <v>#N/A</v>
      </c>
      <c r="X55" s="70" t="e">
        <f t="shared" si="6"/>
        <v>#N/A</v>
      </c>
      <c r="Y55" s="70">
        <f t="shared" si="7"/>
        <v>44.457846079330231</v>
      </c>
      <c r="Z55" s="78" t="e">
        <f t="shared" si="8"/>
        <v>#N/A</v>
      </c>
      <c r="AC55" s="75" t="s">
        <v>343</v>
      </c>
      <c r="AD55" s="41" t="e">
        <f t="shared" si="12"/>
        <v>#N/A</v>
      </c>
      <c r="AE55" s="41" t="e">
        <f t="shared" si="12"/>
        <v>#N/A</v>
      </c>
      <c r="AF55" s="41" t="e">
        <f t="shared" si="12"/>
        <v>#N/A</v>
      </c>
      <c r="AG55" s="41">
        <f t="shared" si="12"/>
        <v>51.791250652550403</v>
      </c>
      <c r="AH55" s="79" t="e">
        <f t="shared" si="12"/>
        <v>#N/A</v>
      </c>
    </row>
    <row r="56" spans="1:34" x14ac:dyDescent="0.3">
      <c r="A56" s="41" t="s">
        <v>344</v>
      </c>
      <c r="B56" s="41" t="s">
        <v>345</v>
      </c>
      <c r="C56" s="69">
        <v>619.63364324884196</v>
      </c>
      <c r="D56" s="69">
        <v>259.65193618867198</v>
      </c>
      <c r="E56" s="70">
        <f t="shared" si="11"/>
        <v>72.929772315840239</v>
      </c>
      <c r="F56" s="70">
        <f t="shared" si="11"/>
        <v>37.03199866463315</v>
      </c>
      <c r="G56" s="70">
        <f t="shared" si="1"/>
        <v>-35.897773651207089</v>
      </c>
      <c r="H56" s="72" t="str">
        <f t="shared" si="10"/>
        <v>AB</v>
      </c>
      <c r="I56" s="58" t="str">
        <f t="shared" si="2"/>
        <v/>
      </c>
      <c r="J56" s="72" t="str">
        <f t="shared" si="3"/>
        <v/>
      </c>
      <c r="U56" s="75" t="s">
        <v>345</v>
      </c>
      <c r="V56" s="81" t="e">
        <f t="shared" si="4"/>
        <v>#N/A</v>
      </c>
      <c r="W56" s="70" t="e">
        <f t="shared" si="5"/>
        <v>#N/A</v>
      </c>
      <c r="X56" s="70">
        <f t="shared" si="6"/>
        <v>-35.897773651207089</v>
      </c>
      <c r="Y56" s="70" t="e">
        <f t="shared" si="7"/>
        <v>#N/A</v>
      </c>
      <c r="Z56" s="78" t="e">
        <f t="shared" si="8"/>
        <v>#N/A</v>
      </c>
      <c r="AC56" s="75" t="s">
        <v>345</v>
      </c>
      <c r="AD56" s="41" t="e">
        <f t="shared" si="12"/>
        <v>#N/A</v>
      </c>
      <c r="AE56" s="41" t="e">
        <f t="shared" si="12"/>
        <v>#N/A</v>
      </c>
      <c r="AF56" s="41">
        <f t="shared" si="12"/>
        <v>37.03199866463315</v>
      </c>
      <c r="AG56" s="41" t="e">
        <f t="shared" si="12"/>
        <v>#N/A</v>
      </c>
      <c r="AH56" s="79" t="e">
        <f t="shared" si="12"/>
        <v>#N/A</v>
      </c>
    </row>
    <row r="57" spans="1:34" x14ac:dyDescent="0.3">
      <c r="A57" s="41" t="s">
        <v>346</v>
      </c>
      <c r="B57" s="41" t="s">
        <v>347</v>
      </c>
      <c r="C57" s="69">
        <v>-0.64663829039273002</v>
      </c>
      <c r="D57" s="69">
        <v>414.58415849909801</v>
      </c>
      <c r="E57" s="70">
        <f t="shared" si="11"/>
        <v>0.87508900232682141</v>
      </c>
      <c r="F57" s="70">
        <f t="shared" si="11"/>
        <v>59.093815813913452</v>
      </c>
      <c r="G57" s="70">
        <f t="shared" si="1"/>
        <v>58.218726811586627</v>
      </c>
      <c r="H57" s="72" t="str">
        <f t="shared" si="10"/>
        <v>BB</v>
      </c>
      <c r="I57" s="58" t="str">
        <f t="shared" si="2"/>
        <v/>
      </c>
      <c r="J57" s="72" t="str">
        <f t="shared" si="3"/>
        <v/>
      </c>
      <c r="U57" s="75" t="s">
        <v>347</v>
      </c>
      <c r="V57" s="81" t="e">
        <f t="shared" si="4"/>
        <v>#N/A</v>
      </c>
      <c r="W57" s="70" t="e">
        <f t="shared" si="5"/>
        <v>#N/A</v>
      </c>
      <c r="X57" s="70" t="e">
        <f t="shared" si="6"/>
        <v>#N/A</v>
      </c>
      <c r="Y57" s="70">
        <f t="shared" si="7"/>
        <v>58.218726811586627</v>
      </c>
      <c r="Z57" s="78" t="e">
        <f t="shared" si="8"/>
        <v>#N/A</v>
      </c>
      <c r="AC57" s="75" t="s">
        <v>347</v>
      </c>
      <c r="AD57" s="41" t="e">
        <f t="shared" si="12"/>
        <v>#N/A</v>
      </c>
      <c r="AE57" s="41" t="e">
        <f t="shared" si="12"/>
        <v>#N/A</v>
      </c>
      <c r="AF57" s="41" t="e">
        <f t="shared" si="12"/>
        <v>#N/A</v>
      </c>
      <c r="AG57" s="41">
        <f t="shared" si="12"/>
        <v>59.093815813913452</v>
      </c>
      <c r="AH57" s="79" t="e">
        <f t="shared" si="12"/>
        <v>#N/A</v>
      </c>
    </row>
    <row r="58" spans="1:34" x14ac:dyDescent="0.3">
      <c r="A58" s="41" t="s">
        <v>348</v>
      </c>
      <c r="B58" s="41" t="s">
        <v>349</v>
      </c>
      <c r="C58" s="69">
        <v>1.75667321856781</v>
      </c>
      <c r="D58" s="69">
        <v>419.038890759769</v>
      </c>
      <c r="E58" s="70">
        <f t="shared" si="11"/>
        <v>1.1542690034259218</v>
      </c>
      <c r="F58" s="70">
        <f t="shared" si="11"/>
        <v>59.728154411258352</v>
      </c>
      <c r="G58" s="70">
        <f t="shared" si="1"/>
        <v>58.573885407832428</v>
      </c>
      <c r="H58" s="72" t="str">
        <f t="shared" si="10"/>
        <v>BB</v>
      </c>
      <c r="I58" s="58" t="str">
        <f t="shared" si="2"/>
        <v/>
      </c>
      <c r="J58" s="72" t="str">
        <f t="shared" si="3"/>
        <v/>
      </c>
      <c r="U58" s="75" t="s">
        <v>349</v>
      </c>
      <c r="V58" s="81" t="e">
        <f t="shared" si="4"/>
        <v>#N/A</v>
      </c>
      <c r="W58" s="70" t="e">
        <f t="shared" si="5"/>
        <v>#N/A</v>
      </c>
      <c r="X58" s="70" t="e">
        <f t="shared" si="6"/>
        <v>#N/A</v>
      </c>
      <c r="Y58" s="70">
        <f t="shared" si="7"/>
        <v>58.573885407832428</v>
      </c>
      <c r="Z58" s="78" t="e">
        <f t="shared" si="8"/>
        <v>#N/A</v>
      </c>
      <c r="AC58" s="75" t="s">
        <v>349</v>
      </c>
      <c r="AD58" s="41" t="e">
        <f t="shared" si="12"/>
        <v>#N/A</v>
      </c>
      <c r="AE58" s="41" t="e">
        <f t="shared" si="12"/>
        <v>#N/A</v>
      </c>
      <c r="AF58" s="41" t="e">
        <f t="shared" si="12"/>
        <v>#N/A</v>
      </c>
      <c r="AG58" s="41">
        <f t="shared" si="12"/>
        <v>59.728154411258352</v>
      </c>
      <c r="AH58" s="79" t="e">
        <f t="shared" si="12"/>
        <v>#N/A</v>
      </c>
    </row>
    <row r="59" spans="1:34" x14ac:dyDescent="0.3">
      <c r="A59" s="41" t="s">
        <v>350</v>
      </c>
      <c r="B59" s="41" t="s">
        <v>351</v>
      </c>
      <c r="C59" s="69">
        <v>-3.3399263882038199</v>
      </c>
      <c r="D59" s="69">
        <v>493.22985302639501</v>
      </c>
      <c r="E59" s="70">
        <f t="shared" si="11"/>
        <v>0.56222395287166171</v>
      </c>
      <c r="F59" s="70">
        <f t="shared" si="11"/>
        <v>70.292693015603362</v>
      </c>
      <c r="G59" s="70">
        <f t="shared" si="1"/>
        <v>69.7304690627317</v>
      </c>
      <c r="H59" s="72" t="str">
        <f t="shared" si="10"/>
        <v>BB</v>
      </c>
      <c r="I59" s="58" t="str">
        <f t="shared" si="2"/>
        <v/>
      </c>
      <c r="J59" s="72" t="str">
        <f t="shared" si="3"/>
        <v/>
      </c>
      <c r="U59" s="75" t="s">
        <v>351</v>
      </c>
      <c r="V59" s="81" t="e">
        <f t="shared" si="4"/>
        <v>#N/A</v>
      </c>
      <c r="W59" s="70" t="e">
        <f t="shared" si="5"/>
        <v>#N/A</v>
      </c>
      <c r="X59" s="70" t="e">
        <f t="shared" si="6"/>
        <v>#N/A</v>
      </c>
      <c r="Y59" s="70">
        <f t="shared" si="7"/>
        <v>69.7304690627317</v>
      </c>
      <c r="Z59" s="78" t="e">
        <f t="shared" si="8"/>
        <v>#N/A</v>
      </c>
      <c r="AC59" s="75" t="s">
        <v>351</v>
      </c>
      <c r="AD59" s="41" t="e">
        <f t="shared" si="12"/>
        <v>#N/A</v>
      </c>
      <c r="AE59" s="41" t="e">
        <f t="shared" si="12"/>
        <v>#N/A</v>
      </c>
      <c r="AF59" s="41" t="e">
        <f t="shared" si="12"/>
        <v>#N/A</v>
      </c>
      <c r="AG59" s="41">
        <f t="shared" si="12"/>
        <v>70.292693015603362</v>
      </c>
      <c r="AH59" s="79" t="e">
        <f t="shared" si="12"/>
        <v>#N/A</v>
      </c>
    </row>
    <row r="60" spans="1:34" x14ac:dyDescent="0.3">
      <c r="A60" s="41" t="s">
        <v>352</v>
      </c>
      <c r="B60" s="41" t="s">
        <v>353</v>
      </c>
      <c r="C60" s="69">
        <v>7.6897368224345</v>
      </c>
      <c r="D60" s="69">
        <v>579.41542037456395</v>
      </c>
      <c r="E60" s="70">
        <f t="shared" si="11"/>
        <v>1.8434816574130628</v>
      </c>
      <c r="F60" s="70">
        <f t="shared" si="11"/>
        <v>82.565222250565043</v>
      </c>
      <c r="G60" s="70">
        <f t="shared" si="1"/>
        <v>80.721740593151978</v>
      </c>
      <c r="H60" s="72" t="str">
        <f t="shared" si="10"/>
        <v>BB</v>
      </c>
      <c r="I60" s="58" t="str">
        <f t="shared" si="2"/>
        <v/>
      </c>
      <c r="J60" s="72" t="str">
        <f t="shared" si="3"/>
        <v/>
      </c>
      <c r="U60" s="75" t="s">
        <v>353</v>
      </c>
      <c r="V60" s="81" t="e">
        <f t="shared" si="4"/>
        <v>#N/A</v>
      </c>
      <c r="W60" s="70" t="e">
        <f t="shared" si="5"/>
        <v>#N/A</v>
      </c>
      <c r="X60" s="70" t="e">
        <f t="shared" si="6"/>
        <v>#N/A</v>
      </c>
      <c r="Y60" s="70">
        <f t="shared" si="7"/>
        <v>80.721740593151978</v>
      </c>
      <c r="Z60" s="78" t="e">
        <f t="shared" si="8"/>
        <v>#N/A</v>
      </c>
      <c r="AC60" s="75" t="s">
        <v>353</v>
      </c>
      <c r="AD60" s="41" t="e">
        <f t="shared" si="12"/>
        <v>#N/A</v>
      </c>
      <c r="AE60" s="41" t="e">
        <f t="shared" si="12"/>
        <v>#N/A</v>
      </c>
      <c r="AF60" s="41" t="e">
        <f t="shared" si="12"/>
        <v>#N/A</v>
      </c>
      <c r="AG60" s="41">
        <f t="shared" si="12"/>
        <v>82.565222250565043</v>
      </c>
      <c r="AH60" s="79" t="e">
        <f t="shared" si="12"/>
        <v>#N/A</v>
      </c>
    </row>
    <row r="61" spans="1:34" x14ac:dyDescent="0.3">
      <c r="A61" s="41" t="s">
        <v>354</v>
      </c>
      <c r="B61" s="41" t="s">
        <v>355</v>
      </c>
      <c r="C61" s="69">
        <v>848.95642434762999</v>
      </c>
      <c r="D61" s="69">
        <v>17.535831485636699</v>
      </c>
      <c r="E61" s="70">
        <f t="shared" si="11"/>
        <v>99.568988264545439</v>
      </c>
      <c r="F61" s="70">
        <f t="shared" si="11"/>
        <v>2.5554956415759627</v>
      </c>
      <c r="G61" s="70">
        <f t="shared" si="1"/>
        <v>-97.01349262296948</v>
      </c>
      <c r="H61" s="72" t="str">
        <f t="shared" si="10"/>
        <v>AA</v>
      </c>
      <c r="I61" s="58" t="str">
        <f t="shared" si="2"/>
        <v/>
      </c>
      <c r="J61" s="72" t="str">
        <f t="shared" si="3"/>
        <v/>
      </c>
      <c r="U61" s="75" t="s">
        <v>355</v>
      </c>
      <c r="V61" s="81" t="e">
        <f t="shared" si="4"/>
        <v>#N/A</v>
      </c>
      <c r="W61" s="70">
        <f t="shared" si="5"/>
        <v>-97.01349262296948</v>
      </c>
      <c r="X61" s="70" t="e">
        <f t="shared" si="6"/>
        <v>#N/A</v>
      </c>
      <c r="Y61" s="70" t="e">
        <f t="shared" si="7"/>
        <v>#N/A</v>
      </c>
      <c r="Z61" s="78" t="e">
        <f t="shared" si="8"/>
        <v>#N/A</v>
      </c>
      <c r="AC61" s="75" t="s">
        <v>355</v>
      </c>
      <c r="AD61" s="41" t="e">
        <f t="shared" si="12"/>
        <v>#N/A</v>
      </c>
      <c r="AE61" s="41">
        <f t="shared" si="12"/>
        <v>2.5554956415759627</v>
      </c>
      <c r="AF61" s="41" t="e">
        <f t="shared" si="12"/>
        <v>#N/A</v>
      </c>
      <c r="AG61" s="41" t="e">
        <f t="shared" si="12"/>
        <v>#N/A</v>
      </c>
      <c r="AH61" s="79" t="e">
        <f t="shared" si="12"/>
        <v>#N/A</v>
      </c>
    </row>
    <row r="62" spans="1:34" x14ac:dyDescent="0.3">
      <c r="A62" s="41" t="s">
        <v>356</v>
      </c>
      <c r="B62" s="41" t="s">
        <v>357</v>
      </c>
      <c r="C62" s="69">
        <v>28.923190690923601</v>
      </c>
      <c r="D62" s="69">
        <v>487.491605036419</v>
      </c>
      <c r="E62" s="70">
        <f t="shared" si="11"/>
        <v>4.3100598151926972</v>
      </c>
      <c r="F62" s="70">
        <f t="shared" si="11"/>
        <v>69.475586179954774</v>
      </c>
      <c r="G62" s="70">
        <f t="shared" si="1"/>
        <v>65.165526364762073</v>
      </c>
      <c r="H62" s="72" t="str">
        <f t="shared" si="10"/>
        <v>BB</v>
      </c>
      <c r="I62" s="58" t="str">
        <f t="shared" si="2"/>
        <v/>
      </c>
      <c r="J62" s="72" t="str">
        <f t="shared" si="3"/>
        <v/>
      </c>
      <c r="U62" s="75" t="s">
        <v>357</v>
      </c>
      <c r="V62" s="81" t="e">
        <f t="shared" si="4"/>
        <v>#N/A</v>
      </c>
      <c r="W62" s="70" t="e">
        <f t="shared" si="5"/>
        <v>#N/A</v>
      </c>
      <c r="X62" s="70" t="e">
        <f t="shared" si="6"/>
        <v>#N/A</v>
      </c>
      <c r="Y62" s="70">
        <f t="shared" si="7"/>
        <v>65.165526364762073</v>
      </c>
      <c r="Z62" s="78" t="e">
        <f t="shared" si="8"/>
        <v>#N/A</v>
      </c>
      <c r="AC62" s="75" t="s">
        <v>357</v>
      </c>
      <c r="AD62" s="41" t="e">
        <f t="shared" si="12"/>
        <v>#N/A</v>
      </c>
      <c r="AE62" s="41" t="e">
        <f t="shared" si="12"/>
        <v>#N/A</v>
      </c>
      <c r="AF62" s="41" t="e">
        <f t="shared" si="12"/>
        <v>#N/A</v>
      </c>
      <c r="AG62" s="41">
        <f t="shared" si="12"/>
        <v>69.475586179954774</v>
      </c>
      <c r="AH62" s="79" t="e">
        <f t="shared" si="12"/>
        <v>#N/A</v>
      </c>
    </row>
    <row r="63" spans="1:34" x14ac:dyDescent="0.3">
      <c r="A63" s="41" t="s">
        <v>358</v>
      </c>
      <c r="B63" s="41" t="s">
        <v>359</v>
      </c>
      <c r="C63" s="69">
        <v>-1.2601898650664201</v>
      </c>
      <c r="D63" s="69">
        <v>361.27644635242098</v>
      </c>
      <c r="E63" s="70">
        <f t="shared" si="11"/>
        <v>0.80381595734155398</v>
      </c>
      <c r="F63" s="70">
        <f t="shared" si="11"/>
        <v>51.502980411900921</v>
      </c>
      <c r="G63" s="70">
        <f t="shared" si="1"/>
        <v>50.699164454559366</v>
      </c>
      <c r="H63" s="72" t="str">
        <f t="shared" si="10"/>
        <v>BB</v>
      </c>
      <c r="I63" s="58" t="str">
        <f t="shared" si="2"/>
        <v/>
      </c>
      <c r="J63" s="72" t="str">
        <f t="shared" si="3"/>
        <v/>
      </c>
      <c r="U63" s="75" t="s">
        <v>359</v>
      </c>
      <c r="V63" s="81" t="e">
        <f t="shared" si="4"/>
        <v>#N/A</v>
      </c>
      <c r="W63" s="70" t="e">
        <f t="shared" si="5"/>
        <v>#N/A</v>
      </c>
      <c r="X63" s="70" t="e">
        <f t="shared" si="6"/>
        <v>#N/A</v>
      </c>
      <c r="Y63" s="70">
        <f t="shared" si="7"/>
        <v>50.699164454559366</v>
      </c>
      <c r="Z63" s="78" t="e">
        <f t="shared" si="8"/>
        <v>#N/A</v>
      </c>
      <c r="AC63" s="75" t="s">
        <v>359</v>
      </c>
      <c r="AD63" s="41" t="e">
        <f t="shared" si="12"/>
        <v>#N/A</v>
      </c>
      <c r="AE63" s="41" t="e">
        <f t="shared" si="12"/>
        <v>#N/A</v>
      </c>
      <c r="AF63" s="41" t="e">
        <f t="shared" si="12"/>
        <v>#N/A</v>
      </c>
      <c r="AG63" s="41">
        <f t="shared" si="12"/>
        <v>51.502980411900921</v>
      </c>
      <c r="AH63" s="79" t="e">
        <f t="shared" si="12"/>
        <v>#N/A</v>
      </c>
    </row>
    <row r="64" spans="1:34" x14ac:dyDescent="0.3">
      <c r="A64" s="41" t="s">
        <v>360</v>
      </c>
      <c r="B64" s="41" t="s">
        <v>361</v>
      </c>
      <c r="C64" s="69">
        <v>-1.1244108074447501</v>
      </c>
      <c r="D64" s="69">
        <v>304.98636527775</v>
      </c>
      <c r="E64" s="70">
        <f t="shared" si="11"/>
        <v>0.81958869313328142</v>
      </c>
      <c r="F64" s="70">
        <f t="shared" si="11"/>
        <v>43.487465901953918</v>
      </c>
      <c r="G64" s="70">
        <f t="shared" si="1"/>
        <v>42.667877208820634</v>
      </c>
      <c r="H64" s="72" t="str">
        <f t="shared" si="10"/>
        <v>BB</v>
      </c>
      <c r="I64" s="58" t="str">
        <f t="shared" si="2"/>
        <v/>
      </c>
      <c r="J64" s="72" t="str">
        <f t="shared" si="3"/>
        <v/>
      </c>
      <c r="U64" s="75" t="s">
        <v>361</v>
      </c>
      <c r="V64" s="81" t="e">
        <f t="shared" si="4"/>
        <v>#N/A</v>
      </c>
      <c r="W64" s="70" t="e">
        <f t="shared" si="5"/>
        <v>#N/A</v>
      </c>
      <c r="X64" s="70" t="e">
        <f t="shared" si="6"/>
        <v>#N/A</v>
      </c>
      <c r="Y64" s="70">
        <f t="shared" si="7"/>
        <v>42.667877208820634</v>
      </c>
      <c r="Z64" s="78" t="e">
        <f t="shared" si="8"/>
        <v>#N/A</v>
      </c>
      <c r="AC64" s="75" t="s">
        <v>361</v>
      </c>
      <c r="AD64" s="41" t="e">
        <f t="shared" si="12"/>
        <v>#N/A</v>
      </c>
      <c r="AE64" s="41" t="e">
        <f t="shared" si="12"/>
        <v>#N/A</v>
      </c>
      <c r="AF64" s="41" t="e">
        <f t="shared" si="12"/>
        <v>#N/A</v>
      </c>
      <c r="AG64" s="41">
        <f t="shared" si="12"/>
        <v>43.487465901953918</v>
      </c>
      <c r="AH64" s="79" t="e">
        <f t="shared" si="12"/>
        <v>#N/A</v>
      </c>
    </row>
    <row r="65" spans="1:34" x14ac:dyDescent="0.3">
      <c r="A65" s="41" t="s">
        <v>362</v>
      </c>
      <c r="B65" s="41" t="s">
        <v>363</v>
      </c>
      <c r="C65" s="69">
        <v>-1.77197621327014</v>
      </c>
      <c r="D65" s="69">
        <v>306.65541897540601</v>
      </c>
      <c r="E65" s="70">
        <f t="shared" si="11"/>
        <v>0.74436444108105204</v>
      </c>
      <c r="F65" s="70">
        <f t="shared" si="11"/>
        <v>43.725133424828783</v>
      </c>
      <c r="G65" s="70">
        <f t="shared" si="1"/>
        <v>42.98076898374773</v>
      </c>
      <c r="H65" s="72" t="str">
        <f t="shared" si="10"/>
        <v>BB</v>
      </c>
      <c r="I65" s="58" t="str">
        <f t="shared" si="2"/>
        <v/>
      </c>
      <c r="J65" s="72" t="str">
        <f t="shared" si="3"/>
        <v/>
      </c>
      <c r="U65" s="75" t="s">
        <v>363</v>
      </c>
      <c r="V65" s="81" t="e">
        <f t="shared" si="4"/>
        <v>#N/A</v>
      </c>
      <c r="W65" s="70" t="e">
        <f t="shared" si="5"/>
        <v>#N/A</v>
      </c>
      <c r="X65" s="70" t="e">
        <f t="shared" si="6"/>
        <v>#N/A</v>
      </c>
      <c r="Y65" s="70">
        <f t="shared" si="7"/>
        <v>42.98076898374773</v>
      </c>
      <c r="Z65" s="78" t="e">
        <f t="shared" si="8"/>
        <v>#N/A</v>
      </c>
      <c r="AC65" s="75" t="s">
        <v>363</v>
      </c>
      <c r="AD65" s="41" t="e">
        <f t="shared" si="12"/>
        <v>#N/A</v>
      </c>
      <c r="AE65" s="41" t="e">
        <f t="shared" si="12"/>
        <v>#N/A</v>
      </c>
      <c r="AF65" s="41" t="e">
        <f t="shared" si="12"/>
        <v>#N/A</v>
      </c>
      <c r="AG65" s="41">
        <f t="shared" si="12"/>
        <v>43.725133424828783</v>
      </c>
      <c r="AH65" s="79" t="e">
        <f t="shared" si="12"/>
        <v>#N/A</v>
      </c>
    </row>
    <row r="66" spans="1:34" x14ac:dyDescent="0.3">
      <c r="A66" s="41" t="s">
        <v>364</v>
      </c>
      <c r="B66" s="41" t="s">
        <v>365</v>
      </c>
      <c r="C66" s="69">
        <v>71.297058571793499</v>
      </c>
      <c r="D66" s="69">
        <v>232.10663348900201</v>
      </c>
      <c r="E66" s="70">
        <f t="shared" si="11"/>
        <v>9.2324081822052513</v>
      </c>
      <c r="F66" s="70">
        <f t="shared" si="11"/>
        <v>33.109642021067451</v>
      </c>
      <c r="G66" s="70">
        <f t="shared" si="1"/>
        <v>23.8772338388622</v>
      </c>
      <c r="H66" s="72" t="str">
        <f t="shared" si="10"/>
        <v>BB</v>
      </c>
      <c r="I66" s="58" t="str">
        <f t="shared" si="2"/>
        <v/>
      </c>
      <c r="J66" s="72" t="str">
        <f t="shared" si="3"/>
        <v/>
      </c>
      <c r="U66" s="75" t="s">
        <v>365</v>
      </c>
      <c r="V66" s="81" t="e">
        <f t="shared" si="4"/>
        <v>#N/A</v>
      </c>
      <c r="W66" s="70" t="e">
        <f t="shared" si="5"/>
        <v>#N/A</v>
      </c>
      <c r="X66" s="70" t="e">
        <f t="shared" si="6"/>
        <v>#N/A</v>
      </c>
      <c r="Y66" s="70">
        <f t="shared" si="7"/>
        <v>23.8772338388622</v>
      </c>
      <c r="Z66" s="78" t="e">
        <f t="shared" si="8"/>
        <v>#N/A</v>
      </c>
      <c r="AC66" s="75" t="s">
        <v>365</v>
      </c>
      <c r="AD66" s="41" t="e">
        <f t="shared" si="12"/>
        <v>#N/A</v>
      </c>
      <c r="AE66" s="41" t="e">
        <f t="shared" si="12"/>
        <v>#N/A</v>
      </c>
      <c r="AF66" s="41" t="e">
        <f t="shared" si="12"/>
        <v>#N/A</v>
      </c>
      <c r="AG66" s="41">
        <f t="shared" si="12"/>
        <v>33.109642021067451</v>
      </c>
      <c r="AH66" s="79" t="e">
        <f t="shared" si="12"/>
        <v>#N/A</v>
      </c>
    </row>
    <row r="67" spans="1:34" x14ac:dyDescent="0.3">
      <c r="A67" s="41" t="s">
        <v>366</v>
      </c>
      <c r="B67" s="41" t="s">
        <v>367</v>
      </c>
      <c r="C67" s="69">
        <v>-3.0759230537860298</v>
      </c>
      <c r="D67" s="69">
        <v>375.52581369020498</v>
      </c>
      <c r="E67" s="70">
        <f t="shared" si="11"/>
        <v>0.5928918254791552</v>
      </c>
      <c r="F67" s="70">
        <f t="shared" si="11"/>
        <v>53.532041455569711</v>
      </c>
      <c r="G67" s="70">
        <f t="shared" si="1"/>
        <v>52.939149630090554</v>
      </c>
      <c r="H67" s="72" t="str">
        <f t="shared" si="10"/>
        <v>BB</v>
      </c>
      <c r="I67" s="58" t="str">
        <f t="shared" si="2"/>
        <v/>
      </c>
      <c r="J67" s="72" t="str">
        <f t="shared" si="3"/>
        <v/>
      </c>
      <c r="U67" s="75" t="s">
        <v>367</v>
      </c>
      <c r="V67" s="81" t="e">
        <f t="shared" si="4"/>
        <v>#N/A</v>
      </c>
      <c r="W67" s="70" t="e">
        <f t="shared" si="5"/>
        <v>#N/A</v>
      </c>
      <c r="X67" s="70" t="e">
        <f t="shared" si="6"/>
        <v>#N/A</v>
      </c>
      <c r="Y67" s="70">
        <f t="shared" si="7"/>
        <v>52.939149630090554</v>
      </c>
      <c r="Z67" s="78" t="e">
        <f t="shared" si="8"/>
        <v>#N/A</v>
      </c>
      <c r="AC67" s="75" t="s">
        <v>367</v>
      </c>
      <c r="AD67" s="41" t="e">
        <f t="shared" si="12"/>
        <v>#N/A</v>
      </c>
      <c r="AE67" s="41" t="e">
        <f t="shared" si="12"/>
        <v>#N/A</v>
      </c>
      <c r="AF67" s="41" t="e">
        <f t="shared" si="12"/>
        <v>#N/A</v>
      </c>
      <c r="AG67" s="41">
        <f t="shared" si="12"/>
        <v>53.532041455569711</v>
      </c>
      <c r="AH67" s="79" t="e">
        <f t="shared" si="12"/>
        <v>#N/A</v>
      </c>
    </row>
    <row r="68" spans="1:34" x14ac:dyDescent="0.3">
      <c r="A68" s="41" t="s">
        <v>368</v>
      </c>
      <c r="B68" s="41" t="s">
        <v>369</v>
      </c>
      <c r="C68" s="69">
        <v>531.51084088493894</v>
      </c>
      <c r="D68" s="69">
        <v>219.79875846181599</v>
      </c>
      <c r="E68" s="70">
        <f t="shared" si="11"/>
        <v>62.693011925402573</v>
      </c>
      <c r="F68" s="70">
        <f t="shared" si="11"/>
        <v>31.357042824485106</v>
      </c>
      <c r="G68" s="70">
        <f t="shared" si="1"/>
        <v>-31.335969100917467</v>
      </c>
      <c r="H68" s="72" t="str">
        <f t="shared" si="10"/>
        <v>AB</v>
      </c>
      <c r="I68" s="58" t="str">
        <f t="shared" si="2"/>
        <v/>
      </c>
      <c r="J68" s="72" t="str">
        <f t="shared" si="3"/>
        <v/>
      </c>
      <c r="U68" s="75" t="s">
        <v>369</v>
      </c>
      <c r="V68" s="81" t="e">
        <f t="shared" si="4"/>
        <v>#N/A</v>
      </c>
      <c r="W68" s="70" t="e">
        <f t="shared" si="5"/>
        <v>#N/A</v>
      </c>
      <c r="X68" s="70">
        <f t="shared" si="6"/>
        <v>-31.335969100917467</v>
      </c>
      <c r="Y68" s="70" t="e">
        <f t="shared" si="7"/>
        <v>#N/A</v>
      </c>
      <c r="Z68" s="78" t="e">
        <f t="shared" si="8"/>
        <v>#N/A</v>
      </c>
      <c r="AC68" s="75" t="s">
        <v>369</v>
      </c>
      <c r="AD68" s="41" t="e">
        <f t="shared" si="12"/>
        <v>#N/A</v>
      </c>
      <c r="AE68" s="41" t="e">
        <f t="shared" si="12"/>
        <v>#N/A</v>
      </c>
      <c r="AF68" s="41">
        <f t="shared" si="12"/>
        <v>31.357042824485106</v>
      </c>
      <c r="AG68" s="41" t="e">
        <f t="shared" si="12"/>
        <v>#N/A</v>
      </c>
      <c r="AH68" s="79" t="e">
        <f t="shared" si="12"/>
        <v>#N/A</v>
      </c>
    </row>
    <row r="69" spans="1:34" x14ac:dyDescent="0.3">
      <c r="A69" s="41" t="s">
        <v>370</v>
      </c>
      <c r="B69" s="41" t="s">
        <v>371</v>
      </c>
      <c r="C69" s="69">
        <v>0.53852702405629305</v>
      </c>
      <c r="D69" s="69">
        <v>390.59688243515399</v>
      </c>
      <c r="E69" s="70">
        <f t="shared" si="11"/>
        <v>1.0127633955783233</v>
      </c>
      <c r="F69" s="70">
        <f t="shared" si="11"/>
        <v>55.678109961765301</v>
      </c>
      <c r="G69" s="70">
        <f t="shared" si="1"/>
        <v>54.665346566186976</v>
      </c>
      <c r="H69" s="72" t="str">
        <f t="shared" si="10"/>
        <v>BB</v>
      </c>
      <c r="I69" s="58" t="str">
        <f t="shared" si="2"/>
        <v/>
      </c>
      <c r="J69" s="72" t="str">
        <f t="shared" si="3"/>
        <v/>
      </c>
      <c r="U69" s="75" t="s">
        <v>371</v>
      </c>
      <c r="V69" s="81" t="e">
        <f t="shared" si="4"/>
        <v>#N/A</v>
      </c>
      <c r="W69" s="70" t="e">
        <f t="shared" si="5"/>
        <v>#N/A</v>
      </c>
      <c r="X69" s="70" t="e">
        <f t="shared" si="6"/>
        <v>#N/A</v>
      </c>
      <c r="Y69" s="70">
        <f t="shared" si="7"/>
        <v>54.665346566186976</v>
      </c>
      <c r="Z69" s="78" t="e">
        <f t="shared" si="8"/>
        <v>#N/A</v>
      </c>
      <c r="AC69" s="75" t="s">
        <v>371</v>
      </c>
      <c r="AD69" s="41" t="e">
        <f t="shared" si="12"/>
        <v>#N/A</v>
      </c>
      <c r="AE69" s="41" t="e">
        <f t="shared" si="12"/>
        <v>#N/A</v>
      </c>
      <c r="AF69" s="41" t="e">
        <f t="shared" si="12"/>
        <v>#N/A</v>
      </c>
      <c r="AG69" s="41">
        <f t="shared" si="12"/>
        <v>55.678109961765301</v>
      </c>
      <c r="AH69" s="79" t="e">
        <f t="shared" si="12"/>
        <v>#N/A</v>
      </c>
    </row>
    <row r="70" spans="1:34" x14ac:dyDescent="0.3">
      <c r="A70" s="41" t="s">
        <v>372</v>
      </c>
      <c r="B70" s="41" t="s">
        <v>373</v>
      </c>
      <c r="C70" s="69">
        <v>-2.8382620522847901</v>
      </c>
      <c r="D70" s="69">
        <v>332.82289849099101</v>
      </c>
      <c r="E70" s="70">
        <f t="shared" si="11"/>
        <v>0.62049964844049343</v>
      </c>
      <c r="F70" s="70">
        <f t="shared" si="11"/>
        <v>47.451292771937851</v>
      </c>
      <c r="G70" s="70">
        <f t="shared" si="1"/>
        <v>46.830793123497358</v>
      </c>
      <c r="H70" s="72" t="str">
        <f t="shared" si="10"/>
        <v>BB</v>
      </c>
      <c r="I70" s="58" t="str">
        <f t="shared" si="2"/>
        <v/>
      </c>
      <c r="J70" s="72" t="str">
        <f t="shared" si="3"/>
        <v/>
      </c>
      <c r="U70" s="75" t="s">
        <v>373</v>
      </c>
      <c r="V70" s="81" t="e">
        <f t="shared" si="4"/>
        <v>#N/A</v>
      </c>
      <c r="W70" s="70" t="e">
        <f t="shared" si="5"/>
        <v>#N/A</v>
      </c>
      <c r="X70" s="70" t="e">
        <f t="shared" si="6"/>
        <v>#N/A</v>
      </c>
      <c r="Y70" s="70">
        <f t="shared" si="7"/>
        <v>46.830793123497358</v>
      </c>
      <c r="Z70" s="78" t="e">
        <f t="shared" si="8"/>
        <v>#N/A</v>
      </c>
      <c r="AC70" s="75" t="s">
        <v>373</v>
      </c>
      <c r="AD70" s="41" t="e">
        <f t="shared" si="12"/>
        <v>#N/A</v>
      </c>
      <c r="AE70" s="41" t="e">
        <f t="shared" si="12"/>
        <v>#N/A</v>
      </c>
      <c r="AF70" s="41" t="e">
        <f t="shared" si="12"/>
        <v>#N/A</v>
      </c>
      <c r="AG70" s="41">
        <f t="shared" si="12"/>
        <v>47.451292771937851</v>
      </c>
      <c r="AH70" s="79" t="e">
        <f t="shared" si="12"/>
        <v>#N/A</v>
      </c>
    </row>
    <row r="71" spans="1:34" x14ac:dyDescent="0.3">
      <c r="A71" s="41" t="s">
        <v>374</v>
      </c>
      <c r="B71" s="41" t="s">
        <v>375</v>
      </c>
      <c r="C71" s="69">
        <v>0.80715237104686799</v>
      </c>
      <c r="D71" s="69">
        <v>474.51721208535298</v>
      </c>
      <c r="E71" s="70">
        <f t="shared" si="11"/>
        <v>1.0439681829679159</v>
      </c>
      <c r="F71" s="70">
        <f t="shared" si="11"/>
        <v>67.628077116696033</v>
      </c>
      <c r="G71" s="70">
        <f t="shared" si="1"/>
        <v>66.584108933728118</v>
      </c>
      <c r="H71" s="72" t="str">
        <f t="shared" si="10"/>
        <v>BB</v>
      </c>
      <c r="I71" s="58" t="str">
        <f t="shared" si="2"/>
        <v/>
      </c>
      <c r="J71" s="72" t="str">
        <f t="shared" si="3"/>
        <v/>
      </c>
      <c r="U71" s="75" t="s">
        <v>375</v>
      </c>
      <c r="V71" s="81" t="e">
        <f t="shared" si="4"/>
        <v>#N/A</v>
      </c>
      <c r="W71" s="70" t="e">
        <f t="shared" si="5"/>
        <v>#N/A</v>
      </c>
      <c r="X71" s="70" t="e">
        <f t="shared" si="6"/>
        <v>#N/A</v>
      </c>
      <c r="Y71" s="70">
        <f t="shared" si="7"/>
        <v>66.584108933728118</v>
      </c>
      <c r="Z71" s="78" t="e">
        <f t="shared" si="8"/>
        <v>#N/A</v>
      </c>
      <c r="AC71" s="75" t="s">
        <v>375</v>
      </c>
      <c r="AD71" s="41" t="e">
        <f t="shared" si="12"/>
        <v>#N/A</v>
      </c>
      <c r="AE71" s="41" t="e">
        <f t="shared" si="12"/>
        <v>#N/A</v>
      </c>
      <c r="AF71" s="41" t="e">
        <f t="shared" si="12"/>
        <v>#N/A</v>
      </c>
      <c r="AG71" s="41">
        <f t="shared" si="12"/>
        <v>67.628077116696033</v>
      </c>
      <c r="AH71" s="79" t="e">
        <f t="shared" si="12"/>
        <v>#N/A</v>
      </c>
    </row>
    <row r="72" spans="1:34" x14ac:dyDescent="0.3">
      <c r="A72" s="41" t="s">
        <v>376</v>
      </c>
      <c r="B72" s="41" t="s">
        <v>377</v>
      </c>
      <c r="C72" s="69">
        <v>6.4915165472607397</v>
      </c>
      <c r="D72" s="69">
        <v>411.72604324196101</v>
      </c>
      <c r="E72" s="70">
        <f t="shared" si="11"/>
        <v>1.7042907383446235</v>
      </c>
      <c r="F72" s="70">
        <f t="shared" si="11"/>
        <v>58.686830002606968</v>
      </c>
      <c r="G72" s="70">
        <f t="shared" si="1"/>
        <v>56.982539264262343</v>
      </c>
      <c r="H72" s="72" t="str">
        <f t="shared" si="10"/>
        <v>BB</v>
      </c>
      <c r="I72" s="58" t="str">
        <f t="shared" si="2"/>
        <v/>
      </c>
      <c r="J72" s="72" t="str">
        <f t="shared" si="3"/>
        <v/>
      </c>
      <c r="U72" s="75" t="s">
        <v>377</v>
      </c>
      <c r="V72" s="81" t="e">
        <f t="shared" si="4"/>
        <v>#N/A</v>
      </c>
      <c r="W72" s="70" t="e">
        <f t="shared" si="5"/>
        <v>#N/A</v>
      </c>
      <c r="X72" s="70" t="e">
        <f t="shared" si="6"/>
        <v>#N/A</v>
      </c>
      <c r="Y72" s="70">
        <f t="shared" si="7"/>
        <v>56.982539264262343</v>
      </c>
      <c r="Z72" s="78" t="e">
        <f t="shared" si="8"/>
        <v>#N/A</v>
      </c>
      <c r="AC72" s="75" t="s">
        <v>377</v>
      </c>
      <c r="AD72" s="41" t="e">
        <f t="shared" si="12"/>
        <v>#N/A</v>
      </c>
      <c r="AE72" s="41" t="e">
        <f t="shared" si="12"/>
        <v>#N/A</v>
      </c>
      <c r="AF72" s="41" t="e">
        <f t="shared" si="12"/>
        <v>#N/A</v>
      </c>
      <c r="AG72" s="41">
        <f t="shared" si="12"/>
        <v>58.686830002606968</v>
      </c>
      <c r="AH72" s="79" t="e">
        <f t="shared" si="12"/>
        <v>#N/A</v>
      </c>
    </row>
    <row r="73" spans="1:34" x14ac:dyDescent="0.3">
      <c r="A73" s="41" t="s">
        <v>378</v>
      </c>
      <c r="B73" s="41" t="s">
        <v>379</v>
      </c>
      <c r="C73" s="69">
        <v>4.2587210918404699</v>
      </c>
      <c r="D73" s="69">
        <v>542.44578655234398</v>
      </c>
      <c r="E73" s="70">
        <f t="shared" ref="E73:F104" si="13">(C73-MIN(C$9:C$104))/(MAX(C$9:C$104)-MIN(C$9:C$104))*100</f>
        <v>1.4449186863346435</v>
      </c>
      <c r="F73" s="70">
        <f t="shared" si="13"/>
        <v>77.300873173925098</v>
      </c>
      <c r="G73" s="70">
        <f t="shared" ref="G73:G104" si="14">F73-E73</f>
        <v>75.855954487590452</v>
      </c>
      <c r="H73" s="72" t="str">
        <f t="shared" si="10"/>
        <v>BB</v>
      </c>
      <c r="I73" s="58" t="str">
        <f t="shared" ref="I73:I104" si="15">IF(AND(E73&lt;$R$15,F73&lt;$S$11),G73,"")</f>
        <v/>
      </c>
      <c r="J73" s="72" t="str">
        <f t="shared" ref="J73:J104" si="16">IF(OR(AND(($S$33-$S$38)&lt;G73,($S$33+$S$38)&gt;G73),AND(($S$36-$S$38)&lt;G73,($S$36+$S$38)&gt;G73)),"CHECK","")</f>
        <v/>
      </c>
      <c r="U73" s="75" t="s">
        <v>379</v>
      </c>
      <c r="V73" s="81" t="e">
        <f t="shared" ref="V73:V104" si="17">IF(I73="",NA(),G73)</f>
        <v>#N/A</v>
      </c>
      <c r="W73" s="70" t="e">
        <f t="shared" ref="W73:W104" si="18">IF(AND(I73="",G73&lt;$S$33),G73,NA())</f>
        <v>#N/A</v>
      </c>
      <c r="X73" s="70" t="e">
        <f t="shared" ref="X73:X104" si="19">IF(AND(I73="",G73&lt;$S$36,G73&gt;$S$33),G73,NA())</f>
        <v>#N/A</v>
      </c>
      <c r="Y73" s="70">
        <f t="shared" ref="Y73:Y104" si="20">IF(AND(I73="",G73&gt;$S$36),G73,NA())</f>
        <v>75.855954487590452</v>
      </c>
      <c r="Z73" s="78" t="e">
        <f t="shared" ref="Z73:Z104" si="21">IF(J73="CHECK",G73,NA())</f>
        <v>#N/A</v>
      </c>
      <c r="AC73" s="75" t="s">
        <v>379</v>
      </c>
      <c r="AD73" s="41" t="e">
        <f t="shared" ref="AD73:AH104" si="22">IF(V73&lt;&gt;"#N/A",$F73,"")</f>
        <v>#N/A</v>
      </c>
      <c r="AE73" s="41" t="e">
        <f t="shared" si="22"/>
        <v>#N/A</v>
      </c>
      <c r="AF73" s="41" t="e">
        <f t="shared" si="22"/>
        <v>#N/A</v>
      </c>
      <c r="AG73" s="41">
        <f t="shared" si="22"/>
        <v>77.300873173925098</v>
      </c>
      <c r="AH73" s="79" t="e">
        <f t="shared" si="22"/>
        <v>#N/A</v>
      </c>
    </row>
    <row r="74" spans="1:34" x14ac:dyDescent="0.3">
      <c r="A74" s="41" t="s">
        <v>380</v>
      </c>
      <c r="B74" s="41" t="s">
        <v>381</v>
      </c>
      <c r="C74" s="69">
        <v>-0.58858667719096003</v>
      </c>
      <c r="D74" s="69">
        <v>595.97293023406405</v>
      </c>
      <c r="E74" s="70">
        <f t="shared" si="13"/>
        <v>0.88183255154091567</v>
      </c>
      <c r="F74" s="70">
        <f t="shared" si="13"/>
        <v>84.92295487403311</v>
      </c>
      <c r="G74" s="70">
        <f t="shared" si="14"/>
        <v>84.0411223224922</v>
      </c>
      <c r="H74" s="72" t="str">
        <f t="shared" si="10"/>
        <v>BB</v>
      </c>
      <c r="I74" s="58" t="str">
        <f t="shared" si="15"/>
        <v/>
      </c>
      <c r="J74" s="72" t="str">
        <f t="shared" si="16"/>
        <v/>
      </c>
      <c r="U74" s="75" t="s">
        <v>381</v>
      </c>
      <c r="V74" s="81" t="e">
        <f t="shared" si="17"/>
        <v>#N/A</v>
      </c>
      <c r="W74" s="70" t="e">
        <f t="shared" si="18"/>
        <v>#N/A</v>
      </c>
      <c r="X74" s="70" t="e">
        <f t="shared" si="19"/>
        <v>#N/A</v>
      </c>
      <c r="Y74" s="70">
        <f t="shared" si="20"/>
        <v>84.0411223224922</v>
      </c>
      <c r="Z74" s="78" t="e">
        <f t="shared" si="21"/>
        <v>#N/A</v>
      </c>
      <c r="AC74" s="75" t="s">
        <v>381</v>
      </c>
      <c r="AD74" s="41" t="e">
        <f t="shared" si="22"/>
        <v>#N/A</v>
      </c>
      <c r="AE74" s="41" t="e">
        <f t="shared" si="22"/>
        <v>#N/A</v>
      </c>
      <c r="AF74" s="41" t="e">
        <f t="shared" si="22"/>
        <v>#N/A</v>
      </c>
      <c r="AG74" s="41">
        <f t="shared" si="22"/>
        <v>84.92295487403311</v>
      </c>
      <c r="AH74" s="79" t="e">
        <f t="shared" si="22"/>
        <v>#N/A</v>
      </c>
    </row>
    <row r="75" spans="1:34" x14ac:dyDescent="0.3">
      <c r="A75" s="41" t="s">
        <v>382</v>
      </c>
      <c r="B75" s="41" t="s">
        <v>383</v>
      </c>
      <c r="C75" s="69">
        <v>2.8666242433605502</v>
      </c>
      <c r="D75" s="69">
        <v>401.70829807811202</v>
      </c>
      <c r="E75" s="70">
        <f t="shared" si="13"/>
        <v>1.2832061500114718</v>
      </c>
      <c r="F75" s="70">
        <f t="shared" si="13"/>
        <v>57.260337445041365</v>
      </c>
      <c r="G75" s="70">
        <f t="shared" si="14"/>
        <v>55.977131295029892</v>
      </c>
      <c r="H75" s="72" t="str">
        <f t="shared" si="10"/>
        <v>BB</v>
      </c>
      <c r="I75" s="58" t="str">
        <f t="shared" si="15"/>
        <v/>
      </c>
      <c r="J75" s="72" t="str">
        <f t="shared" si="16"/>
        <v/>
      </c>
      <c r="U75" s="75" t="s">
        <v>383</v>
      </c>
      <c r="V75" s="81" t="e">
        <f t="shared" si="17"/>
        <v>#N/A</v>
      </c>
      <c r="W75" s="70" t="e">
        <f t="shared" si="18"/>
        <v>#N/A</v>
      </c>
      <c r="X75" s="70" t="e">
        <f t="shared" si="19"/>
        <v>#N/A</v>
      </c>
      <c r="Y75" s="70">
        <f t="shared" si="20"/>
        <v>55.977131295029892</v>
      </c>
      <c r="Z75" s="78" t="e">
        <f t="shared" si="21"/>
        <v>#N/A</v>
      </c>
      <c r="AC75" s="75" t="s">
        <v>383</v>
      </c>
      <c r="AD75" s="41" t="e">
        <f t="shared" si="22"/>
        <v>#N/A</v>
      </c>
      <c r="AE75" s="41" t="e">
        <f t="shared" si="22"/>
        <v>#N/A</v>
      </c>
      <c r="AF75" s="41" t="e">
        <f t="shared" si="22"/>
        <v>#N/A</v>
      </c>
      <c r="AG75" s="41">
        <f t="shared" si="22"/>
        <v>57.260337445041365</v>
      </c>
      <c r="AH75" s="79" t="e">
        <f t="shared" si="22"/>
        <v>#N/A</v>
      </c>
    </row>
    <row r="76" spans="1:34" x14ac:dyDescent="0.3">
      <c r="A76" s="41" t="s">
        <v>384</v>
      </c>
      <c r="B76" s="41" t="s">
        <v>385</v>
      </c>
      <c r="C76" s="69">
        <v>-1.2499273001162701</v>
      </c>
      <c r="D76" s="69">
        <v>407.50006047988097</v>
      </c>
      <c r="E76" s="70">
        <f t="shared" si="13"/>
        <v>0.80500810529381905</v>
      </c>
      <c r="F76" s="70">
        <f t="shared" si="13"/>
        <v>58.085064549412756</v>
      </c>
      <c r="G76" s="70">
        <f t="shared" si="14"/>
        <v>57.280056444118934</v>
      </c>
      <c r="H76" s="72" t="str">
        <f t="shared" si="10"/>
        <v>BB</v>
      </c>
      <c r="I76" s="58" t="str">
        <f t="shared" si="15"/>
        <v/>
      </c>
      <c r="J76" s="72" t="str">
        <f t="shared" si="16"/>
        <v/>
      </c>
      <c r="U76" s="75" t="s">
        <v>385</v>
      </c>
      <c r="V76" s="81" t="e">
        <f t="shared" si="17"/>
        <v>#N/A</v>
      </c>
      <c r="W76" s="70" t="e">
        <f t="shared" si="18"/>
        <v>#N/A</v>
      </c>
      <c r="X76" s="70" t="e">
        <f t="shared" si="19"/>
        <v>#N/A</v>
      </c>
      <c r="Y76" s="70">
        <f t="shared" si="20"/>
        <v>57.280056444118934</v>
      </c>
      <c r="Z76" s="78" t="e">
        <f t="shared" si="21"/>
        <v>#N/A</v>
      </c>
      <c r="AC76" s="75" t="s">
        <v>385</v>
      </c>
      <c r="AD76" s="41" t="e">
        <f t="shared" si="22"/>
        <v>#N/A</v>
      </c>
      <c r="AE76" s="41" t="e">
        <f t="shared" si="22"/>
        <v>#N/A</v>
      </c>
      <c r="AF76" s="41" t="e">
        <f t="shared" si="22"/>
        <v>#N/A</v>
      </c>
      <c r="AG76" s="41">
        <f t="shared" si="22"/>
        <v>58.085064549412756</v>
      </c>
      <c r="AH76" s="79" t="e">
        <f t="shared" si="22"/>
        <v>#N/A</v>
      </c>
    </row>
    <row r="77" spans="1:34" x14ac:dyDescent="0.3">
      <c r="A77" s="41" t="s">
        <v>386</v>
      </c>
      <c r="B77" s="41" t="s">
        <v>387</v>
      </c>
      <c r="C77" s="69">
        <v>479.424314573066</v>
      </c>
      <c r="D77" s="69">
        <v>184.769110674936</v>
      </c>
      <c r="E77" s="70">
        <f t="shared" si="13"/>
        <v>56.642395341251827</v>
      </c>
      <c r="F77" s="70">
        <f t="shared" si="13"/>
        <v>26.368941106500309</v>
      </c>
      <c r="G77" s="70">
        <f t="shared" si="14"/>
        <v>-30.273454234751519</v>
      </c>
      <c r="H77" s="72" t="str">
        <f t="shared" si="10"/>
        <v>AB</v>
      </c>
      <c r="I77" s="58" t="str">
        <f t="shared" si="15"/>
        <v/>
      </c>
      <c r="J77" s="72" t="str">
        <f t="shared" si="16"/>
        <v/>
      </c>
      <c r="U77" s="75" t="s">
        <v>387</v>
      </c>
      <c r="V77" s="81" t="e">
        <f t="shared" si="17"/>
        <v>#N/A</v>
      </c>
      <c r="W77" s="70" t="e">
        <f t="shared" si="18"/>
        <v>#N/A</v>
      </c>
      <c r="X77" s="70">
        <f t="shared" si="19"/>
        <v>-30.273454234751519</v>
      </c>
      <c r="Y77" s="70" t="e">
        <f t="shared" si="20"/>
        <v>#N/A</v>
      </c>
      <c r="Z77" s="78" t="e">
        <f t="shared" si="21"/>
        <v>#N/A</v>
      </c>
      <c r="AC77" s="75" t="s">
        <v>387</v>
      </c>
      <c r="AD77" s="41" t="e">
        <f t="shared" si="22"/>
        <v>#N/A</v>
      </c>
      <c r="AE77" s="41" t="e">
        <f t="shared" si="22"/>
        <v>#N/A</v>
      </c>
      <c r="AF77" s="41">
        <f t="shared" si="22"/>
        <v>26.368941106500309</v>
      </c>
      <c r="AG77" s="41" t="e">
        <f t="shared" si="22"/>
        <v>#N/A</v>
      </c>
      <c r="AH77" s="79" t="e">
        <f t="shared" si="22"/>
        <v>#N/A</v>
      </c>
    </row>
    <row r="78" spans="1:34" x14ac:dyDescent="0.3">
      <c r="A78" s="41" t="s">
        <v>388</v>
      </c>
      <c r="B78" s="41" t="s">
        <v>389</v>
      </c>
      <c r="C78" s="69">
        <v>101.800749960546</v>
      </c>
      <c r="D78" s="69">
        <v>179.43179457284401</v>
      </c>
      <c r="E78" s="70">
        <f t="shared" si="13"/>
        <v>12.77586085726934</v>
      </c>
      <c r="F78" s="70">
        <f t="shared" si="13"/>
        <v>25.608925596774164</v>
      </c>
      <c r="G78" s="70">
        <f t="shared" si="14"/>
        <v>12.833064739504824</v>
      </c>
      <c r="H78" s="72" t="str">
        <f t="shared" si="10"/>
        <v>BB</v>
      </c>
      <c r="I78" s="58" t="str">
        <f t="shared" si="15"/>
        <v/>
      </c>
      <c r="J78" s="72" t="str">
        <f t="shared" si="16"/>
        <v/>
      </c>
      <c r="U78" s="75" t="s">
        <v>389</v>
      </c>
      <c r="V78" s="81" t="e">
        <f t="shared" si="17"/>
        <v>#N/A</v>
      </c>
      <c r="W78" s="70" t="e">
        <f t="shared" si="18"/>
        <v>#N/A</v>
      </c>
      <c r="X78" s="70" t="e">
        <f t="shared" si="19"/>
        <v>#N/A</v>
      </c>
      <c r="Y78" s="70">
        <f t="shared" si="20"/>
        <v>12.833064739504824</v>
      </c>
      <c r="Z78" s="78" t="e">
        <f t="shared" si="21"/>
        <v>#N/A</v>
      </c>
      <c r="AC78" s="75" t="s">
        <v>389</v>
      </c>
      <c r="AD78" s="41" t="e">
        <f t="shared" si="22"/>
        <v>#N/A</v>
      </c>
      <c r="AE78" s="41" t="e">
        <f t="shared" si="22"/>
        <v>#N/A</v>
      </c>
      <c r="AF78" s="41" t="e">
        <f t="shared" si="22"/>
        <v>#N/A</v>
      </c>
      <c r="AG78" s="41">
        <f t="shared" si="22"/>
        <v>25.608925596774164</v>
      </c>
      <c r="AH78" s="79" t="e">
        <f t="shared" si="22"/>
        <v>#N/A</v>
      </c>
    </row>
    <row r="79" spans="1:34" x14ac:dyDescent="0.3">
      <c r="A79" s="41" t="s">
        <v>390</v>
      </c>
      <c r="B79" s="41" t="s">
        <v>391</v>
      </c>
      <c r="C79" s="69">
        <v>730.96225082155195</v>
      </c>
      <c r="D79" s="69">
        <v>30.072030015477601</v>
      </c>
      <c r="E79" s="70">
        <f t="shared" si="13"/>
        <v>85.862228499164246</v>
      </c>
      <c r="F79" s="70">
        <f t="shared" si="13"/>
        <v>4.3406073219485677</v>
      </c>
      <c r="G79" s="70">
        <f t="shared" si="14"/>
        <v>-81.521621177215678</v>
      </c>
      <c r="H79" s="72" t="str">
        <f t="shared" si="10"/>
        <v>AA</v>
      </c>
      <c r="I79" s="58" t="str">
        <f t="shared" si="15"/>
        <v/>
      </c>
      <c r="J79" s="72" t="str">
        <f t="shared" si="16"/>
        <v/>
      </c>
      <c r="U79" s="75" t="s">
        <v>391</v>
      </c>
      <c r="V79" s="81" t="e">
        <f t="shared" si="17"/>
        <v>#N/A</v>
      </c>
      <c r="W79" s="70">
        <f t="shared" si="18"/>
        <v>-81.521621177215678</v>
      </c>
      <c r="X79" s="70" t="e">
        <f t="shared" si="19"/>
        <v>#N/A</v>
      </c>
      <c r="Y79" s="70" t="e">
        <f t="shared" si="20"/>
        <v>#N/A</v>
      </c>
      <c r="Z79" s="78" t="e">
        <f t="shared" si="21"/>
        <v>#N/A</v>
      </c>
      <c r="AC79" s="75" t="s">
        <v>391</v>
      </c>
      <c r="AD79" s="41" t="e">
        <f t="shared" si="22"/>
        <v>#N/A</v>
      </c>
      <c r="AE79" s="41">
        <f t="shared" si="22"/>
        <v>4.3406073219485677</v>
      </c>
      <c r="AF79" s="41" t="e">
        <f t="shared" si="22"/>
        <v>#N/A</v>
      </c>
      <c r="AG79" s="41" t="e">
        <f t="shared" si="22"/>
        <v>#N/A</v>
      </c>
      <c r="AH79" s="79" t="e">
        <f t="shared" si="22"/>
        <v>#N/A</v>
      </c>
    </row>
    <row r="80" spans="1:34" x14ac:dyDescent="0.3">
      <c r="A80" s="41" t="s">
        <v>392</v>
      </c>
      <c r="B80" s="41" t="s">
        <v>393</v>
      </c>
      <c r="C80" s="69">
        <v>699.53552886544196</v>
      </c>
      <c r="D80" s="69">
        <v>5.73744828433792</v>
      </c>
      <c r="E80" s="70">
        <f t="shared" si="13"/>
        <v>82.211552239538364</v>
      </c>
      <c r="F80" s="70">
        <f t="shared" si="13"/>
        <v>0.87544633380405756</v>
      </c>
      <c r="G80" s="70">
        <f t="shared" si="14"/>
        <v>-81.3361059057343</v>
      </c>
      <c r="H80" s="72" t="str">
        <f t="shared" si="10"/>
        <v>AA</v>
      </c>
      <c r="I80" s="58" t="str">
        <f t="shared" si="15"/>
        <v/>
      </c>
      <c r="J80" s="72" t="str">
        <f t="shared" si="16"/>
        <v/>
      </c>
      <c r="U80" s="75" t="s">
        <v>393</v>
      </c>
      <c r="V80" s="81" t="e">
        <f t="shared" si="17"/>
        <v>#N/A</v>
      </c>
      <c r="W80" s="70">
        <f t="shared" si="18"/>
        <v>-81.3361059057343</v>
      </c>
      <c r="X80" s="70" t="e">
        <f t="shared" si="19"/>
        <v>#N/A</v>
      </c>
      <c r="Y80" s="70" t="e">
        <f t="shared" si="20"/>
        <v>#N/A</v>
      </c>
      <c r="Z80" s="78" t="e">
        <f t="shared" si="21"/>
        <v>#N/A</v>
      </c>
      <c r="AC80" s="75" t="s">
        <v>393</v>
      </c>
      <c r="AD80" s="41" t="e">
        <f t="shared" si="22"/>
        <v>#N/A</v>
      </c>
      <c r="AE80" s="41">
        <f t="shared" si="22"/>
        <v>0.87544633380405756</v>
      </c>
      <c r="AF80" s="41" t="e">
        <f t="shared" si="22"/>
        <v>#N/A</v>
      </c>
      <c r="AG80" s="41" t="e">
        <f t="shared" si="22"/>
        <v>#N/A</v>
      </c>
      <c r="AH80" s="79" t="e">
        <f t="shared" si="22"/>
        <v>#N/A</v>
      </c>
    </row>
    <row r="81" spans="1:34" x14ac:dyDescent="0.3">
      <c r="A81" s="41" t="s">
        <v>394</v>
      </c>
      <c r="B81" s="41" t="s">
        <v>395</v>
      </c>
      <c r="C81" s="69">
        <v>0.58635740572526596</v>
      </c>
      <c r="D81" s="69">
        <v>407.82533260420399</v>
      </c>
      <c r="E81" s="70">
        <f t="shared" si="13"/>
        <v>1.0183195983248785</v>
      </c>
      <c r="F81" s="70">
        <f t="shared" si="13"/>
        <v>58.13138218446349</v>
      </c>
      <c r="G81" s="70">
        <f t="shared" si="14"/>
        <v>57.113062586138611</v>
      </c>
      <c r="H81" s="72" t="str">
        <f t="shared" si="10"/>
        <v>BB</v>
      </c>
      <c r="I81" s="58" t="str">
        <f t="shared" si="15"/>
        <v/>
      </c>
      <c r="J81" s="72" t="str">
        <f t="shared" si="16"/>
        <v/>
      </c>
      <c r="U81" s="75" t="s">
        <v>395</v>
      </c>
      <c r="V81" s="81" t="e">
        <f t="shared" si="17"/>
        <v>#N/A</v>
      </c>
      <c r="W81" s="70" t="e">
        <f t="shared" si="18"/>
        <v>#N/A</v>
      </c>
      <c r="X81" s="70" t="e">
        <f t="shared" si="19"/>
        <v>#N/A</v>
      </c>
      <c r="Y81" s="70">
        <f t="shared" si="20"/>
        <v>57.113062586138611</v>
      </c>
      <c r="Z81" s="78" t="e">
        <f t="shared" si="21"/>
        <v>#N/A</v>
      </c>
      <c r="AC81" s="75" t="s">
        <v>395</v>
      </c>
      <c r="AD81" s="41" t="e">
        <f t="shared" si="22"/>
        <v>#N/A</v>
      </c>
      <c r="AE81" s="41" t="e">
        <f t="shared" si="22"/>
        <v>#N/A</v>
      </c>
      <c r="AF81" s="41" t="e">
        <f t="shared" si="22"/>
        <v>#N/A</v>
      </c>
      <c r="AG81" s="41">
        <f t="shared" si="22"/>
        <v>58.13138218446349</v>
      </c>
      <c r="AH81" s="79" t="e">
        <f t="shared" si="22"/>
        <v>#N/A</v>
      </c>
    </row>
    <row r="82" spans="1:34" x14ac:dyDescent="0.3">
      <c r="A82" s="41" t="s">
        <v>396</v>
      </c>
      <c r="B82" s="41" t="s">
        <v>397</v>
      </c>
      <c r="C82" s="69">
        <v>511.95540209917499</v>
      </c>
      <c r="D82" s="69">
        <v>229.68588858384601</v>
      </c>
      <c r="E82" s="70">
        <f t="shared" si="13"/>
        <v>60.421359914688303</v>
      </c>
      <c r="F82" s="70">
        <f t="shared" si="13"/>
        <v>32.764936248012724</v>
      </c>
      <c r="G82" s="70">
        <f t="shared" si="14"/>
        <v>-27.656423666675579</v>
      </c>
      <c r="H82" s="72" t="str">
        <f t="shared" si="10"/>
        <v>AB</v>
      </c>
      <c r="I82" s="58" t="str">
        <f t="shared" si="15"/>
        <v/>
      </c>
      <c r="J82" s="72" t="str">
        <f t="shared" si="16"/>
        <v/>
      </c>
      <c r="U82" s="75" t="s">
        <v>397</v>
      </c>
      <c r="V82" s="81" t="e">
        <f t="shared" si="17"/>
        <v>#N/A</v>
      </c>
      <c r="W82" s="70" t="e">
        <f t="shared" si="18"/>
        <v>#N/A</v>
      </c>
      <c r="X82" s="70">
        <f t="shared" si="19"/>
        <v>-27.656423666675579</v>
      </c>
      <c r="Y82" s="70" t="e">
        <f t="shared" si="20"/>
        <v>#N/A</v>
      </c>
      <c r="Z82" s="78" t="e">
        <f t="shared" si="21"/>
        <v>#N/A</v>
      </c>
      <c r="AC82" s="75" t="s">
        <v>397</v>
      </c>
      <c r="AD82" s="41" t="e">
        <f t="shared" si="22"/>
        <v>#N/A</v>
      </c>
      <c r="AE82" s="41" t="e">
        <f t="shared" si="22"/>
        <v>#N/A</v>
      </c>
      <c r="AF82" s="41">
        <f t="shared" si="22"/>
        <v>32.764936248012724</v>
      </c>
      <c r="AG82" s="41" t="e">
        <f t="shared" si="22"/>
        <v>#N/A</v>
      </c>
      <c r="AH82" s="79" t="e">
        <f t="shared" si="22"/>
        <v>#N/A</v>
      </c>
    </row>
    <row r="83" spans="1:34" x14ac:dyDescent="0.3">
      <c r="A83" s="41" t="s">
        <v>398</v>
      </c>
      <c r="B83" s="41" t="s">
        <v>399</v>
      </c>
      <c r="C83" s="69">
        <v>722.27011488485596</v>
      </c>
      <c r="D83" s="69">
        <v>12.300802608087899</v>
      </c>
      <c r="E83" s="70">
        <f t="shared" si="13"/>
        <v>84.852508988683525</v>
      </c>
      <c r="F83" s="70">
        <f t="shared" si="13"/>
        <v>1.8100454818520759</v>
      </c>
      <c r="G83" s="70">
        <f t="shared" si="14"/>
        <v>-83.042463506831453</v>
      </c>
      <c r="H83" s="72" t="str">
        <f t="shared" si="10"/>
        <v>AA</v>
      </c>
      <c r="I83" s="58" t="str">
        <f t="shared" si="15"/>
        <v/>
      </c>
      <c r="J83" s="72" t="str">
        <f t="shared" si="16"/>
        <v/>
      </c>
      <c r="U83" s="75" t="s">
        <v>399</v>
      </c>
      <c r="V83" s="81" t="e">
        <f t="shared" si="17"/>
        <v>#N/A</v>
      </c>
      <c r="W83" s="70">
        <f t="shared" si="18"/>
        <v>-83.042463506831453</v>
      </c>
      <c r="X83" s="70" t="e">
        <f t="shared" si="19"/>
        <v>#N/A</v>
      </c>
      <c r="Y83" s="70" t="e">
        <f t="shared" si="20"/>
        <v>#N/A</v>
      </c>
      <c r="Z83" s="78" t="e">
        <f t="shared" si="21"/>
        <v>#N/A</v>
      </c>
      <c r="AC83" s="75" t="s">
        <v>399</v>
      </c>
      <c r="AD83" s="41" t="e">
        <f t="shared" si="22"/>
        <v>#N/A</v>
      </c>
      <c r="AE83" s="41">
        <f t="shared" si="22"/>
        <v>1.8100454818520759</v>
      </c>
      <c r="AF83" s="41" t="e">
        <f t="shared" si="22"/>
        <v>#N/A</v>
      </c>
      <c r="AG83" s="41" t="e">
        <f t="shared" si="22"/>
        <v>#N/A</v>
      </c>
      <c r="AH83" s="79" t="e">
        <f t="shared" si="22"/>
        <v>#N/A</v>
      </c>
    </row>
    <row r="84" spans="1:34" x14ac:dyDescent="0.3">
      <c r="A84" s="41" t="s">
        <v>400</v>
      </c>
      <c r="B84" s="41" t="s">
        <v>401</v>
      </c>
      <c r="C84" s="69">
        <v>8.6437474200874895</v>
      </c>
      <c r="D84" s="69">
        <v>597.66607620371997</v>
      </c>
      <c r="E84" s="70">
        <f t="shared" si="13"/>
        <v>1.9543040284241808</v>
      </c>
      <c r="F84" s="70">
        <f t="shared" si="13"/>
        <v>85.164053053821334</v>
      </c>
      <c r="G84" s="70">
        <f t="shared" si="14"/>
        <v>83.209749025397159</v>
      </c>
      <c r="H84" s="72" t="str">
        <f t="shared" si="10"/>
        <v>BB</v>
      </c>
      <c r="I84" s="58" t="str">
        <f t="shared" si="15"/>
        <v/>
      </c>
      <c r="J84" s="72" t="str">
        <f t="shared" si="16"/>
        <v/>
      </c>
      <c r="U84" s="75" t="s">
        <v>401</v>
      </c>
      <c r="V84" s="81" t="e">
        <f t="shared" si="17"/>
        <v>#N/A</v>
      </c>
      <c r="W84" s="70" t="e">
        <f t="shared" si="18"/>
        <v>#N/A</v>
      </c>
      <c r="X84" s="70" t="e">
        <f t="shared" si="19"/>
        <v>#N/A</v>
      </c>
      <c r="Y84" s="70">
        <f t="shared" si="20"/>
        <v>83.209749025397159</v>
      </c>
      <c r="Z84" s="78" t="e">
        <f t="shared" si="21"/>
        <v>#N/A</v>
      </c>
      <c r="AC84" s="75" t="s">
        <v>401</v>
      </c>
      <c r="AD84" s="41" t="e">
        <f t="shared" si="22"/>
        <v>#N/A</v>
      </c>
      <c r="AE84" s="41" t="e">
        <f t="shared" si="22"/>
        <v>#N/A</v>
      </c>
      <c r="AF84" s="41" t="e">
        <f t="shared" si="22"/>
        <v>#N/A</v>
      </c>
      <c r="AG84" s="41">
        <f t="shared" si="22"/>
        <v>85.164053053821334</v>
      </c>
      <c r="AH84" s="79" t="e">
        <f t="shared" si="22"/>
        <v>#N/A</v>
      </c>
    </row>
    <row r="85" spans="1:34" x14ac:dyDescent="0.3">
      <c r="A85" s="41" t="s">
        <v>402</v>
      </c>
      <c r="B85" s="41" t="s">
        <v>403</v>
      </c>
      <c r="C85" s="69">
        <v>522.10448963699002</v>
      </c>
      <c r="D85" s="69">
        <v>218.127482680562</v>
      </c>
      <c r="E85" s="70">
        <f t="shared" si="13"/>
        <v>61.600325795473168</v>
      </c>
      <c r="F85" s="70">
        <f t="shared" si="13"/>
        <v>31.119058884526051</v>
      </c>
      <c r="G85" s="70">
        <f t="shared" si="14"/>
        <v>-30.481266910947117</v>
      </c>
      <c r="H85" s="72" t="str">
        <f t="shared" ref="H85:H104" si="23">_xlfn.IFS(AND(E85&lt;$R$15,F85&lt;$S$11),"No amplification",G85&gt;$S$36,"BB",G85&lt;$S$33,"AA",AND(G85&lt;$S$36,G85&gt;$S$33),"AB")</f>
        <v>AB</v>
      </c>
      <c r="I85" s="58" t="str">
        <f t="shared" si="15"/>
        <v/>
      </c>
      <c r="J85" s="72" t="str">
        <f t="shared" si="16"/>
        <v/>
      </c>
      <c r="U85" s="75" t="s">
        <v>403</v>
      </c>
      <c r="V85" s="81" t="e">
        <f t="shared" si="17"/>
        <v>#N/A</v>
      </c>
      <c r="W85" s="70" t="e">
        <f t="shared" si="18"/>
        <v>#N/A</v>
      </c>
      <c r="X85" s="70">
        <f t="shared" si="19"/>
        <v>-30.481266910947117</v>
      </c>
      <c r="Y85" s="70" t="e">
        <f t="shared" si="20"/>
        <v>#N/A</v>
      </c>
      <c r="Z85" s="78" t="e">
        <f t="shared" si="21"/>
        <v>#N/A</v>
      </c>
      <c r="AC85" s="75" t="s">
        <v>403</v>
      </c>
      <c r="AD85" s="41" t="e">
        <f t="shared" si="22"/>
        <v>#N/A</v>
      </c>
      <c r="AE85" s="41" t="e">
        <f t="shared" si="22"/>
        <v>#N/A</v>
      </c>
      <c r="AF85" s="41">
        <f t="shared" si="22"/>
        <v>31.119058884526051</v>
      </c>
      <c r="AG85" s="41" t="e">
        <f t="shared" si="22"/>
        <v>#N/A</v>
      </c>
      <c r="AH85" s="79" t="e">
        <f t="shared" si="22"/>
        <v>#N/A</v>
      </c>
    </row>
    <row r="86" spans="1:34" x14ac:dyDescent="0.3">
      <c r="A86" s="41" t="s">
        <v>404</v>
      </c>
      <c r="B86" s="41" t="s">
        <v>405</v>
      </c>
      <c r="C86" s="69">
        <v>531.576506815313</v>
      </c>
      <c r="D86" s="69">
        <v>233.77461962253199</v>
      </c>
      <c r="E86" s="70">
        <f t="shared" si="13"/>
        <v>62.700639989615489</v>
      </c>
      <c r="F86" s="70">
        <f t="shared" si="13"/>
        <v>33.347157526471769</v>
      </c>
      <c r="G86" s="70">
        <f t="shared" si="14"/>
        <v>-29.35348246314372</v>
      </c>
      <c r="H86" s="72" t="str">
        <f t="shared" si="23"/>
        <v>AB</v>
      </c>
      <c r="I86" s="58" t="str">
        <f t="shared" si="15"/>
        <v/>
      </c>
      <c r="J86" s="72" t="str">
        <f t="shared" si="16"/>
        <v/>
      </c>
      <c r="U86" s="75" t="s">
        <v>405</v>
      </c>
      <c r="V86" s="81" t="e">
        <f t="shared" si="17"/>
        <v>#N/A</v>
      </c>
      <c r="W86" s="70" t="e">
        <f t="shared" si="18"/>
        <v>#N/A</v>
      </c>
      <c r="X86" s="70">
        <f t="shared" si="19"/>
        <v>-29.35348246314372</v>
      </c>
      <c r="Y86" s="70" t="e">
        <f t="shared" si="20"/>
        <v>#N/A</v>
      </c>
      <c r="Z86" s="78" t="e">
        <f t="shared" si="21"/>
        <v>#N/A</v>
      </c>
      <c r="AC86" s="75" t="s">
        <v>405</v>
      </c>
      <c r="AD86" s="41" t="e">
        <f t="shared" si="22"/>
        <v>#N/A</v>
      </c>
      <c r="AE86" s="41" t="e">
        <f t="shared" si="22"/>
        <v>#N/A</v>
      </c>
      <c r="AF86" s="41">
        <f t="shared" si="22"/>
        <v>33.347157526471769</v>
      </c>
      <c r="AG86" s="41" t="e">
        <f t="shared" si="22"/>
        <v>#N/A</v>
      </c>
      <c r="AH86" s="79" t="e">
        <f t="shared" si="22"/>
        <v>#N/A</v>
      </c>
    </row>
    <row r="87" spans="1:34" x14ac:dyDescent="0.3">
      <c r="A87" s="41" t="s">
        <v>5</v>
      </c>
      <c r="B87" s="41" t="s">
        <v>406</v>
      </c>
      <c r="C87" s="69">
        <v>-1.4397060472247201</v>
      </c>
      <c r="D87" s="69">
        <v>385.93644413270499</v>
      </c>
      <c r="E87" s="70">
        <f t="shared" si="13"/>
        <v>0.78296251085931379</v>
      </c>
      <c r="F87" s="70">
        <f t="shared" si="13"/>
        <v>55.014479529497166</v>
      </c>
      <c r="G87" s="70">
        <f t="shared" si="14"/>
        <v>54.231517018637852</v>
      </c>
      <c r="H87" s="72" t="str">
        <f t="shared" si="23"/>
        <v>BB</v>
      </c>
      <c r="I87" s="58" t="str">
        <f t="shared" si="15"/>
        <v/>
      </c>
      <c r="J87" s="72" t="str">
        <f t="shared" si="16"/>
        <v/>
      </c>
      <c r="U87" s="75" t="s">
        <v>406</v>
      </c>
      <c r="V87" s="81" t="e">
        <f t="shared" si="17"/>
        <v>#N/A</v>
      </c>
      <c r="W87" s="70" t="e">
        <f t="shared" si="18"/>
        <v>#N/A</v>
      </c>
      <c r="X87" s="70" t="e">
        <f t="shared" si="19"/>
        <v>#N/A</v>
      </c>
      <c r="Y87" s="70">
        <f t="shared" si="20"/>
        <v>54.231517018637852</v>
      </c>
      <c r="Z87" s="78" t="e">
        <f t="shared" si="21"/>
        <v>#N/A</v>
      </c>
      <c r="AC87" s="75" t="s">
        <v>406</v>
      </c>
      <c r="AD87" s="41" t="e">
        <f t="shared" si="22"/>
        <v>#N/A</v>
      </c>
      <c r="AE87" s="41" t="e">
        <f t="shared" si="22"/>
        <v>#N/A</v>
      </c>
      <c r="AF87" s="41" t="e">
        <f t="shared" si="22"/>
        <v>#N/A</v>
      </c>
      <c r="AG87" s="41">
        <f t="shared" si="22"/>
        <v>55.014479529497166</v>
      </c>
      <c r="AH87" s="79" t="e">
        <f t="shared" si="22"/>
        <v>#N/A</v>
      </c>
    </row>
    <row r="88" spans="1:34" x14ac:dyDescent="0.3">
      <c r="A88" s="41" t="s">
        <v>407</v>
      </c>
      <c r="B88" s="41" t="s">
        <v>408</v>
      </c>
      <c r="C88" s="69">
        <v>0.31760638714331402</v>
      </c>
      <c r="D88" s="69">
        <v>379.48030687520702</v>
      </c>
      <c r="E88" s="70">
        <f t="shared" si="13"/>
        <v>0.98710021233044898</v>
      </c>
      <c r="F88" s="70">
        <f t="shared" si="13"/>
        <v>54.095147724004867</v>
      </c>
      <c r="G88" s="70">
        <f t="shared" si="14"/>
        <v>53.108047511674421</v>
      </c>
      <c r="H88" s="72" t="str">
        <f t="shared" si="23"/>
        <v>BB</v>
      </c>
      <c r="I88" s="58" t="str">
        <f t="shared" si="15"/>
        <v/>
      </c>
      <c r="J88" s="72" t="str">
        <f t="shared" si="16"/>
        <v/>
      </c>
      <c r="U88" s="75" t="s">
        <v>408</v>
      </c>
      <c r="V88" s="81" t="e">
        <f t="shared" si="17"/>
        <v>#N/A</v>
      </c>
      <c r="W88" s="70" t="e">
        <f t="shared" si="18"/>
        <v>#N/A</v>
      </c>
      <c r="X88" s="70" t="e">
        <f t="shared" si="19"/>
        <v>#N/A</v>
      </c>
      <c r="Y88" s="70">
        <f t="shared" si="20"/>
        <v>53.108047511674421</v>
      </c>
      <c r="Z88" s="78" t="e">
        <f t="shared" si="21"/>
        <v>#N/A</v>
      </c>
      <c r="AC88" s="75" t="s">
        <v>408</v>
      </c>
      <c r="AD88" s="41" t="e">
        <f t="shared" si="22"/>
        <v>#N/A</v>
      </c>
      <c r="AE88" s="41" t="e">
        <f t="shared" si="22"/>
        <v>#N/A</v>
      </c>
      <c r="AF88" s="41" t="e">
        <f t="shared" si="22"/>
        <v>#N/A</v>
      </c>
      <c r="AG88" s="41">
        <f t="shared" si="22"/>
        <v>54.095147724004867</v>
      </c>
      <c r="AH88" s="79" t="e">
        <f t="shared" si="22"/>
        <v>#N/A</v>
      </c>
    </row>
    <row r="89" spans="1:34" x14ac:dyDescent="0.3">
      <c r="A89" s="41" t="s">
        <v>409</v>
      </c>
      <c r="B89" s="41" t="s">
        <v>410</v>
      </c>
      <c r="C89" s="69">
        <v>-2.2031903809884201</v>
      </c>
      <c r="D89" s="69">
        <v>280.00091497020202</v>
      </c>
      <c r="E89" s="70">
        <f t="shared" si="13"/>
        <v>0.69427256935793702</v>
      </c>
      <c r="F89" s="70">
        <f t="shared" si="13"/>
        <v>39.929623460546829</v>
      </c>
      <c r="G89" s="70">
        <f t="shared" si="14"/>
        <v>39.235350891188894</v>
      </c>
      <c r="H89" s="72" t="str">
        <f t="shared" si="23"/>
        <v>BB</v>
      </c>
      <c r="I89" s="58" t="str">
        <f t="shared" si="15"/>
        <v/>
      </c>
      <c r="J89" s="72" t="str">
        <f t="shared" si="16"/>
        <v/>
      </c>
      <c r="U89" s="75" t="s">
        <v>410</v>
      </c>
      <c r="V89" s="81" t="e">
        <f t="shared" si="17"/>
        <v>#N/A</v>
      </c>
      <c r="W89" s="70" t="e">
        <f t="shared" si="18"/>
        <v>#N/A</v>
      </c>
      <c r="X89" s="70" t="e">
        <f t="shared" si="19"/>
        <v>#N/A</v>
      </c>
      <c r="Y89" s="70">
        <f t="shared" si="20"/>
        <v>39.235350891188894</v>
      </c>
      <c r="Z89" s="78" t="e">
        <f t="shared" si="21"/>
        <v>#N/A</v>
      </c>
      <c r="AC89" s="75" t="s">
        <v>410</v>
      </c>
      <c r="AD89" s="41" t="e">
        <f t="shared" si="22"/>
        <v>#N/A</v>
      </c>
      <c r="AE89" s="41" t="e">
        <f t="shared" si="22"/>
        <v>#N/A</v>
      </c>
      <c r="AF89" s="41" t="e">
        <f t="shared" si="22"/>
        <v>#N/A</v>
      </c>
      <c r="AG89" s="41">
        <f t="shared" si="22"/>
        <v>39.929623460546829</v>
      </c>
      <c r="AH89" s="79" t="e">
        <f t="shared" si="22"/>
        <v>#N/A</v>
      </c>
    </row>
    <row r="90" spans="1:34" x14ac:dyDescent="0.3">
      <c r="A90" s="41" t="s">
        <v>411</v>
      </c>
      <c r="B90" s="41" t="s">
        <v>412</v>
      </c>
      <c r="C90" s="69">
        <v>105.476793128141</v>
      </c>
      <c r="D90" s="69">
        <v>202.66523799168499</v>
      </c>
      <c r="E90" s="70">
        <f t="shared" si="13"/>
        <v>13.202887371203603</v>
      </c>
      <c r="F90" s="70">
        <f t="shared" si="13"/>
        <v>28.91728826537139</v>
      </c>
      <c r="G90" s="70">
        <f t="shared" si="14"/>
        <v>15.714400894167786</v>
      </c>
      <c r="H90" s="72" t="str">
        <f t="shared" si="23"/>
        <v>BB</v>
      </c>
      <c r="I90" s="58" t="str">
        <f t="shared" si="15"/>
        <v/>
      </c>
      <c r="J90" s="72" t="str">
        <f t="shared" si="16"/>
        <v/>
      </c>
      <c r="U90" s="75" t="s">
        <v>412</v>
      </c>
      <c r="V90" s="81" t="e">
        <f t="shared" si="17"/>
        <v>#N/A</v>
      </c>
      <c r="W90" s="70" t="e">
        <f t="shared" si="18"/>
        <v>#N/A</v>
      </c>
      <c r="X90" s="70" t="e">
        <f t="shared" si="19"/>
        <v>#N/A</v>
      </c>
      <c r="Y90" s="70">
        <f t="shared" si="20"/>
        <v>15.714400894167786</v>
      </c>
      <c r="Z90" s="78" t="e">
        <f t="shared" si="21"/>
        <v>#N/A</v>
      </c>
      <c r="AC90" s="75" t="s">
        <v>412</v>
      </c>
      <c r="AD90" s="41" t="e">
        <f t="shared" si="22"/>
        <v>#N/A</v>
      </c>
      <c r="AE90" s="41" t="e">
        <f t="shared" si="22"/>
        <v>#N/A</v>
      </c>
      <c r="AF90" s="41" t="e">
        <f t="shared" si="22"/>
        <v>#N/A</v>
      </c>
      <c r="AG90" s="41">
        <f t="shared" si="22"/>
        <v>28.91728826537139</v>
      </c>
      <c r="AH90" s="79" t="e">
        <f t="shared" si="22"/>
        <v>#N/A</v>
      </c>
    </row>
    <row r="91" spans="1:34" x14ac:dyDescent="0.3">
      <c r="A91" s="41" t="s">
        <v>413</v>
      </c>
      <c r="B91" s="41" t="s">
        <v>414</v>
      </c>
      <c r="C91" s="69">
        <v>5.0168774316966802</v>
      </c>
      <c r="D91" s="69">
        <v>466.25319867681202</v>
      </c>
      <c r="E91" s="70">
        <f t="shared" si="13"/>
        <v>1.532989702932027</v>
      </c>
      <c r="F91" s="70">
        <f t="shared" si="13"/>
        <v>66.451309947029202</v>
      </c>
      <c r="G91" s="70">
        <f t="shared" si="14"/>
        <v>64.918320244097174</v>
      </c>
      <c r="H91" s="72" t="str">
        <f t="shared" si="23"/>
        <v>BB</v>
      </c>
      <c r="I91" s="58" t="str">
        <f t="shared" si="15"/>
        <v/>
      </c>
      <c r="J91" s="72" t="str">
        <f t="shared" si="16"/>
        <v/>
      </c>
      <c r="U91" s="75" t="s">
        <v>414</v>
      </c>
      <c r="V91" s="81" t="e">
        <f t="shared" si="17"/>
        <v>#N/A</v>
      </c>
      <c r="W91" s="70" t="e">
        <f t="shared" si="18"/>
        <v>#N/A</v>
      </c>
      <c r="X91" s="70" t="e">
        <f t="shared" si="19"/>
        <v>#N/A</v>
      </c>
      <c r="Y91" s="70">
        <f t="shared" si="20"/>
        <v>64.918320244097174</v>
      </c>
      <c r="Z91" s="78" t="e">
        <f t="shared" si="21"/>
        <v>#N/A</v>
      </c>
      <c r="AC91" s="75" t="s">
        <v>414</v>
      </c>
      <c r="AD91" s="41" t="e">
        <f t="shared" si="22"/>
        <v>#N/A</v>
      </c>
      <c r="AE91" s="41" t="e">
        <f t="shared" si="22"/>
        <v>#N/A</v>
      </c>
      <c r="AF91" s="41" t="e">
        <f t="shared" si="22"/>
        <v>#N/A</v>
      </c>
      <c r="AG91" s="41">
        <f t="shared" si="22"/>
        <v>66.451309947029202</v>
      </c>
      <c r="AH91" s="79" t="e">
        <f t="shared" si="22"/>
        <v>#N/A</v>
      </c>
    </row>
    <row r="92" spans="1:34" x14ac:dyDescent="0.3">
      <c r="A92" s="41" t="s">
        <v>415</v>
      </c>
      <c r="B92" s="41" t="s">
        <v>416</v>
      </c>
      <c r="C92" s="69">
        <v>-0.229767470074421</v>
      </c>
      <c r="D92" s="69">
        <v>305.97487547823101</v>
      </c>
      <c r="E92" s="70">
        <f t="shared" si="13"/>
        <v>0.9235146831595924</v>
      </c>
      <c r="F92" s="70">
        <f t="shared" si="13"/>
        <v>43.628226364612971</v>
      </c>
      <c r="G92" s="70">
        <f t="shared" si="14"/>
        <v>42.704711681453375</v>
      </c>
      <c r="H92" s="72" t="str">
        <f t="shared" si="23"/>
        <v>BB</v>
      </c>
      <c r="I92" s="58" t="str">
        <f t="shared" si="15"/>
        <v/>
      </c>
      <c r="J92" s="72" t="str">
        <f t="shared" si="16"/>
        <v/>
      </c>
      <c r="U92" s="75" t="s">
        <v>416</v>
      </c>
      <c r="V92" s="81" t="e">
        <f t="shared" si="17"/>
        <v>#N/A</v>
      </c>
      <c r="W92" s="70" t="e">
        <f t="shared" si="18"/>
        <v>#N/A</v>
      </c>
      <c r="X92" s="70" t="e">
        <f t="shared" si="19"/>
        <v>#N/A</v>
      </c>
      <c r="Y92" s="70">
        <f t="shared" si="20"/>
        <v>42.704711681453375</v>
      </c>
      <c r="Z92" s="78" t="e">
        <f t="shared" si="21"/>
        <v>#N/A</v>
      </c>
      <c r="AC92" s="75" t="s">
        <v>416</v>
      </c>
      <c r="AD92" s="41" t="e">
        <f t="shared" si="22"/>
        <v>#N/A</v>
      </c>
      <c r="AE92" s="41" t="e">
        <f t="shared" si="22"/>
        <v>#N/A</v>
      </c>
      <c r="AF92" s="41" t="e">
        <f t="shared" si="22"/>
        <v>#N/A</v>
      </c>
      <c r="AG92" s="41">
        <f t="shared" si="22"/>
        <v>43.628226364612971</v>
      </c>
      <c r="AH92" s="79" t="e">
        <f t="shared" si="22"/>
        <v>#N/A</v>
      </c>
    </row>
    <row r="93" spans="1:34" x14ac:dyDescent="0.3">
      <c r="A93" s="41" t="s">
        <v>417</v>
      </c>
      <c r="B93" s="41" t="s">
        <v>418</v>
      </c>
      <c r="C93" s="69">
        <v>-0.78980875488150604</v>
      </c>
      <c r="D93" s="69">
        <v>489.56256837713102</v>
      </c>
      <c r="E93" s="70">
        <f t="shared" si="13"/>
        <v>0.85845764584876627</v>
      </c>
      <c r="F93" s="70">
        <f t="shared" si="13"/>
        <v>69.770484257735561</v>
      </c>
      <c r="G93" s="70">
        <f t="shared" si="14"/>
        <v>68.912026611886787</v>
      </c>
      <c r="H93" s="72" t="str">
        <f t="shared" si="23"/>
        <v>BB</v>
      </c>
      <c r="I93" s="58" t="str">
        <f t="shared" si="15"/>
        <v/>
      </c>
      <c r="J93" s="72" t="str">
        <f t="shared" si="16"/>
        <v/>
      </c>
      <c r="U93" s="75" t="s">
        <v>418</v>
      </c>
      <c r="V93" s="81" t="e">
        <f t="shared" si="17"/>
        <v>#N/A</v>
      </c>
      <c r="W93" s="70" t="e">
        <f t="shared" si="18"/>
        <v>#N/A</v>
      </c>
      <c r="X93" s="70" t="e">
        <f t="shared" si="19"/>
        <v>#N/A</v>
      </c>
      <c r="Y93" s="70">
        <f t="shared" si="20"/>
        <v>68.912026611886787</v>
      </c>
      <c r="Z93" s="78" t="e">
        <f t="shared" si="21"/>
        <v>#N/A</v>
      </c>
      <c r="AC93" s="75" t="s">
        <v>418</v>
      </c>
      <c r="AD93" s="41" t="e">
        <f t="shared" si="22"/>
        <v>#N/A</v>
      </c>
      <c r="AE93" s="41" t="e">
        <f t="shared" si="22"/>
        <v>#N/A</v>
      </c>
      <c r="AF93" s="41" t="e">
        <f t="shared" si="22"/>
        <v>#N/A</v>
      </c>
      <c r="AG93" s="41">
        <f t="shared" si="22"/>
        <v>69.770484257735561</v>
      </c>
      <c r="AH93" s="79" t="e">
        <f t="shared" si="22"/>
        <v>#N/A</v>
      </c>
    </row>
    <row r="94" spans="1:34" x14ac:dyDescent="0.3">
      <c r="A94" s="41" t="s">
        <v>419</v>
      </c>
      <c r="B94" s="41" t="s">
        <v>420</v>
      </c>
      <c r="C94" s="69">
        <v>-1.2464631617508499</v>
      </c>
      <c r="D94" s="69">
        <v>321.484670258118</v>
      </c>
      <c r="E94" s="70">
        <f t="shared" si="13"/>
        <v>0.80541051594639568</v>
      </c>
      <c r="F94" s="70">
        <f t="shared" si="13"/>
        <v>45.836767953664342</v>
      </c>
      <c r="G94" s="70">
        <f t="shared" si="14"/>
        <v>45.031357437717944</v>
      </c>
      <c r="H94" s="72" t="str">
        <f t="shared" si="23"/>
        <v>BB</v>
      </c>
      <c r="I94" s="58" t="str">
        <f t="shared" si="15"/>
        <v/>
      </c>
      <c r="J94" s="72" t="str">
        <f t="shared" si="16"/>
        <v/>
      </c>
      <c r="U94" s="75" t="s">
        <v>420</v>
      </c>
      <c r="V94" s="81" t="e">
        <f t="shared" si="17"/>
        <v>#N/A</v>
      </c>
      <c r="W94" s="70" t="e">
        <f t="shared" si="18"/>
        <v>#N/A</v>
      </c>
      <c r="X94" s="70" t="e">
        <f t="shared" si="19"/>
        <v>#N/A</v>
      </c>
      <c r="Y94" s="70">
        <f t="shared" si="20"/>
        <v>45.031357437717944</v>
      </c>
      <c r="Z94" s="78" t="e">
        <f t="shared" si="21"/>
        <v>#N/A</v>
      </c>
      <c r="AC94" s="75" t="s">
        <v>420</v>
      </c>
      <c r="AD94" s="41" t="e">
        <f t="shared" si="22"/>
        <v>#N/A</v>
      </c>
      <c r="AE94" s="41" t="e">
        <f t="shared" si="22"/>
        <v>#N/A</v>
      </c>
      <c r="AF94" s="41" t="e">
        <f t="shared" si="22"/>
        <v>#N/A</v>
      </c>
      <c r="AG94" s="41">
        <f t="shared" si="22"/>
        <v>45.836767953664342</v>
      </c>
      <c r="AH94" s="79" t="e">
        <f t="shared" si="22"/>
        <v>#N/A</v>
      </c>
    </row>
    <row r="95" spans="1:34" x14ac:dyDescent="0.3">
      <c r="A95" s="41" t="s">
        <v>421</v>
      </c>
      <c r="B95" s="41" t="s">
        <v>422</v>
      </c>
      <c r="C95" s="69">
        <v>-0.67702927531990997</v>
      </c>
      <c r="D95" s="69">
        <v>338.05105016832601</v>
      </c>
      <c r="E95" s="70">
        <f t="shared" si="13"/>
        <v>0.87155864216596035</v>
      </c>
      <c r="F95" s="70">
        <f t="shared" si="13"/>
        <v>48.195763641935216</v>
      </c>
      <c r="G95" s="70">
        <f t="shared" si="14"/>
        <v>47.324204999769258</v>
      </c>
      <c r="H95" s="72" t="str">
        <f t="shared" si="23"/>
        <v>BB</v>
      </c>
      <c r="I95" s="58" t="str">
        <f t="shared" si="15"/>
        <v/>
      </c>
      <c r="J95" s="72" t="str">
        <f t="shared" si="16"/>
        <v/>
      </c>
      <c r="U95" s="75" t="s">
        <v>422</v>
      </c>
      <c r="V95" s="81" t="e">
        <f t="shared" si="17"/>
        <v>#N/A</v>
      </c>
      <c r="W95" s="70" t="e">
        <f t="shared" si="18"/>
        <v>#N/A</v>
      </c>
      <c r="X95" s="70" t="e">
        <f t="shared" si="19"/>
        <v>#N/A</v>
      </c>
      <c r="Y95" s="70">
        <f t="shared" si="20"/>
        <v>47.324204999769258</v>
      </c>
      <c r="Z95" s="78" t="e">
        <f t="shared" si="21"/>
        <v>#N/A</v>
      </c>
      <c r="AC95" s="75" t="s">
        <v>422</v>
      </c>
      <c r="AD95" s="41" t="e">
        <f t="shared" si="22"/>
        <v>#N/A</v>
      </c>
      <c r="AE95" s="41" t="e">
        <f t="shared" si="22"/>
        <v>#N/A</v>
      </c>
      <c r="AF95" s="41" t="e">
        <f t="shared" si="22"/>
        <v>#N/A</v>
      </c>
      <c r="AG95" s="41">
        <f t="shared" si="22"/>
        <v>48.195763641935216</v>
      </c>
      <c r="AH95" s="79" t="e">
        <f t="shared" si="22"/>
        <v>#N/A</v>
      </c>
    </row>
    <row r="96" spans="1:34" x14ac:dyDescent="0.3">
      <c r="A96" s="41" t="s">
        <v>423</v>
      </c>
      <c r="B96" s="41" t="s">
        <v>424</v>
      </c>
      <c r="C96" s="69">
        <v>1.6395502934829</v>
      </c>
      <c r="D96" s="69">
        <v>473.24719818482401</v>
      </c>
      <c r="E96" s="70">
        <f t="shared" si="13"/>
        <v>1.1406634519890722</v>
      </c>
      <c r="F96" s="70">
        <f t="shared" si="13"/>
        <v>67.447231492508337</v>
      </c>
      <c r="G96" s="70">
        <f t="shared" si="14"/>
        <v>66.306568040519267</v>
      </c>
      <c r="H96" s="72" t="str">
        <f t="shared" si="23"/>
        <v>BB</v>
      </c>
      <c r="I96" s="58" t="str">
        <f t="shared" si="15"/>
        <v/>
      </c>
      <c r="J96" s="72" t="str">
        <f t="shared" si="16"/>
        <v/>
      </c>
      <c r="U96" s="75" t="s">
        <v>424</v>
      </c>
      <c r="V96" s="81" t="e">
        <f t="shared" si="17"/>
        <v>#N/A</v>
      </c>
      <c r="W96" s="70" t="e">
        <f t="shared" si="18"/>
        <v>#N/A</v>
      </c>
      <c r="X96" s="70" t="e">
        <f t="shared" si="19"/>
        <v>#N/A</v>
      </c>
      <c r="Y96" s="70">
        <f t="shared" si="20"/>
        <v>66.306568040519267</v>
      </c>
      <c r="Z96" s="78" t="e">
        <f t="shared" si="21"/>
        <v>#N/A</v>
      </c>
      <c r="AC96" s="75" t="s">
        <v>424</v>
      </c>
      <c r="AD96" s="41" t="e">
        <f t="shared" si="22"/>
        <v>#N/A</v>
      </c>
      <c r="AE96" s="41" t="e">
        <f t="shared" si="22"/>
        <v>#N/A</v>
      </c>
      <c r="AF96" s="41" t="e">
        <f t="shared" si="22"/>
        <v>#N/A</v>
      </c>
      <c r="AG96" s="41">
        <f t="shared" si="22"/>
        <v>67.447231492508337</v>
      </c>
      <c r="AH96" s="79" t="e">
        <f t="shared" si="22"/>
        <v>#N/A</v>
      </c>
    </row>
    <row r="97" spans="1:34" x14ac:dyDescent="0.3">
      <c r="A97" s="41" t="s">
        <v>425</v>
      </c>
      <c r="B97" s="41" t="s">
        <v>426</v>
      </c>
      <c r="C97" s="69">
        <v>3.76477969783127</v>
      </c>
      <c r="D97" s="69">
        <v>440.13651419964799</v>
      </c>
      <c r="E97" s="70">
        <f t="shared" si="13"/>
        <v>1.3875401241265248</v>
      </c>
      <c r="F97" s="70">
        <f t="shared" si="13"/>
        <v>62.732383639200293</v>
      </c>
      <c r="G97" s="70">
        <f t="shared" si="14"/>
        <v>61.344843515073769</v>
      </c>
      <c r="H97" s="72" t="str">
        <f t="shared" si="23"/>
        <v>BB</v>
      </c>
      <c r="I97" s="58" t="str">
        <f t="shared" si="15"/>
        <v/>
      </c>
      <c r="J97" s="72" t="str">
        <f t="shared" si="16"/>
        <v/>
      </c>
      <c r="U97" s="75" t="s">
        <v>426</v>
      </c>
      <c r="V97" s="81" t="e">
        <f t="shared" si="17"/>
        <v>#N/A</v>
      </c>
      <c r="W97" s="70" t="e">
        <f t="shared" si="18"/>
        <v>#N/A</v>
      </c>
      <c r="X97" s="70" t="e">
        <f t="shared" si="19"/>
        <v>#N/A</v>
      </c>
      <c r="Y97" s="70">
        <f t="shared" si="20"/>
        <v>61.344843515073769</v>
      </c>
      <c r="Z97" s="78" t="e">
        <f t="shared" si="21"/>
        <v>#N/A</v>
      </c>
      <c r="AC97" s="75" t="s">
        <v>426</v>
      </c>
      <c r="AD97" s="41" t="e">
        <f t="shared" si="22"/>
        <v>#N/A</v>
      </c>
      <c r="AE97" s="41" t="e">
        <f t="shared" si="22"/>
        <v>#N/A</v>
      </c>
      <c r="AF97" s="41" t="e">
        <f t="shared" si="22"/>
        <v>#N/A</v>
      </c>
      <c r="AG97" s="41">
        <f t="shared" si="22"/>
        <v>62.732383639200293</v>
      </c>
      <c r="AH97" s="79" t="e">
        <f t="shared" si="22"/>
        <v>#N/A</v>
      </c>
    </row>
    <row r="98" spans="1:34" x14ac:dyDescent="0.3">
      <c r="A98" s="41" t="s">
        <v>427</v>
      </c>
      <c r="B98" s="41" t="s">
        <v>428</v>
      </c>
      <c r="C98" s="69">
        <v>519.0606284081</v>
      </c>
      <c r="D98" s="69">
        <v>230.48012273331199</v>
      </c>
      <c r="E98" s="70">
        <f t="shared" si="13"/>
        <v>61.246736517487896</v>
      </c>
      <c r="F98" s="70">
        <f t="shared" si="13"/>
        <v>32.878032467236409</v>
      </c>
      <c r="G98" s="70">
        <f t="shared" si="14"/>
        <v>-28.368704050251488</v>
      </c>
      <c r="H98" s="72" t="str">
        <f t="shared" si="23"/>
        <v>AB</v>
      </c>
      <c r="I98" s="58" t="str">
        <f t="shared" si="15"/>
        <v/>
      </c>
      <c r="J98" s="72" t="str">
        <f t="shared" si="16"/>
        <v/>
      </c>
      <c r="U98" s="75" t="s">
        <v>428</v>
      </c>
      <c r="V98" s="81" t="e">
        <f t="shared" si="17"/>
        <v>#N/A</v>
      </c>
      <c r="W98" s="70" t="e">
        <f t="shared" si="18"/>
        <v>#N/A</v>
      </c>
      <c r="X98" s="70">
        <f t="shared" si="19"/>
        <v>-28.368704050251488</v>
      </c>
      <c r="Y98" s="70" t="e">
        <f t="shared" si="20"/>
        <v>#N/A</v>
      </c>
      <c r="Z98" s="78" t="e">
        <f t="shared" si="21"/>
        <v>#N/A</v>
      </c>
      <c r="AC98" s="75" t="s">
        <v>428</v>
      </c>
      <c r="AD98" s="41" t="e">
        <f t="shared" si="22"/>
        <v>#N/A</v>
      </c>
      <c r="AE98" s="41" t="e">
        <f t="shared" si="22"/>
        <v>#N/A</v>
      </c>
      <c r="AF98" s="41">
        <f t="shared" si="22"/>
        <v>32.878032467236409</v>
      </c>
      <c r="AG98" s="41" t="e">
        <f t="shared" si="22"/>
        <v>#N/A</v>
      </c>
      <c r="AH98" s="79" t="e">
        <f t="shared" si="22"/>
        <v>#N/A</v>
      </c>
    </row>
    <row r="99" spans="1:34" x14ac:dyDescent="0.3">
      <c r="A99" s="41" t="s">
        <v>429</v>
      </c>
      <c r="B99" s="41" t="s">
        <v>430</v>
      </c>
      <c r="C99" s="69">
        <v>-6.03601670035005</v>
      </c>
      <c r="D99" s="69">
        <v>274.32515312214298</v>
      </c>
      <c r="E99" s="70">
        <f t="shared" si="13"/>
        <v>0.24903338498152278</v>
      </c>
      <c r="F99" s="70">
        <f t="shared" si="13"/>
        <v>39.121414437224026</v>
      </c>
      <c r="G99" s="70">
        <f t="shared" si="14"/>
        <v>38.872381052242503</v>
      </c>
      <c r="H99" s="72" t="str">
        <f t="shared" si="23"/>
        <v>BB</v>
      </c>
      <c r="I99" s="58" t="str">
        <f t="shared" si="15"/>
        <v/>
      </c>
      <c r="J99" s="72" t="str">
        <f t="shared" si="16"/>
        <v/>
      </c>
      <c r="U99" s="75" t="s">
        <v>430</v>
      </c>
      <c r="V99" s="81" t="e">
        <f t="shared" si="17"/>
        <v>#N/A</v>
      </c>
      <c r="W99" s="70" t="e">
        <f t="shared" si="18"/>
        <v>#N/A</v>
      </c>
      <c r="X99" s="70" t="e">
        <f t="shared" si="19"/>
        <v>#N/A</v>
      </c>
      <c r="Y99" s="70">
        <f t="shared" si="20"/>
        <v>38.872381052242503</v>
      </c>
      <c r="Z99" s="78" t="e">
        <f t="shared" si="21"/>
        <v>#N/A</v>
      </c>
      <c r="AC99" s="75" t="s">
        <v>430</v>
      </c>
      <c r="AD99" s="41" t="e">
        <f t="shared" si="22"/>
        <v>#N/A</v>
      </c>
      <c r="AE99" s="41" t="e">
        <f t="shared" si="22"/>
        <v>#N/A</v>
      </c>
      <c r="AF99" s="41" t="e">
        <f t="shared" si="22"/>
        <v>#N/A</v>
      </c>
      <c r="AG99" s="41">
        <f t="shared" si="22"/>
        <v>39.121414437224026</v>
      </c>
      <c r="AH99" s="79" t="e">
        <f t="shared" si="22"/>
        <v>#N/A</v>
      </c>
    </row>
    <row r="100" spans="1:34" x14ac:dyDescent="0.3">
      <c r="A100" s="41" t="s">
        <v>431</v>
      </c>
      <c r="B100" s="41" t="s">
        <v>432</v>
      </c>
      <c r="C100" s="69">
        <v>237.16359714580599</v>
      </c>
      <c r="D100" s="69">
        <v>85.449173729067795</v>
      </c>
      <c r="E100" s="70">
        <f t="shared" si="13"/>
        <v>28.500247681473873</v>
      </c>
      <c r="F100" s="70">
        <f t="shared" si="13"/>
        <v>12.226122682405833</v>
      </c>
      <c r="G100" s="70">
        <f t="shared" si="14"/>
        <v>-16.274124999068039</v>
      </c>
      <c r="H100" s="72" t="str">
        <f t="shared" si="23"/>
        <v>AB</v>
      </c>
      <c r="I100" s="58" t="str">
        <f t="shared" si="15"/>
        <v/>
      </c>
      <c r="J100" s="72" t="str">
        <f t="shared" si="16"/>
        <v/>
      </c>
      <c r="U100" s="75" t="s">
        <v>432</v>
      </c>
      <c r="V100" s="81" t="e">
        <f t="shared" si="17"/>
        <v>#N/A</v>
      </c>
      <c r="W100" s="70" t="e">
        <f t="shared" si="18"/>
        <v>#N/A</v>
      </c>
      <c r="X100" s="70">
        <f t="shared" si="19"/>
        <v>-16.274124999068039</v>
      </c>
      <c r="Y100" s="70" t="e">
        <f t="shared" si="20"/>
        <v>#N/A</v>
      </c>
      <c r="Z100" s="78" t="e">
        <f t="shared" si="21"/>
        <v>#N/A</v>
      </c>
      <c r="AC100" s="75" t="s">
        <v>432</v>
      </c>
      <c r="AD100" s="41" t="e">
        <f t="shared" si="22"/>
        <v>#N/A</v>
      </c>
      <c r="AE100" s="41" t="e">
        <f t="shared" si="22"/>
        <v>#N/A</v>
      </c>
      <c r="AF100" s="41">
        <f t="shared" si="22"/>
        <v>12.226122682405833</v>
      </c>
      <c r="AG100" s="41" t="e">
        <f t="shared" si="22"/>
        <v>#N/A</v>
      </c>
      <c r="AH100" s="79" t="e">
        <f t="shared" si="22"/>
        <v>#N/A</v>
      </c>
    </row>
    <row r="101" spans="1:34" x14ac:dyDescent="0.3">
      <c r="A101" s="41" t="s">
        <v>433</v>
      </c>
      <c r="B101" s="41" t="s">
        <v>434</v>
      </c>
      <c r="C101" s="69">
        <v>347.12883985548098</v>
      </c>
      <c r="D101" s="69">
        <v>133.42116790711901</v>
      </c>
      <c r="E101" s="70">
        <f t="shared" si="13"/>
        <v>41.274328971430343</v>
      </c>
      <c r="F101" s="70">
        <f t="shared" si="13"/>
        <v>19.057170143417338</v>
      </c>
      <c r="G101" s="70">
        <f t="shared" si="14"/>
        <v>-22.217158828013005</v>
      </c>
      <c r="H101" s="72" t="str">
        <f t="shared" si="23"/>
        <v>AB</v>
      </c>
      <c r="I101" s="58" t="str">
        <f t="shared" si="15"/>
        <v/>
      </c>
      <c r="J101" s="72" t="str">
        <f t="shared" si="16"/>
        <v/>
      </c>
      <c r="U101" s="75" t="s">
        <v>434</v>
      </c>
      <c r="V101" s="81" t="e">
        <f t="shared" si="17"/>
        <v>#N/A</v>
      </c>
      <c r="W101" s="70" t="e">
        <f t="shared" si="18"/>
        <v>#N/A</v>
      </c>
      <c r="X101" s="70">
        <f t="shared" si="19"/>
        <v>-22.217158828013005</v>
      </c>
      <c r="Y101" s="70" t="e">
        <f t="shared" si="20"/>
        <v>#N/A</v>
      </c>
      <c r="Z101" s="78" t="e">
        <f t="shared" si="21"/>
        <v>#N/A</v>
      </c>
      <c r="AC101" s="75" t="s">
        <v>434</v>
      </c>
      <c r="AD101" s="41" t="e">
        <f t="shared" si="22"/>
        <v>#N/A</v>
      </c>
      <c r="AE101" s="41" t="e">
        <f t="shared" si="22"/>
        <v>#N/A</v>
      </c>
      <c r="AF101" s="41">
        <f t="shared" si="22"/>
        <v>19.057170143417338</v>
      </c>
      <c r="AG101" s="41" t="e">
        <f t="shared" si="22"/>
        <v>#N/A</v>
      </c>
      <c r="AH101" s="79" t="e">
        <f t="shared" si="22"/>
        <v>#N/A</v>
      </c>
    </row>
    <row r="102" spans="1:34" x14ac:dyDescent="0.3">
      <c r="A102" s="41" t="s">
        <v>435</v>
      </c>
      <c r="B102" s="41" t="s">
        <v>436</v>
      </c>
      <c r="C102" s="69">
        <v>-2.9057019925194298</v>
      </c>
      <c r="D102" s="69">
        <v>237.36462862561601</v>
      </c>
      <c r="E102" s="70">
        <f t="shared" si="13"/>
        <v>0.61266550687431209</v>
      </c>
      <c r="F102" s="70">
        <f t="shared" si="13"/>
        <v>33.858362497324237</v>
      </c>
      <c r="G102" s="70">
        <f t="shared" si="14"/>
        <v>33.245696990449922</v>
      </c>
      <c r="H102" s="72" t="str">
        <f t="shared" si="23"/>
        <v>BB</v>
      </c>
      <c r="I102" s="58" t="str">
        <f t="shared" si="15"/>
        <v/>
      </c>
      <c r="J102" s="72" t="str">
        <f t="shared" si="16"/>
        <v/>
      </c>
      <c r="U102" s="75" t="s">
        <v>436</v>
      </c>
      <c r="V102" s="81" t="e">
        <f t="shared" si="17"/>
        <v>#N/A</v>
      </c>
      <c r="W102" s="70" t="e">
        <f t="shared" si="18"/>
        <v>#N/A</v>
      </c>
      <c r="X102" s="70" t="e">
        <f t="shared" si="19"/>
        <v>#N/A</v>
      </c>
      <c r="Y102" s="70">
        <f t="shared" si="20"/>
        <v>33.245696990449922</v>
      </c>
      <c r="Z102" s="78" t="e">
        <f t="shared" si="21"/>
        <v>#N/A</v>
      </c>
      <c r="AC102" s="75" t="s">
        <v>436</v>
      </c>
      <c r="AD102" s="41" t="e">
        <f t="shared" si="22"/>
        <v>#N/A</v>
      </c>
      <c r="AE102" s="41" t="e">
        <f t="shared" si="22"/>
        <v>#N/A</v>
      </c>
      <c r="AF102" s="41" t="e">
        <f t="shared" si="22"/>
        <v>#N/A</v>
      </c>
      <c r="AG102" s="41">
        <f t="shared" si="22"/>
        <v>33.858362497324237</v>
      </c>
      <c r="AH102" s="79" t="e">
        <f t="shared" si="22"/>
        <v>#N/A</v>
      </c>
    </row>
    <row r="103" spans="1:34" x14ac:dyDescent="0.3">
      <c r="A103" s="41" t="s">
        <v>437</v>
      </c>
      <c r="B103" s="41" t="s">
        <v>438</v>
      </c>
      <c r="C103" s="69">
        <v>-0.64055207980027296</v>
      </c>
      <c r="D103" s="69">
        <v>358.22038577200698</v>
      </c>
      <c r="E103" s="70">
        <f t="shared" si="13"/>
        <v>0.87579600525738466</v>
      </c>
      <c r="F103" s="70">
        <f t="shared" si="13"/>
        <v>51.067807865371975</v>
      </c>
      <c r="G103" s="70">
        <f t="shared" si="14"/>
        <v>50.19201186011459</v>
      </c>
      <c r="H103" s="72" t="str">
        <f t="shared" si="23"/>
        <v>BB</v>
      </c>
      <c r="I103" s="58" t="str">
        <f t="shared" si="15"/>
        <v/>
      </c>
      <c r="J103" s="72" t="str">
        <f t="shared" si="16"/>
        <v/>
      </c>
      <c r="U103" s="75" t="s">
        <v>438</v>
      </c>
      <c r="V103" s="81" t="e">
        <f t="shared" si="17"/>
        <v>#N/A</v>
      </c>
      <c r="W103" s="70" t="e">
        <f t="shared" si="18"/>
        <v>#N/A</v>
      </c>
      <c r="X103" s="70" t="e">
        <f t="shared" si="19"/>
        <v>#N/A</v>
      </c>
      <c r="Y103" s="70">
        <f t="shared" si="20"/>
        <v>50.19201186011459</v>
      </c>
      <c r="Z103" s="78" t="e">
        <f t="shared" si="21"/>
        <v>#N/A</v>
      </c>
      <c r="AC103" s="75" t="s">
        <v>438</v>
      </c>
      <c r="AD103" s="41" t="e">
        <f t="shared" si="22"/>
        <v>#N/A</v>
      </c>
      <c r="AE103" s="41" t="e">
        <f t="shared" si="22"/>
        <v>#N/A</v>
      </c>
      <c r="AF103" s="41" t="e">
        <f t="shared" si="22"/>
        <v>#N/A</v>
      </c>
      <c r="AG103" s="41">
        <f t="shared" si="22"/>
        <v>51.067807865371975</v>
      </c>
      <c r="AH103" s="79" t="e">
        <f t="shared" si="22"/>
        <v>#N/A</v>
      </c>
    </row>
    <row r="104" spans="1:34" x14ac:dyDescent="0.3">
      <c r="A104" s="41" t="s">
        <v>439</v>
      </c>
      <c r="B104" s="41" t="s">
        <v>440</v>
      </c>
      <c r="C104" s="69">
        <v>-1.81412535752224</v>
      </c>
      <c r="D104" s="69">
        <v>214.56823830073901</v>
      </c>
      <c r="E104" s="70">
        <f t="shared" si="13"/>
        <v>0.73946819767075977</v>
      </c>
      <c r="F104" s="70">
        <f t="shared" si="13"/>
        <v>30.612234690525099</v>
      </c>
      <c r="G104" s="70">
        <f t="shared" si="14"/>
        <v>29.872766492854339</v>
      </c>
      <c r="H104" s="72" t="str">
        <f t="shared" si="23"/>
        <v>BB</v>
      </c>
      <c r="I104" s="58" t="str">
        <f t="shared" si="15"/>
        <v/>
      </c>
      <c r="J104" s="72" t="str">
        <f t="shared" si="16"/>
        <v/>
      </c>
      <c r="U104" s="101" t="s">
        <v>440</v>
      </c>
      <c r="V104" s="102" t="e">
        <f t="shared" si="17"/>
        <v>#N/A</v>
      </c>
      <c r="W104" s="90" t="e">
        <f t="shared" si="18"/>
        <v>#N/A</v>
      </c>
      <c r="X104" s="90" t="e">
        <f t="shared" si="19"/>
        <v>#N/A</v>
      </c>
      <c r="Y104" s="90">
        <f t="shared" si="20"/>
        <v>29.872766492854339</v>
      </c>
      <c r="Z104" s="103" t="e">
        <f t="shared" si="21"/>
        <v>#N/A</v>
      </c>
      <c r="AC104" s="101" t="s">
        <v>440</v>
      </c>
      <c r="AD104" s="59" t="e">
        <f t="shared" si="22"/>
        <v>#N/A</v>
      </c>
      <c r="AE104" s="59" t="e">
        <f t="shared" si="22"/>
        <v>#N/A</v>
      </c>
      <c r="AF104" s="59" t="e">
        <f t="shared" si="22"/>
        <v>#N/A</v>
      </c>
      <c r="AG104" s="59">
        <f t="shared" si="22"/>
        <v>30.612234690525099</v>
      </c>
      <c r="AH104" s="104" t="e">
        <f t="shared" si="22"/>
        <v>#N/A</v>
      </c>
    </row>
    <row r="105" spans="1:34" x14ac:dyDescent="0.3">
      <c r="W105" s="70">
        <f t="shared" ref="W105:Y105" si="24">SUMIF(W9:W104,"&lt;&gt;#N/A")</f>
        <v>-672.67893053355044</v>
      </c>
      <c r="X105" s="70">
        <f t="shared" si="24"/>
        <v>-562.19238845752614</v>
      </c>
      <c r="Y105" s="70">
        <f t="shared" si="24"/>
        <v>3651.3885160109221</v>
      </c>
    </row>
  </sheetData>
  <mergeCells count="9">
    <mergeCell ref="R32:S32"/>
    <mergeCell ref="R35:S35"/>
    <mergeCell ref="A1:L1"/>
    <mergeCell ref="A3:L5"/>
    <mergeCell ref="V6:Z7"/>
    <mergeCell ref="AD6:AH7"/>
    <mergeCell ref="A7:J7"/>
    <mergeCell ref="R9:S9"/>
    <mergeCell ref="R13:S13"/>
  </mergeCells>
  <conditionalFormatting sqref="V9:Y104">
    <cfRule type="containsErrors" dxfId="51" priority="6">
      <formula>ISERROR(V9)</formula>
    </cfRule>
  </conditionalFormatting>
  <conditionalFormatting sqref="H9:H104 J9:J104">
    <cfRule type="expression" dxfId="50" priority="5">
      <formula>$J9="CHECK"</formula>
    </cfRule>
  </conditionalFormatting>
  <conditionalFormatting sqref="Z9:Z104">
    <cfRule type="containsErrors" dxfId="49" priority="4">
      <formula>ISERROR(Z9)</formula>
    </cfRule>
  </conditionalFormatting>
  <conditionalFormatting sqref="K9:K104">
    <cfRule type="containsErrors" dxfId="48" priority="3">
      <formula>ISERROR(K9)</formula>
    </cfRule>
  </conditionalFormatting>
  <conditionalFormatting sqref="H9:I104">
    <cfRule type="expression" dxfId="47" priority="2">
      <formula>$I9&lt;&gt;""</formula>
    </cfRule>
  </conditionalFormatting>
  <conditionalFormatting sqref="AD9:AH104">
    <cfRule type="containsErrors" dxfId="46" priority="1">
      <formula>ISERROR(AD9)</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D53FF-0B71-4818-A351-97BF8937427E}">
  <dimension ref="A1:AH105"/>
  <sheetViews>
    <sheetView workbookViewId="0">
      <selection sqref="A1:XFD2"/>
    </sheetView>
  </sheetViews>
  <sheetFormatPr defaultColWidth="12.21875" defaultRowHeight="15.6" x14ac:dyDescent="0.3"/>
  <cols>
    <col min="1" max="1" width="21.88671875" style="41" customWidth="1"/>
    <col min="2" max="2" width="12.21875" style="41"/>
    <col min="3" max="3" width="9.5546875" style="41" bestFit="1" customWidth="1"/>
    <col min="4" max="7" width="12.21875" style="41"/>
    <col min="8" max="8" width="12.21875" style="42"/>
    <col min="9" max="9" width="18.33203125" style="41" bestFit="1" customWidth="1"/>
    <col min="10" max="10" width="11.5546875" style="42" bestFit="1" customWidth="1"/>
    <col min="11" max="11" width="12.21875" style="41"/>
    <col min="12" max="14" width="17.88671875" style="41" customWidth="1"/>
    <col min="15" max="17" width="18.77734375" style="41" customWidth="1"/>
    <col min="18" max="18" width="13.44140625" style="41" customWidth="1"/>
    <col min="19" max="19" width="20.109375" customWidth="1"/>
    <col min="21" max="21" width="12.21875" style="42"/>
    <col min="22" max="22" width="9.33203125" style="42" bestFit="1" customWidth="1"/>
    <col min="23" max="23" width="7.77734375" style="42" bestFit="1" customWidth="1"/>
    <col min="24" max="25" width="7.109375" style="42" bestFit="1" customWidth="1"/>
    <col min="26" max="26" width="14.44140625" style="42" customWidth="1"/>
    <col min="27" max="16384" width="12.21875" style="41"/>
  </cols>
  <sheetData>
    <row r="1" spans="1:34" s="27" customFormat="1" ht="18.600000000000001" customHeight="1" x14ac:dyDescent="0.3">
      <c r="A1" s="121" t="s">
        <v>502</v>
      </c>
      <c r="B1" s="121"/>
      <c r="C1" s="121"/>
      <c r="D1" s="121"/>
      <c r="E1" s="121"/>
      <c r="F1" s="121"/>
      <c r="G1" s="121"/>
      <c r="H1" s="121"/>
      <c r="I1" s="121"/>
      <c r="J1" s="121"/>
      <c r="K1" s="121"/>
      <c r="L1" s="121"/>
      <c r="S1" s="147"/>
      <c r="T1" s="147"/>
      <c r="U1" s="148"/>
      <c r="V1" s="148"/>
      <c r="W1" s="148"/>
      <c r="X1" s="148"/>
      <c r="Y1" s="148"/>
      <c r="Z1" s="148"/>
    </row>
    <row r="2" spans="1:34" s="27" customFormat="1" ht="18.600000000000001" customHeight="1" x14ac:dyDescent="0.3">
      <c r="A2" s="149"/>
      <c r="B2" s="149"/>
      <c r="C2" s="149"/>
      <c r="D2" s="149"/>
      <c r="E2" s="149"/>
      <c r="F2" s="149"/>
      <c r="G2" s="149"/>
      <c r="H2" s="149"/>
      <c r="I2" s="149"/>
      <c r="J2" s="149"/>
      <c r="K2" s="149"/>
      <c r="L2" s="149"/>
      <c r="S2" s="147"/>
      <c r="T2" s="147"/>
      <c r="U2" s="148"/>
      <c r="V2" s="148"/>
      <c r="W2" s="148"/>
      <c r="X2" s="148"/>
      <c r="Y2" s="148"/>
      <c r="Z2" s="148"/>
    </row>
    <row r="3" spans="1:34" ht="15.9" customHeight="1" x14ac:dyDescent="0.3">
      <c r="A3" s="43" t="s">
        <v>235</v>
      </c>
      <c r="B3" s="43"/>
      <c r="C3" s="43"/>
      <c r="D3" s="43"/>
      <c r="E3" s="43"/>
      <c r="F3" s="43"/>
      <c r="G3" s="43"/>
      <c r="H3" s="43"/>
      <c r="I3" s="43"/>
      <c r="J3" s="43"/>
      <c r="K3" s="43"/>
      <c r="L3" s="43"/>
    </row>
    <row r="4" spans="1:34" ht="15.9" customHeight="1" x14ac:dyDescent="0.3">
      <c r="A4" s="43"/>
      <c r="B4" s="43"/>
      <c r="C4" s="43"/>
      <c r="D4" s="43"/>
      <c r="E4" s="43"/>
      <c r="F4" s="43"/>
      <c r="G4" s="43"/>
      <c r="H4" s="43"/>
      <c r="I4" s="43"/>
      <c r="J4" s="43"/>
      <c r="K4" s="43"/>
      <c r="L4" s="43"/>
      <c r="M4" s="44"/>
      <c r="N4" s="44"/>
      <c r="O4" s="44"/>
      <c r="P4" s="44"/>
      <c r="Q4" s="44"/>
    </row>
    <row r="5" spans="1:34" x14ac:dyDescent="0.3">
      <c r="A5" s="45"/>
      <c r="B5" s="45"/>
      <c r="C5" s="45"/>
      <c r="D5" s="45"/>
      <c r="E5" s="45"/>
      <c r="F5" s="45"/>
      <c r="G5" s="45"/>
      <c r="H5" s="45"/>
      <c r="I5" s="45"/>
      <c r="J5" s="45"/>
      <c r="K5" s="45"/>
      <c r="L5" s="45"/>
      <c r="M5" s="44"/>
      <c r="N5" s="44"/>
      <c r="O5" s="44"/>
      <c r="P5" s="44"/>
      <c r="Q5" s="44"/>
    </row>
    <row r="6" spans="1:34" x14ac:dyDescent="0.3">
      <c r="A6" s="46" t="s">
        <v>236</v>
      </c>
      <c r="U6" s="47"/>
      <c r="V6" s="48" t="s">
        <v>237</v>
      </c>
      <c r="W6" s="49"/>
      <c r="X6" s="49"/>
      <c r="Y6" s="49"/>
      <c r="Z6" s="50"/>
      <c r="AC6" s="51"/>
      <c r="AD6" s="49" t="s">
        <v>238</v>
      </c>
      <c r="AE6" s="49"/>
      <c r="AF6" s="49"/>
      <c r="AG6" s="49"/>
      <c r="AH6" s="50"/>
    </row>
    <row r="7" spans="1:34" ht="25.2" thickBot="1" x14ac:dyDescent="0.45">
      <c r="A7" s="52" t="s">
        <v>442</v>
      </c>
      <c r="B7" s="53"/>
      <c r="C7" s="53"/>
      <c r="D7" s="53"/>
      <c r="E7" s="53"/>
      <c r="F7" s="53"/>
      <c r="G7" s="53"/>
      <c r="H7" s="53"/>
      <c r="I7" s="53"/>
      <c r="J7" s="53"/>
      <c r="L7" s="54" t="s">
        <v>240</v>
      </c>
      <c r="M7" s="41" t="str">
        <f>IF(OR(I9="",I10="",I11=""),"NTCs amplified",IF(OR(W105=0,X105=0,Y105=0),"Only two clusters","AOK!"))</f>
        <v>AOK!</v>
      </c>
      <c r="U7" s="47"/>
      <c r="V7" s="55"/>
      <c r="W7" s="56"/>
      <c r="X7" s="56"/>
      <c r="Y7" s="56"/>
      <c r="Z7" s="57"/>
      <c r="AC7" s="58"/>
      <c r="AD7" s="56"/>
      <c r="AE7" s="56"/>
      <c r="AF7" s="56"/>
      <c r="AG7" s="56"/>
      <c r="AH7" s="57"/>
    </row>
    <row r="8" spans="1:34" ht="16.2" thickBot="1" x14ac:dyDescent="0.35">
      <c r="A8" s="59" t="s">
        <v>241</v>
      </c>
      <c r="B8" s="59" t="s">
        <v>242</v>
      </c>
      <c r="C8" s="60" t="s">
        <v>243</v>
      </c>
      <c r="D8" s="60" t="s">
        <v>244</v>
      </c>
      <c r="E8" s="60" t="s">
        <v>245</v>
      </c>
      <c r="F8" s="60" t="s">
        <v>246</v>
      </c>
      <c r="G8" s="60" t="s">
        <v>247</v>
      </c>
      <c r="H8" s="60" t="s">
        <v>248</v>
      </c>
      <c r="I8" s="61" t="s">
        <v>249</v>
      </c>
      <c r="J8" s="62" t="s">
        <v>250</v>
      </c>
      <c r="U8" s="63" t="s">
        <v>251</v>
      </c>
      <c r="V8" s="64" t="s">
        <v>252</v>
      </c>
      <c r="W8" s="42" t="s">
        <v>193</v>
      </c>
      <c r="X8" s="42" t="s">
        <v>190</v>
      </c>
      <c r="Y8" s="42" t="s">
        <v>189</v>
      </c>
      <c r="Z8" s="65" t="s">
        <v>253</v>
      </c>
      <c r="AC8" s="63" t="s">
        <v>251</v>
      </c>
      <c r="AD8" s="66" t="s">
        <v>252</v>
      </c>
      <c r="AE8" s="66" t="s">
        <v>193</v>
      </c>
      <c r="AF8" s="66" t="s">
        <v>190</v>
      </c>
      <c r="AG8" s="66" t="s">
        <v>189</v>
      </c>
      <c r="AH8" s="67" t="s">
        <v>253</v>
      </c>
    </row>
    <row r="9" spans="1:34" x14ac:dyDescent="0.3">
      <c r="A9" s="68" t="s">
        <v>254</v>
      </c>
      <c r="B9" s="41" t="s">
        <v>255</v>
      </c>
      <c r="C9" s="69">
        <v>8.7259755598411193</v>
      </c>
      <c r="D9" s="69">
        <v>8.1762208931549996</v>
      </c>
      <c r="E9" s="70">
        <f t="shared" ref="E9:F40" si="0">(C9-MIN(C$9:C$104))/(MAX(C$9:C$104)-MIN(C$9:C$104))*100</f>
        <v>2.3791361734016139</v>
      </c>
      <c r="F9" s="70">
        <f t="shared" si="0"/>
        <v>5.4969337096741917</v>
      </c>
      <c r="G9" s="70">
        <f t="shared" ref="G9:G72" si="1">F9-E9</f>
        <v>3.1177975362725778</v>
      </c>
      <c r="H9" s="71" t="s">
        <v>254</v>
      </c>
      <c r="I9" s="58">
        <f t="shared" ref="I9:I72" si="2">IF(AND(E9&lt;$R$15,F9&lt;$S$11),G9,"")</f>
        <v>3.1177975362725778</v>
      </c>
      <c r="J9" s="72" t="str">
        <f t="shared" ref="J9:J72" si="3">IF(OR(AND(($S$33-$S$38)&lt;G9,($S$33+$S$38)&gt;G9),AND(($S$36-$S$38)&lt;G9,($S$36+$S$38)&gt;G9)),"CHECK","")</f>
        <v/>
      </c>
      <c r="M9" s="42"/>
      <c r="R9" s="73" t="s">
        <v>256</v>
      </c>
      <c r="S9" s="74"/>
      <c r="U9" s="75" t="s">
        <v>254</v>
      </c>
      <c r="V9" s="76">
        <f t="shared" ref="V9:V72" si="4">IF(I9="",NA(),G9)</f>
        <v>3.1177975362725778</v>
      </c>
      <c r="W9" s="77" t="e">
        <f t="shared" ref="W9:W72" si="5">IF(AND(I9="",G9&lt;$S$33),G9,NA())</f>
        <v>#N/A</v>
      </c>
      <c r="X9" s="77" t="e">
        <f t="shared" ref="X9:X72" si="6">IF(AND(I9="",G9&lt;$S$36,G9&gt;$S$33),G9,NA())</f>
        <v>#N/A</v>
      </c>
      <c r="Y9" s="77" t="e">
        <f t="shared" ref="Y9:Y72" si="7">IF(AND(I9="",G9&gt;$S$36),G9,NA())</f>
        <v>#N/A</v>
      </c>
      <c r="Z9" s="78" t="e">
        <f t="shared" ref="Z9:Z72" si="8">IF(J9="CHECK",G9,NA())</f>
        <v>#N/A</v>
      </c>
      <c r="AC9" s="75" t="s">
        <v>254</v>
      </c>
      <c r="AD9" s="41">
        <f t="shared" ref="AD9:AH40" si="9">IF(V9&lt;&gt;"#N/A",$F9,"")</f>
        <v>5.4969337096741917</v>
      </c>
      <c r="AE9" s="41" t="e">
        <f t="shared" si="9"/>
        <v>#N/A</v>
      </c>
      <c r="AF9" s="41" t="e">
        <f t="shared" si="9"/>
        <v>#N/A</v>
      </c>
      <c r="AG9" s="41" t="e">
        <f t="shared" si="9"/>
        <v>#N/A</v>
      </c>
      <c r="AH9" s="79" t="e">
        <f t="shared" si="9"/>
        <v>#N/A</v>
      </c>
    </row>
    <row r="10" spans="1:34" x14ac:dyDescent="0.3">
      <c r="A10" s="68" t="s">
        <v>254</v>
      </c>
      <c r="B10" s="41" t="s">
        <v>257</v>
      </c>
      <c r="C10" s="69">
        <v>-3.1757290944883598</v>
      </c>
      <c r="D10" s="69">
        <v>1.7087021284251001</v>
      </c>
      <c r="E10" s="70">
        <f t="shared" si="0"/>
        <v>0</v>
      </c>
      <c r="F10" s="70">
        <f t="shared" si="0"/>
        <v>3.1815575763032338</v>
      </c>
      <c r="G10" s="70">
        <f t="shared" si="1"/>
        <v>3.1815575763032338</v>
      </c>
      <c r="H10" s="71" t="s">
        <v>254</v>
      </c>
      <c r="I10" s="58">
        <f t="shared" si="2"/>
        <v>3.1815575763032338</v>
      </c>
      <c r="J10" s="72" t="str">
        <f t="shared" si="3"/>
        <v/>
      </c>
      <c r="R10" s="80" t="s">
        <v>258</v>
      </c>
      <c r="S10" s="71" t="s">
        <v>259</v>
      </c>
      <c r="U10" s="75" t="s">
        <v>254</v>
      </c>
      <c r="V10" s="81">
        <f t="shared" si="4"/>
        <v>3.1815575763032338</v>
      </c>
      <c r="W10" s="70" t="e">
        <f t="shared" si="5"/>
        <v>#N/A</v>
      </c>
      <c r="X10" s="70" t="e">
        <f t="shared" si="6"/>
        <v>#N/A</v>
      </c>
      <c r="Y10" s="70" t="e">
        <f t="shared" si="7"/>
        <v>#N/A</v>
      </c>
      <c r="Z10" s="78" t="e">
        <f t="shared" si="8"/>
        <v>#N/A</v>
      </c>
      <c r="AC10" s="75" t="s">
        <v>254</v>
      </c>
      <c r="AD10" s="41">
        <f t="shared" si="9"/>
        <v>3.1815575763032338</v>
      </c>
      <c r="AE10" s="41" t="e">
        <f t="shared" si="9"/>
        <v>#N/A</v>
      </c>
      <c r="AF10" s="41" t="e">
        <f t="shared" si="9"/>
        <v>#N/A</v>
      </c>
      <c r="AG10" s="41" t="e">
        <f t="shared" si="9"/>
        <v>#N/A</v>
      </c>
      <c r="AH10" s="79" t="e">
        <f t="shared" si="9"/>
        <v>#N/A</v>
      </c>
    </row>
    <row r="11" spans="1:34" x14ac:dyDescent="0.3">
      <c r="A11" s="68" t="s">
        <v>254</v>
      </c>
      <c r="B11" s="41" t="s">
        <v>260</v>
      </c>
      <c r="C11" s="69">
        <v>2.4742633319551701</v>
      </c>
      <c r="D11" s="69">
        <v>0.84470790707655397</v>
      </c>
      <c r="E11" s="70">
        <f t="shared" si="0"/>
        <v>1.1294265612873473</v>
      </c>
      <c r="F11" s="70">
        <f t="shared" si="0"/>
        <v>2.8722470551818637</v>
      </c>
      <c r="G11" s="70">
        <f t="shared" si="1"/>
        <v>1.7428204938945164</v>
      </c>
      <c r="H11" s="71" t="s">
        <v>254</v>
      </c>
      <c r="I11" s="58">
        <f t="shared" si="2"/>
        <v>1.7428204938945164</v>
      </c>
      <c r="J11" s="72" t="str">
        <f t="shared" si="3"/>
        <v/>
      </c>
      <c r="R11" s="80">
        <v>0</v>
      </c>
      <c r="S11" s="82">
        <v>20</v>
      </c>
      <c r="U11" s="75" t="s">
        <v>254</v>
      </c>
      <c r="V11" s="81">
        <f t="shared" si="4"/>
        <v>1.7428204938945164</v>
      </c>
      <c r="W11" s="70" t="e">
        <f t="shared" si="5"/>
        <v>#N/A</v>
      </c>
      <c r="X11" s="70" t="e">
        <f t="shared" si="6"/>
        <v>#N/A</v>
      </c>
      <c r="Y11" s="70" t="e">
        <f t="shared" si="7"/>
        <v>#N/A</v>
      </c>
      <c r="Z11" s="78" t="e">
        <f t="shared" si="8"/>
        <v>#N/A</v>
      </c>
      <c r="AC11" s="75" t="s">
        <v>254</v>
      </c>
      <c r="AD11" s="41">
        <f t="shared" si="9"/>
        <v>2.8722470551818637</v>
      </c>
      <c r="AE11" s="41" t="e">
        <f t="shared" si="9"/>
        <v>#N/A</v>
      </c>
      <c r="AF11" s="41" t="e">
        <f t="shared" si="9"/>
        <v>#N/A</v>
      </c>
      <c r="AG11" s="41" t="e">
        <f t="shared" si="9"/>
        <v>#N/A</v>
      </c>
      <c r="AH11" s="79" t="e">
        <f t="shared" si="9"/>
        <v>#N/A</v>
      </c>
    </row>
    <row r="12" spans="1:34" x14ac:dyDescent="0.3">
      <c r="A12" s="68" t="s">
        <v>193</v>
      </c>
      <c r="B12" s="41" t="s">
        <v>261</v>
      </c>
      <c r="C12" s="69">
        <v>308.01779460414502</v>
      </c>
      <c r="D12" s="69">
        <v>1.0490192943893799</v>
      </c>
      <c r="E12" s="70">
        <f t="shared" si="0"/>
        <v>62.207203981524309</v>
      </c>
      <c r="F12" s="70">
        <f t="shared" si="0"/>
        <v>2.9453906713302707</v>
      </c>
      <c r="G12" s="70">
        <f t="shared" si="1"/>
        <v>-59.261813310194036</v>
      </c>
      <c r="H12" s="71" t="s">
        <v>193</v>
      </c>
      <c r="I12" s="58" t="str">
        <f t="shared" si="2"/>
        <v/>
      </c>
      <c r="J12" s="72" t="str">
        <f t="shared" si="3"/>
        <v/>
      </c>
      <c r="M12" s="42"/>
      <c r="R12" s="80">
        <f>R15</f>
        <v>20</v>
      </c>
      <c r="S12" s="71">
        <f>S11</f>
        <v>20</v>
      </c>
      <c r="U12" s="75" t="s">
        <v>193</v>
      </c>
      <c r="V12" s="81" t="e">
        <f t="shared" si="4"/>
        <v>#N/A</v>
      </c>
      <c r="W12" s="70">
        <f t="shared" si="5"/>
        <v>-59.261813310194036</v>
      </c>
      <c r="X12" s="70" t="e">
        <f t="shared" si="6"/>
        <v>#N/A</v>
      </c>
      <c r="Y12" s="70" t="e">
        <f t="shared" si="7"/>
        <v>#N/A</v>
      </c>
      <c r="Z12" s="78" t="e">
        <f t="shared" si="8"/>
        <v>#N/A</v>
      </c>
      <c r="AC12" s="75" t="s">
        <v>193</v>
      </c>
      <c r="AD12" s="41" t="e">
        <f t="shared" si="9"/>
        <v>#N/A</v>
      </c>
      <c r="AE12" s="41">
        <f t="shared" si="9"/>
        <v>2.9453906713302707</v>
      </c>
      <c r="AF12" s="41" t="e">
        <f t="shared" si="9"/>
        <v>#N/A</v>
      </c>
      <c r="AG12" s="41" t="e">
        <f t="shared" si="9"/>
        <v>#N/A</v>
      </c>
      <c r="AH12" s="79" t="e">
        <f t="shared" si="9"/>
        <v>#N/A</v>
      </c>
    </row>
    <row r="13" spans="1:34" x14ac:dyDescent="0.3">
      <c r="A13" s="68" t="s">
        <v>193</v>
      </c>
      <c r="B13" s="41" t="s">
        <v>262</v>
      </c>
      <c r="C13" s="69">
        <v>355.20338642210601</v>
      </c>
      <c r="D13" s="69">
        <v>0.54571789056353703</v>
      </c>
      <c r="E13" s="70">
        <f t="shared" si="0"/>
        <v>71.639545954204422</v>
      </c>
      <c r="F13" s="70">
        <f t="shared" si="0"/>
        <v>2.7652084251394289</v>
      </c>
      <c r="G13" s="70">
        <f t="shared" si="1"/>
        <v>-68.874337529064988</v>
      </c>
      <c r="H13" s="71" t="s">
        <v>193</v>
      </c>
      <c r="I13" s="58" t="str">
        <f t="shared" si="2"/>
        <v/>
      </c>
      <c r="J13" s="72" t="str">
        <f t="shared" si="3"/>
        <v/>
      </c>
      <c r="R13" s="83" t="s">
        <v>263</v>
      </c>
      <c r="S13" s="84"/>
      <c r="U13" s="75" t="s">
        <v>193</v>
      </c>
      <c r="V13" s="81" t="e">
        <f t="shared" si="4"/>
        <v>#N/A</v>
      </c>
      <c r="W13" s="70">
        <f t="shared" si="5"/>
        <v>-68.874337529064988</v>
      </c>
      <c r="X13" s="70" t="e">
        <f t="shared" si="6"/>
        <v>#N/A</v>
      </c>
      <c r="Y13" s="70" t="e">
        <f t="shared" si="7"/>
        <v>#N/A</v>
      </c>
      <c r="Z13" s="78" t="e">
        <f t="shared" si="8"/>
        <v>#N/A</v>
      </c>
      <c r="AC13" s="75" t="s">
        <v>193</v>
      </c>
      <c r="AD13" s="41" t="e">
        <f t="shared" si="9"/>
        <v>#N/A</v>
      </c>
      <c r="AE13" s="41">
        <f t="shared" si="9"/>
        <v>2.7652084251394289</v>
      </c>
      <c r="AF13" s="41" t="e">
        <f t="shared" si="9"/>
        <v>#N/A</v>
      </c>
      <c r="AG13" s="41" t="e">
        <f t="shared" si="9"/>
        <v>#N/A</v>
      </c>
      <c r="AH13" s="79" t="e">
        <f t="shared" si="9"/>
        <v>#N/A</v>
      </c>
    </row>
    <row r="14" spans="1:34" x14ac:dyDescent="0.3">
      <c r="A14" s="68" t="s">
        <v>193</v>
      </c>
      <c r="B14" s="41" t="s">
        <v>264</v>
      </c>
      <c r="C14" s="69">
        <v>406.697244263811</v>
      </c>
      <c r="D14" s="69">
        <v>0.71186612861492904</v>
      </c>
      <c r="E14" s="70">
        <f t="shared" si="0"/>
        <v>81.933105024722522</v>
      </c>
      <c r="F14" s="70">
        <f t="shared" si="0"/>
        <v>2.8246896077969477</v>
      </c>
      <c r="G14" s="70">
        <f t="shared" si="1"/>
        <v>-79.108415416925581</v>
      </c>
      <c r="H14" s="71" t="s">
        <v>193</v>
      </c>
      <c r="I14" s="58" t="str">
        <f t="shared" si="2"/>
        <v/>
      </c>
      <c r="J14" s="72" t="str">
        <f t="shared" si="3"/>
        <v/>
      </c>
      <c r="R14" s="80" t="s">
        <v>258</v>
      </c>
      <c r="S14" s="71" t="s">
        <v>259</v>
      </c>
      <c r="U14" s="75" t="s">
        <v>193</v>
      </c>
      <c r="V14" s="81" t="e">
        <f t="shared" si="4"/>
        <v>#N/A</v>
      </c>
      <c r="W14" s="70">
        <f t="shared" si="5"/>
        <v>-79.108415416925581</v>
      </c>
      <c r="X14" s="70" t="e">
        <f t="shared" si="6"/>
        <v>#N/A</v>
      </c>
      <c r="Y14" s="70" t="e">
        <f t="shared" si="7"/>
        <v>#N/A</v>
      </c>
      <c r="Z14" s="78" t="e">
        <f t="shared" si="8"/>
        <v>#N/A</v>
      </c>
      <c r="AC14" s="75" t="s">
        <v>193</v>
      </c>
      <c r="AD14" s="41" t="e">
        <f t="shared" si="9"/>
        <v>#N/A</v>
      </c>
      <c r="AE14" s="41">
        <f t="shared" si="9"/>
        <v>2.8246896077969477</v>
      </c>
      <c r="AF14" s="41" t="e">
        <f t="shared" si="9"/>
        <v>#N/A</v>
      </c>
      <c r="AG14" s="41" t="e">
        <f t="shared" si="9"/>
        <v>#N/A</v>
      </c>
      <c r="AH14" s="79" t="e">
        <f t="shared" si="9"/>
        <v>#N/A</v>
      </c>
    </row>
    <row r="15" spans="1:34" x14ac:dyDescent="0.3">
      <c r="A15" s="68" t="s">
        <v>190</v>
      </c>
      <c r="B15" s="41" t="s">
        <v>265</v>
      </c>
      <c r="C15" s="69">
        <v>216.09193436585801</v>
      </c>
      <c r="D15" s="69">
        <v>178.17930500593999</v>
      </c>
      <c r="E15" s="70">
        <f t="shared" si="0"/>
        <v>43.831337186307557</v>
      </c>
      <c r="F15" s="70">
        <f t="shared" si="0"/>
        <v>66.358153889007767</v>
      </c>
      <c r="G15" s="70">
        <f t="shared" si="1"/>
        <v>22.526816702700209</v>
      </c>
      <c r="H15" s="71" t="s">
        <v>190</v>
      </c>
      <c r="I15" s="58" t="str">
        <f t="shared" si="2"/>
        <v/>
      </c>
      <c r="J15" s="72" t="str">
        <f t="shared" si="3"/>
        <v/>
      </c>
      <c r="R15" s="85">
        <v>20</v>
      </c>
      <c r="S15" s="71">
        <v>0</v>
      </c>
      <c r="U15" s="75" t="s">
        <v>190</v>
      </c>
      <c r="V15" s="81" t="e">
        <f t="shared" si="4"/>
        <v>#N/A</v>
      </c>
      <c r="W15" s="70" t="e">
        <f t="shared" si="5"/>
        <v>#N/A</v>
      </c>
      <c r="X15" s="70">
        <f t="shared" si="6"/>
        <v>22.526816702700209</v>
      </c>
      <c r="Y15" s="70" t="e">
        <f t="shared" si="7"/>
        <v>#N/A</v>
      </c>
      <c r="Z15" s="78" t="e">
        <f t="shared" si="8"/>
        <v>#N/A</v>
      </c>
      <c r="AC15" s="75" t="s">
        <v>190</v>
      </c>
      <c r="AD15" s="41" t="e">
        <f t="shared" si="9"/>
        <v>#N/A</v>
      </c>
      <c r="AE15" s="41" t="e">
        <f t="shared" si="9"/>
        <v>#N/A</v>
      </c>
      <c r="AF15" s="41">
        <f t="shared" si="9"/>
        <v>66.358153889007767</v>
      </c>
      <c r="AG15" s="41" t="e">
        <f t="shared" si="9"/>
        <v>#N/A</v>
      </c>
      <c r="AH15" s="79" t="e">
        <f t="shared" si="9"/>
        <v>#N/A</v>
      </c>
    </row>
    <row r="16" spans="1:34" ht="16.2" thickBot="1" x14ac:dyDescent="0.35">
      <c r="A16" s="68" t="s">
        <v>190</v>
      </c>
      <c r="B16" s="41" t="s">
        <v>266</v>
      </c>
      <c r="C16" s="69">
        <v>197.865703718969</v>
      </c>
      <c r="D16" s="69">
        <v>193.77499629079301</v>
      </c>
      <c r="E16" s="70">
        <f t="shared" si="0"/>
        <v>40.187936018475625</v>
      </c>
      <c r="F16" s="70">
        <f t="shared" si="0"/>
        <v>71.941422016700344</v>
      </c>
      <c r="G16" s="70">
        <f t="shared" si="1"/>
        <v>31.753485998224718</v>
      </c>
      <c r="H16" s="71" t="s">
        <v>190</v>
      </c>
      <c r="I16" s="58" t="str">
        <f t="shared" si="2"/>
        <v/>
      </c>
      <c r="J16" s="72" t="str">
        <f t="shared" si="3"/>
        <v/>
      </c>
      <c r="R16" s="86">
        <f>R15</f>
        <v>20</v>
      </c>
      <c r="S16" s="87">
        <f>S11</f>
        <v>20</v>
      </c>
      <c r="U16" s="75" t="s">
        <v>190</v>
      </c>
      <c r="V16" s="81" t="e">
        <f t="shared" si="4"/>
        <v>#N/A</v>
      </c>
      <c r="W16" s="70" t="e">
        <f t="shared" si="5"/>
        <v>#N/A</v>
      </c>
      <c r="X16" s="70">
        <f t="shared" si="6"/>
        <v>31.753485998224718</v>
      </c>
      <c r="Y16" s="70" t="e">
        <f t="shared" si="7"/>
        <v>#N/A</v>
      </c>
      <c r="Z16" s="78" t="e">
        <f t="shared" si="8"/>
        <v>#N/A</v>
      </c>
      <c r="AC16" s="75" t="s">
        <v>190</v>
      </c>
      <c r="AD16" s="41" t="e">
        <f t="shared" si="9"/>
        <v>#N/A</v>
      </c>
      <c r="AE16" s="41" t="e">
        <f t="shared" si="9"/>
        <v>#N/A</v>
      </c>
      <c r="AF16" s="41">
        <f t="shared" si="9"/>
        <v>71.941422016700344</v>
      </c>
      <c r="AG16" s="41" t="e">
        <f t="shared" si="9"/>
        <v>#N/A</v>
      </c>
      <c r="AH16" s="79" t="e">
        <f t="shared" si="9"/>
        <v>#N/A</v>
      </c>
    </row>
    <row r="17" spans="1:34" x14ac:dyDescent="0.3">
      <c r="A17" s="68" t="s">
        <v>190</v>
      </c>
      <c r="B17" s="41" t="s">
        <v>267</v>
      </c>
      <c r="C17" s="69">
        <v>211.93945428299199</v>
      </c>
      <c r="D17" s="69">
        <v>157.56774682193401</v>
      </c>
      <c r="E17" s="70">
        <f t="shared" si="0"/>
        <v>43.001261507116297</v>
      </c>
      <c r="F17" s="70">
        <f t="shared" si="0"/>
        <v>58.979201986913452</v>
      </c>
      <c r="G17" s="70">
        <f t="shared" si="1"/>
        <v>15.977940479797155</v>
      </c>
      <c r="H17" s="71" t="s">
        <v>190</v>
      </c>
      <c r="I17" s="58" t="str">
        <f t="shared" si="2"/>
        <v/>
      </c>
      <c r="J17" s="72" t="str">
        <f t="shared" si="3"/>
        <v/>
      </c>
      <c r="U17" s="75" t="s">
        <v>190</v>
      </c>
      <c r="V17" s="81" t="e">
        <f t="shared" si="4"/>
        <v>#N/A</v>
      </c>
      <c r="W17" s="70" t="e">
        <f t="shared" si="5"/>
        <v>#N/A</v>
      </c>
      <c r="X17" s="70">
        <f t="shared" si="6"/>
        <v>15.977940479797155</v>
      </c>
      <c r="Y17" s="70" t="e">
        <f t="shared" si="7"/>
        <v>#N/A</v>
      </c>
      <c r="Z17" s="78" t="e">
        <f t="shared" si="8"/>
        <v>#N/A</v>
      </c>
      <c r="AC17" s="75" t="s">
        <v>190</v>
      </c>
      <c r="AD17" s="41" t="e">
        <f t="shared" si="9"/>
        <v>#N/A</v>
      </c>
      <c r="AE17" s="41" t="e">
        <f t="shared" si="9"/>
        <v>#N/A</v>
      </c>
      <c r="AF17" s="41">
        <f t="shared" si="9"/>
        <v>58.979201986913452</v>
      </c>
      <c r="AG17" s="41" t="e">
        <f t="shared" si="9"/>
        <v>#N/A</v>
      </c>
      <c r="AH17" s="79" t="e">
        <f t="shared" si="9"/>
        <v>#N/A</v>
      </c>
    </row>
    <row r="18" spans="1:34" x14ac:dyDescent="0.3">
      <c r="A18" s="68" t="s">
        <v>189</v>
      </c>
      <c r="B18" s="41" t="s">
        <v>268</v>
      </c>
      <c r="C18" s="69">
        <v>18.5826377650924</v>
      </c>
      <c r="D18" s="69">
        <v>272.150762976453</v>
      </c>
      <c r="E18" s="70">
        <f t="shared" si="0"/>
        <v>4.3494708676828511</v>
      </c>
      <c r="F18" s="70">
        <f t="shared" si="0"/>
        <v>100</v>
      </c>
      <c r="G18" s="70">
        <f t="shared" si="1"/>
        <v>95.650529132317146</v>
      </c>
      <c r="H18" s="71" t="s">
        <v>189</v>
      </c>
      <c r="I18" s="58" t="str">
        <f t="shared" si="2"/>
        <v/>
      </c>
      <c r="J18" s="72" t="str">
        <f t="shared" si="3"/>
        <v/>
      </c>
      <c r="U18" s="75" t="s">
        <v>189</v>
      </c>
      <c r="V18" s="81" t="e">
        <f t="shared" si="4"/>
        <v>#N/A</v>
      </c>
      <c r="W18" s="70" t="e">
        <f t="shared" si="5"/>
        <v>#N/A</v>
      </c>
      <c r="X18" s="70" t="e">
        <f t="shared" si="6"/>
        <v>#N/A</v>
      </c>
      <c r="Y18" s="70">
        <f t="shared" si="7"/>
        <v>95.650529132317146</v>
      </c>
      <c r="Z18" s="78" t="e">
        <f t="shared" si="8"/>
        <v>#N/A</v>
      </c>
      <c r="AC18" s="75" t="s">
        <v>189</v>
      </c>
      <c r="AD18" s="41" t="e">
        <f t="shared" si="9"/>
        <v>#N/A</v>
      </c>
      <c r="AE18" s="41" t="e">
        <f t="shared" si="9"/>
        <v>#N/A</v>
      </c>
      <c r="AF18" s="41" t="e">
        <f t="shared" si="9"/>
        <v>#N/A</v>
      </c>
      <c r="AG18" s="41">
        <f t="shared" si="9"/>
        <v>100</v>
      </c>
      <c r="AH18" s="79" t="e">
        <f t="shared" si="9"/>
        <v>#N/A</v>
      </c>
    </row>
    <row r="19" spans="1:34" x14ac:dyDescent="0.3">
      <c r="A19" s="68" t="s">
        <v>189</v>
      </c>
      <c r="B19" s="41" t="s">
        <v>269</v>
      </c>
      <c r="C19" s="69">
        <v>8.2618210619648398</v>
      </c>
      <c r="D19" s="69">
        <v>247.99165524073399</v>
      </c>
      <c r="E19" s="70">
        <f t="shared" si="0"/>
        <v>2.2863522581544133</v>
      </c>
      <c r="F19" s="70">
        <f t="shared" si="0"/>
        <v>91.351022936358262</v>
      </c>
      <c r="G19" s="70">
        <f t="shared" si="1"/>
        <v>89.064670678203854</v>
      </c>
      <c r="H19" s="71" t="s">
        <v>189</v>
      </c>
      <c r="I19" s="58" t="str">
        <f t="shared" si="2"/>
        <v/>
      </c>
      <c r="J19" s="72" t="str">
        <f t="shared" si="3"/>
        <v/>
      </c>
      <c r="U19" s="75" t="s">
        <v>189</v>
      </c>
      <c r="V19" s="81" t="e">
        <f t="shared" si="4"/>
        <v>#N/A</v>
      </c>
      <c r="W19" s="70" t="e">
        <f t="shared" si="5"/>
        <v>#N/A</v>
      </c>
      <c r="X19" s="70" t="e">
        <f t="shared" si="6"/>
        <v>#N/A</v>
      </c>
      <c r="Y19" s="70">
        <f t="shared" si="7"/>
        <v>89.064670678203854</v>
      </c>
      <c r="Z19" s="78" t="e">
        <f t="shared" si="8"/>
        <v>#N/A</v>
      </c>
      <c r="AC19" s="75" t="s">
        <v>189</v>
      </c>
      <c r="AD19" s="41" t="e">
        <f t="shared" si="9"/>
        <v>#N/A</v>
      </c>
      <c r="AE19" s="41" t="e">
        <f t="shared" si="9"/>
        <v>#N/A</v>
      </c>
      <c r="AF19" s="41" t="e">
        <f t="shared" si="9"/>
        <v>#N/A</v>
      </c>
      <c r="AG19" s="41">
        <f t="shared" si="9"/>
        <v>91.351022936358262</v>
      </c>
      <c r="AH19" s="79" t="e">
        <f t="shared" si="9"/>
        <v>#N/A</v>
      </c>
    </row>
    <row r="20" spans="1:34" ht="16.2" thickBot="1" x14ac:dyDescent="0.35">
      <c r="A20" s="88" t="s">
        <v>189</v>
      </c>
      <c r="B20" s="59" t="s">
        <v>270</v>
      </c>
      <c r="C20" s="89">
        <v>18.5826377650924</v>
      </c>
      <c r="D20" s="89">
        <v>272.150762976453</v>
      </c>
      <c r="E20" s="90">
        <f t="shared" si="0"/>
        <v>4.3494708676828511</v>
      </c>
      <c r="F20" s="90">
        <f t="shared" si="0"/>
        <v>100</v>
      </c>
      <c r="G20" s="90">
        <f t="shared" si="1"/>
        <v>95.650529132317146</v>
      </c>
      <c r="H20" s="91" t="s">
        <v>189</v>
      </c>
      <c r="I20" s="88" t="str">
        <f t="shared" si="2"/>
        <v/>
      </c>
      <c r="J20" s="92" t="str">
        <f t="shared" si="3"/>
        <v/>
      </c>
      <c r="K20" s="66"/>
      <c r="U20" s="93" t="s">
        <v>189</v>
      </c>
      <c r="V20" s="94" t="e">
        <f t="shared" si="4"/>
        <v>#N/A</v>
      </c>
      <c r="W20" s="95" t="e">
        <f t="shared" si="5"/>
        <v>#N/A</v>
      </c>
      <c r="X20" s="95" t="e">
        <f t="shared" si="6"/>
        <v>#N/A</v>
      </c>
      <c r="Y20" s="95">
        <f t="shared" si="7"/>
        <v>95.650529132317146</v>
      </c>
      <c r="Z20" s="96" t="e">
        <f t="shared" si="8"/>
        <v>#N/A</v>
      </c>
      <c r="AC20" s="93" t="s">
        <v>189</v>
      </c>
      <c r="AD20" s="97" t="e">
        <f t="shared" si="9"/>
        <v>#N/A</v>
      </c>
      <c r="AE20" s="66" t="e">
        <f t="shared" si="9"/>
        <v>#N/A</v>
      </c>
      <c r="AF20" s="66" t="e">
        <f t="shared" si="9"/>
        <v>#N/A</v>
      </c>
      <c r="AG20" s="66">
        <f t="shared" si="9"/>
        <v>100</v>
      </c>
      <c r="AH20" s="67" t="e">
        <f t="shared" si="9"/>
        <v>#N/A</v>
      </c>
    </row>
    <row r="21" spans="1:34" x14ac:dyDescent="0.3">
      <c r="A21" s="41" t="s">
        <v>271</v>
      </c>
      <c r="B21" s="41" t="s">
        <v>272</v>
      </c>
      <c r="C21" s="69">
        <v>155.415487037584</v>
      </c>
      <c r="D21" s="69">
        <v>147.98105891423799</v>
      </c>
      <c r="E21" s="70">
        <f t="shared" si="0"/>
        <v>31.702189731814006</v>
      </c>
      <c r="F21" s="70">
        <f t="shared" si="0"/>
        <v>55.5471611707965</v>
      </c>
      <c r="G21" s="70">
        <f t="shared" si="1"/>
        <v>23.844971438982494</v>
      </c>
      <c r="H21" s="72" t="str">
        <f t="shared" ref="H21:H84" si="10">_xlfn.IFS(AND(E21&lt;$R$15,F21&lt;$S$11),"No amplification",G21&gt;$S$36,"BB",G21&lt;$S$33,"AA",AND(G21&lt;$S$36,G21&gt;$S$33),"AB")</f>
        <v>AB</v>
      </c>
      <c r="I21" s="58" t="str">
        <f t="shared" si="2"/>
        <v/>
      </c>
      <c r="J21" s="72" t="str">
        <f t="shared" si="3"/>
        <v/>
      </c>
      <c r="U21" s="75" t="s">
        <v>272</v>
      </c>
      <c r="V21" s="81" t="e">
        <f t="shared" si="4"/>
        <v>#N/A</v>
      </c>
      <c r="W21" s="70" t="e">
        <f t="shared" si="5"/>
        <v>#N/A</v>
      </c>
      <c r="X21" s="70">
        <f t="shared" si="6"/>
        <v>23.844971438982494</v>
      </c>
      <c r="Y21" s="70" t="e">
        <f t="shared" si="7"/>
        <v>#N/A</v>
      </c>
      <c r="Z21" s="78" t="e">
        <f t="shared" si="8"/>
        <v>#N/A</v>
      </c>
      <c r="AC21" s="75" t="s">
        <v>272</v>
      </c>
      <c r="AD21" s="41" t="e">
        <f t="shared" si="9"/>
        <v>#N/A</v>
      </c>
      <c r="AE21" s="41" t="e">
        <f t="shared" si="9"/>
        <v>#N/A</v>
      </c>
      <c r="AF21" s="41">
        <f t="shared" si="9"/>
        <v>55.5471611707965</v>
      </c>
      <c r="AG21" s="41" t="e">
        <f t="shared" si="9"/>
        <v>#N/A</v>
      </c>
      <c r="AH21" s="79" t="e">
        <f t="shared" si="9"/>
        <v>#N/A</v>
      </c>
    </row>
    <row r="22" spans="1:34" x14ac:dyDescent="0.3">
      <c r="A22" s="41" t="s">
        <v>273</v>
      </c>
      <c r="B22" s="41" t="s">
        <v>274</v>
      </c>
      <c r="C22" s="69">
        <v>377.03088899288002</v>
      </c>
      <c r="D22" s="69">
        <v>17.064474162994699</v>
      </c>
      <c r="E22" s="70">
        <f t="shared" si="0"/>
        <v>76.002836965820507</v>
      </c>
      <c r="F22" s="70">
        <f t="shared" si="0"/>
        <v>8.6789344485932194</v>
      </c>
      <c r="G22" s="70">
        <f t="shared" si="1"/>
        <v>-67.323902517227282</v>
      </c>
      <c r="H22" s="72" t="str">
        <f t="shared" si="10"/>
        <v>AA</v>
      </c>
      <c r="I22" s="58" t="str">
        <f t="shared" si="2"/>
        <v/>
      </c>
      <c r="J22" s="72" t="str">
        <f t="shared" si="3"/>
        <v/>
      </c>
      <c r="U22" s="75" t="s">
        <v>274</v>
      </c>
      <c r="V22" s="81" t="e">
        <f t="shared" si="4"/>
        <v>#N/A</v>
      </c>
      <c r="W22" s="70">
        <f t="shared" si="5"/>
        <v>-67.323902517227282</v>
      </c>
      <c r="X22" s="70" t="e">
        <f t="shared" si="6"/>
        <v>#N/A</v>
      </c>
      <c r="Y22" s="70" t="e">
        <f t="shared" si="7"/>
        <v>#N/A</v>
      </c>
      <c r="Z22" s="78" t="e">
        <f t="shared" si="8"/>
        <v>#N/A</v>
      </c>
      <c r="AC22" s="75" t="s">
        <v>274</v>
      </c>
      <c r="AD22" s="41" t="e">
        <f t="shared" si="9"/>
        <v>#N/A</v>
      </c>
      <c r="AE22" s="41">
        <f t="shared" si="9"/>
        <v>8.6789344485932194</v>
      </c>
      <c r="AF22" s="41" t="e">
        <f t="shared" si="9"/>
        <v>#N/A</v>
      </c>
      <c r="AG22" s="41" t="e">
        <f t="shared" si="9"/>
        <v>#N/A</v>
      </c>
      <c r="AH22" s="79" t="e">
        <f t="shared" si="9"/>
        <v>#N/A</v>
      </c>
    </row>
    <row r="23" spans="1:34" x14ac:dyDescent="0.3">
      <c r="A23" s="41" t="s">
        <v>275</v>
      </c>
      <c r="B23" s="41" t="s">
        <v>276</v>
      </c>
      <c r="C23" s="69">
        <v>332.55510853788297</v>
      </c>
      <c r="D23" s="69">
        <v>2.9118078347632901</v>
      </c>
      <c r="E23" s="70">
        <f t="shared" si="0"/>
        <v>67.112182963390694</v>
      </c>
      <c r="F23" s="70">
        <f t="shared" si="0"/>
        <v>3.6122702405739795</v>
      </c>
      <c r="G23" s="70">
        <f t="shared" si="1"/>
        <v>-63.499912722816717</v>
      </c>
      <c r="H23" s="72" t="str">
        <f t="shared" si="10"/>
        <v>AA</v>
      </c>
      <c r="I23" s="58" t="str">
        <f t="shared" si="2"/>
        <v/>
      </c>
      <c r="J23" s="72" t="str">
        <f t="shared" si="3"/>
        <v/>
      </c>
      <c r="U23" s="75" t="s">
        <v>276</v>
      </c>
      <c r="V23" s="81" t="e">
        <f t="shared" si="4"/>
        <v>#N/A</v>
      </c>
      <c r="W23" s="70">
        <f t="shared" si="5"/>
        <v>-63.499912722816717</v>
      </c>
      <c r="X23" s="70" t="e">
        <f t="shared" si="6"/>
        <v>#N/A</v>
      </c>
      <c r="Y23" s="70" t="e">
        <f t="shared" si="7"/>
        <v>#N/A</v>
      </c>
      <c r="Z23" s="78" t="e">
        <f t="shared" si="8"/>
        <v>#N/A</v>
      </c>
      <c r="AC23" s="75" t="s">
        <v>276</v>
      </c>
      <c r="AD23" s="41" t="e">
        <f t="shared" si="9"/>
        <v>#N/A</v>
      </c>
      <c r="AE23" s="41">
        <f t="shared" si="9"/>
        <v>3.6122702405739795</v>
      </c>
      <c r="AF23" s="41" t="e">
        <f t="shared" si="9"/>
        <v>#N/A</v>
      </c>
      <c r="AG23" s="41" t="e">
        <f t="shared" si="9"/>
        <v>#N/A</v>
      </c>
      <c r="AH23" s="79" t="e">
        <f t="shared" si="9"/>
        <v>#N/A</v>
      </c>
    </row>
    <row r="24" spans="1:34" x14ac:dyDescent="0.3">
      <c r="A24" s="41" t="s">
        <v>277</v>
      </c>
      <c r="B24" s="41" t="s">
        <v>278</v>
      </c>
      <c r="C24" s="69">
        <v>492.13012595659001</v>
      </c>
      <c r="D24" s="69">
        <v>3.4061370407935101</v>
      </c>
      <c r="E24" s="70">
        <f t="shared" si="0"/>
        <v>99.011033366633825</v>
      </c>
      <c r="F24" s="70">
        <f t="shared" si="0"/>
        <v>3.7892404338283607</v>
      </c>
      <c r="G24" s="70">
        <f t="shared" si="1"/>
        <v>-95.221792932805471</v>
      </c>
      <c r="H24" s="72" t="str">
        <f t="shared" si="10"/>
        <v>AA</v>
      </c>
      <c r="I24" s="58" t="str">
        <f t="shared" si="2"/>
        <v/>
      </c>
      <c r="J24" s="72" t="str">
        <f t="shared" si="3"/>
        <v/>
      </c>
      <c r="U24" s="75" t="s">
        <v>278</v>
      </c>
      <c r="V24" s="81" t="e">
        <f t="shared" si="4"/>
        <v>#N/A</v>
      </c>
      <c r="W24" s="70">
        <f t="shared" si="5"/>
        <v>-95.221792932805471</v>
      </c>
      <c r="X24" s="70" t="e">
        <f t="shared" si="6"/>
        <v>#N/A</v>
      </c>
      <c r="Y24" s="70" t="e">
        <f t="shared" si="7"/>
        <v>#N/A</v>
      </c>
      <c r="Z24" s="78" t="e">
        <f t="shared" si="8"/>
        <v>#N/A</v>
      </c>
      <c r="AC24" s="75" t="s">
        <v>278</v>
      </c>
      <c r="AD24" s="41" t="e">
        <f t="shared" si="9"/>
        <v>#N/A</v>
      </c>
      <c r="AE24" s="41">
        <f t="shared" si="9"/>
        <v>3.7892404338283607</v>
      </c>
      <c r="AF24" s="41" t="e">
        <f t="shared" si="9"/>
        <v>#N/A</v>
      </c>
      <c r="AG24" s="41" t="e">
        <f t="shared" si="9"/>
        <v>#N/A</v>
      </c>
      <c r="AH24" s="79" t="e">
        <f t="shared" si="9"/>
        <v>#N/A</v>
      </c>
    </row>
    <row r="25" spans="1:34" x14ac:dyDescent="0.3">
      <c r="A25" s="41" t="s">
        <v>279</v>
      </c>
      <c r="B25" s="41" t="s">
        <v>280</v>
      </c>
      <c r="C25" s="69">
        <v>419.40800048073601</v>
      </c>
      <c r="D25" s="69">
        <v>-2.35461560394242</v>
      </c>
      <c r="E25" s="70">
        <f t="shared" si="0"/>
        <v>84.473969613895065</v>
      </c>
      <c r="F25" s="70">
        <f t="shared" si="0"/>
        <v>1.7268870539487984</v>
      </c>
      <c r="G25" s="70">
        <f t="shared" si="1"/>
        <v>-82.747082559946264</v>
      </c>
      <c r="H25" s="72" t="str">
        <f t="shared" si="10"/>
        <v>AA</v>
      </c>
      <c r="I25" s="58" t="str">
        <f t="shared" si="2"/>
        <v/>
      </c>
      <c r="J25" s="72" t="str">
        <f t="shared" si="3"/>
        <v/>
      </c>
      <c r="U25" s="75" t="s">
        <v>280</v>
      </c>
      <c r="V25" s="81" t="e">
        <f t="shared" si="4"/>
        <v>#N/A</v>
      </c>
      <c r="W25" s="70">
        <f t="shared" si="5"/>
        <v>-82.747082559946264</v>
      </c>
      <c r="X25" s="70" t="e">
        <f t="shared" si="6"/>
        <v>#N/A</v>
      </c>
      <c r="Y25" s="70" t="e">
        <f t="shared" si="7"/>
        <v>#N/A</v>
      </c>
      <c r="Z25" s="78" t="e">
        <f t="shared" si="8"/>
        <v>#N/A</v>
      </c>
      <c r="AC25" s="75" t="s">
        <v>280</v>
      </c>
      <c r="AD25" s="41" t="e">
        <f t="shared" si="9"/>
        <v>#N/A</v>
      </c>
      <c r="AE25" s="41">
        <f t="shared" si="9"/>
        <v>1.7268870539487984</v>
      </c>
      <c r="AF25" s="41" t="e">
        <f t="shared" si="9"/>
        <v>#N/A</v>
      </c>
      <c r="AG25" s="41" t="e">
        <f t="shared" si="9"/>
        <v>#N/A</v>
      </c>
      <c r="AH25" s="79" t="e">
        <f t="shared" si="9"/>
        <v>#N/A</v>
      </c>
    </row>
    <row r="26" spans="1:34" x14ac:dyDescent="0.3">
      <c r="A26" s="41" t="s">
        <v>281</v>
      </c>
      <c r="B26" s="41" t="s">
        <v>282</v>
      </c>
      <c r="C26" s="69">
        <v>497.07746310983998</v>
      </c>
      <c r="D26" s="69">
        <v>0.60435408663261103</v>
      </c>
      <c r="E26" s="70">
        <f t="shared" si="0"/>
        <v>100</v>
      </c>
      <c r="F26" s="70">
        <f t="shared" si="0"/>
        <v>2.7862002233651064</v>
      </c>
      <c r="G26" s="70">
        <f t="shared" si="1"/>
        <v>-97.2137997766349</v>
      </c>
      <c r="H26" s="72" t="str">
        <f t="shared" si="10"/>
        <v>AA</v>
      </c>
      <c r="I26" s="58" t="str">
        <f t="shared" si="2"/>
        <v/>
      </c>
      <c r="J26" s="72" t="str">
        <f t="shared" si="3"/>
        <v/>
      </c>
      <c r="U26" s="75" t="s">
        <v>282</v>
      </c>
      <c r="V26" s="81" t="e">
        <f t="shared" si="4"/>
        <v>#N/A</v>
      </c>
      <c r="W26" s="70">
        <f t="shared" si="5"/>
        <v>-97.2137997766349</v>
      </c>
      <c r="X26" s="70" t="e">
        <f t="shared" si="6"/>
        <v>#N/A</v>
      </c>
      <c r="Y26" s="70" t="e">
        <f t="shared" si="7"/>
        <v>#N/A</v>
      </c>
      <c r="Z26" s="78" t="e">
        <f t="shared" si="8"/>
        <v>#N/A</v>
      </c>
      <c r="AC26" s="75" t="s">
        <v>282</v>
      </c>
      <c r="AD26" s="41" t="e">
        <f t="shared" si="9"/>
        <v>#N/A</v>
      </c>
      <c r="AE26" s="41">
        <f t="shared" si="9"/>
        <v>2.7862002233651064</v>
      </c>
      <c r="AF26" s="41" t="e">
        <f t="shared" si="9"/>
        <v>#N/A</v>
      </c>
      <c r="AG26" s="41" t="e">
        <f t="shared" si="9"/>
        <v>#N/A</v>
      </c>
      <c r="AH26" s="79" t="e">
        <f t="shared" si="9"/>
        <v>#N/A</v>
      </c>
    </row>
    <row r="27" spans="1:34" x14ac:dyDescent="0.3">
      <c r="A27" s="41" t="s">
        <v>283</v>
      </c>
      <c r="B27" s="41" t="s">
        <v>284</v>
      </c>
      <c r="C27" s="69">
        <v>422.08867572308299</v>
      </c>
      <c r="D27" s="69">
        <v>13.860443629718899</v>
      </c>
      <c r="E27" s="70">
        <f t="shared" si="0"/>
        <v>85.009833309343918</v>
      </c>
      <c r="F27" s="70">
        <f t="shared" si="0"/>
        <v>7.531889330178565</v>
      </c>
      <c r="G27" s="70">
        <f t="shared" si="1"/>
        <v>-77.47794397916536</v>
      </c>
      <c r="H27" s="72" t="str">
        <f t="shared" si="10"/>
        <v>AA</v>
      </c>
      <c r="I27" s="58" t="str">
        <f t="shared" si="2"/>
        <v/>
      </c>
      <c r="J27" s="72" t="str">
        <f t="shared" si="3"/>
        <v/>
      </c>
      <c r="U27" s="75" t="s">
        <v>284</v>
      </c>
      <c r="V27" s="81" t="e">
        <f t="shared" si="4"/>
        <v>#N/A</v>
      </c>
      <c r="W27" s="70">
        <f t="shared" si="5"/>
        <v>-77.47794397916536</v>
      </c>
      <c r="X27" s="70" t="e">
        <f t="shared" si="6"/>
        <v>#N/A</v>
      </c>
      <c r="Y27" s="70" t="e">
        <f t="shared" si="7"/>
        <v>#N/A</v>
      </c>
      <c r="Z27" s="78" t="e">
        <f t="shared" si="8"/>
        <v>#N/A</v>
      </c>
      <c r="AC27" s="75" t="s">
        <v>284</v>
      </c>
      <c r="AD27" s="41" t="e">
        <f t="shared" si="9"/>
        <v>#N/A</v>
      </c>
      <c r="AE27" s="41">
        <f t="shared" si="9"/>
        <v>7.531889330178565</v>
      </c>
      <c r="AF27" s="41" t="e">
        <f t="shared" si="9"/>
        <v>#N/A</v>
      </c>
      <c r="AG27" s="41" t="e">
        <f t="shared" si="9"/>
        <v>#N/A</v>
      </c>
      <c r="AH27" s="79" t="e">
        <f t="shared" si="9"/>
        <v>#N/A</v>
      </c>
    </row>
    <row r="28" spans="1:34" x14ac:dyDescent="0.3">
      <c r="A28" s="41" t="s">
        <v>285</v>
      </c>
      <c r="B28" s="41" t="s">
        <v>286</v>
      </c>
      <c r="C28" s="69">
        <v>336.061574220296</v>
      </c>
      <c r="D28" s="69">
        <v>-4.4911469025387296</v>
      </c>
      <c r="E28" s="70">
        <f t="shared" si="0"/>
        <v>67.813121155701268</v>
      </c>
      <c r="F28" s="70">
        <f t="shared" si="0"/>
        <v>0.96200739036786853</v>
      </c>
      <c r="G28" s="70">
        <f t="shared" si="1"/>
        <v>-66.851113765333395</v>
      </c>
      <c r="H28" s="72" t="str">
        <f t="shared" si="10"/>
        <v>AA</v>
      </c>
      <c r="I28" s="58" t="str">
        <f t="shared" si="2"/>
        <v/>
      </c>
      <c r="J28" s="72" t="str">
        <f t="shared" si="3"/>
        <v/>
      </c>
      <c r="U28" s="75" t="s">
        <v>286</v>
      </c>
      <c r="V28" s="81" t="e">
        <f t="shared" si="4"/>
        <v>#N/A</v>
      </c>
      <c r="W28" s="70">
        <f t="shared" si="5"/>
        <v>-66.851113765333395</v>
      </c>
      <c r="X28" s="70" t="e">
        <f t="shared" si="6"/>
        <v>#N/A</v>
      </c>
      <c r="Y28" s="70" t="e">
        <f t="shared" si="7"/>
        <v>#N/A</v>
      </c>
      <c r="Z28" s="78" t="e">
        <f t="shared" si="8"/>
        <v>#N/A</v>
      </c>
      <c r="AC28" s="75" t="s">
        <v>286</v>
      </c>
      <c r="AD28" s="41" t="e">
        <f t="shared" si="9"/>
        <v>#N/A</v>
      </c>
      <c r="AE28" s="41">
        <f t="shared" si="9"/>
        <v>0.96200739036786853</v>
      </c>
      <c r="AF28" s="41" t="e">
        <f t="shared" si="9"/>
        <v>#N/A</v>
      </c>
      <c r="AG28" s="41" t="e">
        <f t="shared" si="9"/>
        <v>#N/A</v>
      </c>
      <c r="AH28" s="79" t="e">
        <f t="shared" si="9"/>
        <v>#N/A</v>
      </c>
    </row>
    <row r="29" spans="1:34" x14ac:dyDescent="0.3">
      <c r="A29" s="41" t="s">
        <v>287</v>
      </c>
      <c r="B29" s="41" t="s">
        <v>288</v>
      </c>
      <c r="C29" s="69">
        <v>241.94374558515099</v>
      </c>
      <c r="D29" s="69">
        <v>2.9050776110398102</v>
      </c>
      <c r="E29" s="70">
        <f t="shared" si="0"/>
        <v>48.999082564478734</v>
      </c>
      <c r="F29" s="70">
        <f t="shared" si="0"/>
        <v>3.6098608158860177</v>
      </c>
      <c r="G29" s="70">
        <f t="shared" si="1"/>
        <v>-45.389221748592718</v>
      </c>
      <c r="H29" s="72" t="str">
        <f t="shared" si="10"/>
        <v>AA</v>
      </c>
      <c r="I29" s="58" t="str">
        <f t="shared" si="2"/>
        <v/>
      </c>
      <c r="J29" s="72" t="str">
        <f t="shared" si="3"/>
        <v/>
      </c>
      <c r="U29" s="75" t="s">
        <v>288</v>
      </c>
      <c r="V29" s="81" t="e">
        <f t="shared" si="4"/>
        <v>#N/A</v>
      </c>
      <c r="W29" s="70">
        <f t="shared" si="5"/>
        <v>-45.389221748592718</v>
      </c>
      <c r="X29" s="70" t="e">
        <f t="shared" si="6"/>
        <v>#N/A</v>
      </c>
      <c r="Y29" s="70" t="e">
        <f t="shared" si="7"/>
        <v>#N/A</v>
      </c>
      <c r="Z29" s="78" t="e">
        <f t="shared" si="8"/>
        <v>#N/A</v>
      </c>
      <c r="AC29" s="75" t="s">
        <v>288</v>
      </c>
      <c r="AD29" s="41" t="e">
        <f t="shared" si="9"/>
        <v>#N/A</v>
      </c>
      <c r="AE29" s="41">
        <f t="shared" si="9"/>
        <v>3.6098608158860177</v>
      </c>
      <c r="AF29" s="41" t="e">
        <f t="shared" si="9"/>
        <v>#N/A</v>
      </c>
      <c r="AG29" s="41" t="e">
        <f t="shared" si="9"/>
        <v>#N/A</v>
      </c>
      <c r="AH29" s="79" t="e">
        <f t="shared" si="9"/>
        <v>#N/A</v>
      </c>
    </row>
    <row r="30" spans="1:34" x14ac:dyDescent="0.3">
      <c r="A30" s="41" t="s">
        <v>289</v>
      </c>
      <c r="B30" s="41" t="s">
        <v>290</v>
      </c>
      <c r="C30" s="69">
        <v>238.95455475611601</v>
      </c>
      <c r="D30" s="69">
        <v>8.9189419273539006</v>
      </c>
      <c r="E30" s="70">
        <f t="shared" si="0"/>
        <v>48.401546981374644</v>
      </c>
      <c r="F30" s="70">
        <f t="shared" si="0"/>
        <v>5.762828346998611</v>
      </c>
      <c r="G30" s="70">
        <f t="shared" si="1"/>
        <v>-42.638718634376033</v>
      </c>
      <c r="H30" s="72" t="str">
        <f t="shared" si="10"/>
        <v>AA</v>
      </c>
      <c r="I30" s="58" t="str">
        <f t="shared" si="2"/>
        <v/>
      </c>
      <c r="J30" s="72" t="str">
        <f t="shared" si="3"/>
        <v/>
      </c>
      <c r="U30" s="75" t="s">
        <v>290</v>
      </c>
      <c r="V30" s="81" t="e">
        <f t="shared" si="4"/>
        <v>#N/A</v>
      </c>
      <c r="W30" s="70">
        <f t="shared" si="5"/>
        <v>-42.638718634376033</v>
      </c>
      <c r="X30" s="70" t="e">
        <f t="shared" si="6"/>
        <v>#N/A</v>
      </c>
      <c r="Y30" s="70" t="e">
        <f t="shared" si="7"/>
        <v>#N/A</v>
      </c>
      <c r="Z30" s="78" t="e">
        <f t="shared" si="8"/>
        <v>#N/A</v>
      </c>
      <c r="AC30" s="75" t="s">
        <v>290</v>
      </c>
      <c r="AD30" s="41" t="e">
        <f t="shared" si="9"/>
        <v>#N/A</v>
      </c>
      <c r="AE30" s="41">
        <f t="shared" si="9"/>
        <v>5.762828346998611</v>
      </c>
      <c r="AF30" s="41" t="e">
        <f t="shared" si="9"/>
        <v>#N/A</v>
      </c>
      <c r="AG30" s="41" t="e">
        <f t="shared" si="9"/>
        <v>#N/A</v>
      </c>
      <c r="AH30" s="79" t="e">
        <f t="shared" si="9"/>
        <v>#N/A</v>
      </c>
    </row>
    <row r="31" spans="1:34" ht="16.2" thickBot="1" x14ac:dyDescent="0.35">
      <c r="A31" s="41" t="s">
        <v>291</v>
      </c>
      <c r="B31" s="41" t="s">
        <v>292</v>
      </c>
      <c r="C31" s="69">
        <v>316.29160852793899</v>
      </c>
      <c r="D31" s="69">
        <v>3.8317046720871999</v>
      </c>
      <c r="E31" s="70">
        <f t="shared" si="0"/>
        <v>63.861129244316942</v>
      </c>
      <c r="F31" s="70">
        <f t="shared" si="0"/>
        <v>3.9415939363811701</v>
      </c>
      <c r="G31" s="70">
        <f t="shared" si="1"/>
        <v>-59.919535307935774</v>
      </c>
      <c r="H31" s="72" t="str">
        <f t="shared" si="10"/>
        <v>AA</v>
      </c>
      <c r="I31" s="58" t="str">
        <f t="shared" si="2"/>
        <v/>
      </c>
      <c r="J31" s="72" t="str">
        <f t="shared" si="3"/>
        <v/>
      </c>
      <c r="U31" s="75" t="s">
        <v>292</v>
      </c>
      <c r="V31" s="81" t="e">
        <f t="shared" si="4"/>
        <v>#N/A</v>
      </c>
      <c r="W31" s="70">
        <f t="shared" si="5"/>
        <v>-59.919535307935774</v>
      </c>
      <c r="X31" s="70" t="e">
        <f t="shared" si="6"/>
        <v>#N/A</v>
      </c>
      <c r="Y31" s="70" t="e">
        <f t="shared" si="7"/>
        <v>#N/A</v>
      </c>
      <c r="Z31" s="78" t="e">
        <f t="shared" si="8"/>
        <v>#N/A</v>
      </c>
      <c r="AC31" s="75" t="s">
        <v>292</v>
      </c>
      <c r="AD31" s="41" t="e">
        <f t="shared" si="9"/>
        <v>#N/A</v>
      </c>
      <c r="AE31" s="41">
        <f t="shared" si="9"/>
        <v>3.9415939363811701</v>
      </c>
      <c r="AF31" s="41" t="e">
        <f t="shared" si="9"/>
        <v>#N/A</v>
      </c>
      <c r="AG31" s="41" t="e">
        <f t="shared" si="9"/>
        <v>#N/A</v>
      </c>
      <c r="AH31" s="79" t="e">
        <f t="shared" si="9"/>
        <v>#N/A</v>
      </c>
    </row>
    <row r="32" spans="1:34" x14ac:dyDescent="0.3">
      <c r="A32" s="41" t="s">
        <v>293</v>
      </c>
      <c r="B32" s="41" t="s">
        <v>294</v>
      </c>
      <c r="C32" s="69">
        <v>381.45738103785197</v>
      </c>
      <c r="D32" s="69">
        <v>8.1893912670449591</v>
      </c>
      <c r="E32" s="70">
        <f t="shared" si="0"/>
        <v>76.887687300401481</v>
      </c>
      <c r="F32" s="70">
        <f t="shared" si="0"/>
        <v>5.5016487125186648</v>
      </c>
      <c r="G32" s="70">
        <f t="shared" si="1"/>
        <v>-71.386038587882823</v>
      </c>
      <c r="H32" s="72" t="str">
        <f t="shared" si="10"/>
        <v>AA</v>
      </c>
      <c r="I32" s="58" t="str">
        <f t="shared" si="2"/>
        <v/>
      </c>
      <c r="J32" s="72" t="str">
        <f t="shared" si="3"/>
        <v/>
      </c>
      <c r="R32" s="73" t="s">
        <v>295</v>
      </c>
      <c r="S32" s="74"/>
      <c r="U32" s="75" t="s">
        <v>294</v>
      </c>
      <c r="V32" s="81" t="e">
        <f t="shared" si="4"/>
        <v>#N/A</v>
      </c>
      <c r="W32" s="70">
        <f t="shared" si="5"/>
        <v>-71.386038587882823</v>
      </c>
      <c r="X32" s="70" t="e">
        <f t="shared" si="6"/>
        <v>#N/A</v>
      </c>
      <c r="Y32" s="70" t="e">
        <f t="shared" si="7"/>
        <v>#N/A</v>
      </c>
      <c r="Z32" s="78" t="e">
        <f t="shared" si="8"/>
        <v>#N/A</v>
      </c>
      <c r="AC32" s="75" t="s">
        <v>294</v>
      </c>
      <c r="AD32" s="41" t="e">
        <f t="shared" si="9"/>
        <v>#N/A</v>
      </c>
      <c r="AE32" s="41">
        <f t="shared" si="9"/>
        <v>5.5016487125186648</v>
      </c>
      <c r="AF32" s="41" t="e">
        <f t="shared" si="9"/>
        <v>#N/A</v>
      </c>
      <c r="AG32" s="41" t="e">
        <f t="shared" si="9"/>
        <v>#N/A</v>
      </c>
      <c r="AH32" s="79" t="e">
        <f t="shared" si="9"/>
        <v>#N/A</v>
      </c>
    </row>
    <row r="33" spans="1:34" x14ac:dyDescent="0.3">
      <c r="A33" s="41" t="s">
        <v>296</v>
      </c>
      <c r="B33" s="41" t="s">
        <v>297</v>
      </c>
      <c r="C33" s="69">
        <v>353.70845762347699</v>
      </c>
      <c r="D33" s="69">
        <v>-1.6044967579559899</v>
      </c>
      <c r="E33" s="70">
        <f t="shared" si="0"/>
        <v>71.340711519577084</v>
      </c>
      <c r="F33" s="70">
        <f t="shared" si="0"/>
        <v>1.9954301129438932</v>
      </c>
      <c r="G33" s="70">
        <f t="shared" si="1"/>
        <v>-69.345281406633191</v>
      </c>
      <c r="H33" s="72" t="str">
        <f t="shared" si="10"/>
        <v>AA</v>
      </c>
      <c r="I33" s="58" t="str">
        <f t="shared" si="2"/>
        <v/>
      </c>
      <c r="J33" s="72" t="str">
        <f t="shared" si="3"/>
        <v/>
      </c>
      <c r="R33" s="68">
        <v>0</v>
      </c>
      <c r="S33" s="82">
        <v>-15</v>
      </c>
      <c r="U33" s="75" t="s">
        <v>297</v>
      </c>
      <c r="V33" s="81" t="e">
        <f t="shared" si="4"/>
        <v>#N/A</v>
      </c>
      <c r="W33" s="70">
        <f t="shared" si="5"/>
        <v>-69.345281406633191</v>
      </c>
      <c r="X33" s="70" t="e">
        <f t="shared" si="6"/>
        <v>#N/A</v>
      </c>
      <c r="Y33" s="70" t="e">
        <f t="shared" si="7"/>
        <v>#N/A</v>
      </c>
      <c r="Z33" s="78" t="e">
        <f t="shared" si="8"/>
        <v>#N/A</v>
      </c>
      <c r="AC33" s="75" t="s">
        <v>297</v>
      </c>
      <c r="AD33" s="41" t="e">
        <f t="shared" si="9"/>
        <v>#N/A</v>
      </c>
      <c r="AE33" s="41">
        <f t="shared" si="9"/>
        <v>1.9954301129438932</v>
      </c>
      <c r="AF33" s="41" t="e">
        <f t="shared" si="9"/>
        <v>#N/A</v>
      </c>
      <c r="AG33" s="41" t="e">
        <f t="shared" si="9"/>
        <v>#N/A</v>
      </c>
      <c r="AH33" s="79" t="e">
        <f t="shared" si="9"/>
        <v>#N/A</v>
      </c>
    </row>
    <row r="34" spans="1:34" x14ac:dyDescent="0.3">
      <c r="A34" s="41" t="s">
        <v>298</v>
      </c>
      <c r="B34" s="41" t="s">
        <v>299</v>
      </c>
      <c r="C34" s="69">
        <v>322.55835766209799</v>
      </c>
      <c r="D34" s="69">
        <v>16.460549429893302</v>
      </c>
      <c r="E34" s="70">
        <f t="shared" si="0"/>
        <v>65.113844715565619</v>
      </c>
      <c r="F34" s="70">
        <f t="shared" si="0"/>
        <v>8.4627289818227194</v>
      </c>
      <c r="G34" s="70">
        <f t="shared" si="1"/>
        <v>-56.651115733742898</v>
      </c>
      <c r="H34" s="72" t="str">
        <f t="shared" si="10"/>
        <v>AA</v>
      </c>
      <c r="I34" s="58" t="str">
        <f t="shared" si="2"/>
        <v/>
      </c>
      <c r="J34" s="72" t="str">
        <f t="shared" si="3"/>
        <v/>
      </c>
      <c r="R34" s="68">
        <v>100</v>
      </c>
      <c r="S34" s="71">
        <f>S33</f>
        <v>-15</v>
      </c>
      <c r="U34" s="75" t="s">
        <v>299</v>
      </c>
      <c r="V34" s="81" t="e">
        <f t="shared" si="4"/>
        <v>#N/A</v>
      </c>
      <c r="W34" s="70">
        <f t="shared" si="5"/>
        <v>-56.651115733742898</v>
      </c>
      <c r="X34" s="70" t="e">
        <f t="shared" si="6"/>
        <v>#N/A</v>
      </c>
      <c r="Y34" s="70" t="e">
        <f t="shared" si="7"/>
        <v>#N/A</v>
      </c>
      <c r="Z34" s="78" t="e">
        <f t="shared" si="8"/>
        <v>#N/A</v>
      </c>
      <c r="AC34" s="75" t="s">
        <v>299</v>
      </c>
      <c r="AD34" s="41" t="e">
        <f t="shared" si="9"/>
        <v>#N/A</v>
      </c>
      <c r="AE34" s="41">
        <f t="shared" si="9"/>
        <v>8.4627289818227194</v>
      </c>
      <c r="AF34" s="41" t="e">
        <f t="shared" si="9"/>
        <v>#N/A</v>
      </c>
      <c r="AG34" s="41" t="e">
        <f t="shared" si="9"/>
        <v>#N/A</v>
      </c>
      <c r="AH34" s="79" t="e">
        <f t="shared" si="9"/>
        <v>#N/A</v>
      </c>
    </row>
    <row r="35" spans="1:34" x14ac:dyDescent="0.3">
      <c r="A35" s="41" t="s">
        <v>300</v>
      </c>
      <c r="B35" s="41" t="s">
        <v>301</v>
      </c>
      <c r="C35" s="69">
        <v>391.58418330307302</v>
      </c>
      <c r="D35" s="69">
        <v>-7.17831325937368</v>
      </c>
      <c r="E35" s="70">
        <f t="shared" si="0"/>
        <v>78.912022661580878</v>
      </c>
      <c r="F35" s="70">
        <f t="shared" si="0"/>
        <v>0</v>
      </c>
      <c r="G35" s="70">
        <f t="shared" si="1"/>
        <v>-78.912022661580878</v>
      </c>
      <c r="H35" s="72" t="str">
        <f t="shared" si="10"/>
        <v>AA</v>
      </c>
      <c r="I35" s="58" t="str">
        <f t="shared" si="2"/>
        <v/>
      </c>
      <c r="J35" s="72" t="str">
        <f t="shared" si="3"/>
        <v/>
      </c>
      <c r="R35" s="83" t="s">
        <v>302</v>
      </c>
      <c r="S35" s="84"/>
      <c r="U35" s="75" t="s">
        <v>301</v>
      </c>
      <c r="V35" s="81" t="e">
        <f t="shared" si="4"/>
        <v>#N/A</v>
      </c>
      <c r="W35" s="70">
        <f t="shared" si="5"/>
        <v>-78.912022661580878</v>
      </c>
      <c r="X35" s="70" t="e">
        <f t="shared" si="6"/>
        <v>#N/A</v>
      </c>
      <c r="Y35" s="70" t="e">
        <f t="shared" si="7"/>
        <v>#N/A</v>
      </c>
      <c r="Z35" s="78" t="e">
        <f t="shared" si="8"/>
        <v>#N/A</v>
      </c>
      <c r="AC35" s="75" t="s">
        <v>301</v>
      </c>
      <c r="AD35" s="41" t="e">
        <f t="shared" si="9"/>
        <v>#N/A</v>
      </c>
      <c r="AE35" s="41">
        <f t="shared" si="9"/>
        <v>0</v>
      </c>
      <c r="AF35" s="41" t="e">
        <f t="shared" si="9"/>
        <v>#N/A</v>
      </c>
      <c r="AG35" s="41" t="e">
        <f t="shared" si="9"/>
        <v>#N/A</v>
      </c>
      <c r="AH35" s="79" t="e">
        <f t="shared" si="9"/>
        <v>#N/A</v>
      </c>
    </row>
    <row r="36" spans="1:34" x14ac:dyDescent="0.3">
      <c r="A36" s="41" t="s">
        <v>303</v>
      </c>
      <c r="B36" s="41" t="s">
        <v>304</v>
      </c>
      <c r="C36" s="69">
        <v>427.56990170768802</v>
      </c>
      <c r="D36" s="69">
        <v>-6.7733090533238297E-2</v>
      </c>
      <c r="E36" s="70">
        <f t="shared" si="0"/>
        <v>86.105523665751718</v>
      </c>
      <c r="F36" s="70">
        <f t="shared" si="0"/>
        <v>2.5455925550826852</v>
      </c>
      <c r="G36" s="70">
        <f t="shared" si="1"/>
        <v>-83.559931110669027</v>
      </c>
      <c r="H36" s="72" t="str">
        <f t="shared" si="10"/>
        <v>AA</v>
      </c>
      <c r="I36" s="58" t="str">
        <f t="shared" si="2"/>
        <v/>
      </c>
      <c r="J36" s="72" t="str">
        <f t="shared" si="3"/>
        <v/>
      </c>
      <c r="R36" s="68">
        <v>0</v>
      </c>
      <c r="S36" s="82">
        <v>40</v>
      </c>
      <c r="U36" s="75" t="s">
        <v>304</v>
      </c>
      <c r="V36" s="81" t="e">
        <f t="shared" si="4"/>
        <v>#N/A</v>
      </c>
      <c r="W36" s="70">
        <f t="shared" si="5"/>
        <v>-83.559931110669027</v>
      </c>
      <c r="X36" s="70" t="e">
        <f t="shared" si="6"/>
        <v>#N/A</v>
      </c>
      <c r="Y36" s="70" t="e">
        <f t="shared" si="7"/>
        <v>#N/A</v>
      </c>
      <c r="Z36" s="78" t="e">
        <f t="shared" si="8"/>
        <v>#N/A</v>
      </c>
      <c r="AC36" s="75" t="s">
        <v>304</v>
      </c>
      <c r="AD36" s="41" t="e">
        <f t="shared" si="9"/>
        <v>#N/A</v>
      </c>
      <c r="AE36" s="41">
        <f t="shared" si="9"/>
        <v>2.5455925550826852</v>
      </c>
      <c r="AF36" s="41" t="e">
        <f t="shared" si="9"/>
        <v>#N/A</v>
      </c>
      <c r="AG36" s="41" t="e">
        <f t="shared" si="9"/>
        <v>#N/A</v>
      </c>
      <c r="AH36" s="79" t="e">
        <f t="shared" si="9"/>
        <v>#N/A</v>
      </c>
    </row>
    <row r="37" spans="1:34" ht="16.2" thickBot="1" x14ac:dyDescent="0.35">
      <c r="A37" s="41" t="s">
        <v>305</v>
      </c>
      <c r="B37" s="41" t="s">
        <v>306</v>
      </c>
      <c r="C37" s="69">
        <v>343.00971783743603</v>
      </c>
      <c r="D37" s="69">
        <v>11.440922484603099</v>
      </c>
      <c r="E37" s="70">
        <f t="shared" si="0"/>
        <v>69.202046548965342</v>
      </c>
      <c r="F37" s="70">
        <f t="shared" si="0"/>
        <v>6.6656991083367503</v>
      </c>
      <c r="G37" s="70">
        <f t="shared" si="1"/>
        <v>-62.536347440628589</v>
      </c>
      <c r="H37" s="72" t="str">
        <f t="shared" si="10"/>
        <v>AA</v>
      </c>
      <c r="I37" s="58" t="str">
        <f t="shared" si="2"/>
        <v/>
      </c>
      <c r="J37" s="72" t="str">
        <f t="shared" si="3"/>
        <v/>
      </c>
      <c r="R37" s="98">
        <v>100</v>
      </c>
      <c r="S37" s="87">
        <f>S36</f>
        <v>40</v>
      </c>
      <c r="U37" s="75" t="s">
        <v>306</v>
      </c>
      <c r="V37" s="81" t="e">
        <f t="shared" si="4"/>
        <v>#N/A</v>
      </c>
      <c r="W37" s="70">
        <f t="shared" si="5"/>
        <v>-62.536347440628589</v>
      </c>
      <c r="X37" s="70" t="e">
        <f t="shared" si="6"/>
        <v>#N/A</v>
      </c>
      <c r="Y37" s="70" t="e">
        <f t="shared" si="7"/>
        <v>#N/A</v>
      </c>
      <c r="Z37" s="78" t="e">
        <f t="shared" si="8"/>
        <v>#N/A</v>
      </c>
      <c r="AC37" s="75" t="s">
        <v>306</v>
      </c>
      <c r="AD37" s="41" t="e">
        <f t="shared" si="9"/>
        <v>#N/A</v>
      </c>
      <c r="AE37" s="41">
        <f t="shared" si="9"/>
        <v>6.6656991083367503</v>
      </c>
      <c r="AF37" s="41" t="e">
        <f t="shared" si="9"/>
        <v>#N/A</v>
      </c>
      <c r="AG37" s="41" t="e">
        <f t="shared" si="9"/>
        <v>#N/A</v>
      </c>
      <c r="AH37" s="79" t="e">
        <f t="shared" si="9"/>
        <v>#N/A</v>
      </c>
    </row>
    <row r="38" spans="1:34" ht="16.2" thickBot="1" x14ac:dyDescent="0.35">
      <c r="A38" s="41" t="s">
        <v>307</v>
      </c>
      <c r="B38" s="41" t="s">
        <v>308</v>
      </c>
      <c r="C38" s="69">
        <v>389.452804136363</v>
      </c>
      <c r="D38" s="69">
        <v>12.097645781913499</v>
      </c>
      <c r="E38" s="70">
        <f t="shared" si="0"/>
        <v>78.485962578422146</v>
      </c>
      <c r="F38" s="70">
        <f t="shared" si="0"/>
        <v>6.9008064971414704</v>
      </c>
      <c r="G38" s="70">
        <f t="shared" si="1"/>
        <v>-71.585156081280672</v>
      </c>
      <c r="H38" s="72" t="str">
        <f t="shared" si="10"/>
        <v>AA</v>
      </c>
      <c r="I38" s="58" t="str">
        <f t="shared" si="2"/>
        <v/>
      </c>
      <c r="J38" s="72" t="str">
        <f t="shared" si="3"/>
        <v/>
      </c>
      <c r="R38" s="99" t="s">
        <v>309</v>
      </c>
      <c r="S38" s="100">
        <v>2</v>
      </c>
      <c r="U38" s="75" t="s">
        <v>308</v>
      </c>
      <c r="V38" s="81" t="e">
        <f t="shared" si="4"/>
        <v>#N/A</v>
      </c>
      <c r="W38" s="70">
        <f t="shared" si="5"/>
        <v>-71.585156081280672</v>
      </c>
      <c r="X38" s="70" t="e">
        <f t="shared" si="6"/>
        <v>#N/A</v>
      </c>
      <c r="Y38" s="70" t="e">
        <f t="shared" si="7"/>
        <v>#N/A</v>
      </c>
      <c r="Z38" s="78" t="e">
        <f t="shared" si="8"/>
        <v>#N/A</v>
      </c>
      <c r="AC38" s="75" t="s">
        <v>308</v>
      </c>
      <c r="AD38" s="41" t="e">
        <f t="shared" si="9"/>
        <v>#N/A</v>
      </c>
      <c r="AE38" s="41">
        <f t="shared" si="9"/>
        <v>6.9008064971414704</v>
      </c>
      <c r="AF38" s="41" t="e">
        <f t="shared" si="9"/>
        <v>#N/A</v>
      </c>
      <c r="AG38" s="41" t="e">
        <f t="shared" si="9"/>
        <v>#N/A</v>
      </c>
      <c r="AH38" s="79" t="e">
        <f t="shared" si="9"/>
        <v>#N/A</v>
      </c>
    </row>
    <row r="39" spans="1:34" x14ac:dyDescent="0.3">
      <c r="A39" s="41" t="s">
        <v>310</v>
      </c>
      <c r="B39" s="41" t="s">
        <v>311</v>
      </c>
      <c r="C39" s="69">
        <v>441.63274865257802</v>
      </c>
      <c r="D39" s="69">
        <v>-2.91769651360937</v>
      </c>
      <c r="E39" s="70">
        <f t="shared" si="0"/>
        <v>88.916669534291429</v>
      </c>
      <c r="F39" s="70">
        <f t="shared" si="0"/>
        <v>1.5253037038533135</v>
      </c>
      <c r="G39" s="70">
        <f t="shared" si="1"/>
        <v>-87.391365830438119</v>
      </c>
      <c r="H39" s="72" t="str">
        <f t="shared" si="10"/>
        <v>AA</v>
      </c>
      <c r="I39" s="58" t="str">
        <f t="shared" si="2"/>
        <v/>
      </c>
      <c r="J39" s="72" t="str">
        <f t="shared" si="3"/>
        <v/>
      </c>
      <c r="U39" s="75" t="s">
        <v>311</v>
      </c>
      <c r="V39" s="81" t="e">
        <f t="shared" si="4"/>
        <v>#N/A</v>
      </c>
      <c r="W39" s="70">
        <f t="shared" si="5"/>
        <v>-87.391365830438119</v>
      </c>
      <c r="X39" s="70" t="e">
        <f t="shared" si="6"/>
        <v>#N/A</v>
      </c>
      <c r="Y39" s="70" t="e">
        <f t="shared" si="7"/>
        <v>#N/A</v>
      </c>
      <c r="Z39" s="78" t="e">
        <f t="shared" si="8"/>
        <v>#N/A</v>
      </c>
      <c r="AC39" s="75" t="s">
        <v>311</v>
      </c>
      <c r="AD39" s="41" t="e">
        <f t="shared" si="9"/>
        <v>#N/A</v>
      </c>
      <c r="AE39" s="41">
        <f t="shared" si="9"/>
        <v>1.5253037038533135</v>
      </c>
      <c r="AF39" s="41" t="e">
        <f t="shared" si="9"/>
        <v>#N/A</v>
      </c>
      <c r="AG39" s="41" t="e">
        <f t="shared" si="9"/>
        <v>#N/A</v>
      </c>
      <c r="AH39" s="79" t="e">
        <f t="shared" si="9"/>
        <v>#N/A</v>
      </c>
    </row>
    <row r="40" spans="1:34" x14ac:dyDescent="0.3">
      <c r="A40" s="41" t="s">
        <v>312</v>
      </c>
      <c r="B40" s="41" t="s">
        <v>313</v>
      </c>
      <c r="C40" s="69">
        <v>374.14189896313002</v>
      </c>
      <c r="D40" s="69">
        <v>12.477528461962899</v>
      </c>
      <c r="E40" s="70">
        <f t="shared" si="0"/>
        <v>75.42533139968512</v>
      </c>
      <c r="F40" s="70">
        <f t="shared" si="0"/>
        <v>7.0368047559581353</v>
      </c>
      <c r="G40" s="70">
        <f t="shared" si="1"/>
        <v>-68.388526643726991</v>
      </c>
      <c r="H40" s="72" t="str">
        <f t="shared" si="10"/>
        <v>AA</v>
      </c>
      <c r="I40" s="58" t="str">
        <f t="shared" si="2"/>
        <v/>
      </c>
      <c r="J40" s="72" t="str">
        <f t="shared" si="3"/>
        <v/>
      </c>
      <c r="U40" s="75" t="s">
        <v>313</v>
      </c>
      <c r="V40" s="81" t="e">
        <f t="shared" si="4"/>
        <v>#N/A</v>
      </c>
      <c r="W40" s="70">
        <f t="shared" si="5"/>
        <v>-68.388526643726991</v>
      </c>
      <c r="X40" s="70" t="e">
        <f t="shared" si="6"/>
        <v>#N/A</v>
      </c>
      <c r="Y40" s="70" t="e">
        <f t="shared" si="7"/>
        <v>#N/A</v>
      </c>
      <c r="Z40" s="78" t="e">
        <f t="shared" si="8"/>
        <v>#N/A</v>
      </c>
      <c r="AC40" s="75" t="s">
        <v>313</v>
      </c>
      <c r="AD40" s="41" t="e">
        <f t="shared" si="9"/>
        <v>#N/A</v>
      </c>
      <c r="AE40" s="41">
        <f t="shared" si="9"/>
        <v>7.0368047559581353</v>
      </c>
      <c r="AF40" s="41" t="e">
        <f t="shared" si="9"/>
        <v>#N/A</v>
      </c>
      <c r="AG40" s="41" t="e">
        <f t="shared" si="9"/>
        <v>#N/A</v>
      </c>
      <c r="AH40" s="79" t="e">
        <f t="shared" si="9"/>
        <v>#N/A</v>
      </c>
    </row>
    <row r="41" spans="1:34" x14ac:dyDescent="0.3">
      <c r="A41" s="41" t="s">
        <v>314</v>
      </c>
      <c r="B41" s="41" t="s">
        <v>315</v>
      </c>
      <c r="C41" s="69">
        <v>360.38581104658198</v>
      </c>
      <c r="D41" s="69">
        <v>-2.5634790604758599</v>
      </c>
      <c r="E41" s="70">
        <f t="shared" ref="E41:F72" si="11">(C41-MIN(C$9:C$104))/(MAX(C$9:C$104)-MIN(C$9:C$104))*100</f>
        <v>72.675506284940141</v>
      </c>
      <c r="F41" s="70">
        <f t="shared" si="11"/>
        <v>1.6521137939115564</v>
      </c>
      <c r="G41" s="70">
        <f t="shared" si="1"/>
        <v>-71.023392491028588</v>
      </c>
      <c r="H41" s="72" t="str">
        <f t="shared" si="10"/>
        <v>AA</v>
      </c>
      <c r="I41" s="58" t="str">
        <f t="shared" si="2"/>
        <v/>
      </c>
      <c r="J41" s="72" t="str">
        <f t="shared" si="3"/>
        <v/>
      </c>
      <c r="U41" s="75" t="s">
        <v>315</v>
      </c>
      <c r="V41" s="81" t="e">
        <f t="shared" si="4"/>
        <v>#N/A</v>
      </c>
      <c r="W41" s="70">
        <f t="shared" si="5"/>
        <v>-71.023392491028588</v>
      </c>
      <c r="X41" s="70" t="e">
        <f t="shared" si="6"/>
        <v>#N/A</v>
      </c>
      <c r="Y41" s="70" t="e">
        <f t="shared" si="7"/>
        <v>#N/A</v>
      </c>
      <c r="Z41" s="78" t="e">
        <f t="shared" si="8"/>
        <v>#N/A</v>
      </c>
      <c r="AC41" s="75" t="s">
        <v>315</v>
      </c>
      <c r="AD41" s="41" t="e">
        <f t="shared" ref="AD41:AH72" si="12">IF(V41&lt;&gt;"#N/A",$F41,"")</f>
        <v>#N/A</v>
      </c>
      <c r="AE41" s="41">
        <f t="shared" si="12"/>
        <v>1.6521137939115564</v>
      </c>
      <c r="AF41" s="41" t="e">
        <f t="shared" si="12"/>
        <v>#N/A</v>
      </c>
      <c r="AG41" s="41" t="e">
        <f t="shared" si="12"/>
        <v>#N/A</v>
      </c>
      <c r="AH41" s="79" t="e">
        <f t="shared" si="12"/>
        <v>#N/A</v>
      </c>
    </row>
    <row r="42" spans="1:34" x14ac:dyDescent="0.3">
      <c r="A42" s="41" t="s">
        <v>316</v>
      </c>
      <c r="B42" s="41" t="s">
        <v>317</v>
      </c>
      <c r="C42" s="69">
        <v>285.19419121381799</v>
      </c>
      <c r="D42" s="69">
        <v>2.6820413951863902</v>
      </c>
      <c r="E42" s="70">
        <f t="shared" si="11"/>
        <v>57.644793636923296</v>
      </c>
      <c r="F42" s="70">
        <f t="shared" si="11"/>
        <v>3.5300136983359924</v>
      </c>
      <c r="G42" s="70">
        <f t="shared" si="1"/>
        <v>-54.114779938587304</v>
      </c>
      <c r="H42" s="72" t="str">
        <f t="shared" si="10"/>
        <v>AA</v>
      </c>
      <c r="I42" s="58" t="str">
        <f t="shared" si="2"/>
        <v/>
      </c>
      <c r="J42" s="72" t="str">
        <f t="shared" si="3"/>
        <v/>
      </c>
      <c r="U42" s="75" t="s">
        <v>317</v>
      </c>
      <c r="V42" s="81" t="e">
        <f t="shared" si="4"/>
        <v>#N/A</v>
      </c>
      <c r="W42" s="70">
        <f t="shared" si="5"/>
        <v>-54.114779938587304</v>
      </c>
      <c r="X42" s="70" t="e">
        <f t="shared" si="6"/>
        <v>#N/A</v>
      </c>
      <c r="Y42" s="70" t="e">
        <f t="shared" si="7"/>
        <v>#N/A</v>
      </c>
      <c r="Z42" s="78" t="e">
        <f t="shared" si="8"/>
        <v>#N/A</v>
      </c>
      <c r="AC42" s="75" t="s">
        <v>317</v>
      </c>
      <c r="AD42" s="41" t="e">
        <f t="shared" si="12"/>
        <v>#N/A</v>
      </c>
      <c r="AE42" s="41">
        <f t="shared" si="12"/>
        <v>3.5300136983359924</v>
      </c>
      <c r="AF42" s="41" t="e">
        <f t="shared" si="12"/>
        <v>#N/A</v>
      </c>
      <c r="AG42" s="41" t="e">
        <f t="shared" si="12"/>
        <v>#N/A</v>
      </c>
      <c r="AH42" s="79" t="e">
        <f t="shared" si="12"/>
        <v>#N/A</v>
      </c>
    </row>
    <row r="43" spans="1:34" x14ac:dyDescent="0.3">
      <c r="A43" s="41" t="s">
        <v>318</v>
      </c>
      <c r="B43" s="41" t="s">
        <v>319</v>
      </c>
      <c r="C43" s="69">
        <v>298.95289912590601</v>
      </c>
      <c r="D43" s="69">
        <v>0.355459238632648</v>
      </c>
      <c r="E43" s="70">
        <f t="shared" si="11"/>
        <v>60.395142485565586</v>
      </c>
      <c r="F43" s="70">
        <f t="shared" si="11"/>
        <v>2.6970956978520406</v>
      </c>
      <c r="G43" s="70">
        <f t="shared" si="1"/>
        <v>-57.698046787713544</v>
      </c>
      <c r="H43" s="72" t="str">
        <f t="shared" si="10"/>
        <v>AA</v>
      </c>
      <c r="I43" s="58" t="str">
        <f t="shared" si="2"/>
        <v/>
      </c>
      <c r="J43" s="72" t="str">
        <f t="shared" si="3"/>
        <v/>
      </c>
      <c r="U43" s="75" t="s">
        <v>319</v>
      </c>
      <c r="V43" s="81" t="e">
        <f t="shared" si="4"/>
        <v>#N/A</v>
      </c>
      <c r="W43" s="70">
        <f t="shared" si="5"/>
        <v>-57.698046787713544</v>
      </c>
      <c r="X43" s="70" t="e">
        <f t="shared" si="6"/>
        <v>#N/A</v>
      </c>
      <c r="Y43" s="70" t="e">
        <f t="shared" si="7"/>
        <v>#N/A</v>
      </c>
      <c r="Z43" s="78" t="e">
        <f t="shared" si="8"/>
        <v>#N/A</v>
      </c>
      <c r="AC43" s="75" t="s">
        <v>319</v>
      </c>
      <c r="AD43" s="41" t="e">
        <f t="shared" si="12"/>
        <v>#N/A</v>
      </c>
      <c r="AE43" s="41">
        <f t="shared" si="12"/>
        <v>2.6970956978520406</v>
      </c>
      <c r="AF43" s="41" t="e">
        <f t="shared" si="12"/>
        <v>#N/A</v>
      </c>
      <c r="AG43" s="41" t="e">
        <f t="shared" si="12"/>
        <v>#N/A</v>
      </c>
      <c r="AH43" s="79" t="e">
        <f t="shared" si="12"/>
        <v>#N/A</v>
      </c>
    </row>
    <row r="44" spans="1:34" x14ac:dyDescent="0.3">
      <c r="A44" s="41" t="s">
        <v>320</v>
      </c>
      <c r="B44" s="41" t="s">
        <v>321</v>
      </c>
      <c r="C44" s="69">
        <v>351.64576740090803</v>
      </c>
      <c r="D44" s="69">
        <v>-0.919730460247138</v>
      </c>
      <c r="E44" s="70">
        <f t="shared" si="11"/>
        <v>70.928382272165408</v>
      </c>
      <c r="F44" s="70">
        <f t="shared" si="11"/>
        <v>2.2405769150371815</v>
      </c>
      <c r="G44" s="70">
        <f t="shared" si="1"/>
        <v>-68.687805357128227</v>
      </c>
      <c r="H44" s="72" t="str">
        <f t="shared" si="10"/>
        <v>AA</v>
      </c>
      <c r="I44" s="58" t="str">
        <f t="shared" si="2"/>
        <v/>
      </c>
      <c r="J44" s="72" t="str">
        <f t="shared" si="3"/>
        <v/>
      </c>
      <c r="U44" s="75" t="s">
        <v>321</v>
      </c>
      <c r="V44" s="81" t="e">
        <f t="shared" si="4"/>
        <v>#N/A</v>
      </c>
      <c r="W44" s="70">
        <f t="shared" si="5"/>
        <v>-68.687805357128227</v>
      </c>
      <c r="X44" s="70" t="e">
        <f t="shared" si="6"/>
        <v>#N/A</v>
      </c>
      <c r="Y44" s="70" t="e">
        <f t="shared" si="7"/>
        <v>#N/A</v>
      </c>
      <c r="Z44" s="78" t="e">
        <f t="shared" si="8"/>
        <v>#N/A</v>
      </c>
      <c r="AC44" s="75" t="s">
        <v>321</v>
      </c>
      <c r="AD44" s="41" t="e">
        <f t="shared" si="12"/>
        <v>#N/A</v>
      </c>
      <c r="AE44" s="41">
        <f t="shared" si="12"/>
        <v>2.2405769150371815</v>
      </c>
      <c r="AF44" s="41" t="e">
        <f t="shared" si="12"/>
        <v>#N/A</v>
      </c>
      <c r="AG44" s="41" t="e">
        <f t="shared" si="12"/>
        <v>#N/A</v>
      </c>
      <c r="AH44" s="79" t="e">
        <f t="shared" si="12"/>
        <v>#N/A</v>
      </c>
    </row>
    <row r="45" spans="1:34" x14ac:dyDescent="0.3">
      <c r="A45" s="41" t="s">
        <v>322</v>
      </c>
      <c r="B45" s="41" t="s">
        <v>323</v>
      </c>
      <c r="C45" s="69">
        <v>280.83337345151602</v>
      </c>
      <c r="D45" s="69">
        <v>5.7412016999896904</v>
      </c>
      <c r="E45" s="70">
        <f t="shared" si="11"/>
        <v>56.773071510956171</v>
      </c>
      <c r="F45" s="70">
        <f t="shared" si="11"/>
        <v>4.6251951760496022</v>
      </c>
      <c r="G45" s="70">
        <f t="shared" si="1"/>
        <v>-52.14787633490657</v>
      </c>
      <c r="H45" s="72" t="str">
        <f t="shared" si="10"/>
        <v>AA</v>
      </c>
      <c r="I45" s="58" t="str">
        <f t="shared" si="2"/>
        <v/>
      </c>
      <c r="J45" s="72" t="str">
        <f t="shared" si="3"/>
        <v/>
      </c>
      <c r="U45" s="75" t="s">
        <v>323</v>
      </c>
      <c r="V45" s="81" t="e">
        <f t="shared" si="4"/>
        <v>#N/A</v>
      </c>
      <c r="W45" s="70">
        <f t="shared" si="5"/>
        <v>-52.14787633490657</v>
      </c>
      <c r="X45" s="70" t="e">
        <f t="shared" si="6"/>
        <v>#N/A</v>
      </c>
      <c r="Y45" s="70" t="e">
        <f t="shared" si="7"/>
        <v>#N/A</v>
      </c>
      <c r="Z45" s="78" t="e">
        <f t="shared" si="8"/>
        <v>#N/A</v>
      </c>
      <c r="AC45" s="75" t="s">
        <v>323</v>
      </c>
      <c r="AD45" s="41" t="e">
        <f t="shared" si="12"/>
        <v>#N/A</v>
      </c>
      <c r="AE45" s="41">
        <f t="shared" si="12"/>
        <v>4.6251951760496022</v>
      </c>
      <c r="AF45" s="41" t="e">
        <f t="shared" si="12"/>
        <v>#N/A</v>
      </c>
      <c r="AG45" s="41" t="e">
        <f t="shared" si="12"/>
        <v>#N/A</v>
      </c>
      <c r="AH45" s="79" t="e">
        <f t="shared" si="12"/>
        <v>#N/A</v>
      </c>
    </row>
    <row r="46" spans="1:34" x14ac:dyDescent="0.3">
      <c r="A46" s="41" t="s">
        <v>324</v>
      </c>
      <c r="B46" s="41" t="s">
        <v>325</v>
      </c>
      <c r="C46" s="69">
        <v>204.06816510792601</v>
      </c>
      <c r="D46" s="69">
        <v>178.98032087108299</v>
      </c>
      <c r="E46" s="70">
        <f t="shared" si="11"/>
        <v>41.427800448250942</v>
      </c>
      <c r="F46" s="70">
        <f t="shared" si="11"/>
        <v>66.644918115610054</v>
      </c>
      <c r="G46" s="70">
        <f t="shared" si="1"/>
        <v>25.217117667359112</v>
      </c>
      <c r="H46" s="72" t="str">
        <f t="shared" si="10"/>
        <v>AB</v>
      </c>
      <c r="I46" s="58" t="str">
        <f t="shared" si="2"/>
        <v/>
      </c>
      <c r="J46" s="72" t="str">
        <f t="shared" si="3"/>
        <v/>
      </c>
      <c r="U46" s="75" t="s">
        <v>325</v>
      </c>
      <c r="V46" s="81" t="e">
        <f t="shared" si="4"/>
        <v>#N/A</v>
      </c>
      <c r="W46" s="70" t="e">
        <f t="shared" si="5"/>
        <v>#N/A</v>
      </c>
      <c r="X46" s="70">
        <f t="shared" si="6"/>
        <v>25.217117667359112</v>
      </c>
      <c r="Y46" s="70" t="e">
        <f t="shared" si="7"/>
        <v>#N/A</v>
      </c>
      <c r="Z46" s="78" t="e">
        <f t="shared" si="8"/>
        <v>#N/A</v>
      </c>
      <c r="AC46" s="75" t="s">
        <v>325</v>
      </c>
      <c r="AD46" s="41" t="e">
        <f t="shared" si="12"/>
        <v>#N/A</v>
      </c>
      <c r="AE46" s="41" t="e">
        <f t="shared" si="12"/>
        <v>#N/A</v>
      </c>
      <c r="AF46" s="41">
        <f t="shared" si="12"/>
        <v>66.644918115610054</v>
      </c>
      <c r="AG46" s="41" t="e">
        <f t="shared" si="12"/>
        <v>#N/A</v>
      </c>
      <c r="AH46" s="79" t="e">
        <f t="shared" si="12"/>
        <v>#N/A</v>
      </c>
    </row>
    <row r="47" spans="1:34" x14ac:dyDescent="0.3">
      <c r="A47" s="41" t="s">
        <v>326</v>
      </c>
      <c r="B47" s="41" t="s">
        <v>327</v>
      </c>
      <c r="C47" s="69">
        <v>421.52751650676799</v>
      </c>
      <c r="D47" s="69">
        <v>11.799915424605199</v>
      </c>
      <c r="E47" s="70">
        <f t="shared" si="11"/>
        <v>84.897658269771995</v>
      </c>
      <c r="F47" s="70">
        <f t="shared" si="11"/>
        <v>6.7942188259543377</v>
      </c>
      <c r="G47" s="70">
        <f t="shared" si="1"/>
        <v>-78.103439443817663</v>
      </c>
      <c r="H47" s="72" t="str">
        <f t="shared" si="10"/>
        <v>AA</v>
      </c>
      <c r="I47" s="58" t="str">
        <f t="shared" si="2"/>
        <v/>
      </c>
      <c r="J47" s="72" t="str">
        <f t="shared" si="3"/>
        <v/>
      </c>
      <c r="U47" s="75" t="s">
        <v>327</v>
      </c>
      <c r="V47" s="81" t="e">
        <f t="shared" si="4"/>
        <v>#N/A</v>
      </c>
      <c r="W47" s="70">
        <f t="shared" si="5"/>
        <v>-78.103439443817663</v>
      </c>
      <c r="X47" s="70" t="e">
        <f t="shared" si="6"/>
        <v>#N/A</v>
      </c>
      <c r="Y47" s="70" t="e">
        <f t="shared" si="7"/>
        <v>#N/A</v>
      </c>
      <c r="Z47" s="78" t="e">
        <f t="shared" si="8"/>
        <v>#N/A</v>
      </c>
      <c r="AC47" s="75" t="s">
        <v>327</v>
      </c>
      <c r="AD47" s="41" t="e">
        <f t="shared" si="12"/>
        <v>#N/A</v>
      </c>
      <c r="AE47" s="41">
        <f t="shared" si="12"/>
        <v>6.7942188259543377</v>
      </c>
      <c r="AF47" s="41" t="e">
        <f t="shared" si="12"/>
        <v>#N/A</v>
      </c>
      <c r="AG47" s="41" t="e">
        <f t="shared" si="12"/>
        <v>#N/A</v>
      </c>
      <c r="AH47" s="79" t="e">
        <f t="shared" si="12"/>
        <v>#N/A</v>
      </c>
    </row>
    <row r="48" spans="1:34" x14ac:dyDescent="0.3">
      <c r="A48" s="41" t="s">
        <v>328</v>
      </c>
      <c r="B48" s="41" t="s">
        <v>329</v>
      </c>
      <c r="C48" s="69">
        <v>483.70461096717798</v>
      </c>
      <c r="D48" s="69">
        <v>16.3831956637998</v>
      </c>
      <c r="E48" s="70">
        <f t="shared" si="11"/>
        <v>97.326783246752399</v>
      </c>
      <c r="F48" s="70">
        <f t="shared" si="11"/>
        <v>8.4350362807491663</v>
      </c>
      <c r="G48" s="70">
        <f t="shared" si="1"/>
        <v>-88.89174696600324</v>
      </c>
      <c r="H48" s="72" t="str">
        <f t="shared" si="10"/>
        <v>AA</v>
      </c>
      <c r="I48" s="58" t="str">
        <f t="shared" si="2"/>
        <v/>
      </c>
      <c r="J48" s="72" t="str">
        <f t="shared" si="3"/>
        <v/>
      </c>
      <c r="U48" s="75" t="s">
        <v>329</v>
      </c>
      <c r="V48" s="81" t="e">
        <f t="shared" si="4"/>
        <v>#N/A</v>
      </c>
      <c r="W48" s="70">
        <f t="shared" si="5"/>
        <v>-88.89174696600324</v>
      </c>
      <c r="X48" s="70" t="e">
        <f t="shared" si="6"/>
        <v>#N/A</v>
      </c>
      <c r="Y48" s="70" t="e">
        <f t="shared" si="7"/>
        <v>#N/A</v>
      </c>
      <c r="Z48" s="78" t="e">
        <f t="shared" si="8"/>
        <v>#N/A</v>
      </c>
      <c r="AC48" s="75" t="s">
        <v>329</v>
      </c>
      <c r="AD48" s="41" t="e">
        <f t="shared" si="12"/>
        <v>#N/A</v>
      </c>
      <c r="AE48" s="41">
        <f t="shared" si="12"/>
        <v>8.4350362807491663</v>
      </c>
      <c r="AF48" s="41" t="e">
        <f t="shared" si="12"/>
        <v>#N/A</v>
      </c>
      <c r="AG48" s="41" t="e">
        <f t="shared" si="12"/>
        <v>#N/A</v>
      </c>
      <c r="AH48" s="79" t="e">
        <f t="shared" si="12"/>
        <v>#N/A</v>
      </c>
    </row>
    <row r="49" spans="1:34" x14ac:dyDescent="0.3">
      <c r="A49" s="41" t="s">
        <v>330</v>
      </c>
      <c r="B49" s="41" t="s">
        <v>331</v>
      </c>
      <c r="C49" s="69">
        <v>437.85080292991398</v>
      </c>
      <c r="D49" s="69">
        <v>2.32302083315335</v>
      </c>
      <c r="E49" s="70">
        <f t="shared" si="11"/>
        <v>88.160663219569244</v>
      </c>
      <c r="F49" s="70">
        <f t="shared" si="11"/>
        <v>3.4014840920124705</v>
      </c>
      <c r="G49" s="70">
        <f t="shared" si="1"/>
        <v>-84.759179127556777</v>
      </c>
      <c r="H49" s="72" t="str">
        <f t="shared" si="10"/>
        <v>AA</v>
      </c>
      <c r="I49" s="58" t="str">
        <f t="shared" si="2"/>
        <v/>
      </c>
      <c r="J49" s="72" t="str">
        <f t="shared" si="3"/>
        <v/>
      </c>
      <c r="U49" s="75" t="s">
        <v>331</v>
      </c>
      <c r="V49" s="81" t="e">
        <f t="shared" si="4"/>
        <v>#N/A</v>
      </c>
      <c r="W49" s="70">
        <f t="shared" si="5"/>
        <v>-84.759179127556777</v>
      </c>
      <c r="X49" s="70" t="e">
        <f t="shared" si="6"/>
        <v>#N/A</v>
      </c>
      <c r="Y49" s="70" t="e">
        <f t="shared" si="7"/>
        <v>#N/A</v>
      </c>
      <c r="Z49" s="78" t="e">
        <f t="shared" si="8"/>
        <v>#N/A</v>
      </c>
      <c r="AC49" s="75" t="s">
        <v>331</v>
      </c>
      <c r="AD49" s="41" t="e">
        <f t="shared" si="12"/>
        <v>#N/A</v>
      </c>
      <c r="AE49" s="41">
        <f t="shared" si="12"/>
        <v>3.4014840920124705</v>
      </c>
      <c r="AF49" s="41" t="e">
        <f t="shared" si="12"/>
        <v>#N/A</v>
      </c>
      <c r="AG49" s="41" t="e">
        <f t="shared" si="12"/>
        <v>#N/A</v>
      </c>
      <c r="AH49" s="79" t="e">
        <f t="shared" si="12"/>
        <v>#N/A</v>
      </c>
    </row>
    <row r="50" spans="1:34" x14ac:dyDescent="0.3">
      <c r="A50" s="41" t="s">
        <v>332</v>
      </c>
      <c r="B50" s="41" t="s">
        <v>333</v>
      </c>
      <c r="C50" s="69">
        <v>492.66461271300398</v>
      </c>
      <c r="D50" s="69">
        <v>22.357635331930702</v>
      </c>
      <c r="E50" s="70">
        <f t="shared" si="11"/>
        <v>99.117876614161901</v>
      </c>
      <c r="F50" s="70">
        <f t="shared" si="11"/>
        <v>10.573889760895614</v>
      </c>
      <c r="G50" s="70">
        <f t="shared" si="1"/>
        <v>-88.54398685326629</v>
      </c>
      <c r="H50" s="72" t="str">
        <f t="shared" si="10"/>
        <v>AA</v>
      </c>
      <c r="I50" s="58" t="str">
        <f t="shared" si="2"/>
        <v/>
      </c>
      <c r="J50" s="72" t="str">
        <f t="shared" si="3"/>
        <v/>
      </c>
      <c r="U50" s="75" t="s">
        <v>333</v>
      </c>
      <c r="V50" s="81" t="e">
        <f t="shared" si="4"/>
        <v>#N/A</v>
      </c>
      <c r="W50" s="70">
        <f t="shared" si="5"/>
        <v>-88.54398685326629</v>
      </c>
      <c r="X50" s="70" t="e">
        <f t="shared" si="6"/>
        <v>#N/A</v>
      </c>
      <c r="Y50" s="70" t="e">
        <f t="shared" si="7"/>
        <v>#N/A</v>
      </c>
      <c r="Z50" s="78" t="e">
        <f t="shared" si="8"/>
        <v>#N/A</v>
      </c>
      <c r="AC50" s="75" t="s">
        <v>333</v>
      </c>
      <c r="AD50" s="41" t="e">
        <f t="shared" si="12"/>
        <v>#N/A</v>
      </c>
      <c r="AE50" s="41">
        <f t="shared" si="12"/>
        <v>10.573889760895614</v>
      </c>
      <c r="AF50" s="41" t="e">
        <f t="shared" si="12"/>
        <v>#N/A</v>
      </c>
      <c r="AG50" s="41" t="e">
        <f t="shared" si="12"/>
        <v>#N/A</v>
      </c>
      <c r="AH50" s="79" t="e">
        <f t="shared" si="12"/>
        <v>#N/A</v>
      </c>
    </row>
    <row r="51" spans="1:34" x14ac:dyDescent="0.3">
      <c r="A51" s="41" t="s">
        <v>334</v>
      </c>
      <c r="B51" s="41" t="s">
        <v>335</v>
      </c>
      <c r="C51" s="69">
        <v>294.57939280353901</v>
      </c>
      <c r="D51" s="69">
        <v>-1.24129505395013</v>
      </c>
      <c r="E51" s="70">
        <f t="shared" si="11"/>
        <v>59.520883931992849</v>
      </c>
      <c r="F51" s="70">
        <f t="shared" si="11"/>
        <v>2.1254565709482951</v>
      </c>
      <c r="G51" s="70">
        <f t="shared" si="1"/>
        <v>-57.395427361044554</v>
      </c>
      <c r="H51" s="72" t="str">
        <f t="shared" si="10"/>
        <v>AA</v>
      </c>
      <c r="I51" s="58" t="str">
        <f t="shared" si="2"/>
        <v/>
      </c>
      <c r="J51" s="72" t="str">
        <f t="shared" si="3"/>
        <v/>
      </c>
      <c r="U51" s="75" t="s">
        <v>335</v>
      </c>
      <c r="V51" s="81" t="e">
        <f t="shared" si="4"/>
        <v>#N/A</v>
      </c>
      <c r="W51" s="70">
        <f t="shared" si="5"/>
        <v>-57.395427361044554</v>
      </c>
      <c r="X51" s="70" t="e">
        <f t="shared" si="6"/>
        <v>#N/A</v>
      </c>
      <c r="Y51" s="70" t="e">
        <f t="shared" si="7"/>
        <v>#N/A</v>
      </c>
      <c r="Z51" s="78" t="e">
        <f t="shared" si="8"/>
        <v>#N/A</v>
      </c>
      <c r="AC51" s="75" t="s">
        <v>335</v>
      </c>
      <c r="AD51" s="41" t="e">
        <f t="shared" si="12"/>
        <v>#N/A</v>
      </c>
      <c r="AE51" s="41">
        <f t="shared" si="12"/>
        <v>2.1254565709482951</v>
      </c>
      <c r="AF51" s="41" t="e">
        <f t="shared" si="12"/>
        <v>#N/A</v>
      </c>
      <c r="AG51" s="41" t="e">
        <f t="shared" si="12"/>
        <v>#N/A</v>
      </c>
      <c r="AH51" s="79" t="e">
        <f t="shared" si="12"/>
        <v>#N/A</v>
      </c>
    </row>
    <row r="52" spans="1:34" x14ac:dyDescent="0.3">
      <c r="A52" s="41" t="s">
        <v>336</v>
      </c>
      <c r="B52" s="41" t="s">
        <v>337</v>
      </c>
      <c r="C52" s="69">
        <v>258.48778646286303</v>
      </c>
      <c r="D52" s="69">
        <v>3.6157717752198599</v>
      </c>
      <c r="E52" s="70">
        <f t="shared" si="11"/>
        <v>52.306216059182077</v>
      </c>
      <c r="F52" s="70">
        <f t="shared" si="11"/>
        <v>3.8642898118778422</v>
      </c>
      <c r="G52" s="70">
        <f t="shared" si="1"/>
        <v>-48.441926247304238</v>
      </c>
      <c r="H52" s="72" t="str">
        <f t="shared" si="10"/>
        <v>AA</v>
      </c>
      <c r="I52" s="58" t="str">
        <f t="shared" si="2"/>
        <v/>
      </c>
      <c r="J52" s="72" t="str">
        <f t="shared" si="3"/>
        <v/>
      </c>
      <c r="U52" s="75" t="s">
        <v>337</v>
      </c>
      <c r="V52" s="81" t="e">
        <f t="shared" si="4"/>
        <v>#N/A</v>
      </c>
      <c r="W52" s="70">
        <f t="shared" si="5"/>
        <v>-48.441926247304238</v>
      </c>
      <c r="X52" s="70" t="e">
        <f t="shared" si="6"/>
        <v>#N/A</v>
      </c>
      <c r="Y52" s="70" t="e">
        <f t="shared" si="7"/>
        <v>#N/A</v>
      </c>
      <c r="Z52" s="78" t="e">
        <f t="shared" si="8"/>
        <v>#N/A</v>
      </c>
      <c r="AC52" s="75" t="s">
        <v>337</v>
      </c>
      <c r="AD52" s="41" t="e">
        <f t="shared" si="12"/>
        <v>#N/A</v>
      </c>
      <c r="AE52" s="41">
        <f t="shared" si="12"/>
        <v>3.8642898118778422</v>
      </c>
      <c r="AF52" s="41" t="e">
        <f t="shared" si="12"/>
        <v>#N/A</v>
      </c>
      <c r="AG52" s="41" t="e">
        <f t="shared" si="12"/>
        <v>#N/A</v>
      </c>
      <c r="AH52" s="79" t="e">
        <f t="shared" si="12"/>
        <v>#N/A</v>
      </c>
    </row>
    <row r="53" spans="1:34" x14ac:dyDescent="0.3">
      <c r="A53" s="41" t="s">
        <v>338</v>
      </c>
      <c r="B53" s="41" t="s">
        <v>339</v>
      </c>
      <c r="C53" s="69">
        <v>366.84413373971603</v>
      </c>
      <c r="D53" s="69">
        <v>1.22127589869433</v>
      </c>
      <c r="E53" s="70">
        <f t="shared" si="11"/>
        <v>73.966517075831035</v>
      </c>
      <c r="F53" s="70">
        <f t="shared" si="11"/>
        <v>3.0070586532769559</v>
      </c>
      <c r="G53" s="70">
        <f t="shared" si="1"/>
        <v>-70.959458422554079</v>
      </c>
      <c r="H53" s="72" t="str">
        <f t="shared" si="10"/>
        <v>AA</v>
      </c>
      <c r="I53" s="58" t="str">
        <f t="shared" si="2"/>
        <v/>
      </c>
      <c r="J53" s="72" t="str">
        <f t="shared" si="3"/>
        <v/>
      </c>
      <c r="U53" s="75" t="s">
        <v>339</v>
      </c>
      <c r="V53" s="81" t="e">
        <f t="shared" si="4"/>
        <v>#N/A</v>
      </c>
      <c r="W53" s="70">
        <f t="shared" si="5"/>
        <v>-70.959458422554079</v>
      </c>
      <c r="X53" s="70" t="e">
        <f t="shared" si="6"/>
        <v>#N/A</v>
      </c>
      <c r="Y53" s="70" t="e">
        <f t="shared" si="7"/>
        <v>#N/A</v>
      </c>
      <c r="Z53" s="78" t="e">
        <f t="shared" si="8"/>
        <v>#N/A</v>
      </c>
      <c r="AC53" s="75" t="s">
        <v>339</v>
      </c>
      <c r="AD53" s="41" t="e">
        <f t="shared" si="12"/>
        <v>#N/A</v>
      </c>
      <c r="AE53" s="41">
        <f t="shared" si="12"/>
        <v>3.0070586532769559</v>
      </c>
      <c r="AF53" s="41" t="e">
        <f t="shared" si="12"/>
        <v>#N/A</v>
      </c>
      <c r="AG53" s="41" t="e">
        <f t="shared" si="12"/>
        <v>#N/A</v>
      </c>
      <c r="AH53" s="79" t="e">
        <f t="shared" si="12"/>
        <v>#N/A</v>
      </c>
    </row>
    <row r="54" spans="1:34" x14ac:dyDescent="0.3">
      <c r="A54" s="41" t="s">
        <v>340</v>
      </c>
      <c r="B54" s="41" t="s">
        <v>341</v>
      </c>
      <c r="C54" s="69">
        <v>224.327577911557</v>
      </c>
      <c r="D54" s="69">
        <v>6.8367176679153099</v>
      </c>
      <c r="E54" s="70">
        <f t="shared" si="11"/>
        <v>45.477632237301478</v>
      </c>
      <c r="F54" s="70">
        <f t="shared" si="11"/>
        <v>5.0173906405134296</v>
      </c>
      <c r="G54" s="70">
        <f t="shared" si="1"/>
        <v>-40.460241596788052</v>
      </c>
      <c r="H54" s="72" t="str">
        <f t="shared" si="10"/>
        <v>AA</v>
      </c>
      <c r="I54" s="58" t="str">
        <f t="shared" si="2"/>
        <v/>
      </c>
      <c r="J54" s="72" t="str">
        <f t="shared" si="3"/>
        <v/>
      </c>
      <c r="U54" s="75" t="s">
        <v>341</v>
      </c>
      <c r="V54" s="81" t="e">
        <f t="shared" si="4"/>
        <v>#N/A</v>
      </c>
      <c r="W54" s="70">
        <f t="shared" si="5"/>
        <v>-40.460241596788052</v>
      </c>
      <c r="X54" s="70" t="e">
        <f t="shared" si="6"/>
        <v>#N/A</v>
      </c>
      <c r="Y54" s="70" t="e">
        <f t="shared" si="7"/>
        <v>#N/A</v>
      </c>
      <c r="Z54" s="78" t="e">
        <f t="shared" si="8"/>
        <v>#N/A</v>
      </c>
      <c r="AC54" s="75" t="s">
        <v>341</v>
      </c>
      <c r="AD54" s="41" t="e">
        <f t="shared" si="12"/>
        <v>#N/A</v>
      </c>
      <c r="AE54" s="41">
        <f t="shared" si="12"/>
        <v>5.0173906405134296</v>
      </c>
      <c r="AF54" s="41" t="e">
        <f t="shared" si="12"/>
        <v>#N/A</v>
      </c>
      <c r="AG54" s="41" t="e">
        <f t="shared" si="12"/>
        <v>#N/A</v>
      </c>
      <c r="AH54" s="79" t="e">
        <f t="shared" si="12"/>
        <v>#N/A</v>
      </c>
    </row>
    <row r="55" spans="1:34" x14ac:dyDescent="0.3">
      <c r="A55" s="41" t="s">
        <v>342</v>
      </c>
      <c r="B55" s="41" t="s">
        <v>343</v>
      </c>
      <c r="C55" s="69">
        <v>375.004850280185</v>
      </c>
      <c r="D55" s="69">
        <v>4.8891999267971196</v>
      </c>
      <c r="E55" s="70">
        <f t="shared" si="11"/>
        <v>75.597834310311711</v>
      </c>
      <c r="F55" s="70">
        <f t="shared" si="11"/>
        <v>4.3201779595557275</v>
      </c>
      <c r="G55" s="70">
        <f t="shared" si="1"/>
        <v>-71.27765635075599</v>
      </c>
      <c r="H55" s="72" t="str">
        <f t="shared" si="10"/>
        <v>AA</v>
      </c>
      <c r="I55" s="58" t="str">
        <f t="shared" si="2"/>
        <v/>
      </c>
      <c r="J55" s="72" t="str">
        <f t="shared" si="3"/>
        <v/>
      </c>
      <c r="U55" s="75" t="s">
        <v>343</v>
      </c>
      <c r="V55" s="81" t="e">
        <f t="shared" si="4"/>
        <v>#N/A</v>
      </c>
      <c r="W55" s="70">
        <f t="shared" si="5"/>
        <v>-71.27765635075599</v>
      </c>
      <c r="X55" s="70" t="e">
        <f t="shared" si="6"/>
        <v>#N/A</v>
      </c>
      <c r="Y55" s="70" t="e">
        <f t="shared" si="7"/>
        <v>#N/A</v>
      </c>
      <c r="Z55" s="78" t="e">
        <f t="shared" si="8"/>
        <v>#N/A</v>
      </c>
      <c r="AC55" s="75" t="s">
        <v>343</v>
      </c>
      <c r="AD55" s="41" t="e">
        <f t="shared" si="12"/>
        <v>#N/A</v>
      </c>
      <c r="AE55" s="41">
        <f t="shared" si="12"/>
        <v>4.3201779595557275</v>
      </c>
      <c r="AF55" s="41" t="e">
        <f t="shared" si="12"/>
        <v>#N/A</v>
      </c>
      <c r="AG55" s="41" t="e">
        <f t="shared" si="12"/>
        <v>#N/A</v>
      </c>
      <c r="AH55" s="79" t="e">
        <f t="shared" si="12"/>
        <v>#N/A</v>
      </c>
    </row>
    <row r="56" spans="1:34" x14ac:dyDescent="0.3">
      <c r="A56" s="41" t="s">
        <v>344</v>
      </c>
      <c r="B56" s="41" t="s">
        <v>345</v>
      </c>
      <c r="C56" s="69">
        <v>429.373281055983</v>
      </c>
      <c r="D56" s="69">
        <v>10.6922708559879</v>
      </c>
      <c r="E56" s="70">
        <f t="shared" si="11"/>
        <v>86.466016987213294</v>
      </c>
      <c r="F56" s="70">
        <f t="shared" si="11"/>
        <v>6.3976813141622761</v>
      </c>
      <c r="G56" s="70">
        <f t="shared" si="1"/>
        <v>-80.068335673051024</v>
      </c>
      <c r="H56" s="72" t="str">
        <f t="shared" si="10"/>
        <v>AA</v>
      </c>
      <c r="I56" s="58" t="str">
        <f t="shared" si="2"/>
        <v/>
      </c>
      <c r="J56" s="72" t="str">
        <f t="shared" si="3"/>
        <v/>
      </c>
      <c r="U56" s="75" t="s">
        <v>345</v>
      </c>
      <c r="V56" s="81" t="e">
        <f t="shared" si="4"/>
        <v>#N/A</v>
      </c>
      <c r="W56" s="70">
        <f t="shared" si="5"/>
        <v>-80.068335673051024</v>
      </c>
      <c r="X56" s="70" t="e">
        <f t="shared" si="6"/>
        <v>#N/A</v>
      </c>
      <c r="Y56" s="70" t="e">
        <f t="shared" si="7"/>
        <v>#N/A</v>
      </c>
      <c r="Z56" s="78" t="e">
        <f t="shared" si="8"/>
        <v>#N/A</v>
      </c>
      <c r="AC56" s="75" t="s">
        <v>345</v>
      </c>
      <c r="AD56" s="41" t="e">
        <f t="shared" si="12"/>
        <v>#N/A</v>
      </c>
      <c r="AE56" s="41">
        <f t="shared" si="12"/>
        <v>6.3976813141622761</v>
      </c>
      <c r="AF56" s="41" t="e">
        <f t="shared" si="12"/>
        <v>#N/A</v>
      </c>
      <c r="AG56" s="41" t="e">
        <f t="shared" si="12"/>
        <v>#N/A</v>
      </c>
      <c r="AH56" s="79" t="e">
        <f t="shared" si="12"/>
        <v>#N/A</v>
      </c>
    </row>
    <row r="57" spans="1:34" x14ac:dyDescent="0.3">
      <c r="A57" s="41" t="s">
        <v>346</v>
      </c>
      <c r="B57" s="41" t="s">
        <v>347</v>
      </c>
      <c r="C57" s="69">
        <v>321.60383899577698</v>
      </c>
      <c r="D57" s="69">
        <v>3.4298686656834398</v>
      </c>
      <c r="E57" s="70">
        <f t="shared" si="11"/>
        <v>64.923037604047749</v>
      </c>
      <c r="F57" s="70">
        <f t="shared" si="11"/>
        <v>3.7977363717413524</v>
      </c>
      <c r="G57" s="70">
        <f t="shared" si="1"/>
        <v>-61.125301232306398</v>
      </c>
      <c r="H57" s="72" t="str">
        <f t="shared" si="10"/>
        <v>AA</v>
      </c>
      <c r="I57" s="58" t="str">
        <f t="shared" si="2"/>
        <v/>
      </c>
      <c r="J57" s="72" t="str">
        <f t="shared" si="3"/>
        <v/>
      </c>
      <c r="U57" s="75" t="s">
        <v>347</v>
      </c>
      <c r="V57" s="81" t="e">
        <f t="shared" si="4"/>
        <v>#N/A</v>
      </c>
      <c r="W57" s="70">
        <f t="shared" si="5"/>
        <v>-61.125301232306398</v>
      </c>
      <c r="X57" s="70" t="e">
        <f t="shared" si="6"/>
        <v>#N/A</v>
      </c>
      <c r="Y57" s="70" t="e">
        <f t="shared" si="7"/>
        <v>#N/A</v>
      </c>
      <c r="Z57" s="78" t="e">
        <f t="shared" si="8"/>
        <v>#N/A</v>
      </c>
      <c r="AC57" s="75" t="s">
        <v>347</v>
      </c>
      <c r="AD57" s="41" t="e">
        <f t="shared" si="12"/>
        <v>#N/A</v>
      </c>
      <c r="AE57" s="41">
        <f t="shared" si="12"/>
        <v>3.7977363717413524</v>
      </c>
      <c r="AF57" s="41" t="e">
        <f t="shared" si="12"/>
        <v>#N/A</v>
      </c>
      <c r="AG57" s="41" t="e">
        <f t="shared" si="12"/>
        <v>#N/A</v>
      </c>
      <c r="AH57" s="79" t="e">
        <f t="shared" si="12"/>
        <v>#N/A</v>
      </c>
    </row>
    <row r="58" spans="1:34" x14ac:dyDescent="0.3">
      <c r="A58" s="41" t="s">
        <v>348</v>
      </c>
      <c r="B58" s="41" t="s">
        <v>349</v>
      </c>
      <c r="C58" s="69">
        <v>264.28684861385898</v>
      </c>
      <c r="D58" s="69">
        <v>-0.95753199818227597</v>
      </c>
      <c r="E58" s="70">
        <f t="shared" si="11"/>
        <v>53.465441475704225</v>
      </c>
      <c r="F58" s="70">
        <f t="shared" si="11"/>
        <v>2.227043938647991</v>
      </c>
      <c r="G58" s="70">
        <f t="shared" si="1"/>
        <v>-51.238397537056237</v>
      </c>
      <c r="H58" s="72" t="str">
        <f t="shared" si="10"/>
        <v>AA</v>
      </c>
      <c r="I58" s="58" t="str">
        <f t="shared" si="2"/>
        <v/>
      </c>
      <c r="J58" s="72" t="str">
        <f t="shared" si="3"/>
        <v/>
      </c>
      <c r="U58" s="75" t="s">
        <v>349</v>
      </c>
      <c r="V58" s="81" t="e">
        <f t="shared" si="4"/>
        <v>#N/A</v>
      </c>
      <c r="W58" s="70">
        <f t="shared" si="5"/>
        <v>-51.238397537056237</v>
      </c>
      <c r="X58" s="70" t="e">
        <f t="shared" si="6"/>
        <v>#N/A</v>
      </c>
      <c r="Y58" s="70" t="e">
        <f t="shared" si="7"/>
        <v>#N/A</v>
      </c>
      <c r="Z58" s="78" t="e">
        <f t="shared" si="8"/>
        <v>#N/A</v>
      </c>
      <c r="AC58" s="75" t="s">
        <v>349</v>
      </c>
      <c r="AD58" s="41" t="e">
        <f t="shared" si="12"/>
        <v>#N/A</v>
      </c>
      <c r="AE58" s="41">
        <f t="shared" si="12"/>
        <v>2.227043938647991</v>
      </c>
      <c r="AF58" s="41" t="e">
        <f t="shared" si="12"/>
        <v>#N/A</v>
      </c>
      <c r="AG58" s="41" t="e">
        <f t="shared" si="12"/>
        <v>#N/A</v>
      </c>
      <c r="AH58" s="79" t="e">
        <f t="shared" si="12"/>
        <v>#N/A</v>
      </c>
    </row>
    <row r="59" spans="1:34" x14ac:dyDescent="0.3">
      <c r="A59" s="41" t="s">
        <v>350</v>
      </c>
      <c r="B59" s="41" t="s">
        <v>351</v>
      </c>
      <c r="C59" s="69">
        <v>337.13780320446801</v>
      </c>
      <c r="D59" s="69">
        <v>11.011068177684701</v>
      </c>
      <c r="E59" s="70">
        <f t="shared" si="11"/>
        <v>68.02825801058664</v>
      </c>
      <c r="F59" s="70">
        <f t="shared" si="11"/>
        <v>6.5118109729836338</v>
      </c>
      <c r="G59" s="70">
        <f t="shared" si="1"/>
        <v>-61.516447037603008</v>
      </c>
      <c r="H59" s="72" t="str">
        <f t="shared" si="10"/>
        <v>AA</v>
      </c>
      <c r="I59" s="58" t="str">
        <f t="shared" si="2"/>
        <v/>
      </c>
      <c r="J59" s="72" t="str">
        <f t="shared" si="3"/>
        <v/>
      </c>
      <c r="U59" s="75" t="s">
        <v>351</v>
      </c>
      <c r="V59" s="81" t="e">
        <f t="shared" si="4"/>
        <v>#N/A</v>
      </c>
      <c r="W59" s="70">
        <f t="shared" si="5"/>
        <v>-61.516447037603008</v>
      </c>
      <c r="X59" s="70" t="e">
        <f t="shared" si="6"/>
        <v>#N/A</v>
      </c>
      <c r="Y59" s="70" t="e">
        <f t="shared" si="7"/>
        <v>#N/A</v>
      </c>
      <c r="Z59" s="78" t="e">
        <f t="shared" si="8"/>
        <v>#N/A</v>
      </c>
      <c r="AC59" s="75" t="s">
        <v>351</v>
      </c>
      <c r="AD59" s="41" t="e">
        <f t="shared" si="12"/>
        <v>#N/A</v>
      </c>
      <c r="AE59" s="41">
        <f t="shared" si="12"/>
        <v>6.5118109729836338</v>
      </c>
      <c r="AF59" s="41" t="e">
        <f t="shared" si="12"/>
        <v>#N/A</v>
      </c>
      <c r="AG59" s="41" t="e">
        <f t="shared" si="12"/>
        <v>#N/A</v>
      </c>
      <c r="AH59" s="79" t="e">
        <f t="shared" si="12"/>
        <v>#N/A</v>
      </c>
    </row>
    <row r="60" spans="1:34" x14ac:dyDescent="0.3">
      <c r="A60" s="41" t="s">
        <v>352</v>
      </c>
      <c r="B60" s="41" t="s">
        <v>353</v>
      </c>
      <c r="C60" s="69">
        <v>454.500514964697</v>
      </c>
      <c r="D60" s="69">
        <v>0.37039991911706199</v>
      </c>
      <c r="E60" s="70">
        <f t="shared" si="11"/>
        <v>91.488920249058111</v>
      </c>
      <c r="F60" s="70">
        <f t="shared" si="11"/>
        <v>2.7024444716659777</v>
      </c>
      <c r="G60" s="70">
        <f t="shared" si="1"/>
        <v>-88.786475777392127</v>
      </c>
      <c r="H60" s="72" t="str">
        <f t="shared" si="10"/>
        <v>AA</v>
      </c>
      <c r="I60" s="58" t="str">
        <f t="shared" si="2"/>
        <v/>
      </c>
      <c r="J60" s="72" t="str">
        <f t="shared" si="3"/>
        <v/>
      </c>
      <c r="U60" s="75" t="s">
        <v>353</v>
      </c>
      <c r="V60" s="81" t="e">
        <f t="shared" si="4"/>
        <v>#N/A</v>
      </c>
      <c r="W60" s="70">
        <f t="shared" si="5"/>
        <v>-88.786475777392127</v>
      </c>
      <c r="X60" s="70" t="e">
        <f t="shared" si="6"/>
        <v>#N/A</v>
      </c>
      <c r="Y60" s="70" t="e">
        <f t="shared" si="7"/>
        <v>#N/A</v>
      </c>
      <c r="Z60" s="78" t="e">
        <f t="shared" si="8"/>
        <v>#N/A</v>
      </c>
      <c r="AC60" s="75" t="s">
        <v>353</v>
      </c>
      <c r="AD60" s="41" t="e">
        <f t="shared" si="12"/>
        <v>#N/A</v>
      </c>
      <c r="AE60" s="41">
        <f t="shared" si="12"/>
        <v>2.7024444716659777</v>
      </c>
      <c r="AF60" s="41" t="e">
        <f t="shared" si="12"/>
        <v>#N/A</v>
      </c>
      <c r="AG60" s="41" t="e">
        <f t="shared" si="12"/>
        <v>#N/A</v>
      </c>
      <c r="AH60" s="79" t="e">
        <f t="shared" si="12"/>
        <v>#N/A</v>
      </c>
    </row>
    <row r="61" spans="1:34" x14ac:dyDescent="0.3">
      <c r="A61" s="41" t="s">
        <v>354</v>
      </c>
      <c r="B61" s="41" t="s">
        <v>355</v>
      </c>
      <c r="C61" s="69">
        <v>397.84712215730298</v>
      </c>
      <c r="D61" s="69">
        <v>2.4672126418972802</v>
      </c>
      <c r="E61" s="70">
        <f t="shared" si="11"/>
        <v>80.163976462541726</v>
      </c>
      <c r="F61" s="70">
        <f t="shared" si="11"/>
        <v>3.4531048579875079</v>
      </c>
      <c r="G61" s="70">
        <f t="shared" si="1"/>
        <v>-76.710871604554214</v>
      </c>
      <c r="H61" s="72" t="str">
        <f t="shared" si="10"/>
        <v>AA</v>
      </c>
      <c r="I61" s="58" t="str">
        <f t="shared" si="2"/>
        <v/>
      </c>
      <c r="J61" s="72" t="str">
        <f t="shared" si="3"/>
        <v/>
      </c>
      <c r="U61" s="75" t="s">
        <v>355</v>
      </c>
      <c r="V61" s="81" t="e">
        <f t="shared" si="4"/>
        <v>#N/A</v>
      </c>
      <c r="W61" s="70">
        <f t="shared" si="5"/>
        <v>-76.710871604554214</v>
      </c>
      <c r="X61" s="70" t="e">
        <f t="shared" si="6"/>
        <v>#N/A</v>
      </c>
      <c r="Y61" s="70" t="e">
        <f t="shared" si="7"/>
        <v>#N/A</v>
      </c>
      <c r="Z61" s="78" t="e">
        <f t="shared" si="8"/>
        <v>#N/A</v>
      </c>
      <c r="AC61" s="75" t="s">
        <v>355</v>
      </c>
      <c r="AD61" s="41" t="e">
        <f t="shared" si="12"/>
        <v>#N/A</v>
      </c>
      <c r="AE61" s="41">
        <f t="shared" si="12"/>
        <v>3.4531048579875079</v>
      </c>
      <c r="AF61" s="41" t="e">
        <f t="shared" si="12"/>
        <v>#N/A</v>
      </c>
      <c r="AG61" s="41" t="e">
        <f t="shared" si="12"/>
        <v>#N/A</v>
      </c>
      <c r="AH61" s="79" t="e">
        <f t="shared" si="12"/>
        <v>#N/A</v>
      </c>
    </row>
    <row r="62" spans="1:34" x14ac:dyDescent="0.3">
      <c r="A62" s="41" t="s">
        <v>356</v>
      </c>
      <c r="B62" s="41" t="s">
        <v>357</v>
      </c>
      <c r="C62" s="69">
        <v>415.90848192559599</v>
      </c>
      <c r="D62" s="69">
        <v>3.3724476744619101</v>
      </c>
      <c r="E62" s="70">
        <f t="shared" si="11"/>
        <v>83.774420143811795</v>
      </c>
      <c r="F62" s="70">
        <f t="shared" si="11"/>
        <v>3.7771796176807579</v>
      </c>
      <c r="G62" s="70">
        <f t="shared" si="1"/>
        <v>-79.997240526131037</v>
      </c>
      <c r="H62" s="72" t="str">
        <f t="shared" si="10"/>
        <v>AA</v>
      </c>
      <c r="I62" s="58" t="str">
        <f t="shared" si="2"/>
        <v/>
      </c>
      <c r="J62" s="72" t="str">
        <f t="shared" si="3"/>
        <v/>
      </c>
      <c r="U62" s="75" t="s">
        <v>357</v>
      </c>
      <c r="V62" s="81" t="e">
        <f t="shared" si="4"/>
        <v>#N/A</v>
      </c>
      <c r="W62" s="70">
        <f t="shared" si="5"/>
        <v>-79.997240526131037</v>
      </c>
      <c r="X62" s="70" t="e">
        <f t="shared" si="6"/>
        <v>#N/A</v>
      </c>
      <c r="Y62" s="70" t="e">
        <f t="shared" si="7"/>
        <v>#N/A</v>
      </c>
      <c r="Z62" s="78" t="e">
        <f t="shared" si="8"/>
        <v>#N/A</v>
      </c>
      <c r="AC62" s="75" t="s">
        <v>357</v>
      </c>
      <c r="AD62" s="41" t="e">
        <f t="shared" si="12"/>
        <v>#N/A</v>
      </c>
      <c r="AE62" s="41">
        <f t="shared" si="12"/>
        <v>3.7771796176807579</v>
      </c>
      <c r="AF62" s="41" t="e">
        <f t="shared" si="12"/>
        <v>#N/A</v>
      </c>
      <c r="AG62" s="41" t="e">
        <f t="shared" si="12"/>
        <v>#N/A</v>
      </c>
      <c r="AH62" s="79" t="e">
        <f t="shared" si="12"/>
        <v>#N/A</v>
      </c>
    </row>
    <row r="63" spans="1:34" x14ac:dyDescent="0.3">
      <c r="A63" s="41" t="s">
        <v>358</v>
      </c>
      <c r="B63" s="41" t="s">
        <v>359</v>
      </c>
      <c r="C63" s="69">
        <v>162.00414174911299</v>
      </c>
      <c r="D63" s="69">
        <v>167.17684243204599</v>
      </c>
      <c r="E63" s="70">
        <f t="shared" si="11"/>
        <v>33.019253733444174</v>
      </c>
      <c r="F63" s="70">
        <f t="shared" si="11"/>
        <v>62.419264775793835</v>
      </c>
      <c r="G63" s="70">
        <f t="shared" si="1"/>
        <v>29.400011042349661</v>
      </c>
      <c r="H63" s="72" t="str">
        <f t="shared" si="10"/>
        <v>AB</v>
      </c>
      <c r="I63" s="58" t="str">
        <f t="shared" si="2"/>
        <v/>
      </c>
      <c r="J63" s="72" t="str">
        <f t="shared" si="3"/>
        <v/>
      </c>
      <c r="U63" s="75" t="s">
        <v>359</v>
      </c>
      <c r="V63" s="81" t="e">
        <f t="shared" si="4"/>
        <v>#N/A</v>
      </c>
      <c r="W63" s="70" t="e">
        <f t="shared" si="5"/>
        <v>#N/A</v>
      </c>
      <c r="X63" s="70">
        <f t="shared" si="6"/>
        <v>29.400011042349661</v>
      </c>
      <c r="Y63" s="70" t="e">
        <f t="shared" si="7"/>
        <v>#N/A</v>
      </c>
      <c r="Z63" s="78" t="e">
        <f t="shared" si="8"/>
        <v>#N/A</v>
      </c>
      <c r="AC63" s="75" t="s">
        <v>359</v>
      </c>
      <c r="AD63" s="41" t="e">
        <f t="shared" si="12"/>
        <v>#N/A</v>
      </c>
      <c r="AE63" s="41" t="e">
        <f t="shared" si="12"/>
        <v>#N/A</v>
      </c>
      <c r="AF63" s="41">
        <f t="shared" si="12"/>
        <v>62.419264775793835</v>
      </c>
      <c r="AG63" s="41" t="e">
        <f t="shared" si="12"/>
        <v>#N/A</v>
      </c>
      <c r="AH63" s="79" t="e">
        <f t="shared" si="12"/>
        <v>#N/A</v>
      </c>
    </row>
    <row r="64" spans="1:34" x14ac:dyDescent="0.3">
      <c r="A64" s="41" t="s">
        <v>360</v>
      </c>
      <c r="B64" s="41" t="s">
        <v>361</v>
      </c>
      <c r="C64" s="69">
        <v>165.019250225994</v>
      </c>
      <c r="D64" s="69">
        <v>149.51012080640399</v>
      </c>
      <c r="E64" s="70">
        <f t="shared" si="11"/>
        <v>33.621970222587436</v>
      </c>
      <c r="F64" s="70">
        <f t="shared" si="11"/>
        <v>56.094566372135112</v>
      </c>
      <c r="G64" s="70">
        <f t="shared" si="1"/>
        <v>22.472596149547677</v>
      </c>
      <c r="H64" s="72" t="str">
        <f t="shared" si="10"/>
        <v>AB</v>
      </c>
      <c r="I64" s="58" t="str">
        <f t="shared" si="2"/>
        <v/>
      </c>
      <c r="J64" s="72" t="str">
        <f t="shared" si="3"/>
        <v/>
      </c>
      <c r="U64" s="75" t="s">
        <v>361</v>
      </c>
      <c r="V64" s="81" t="e">
        <f t="shared" si="4"/>
        <v>#N/A</v>
      </c>
      <c r="W64" s="70" t="e">
        <f t="shared" si="5"/>
        <v>#N/A</v>
      </c>
      <c r="X64" s="70">
        <f t="shared" si="6"/>
        <v>22.472596149547677</v>
      </c>
      <c r="Y64" s="70" t="e">
        <f t="shared" si="7"/>
        <v>#N/A</v>
      </c>
      <c r="Z64" s="78" t="e">
        <f t="shared" si="8"/>
        <v>#N/A</v>
      </c>
      <c r="AC64" s="75" t="s">
        <v>361</v>
      </c>
      <c r="AD64" s="41" t="e">
        <f t="shared" si="12"/>
        <v>#N/A</v>
      </c>
      <c r="AE64" s="41" t="e">
        <f t="shared" si="12"/>
        <v>#N/A</v>
      </c>
      <c r="AF64" s="41">
        <f t="shared" si="12"/>
        <v>56.094566372135112</v>
      </c>
      <c r="AG64" s="41" t="e">
        <f t="shared" si="12"/>
        <v>#N/A</v>
      </c>
      <c r="AH64" s="79" t="e">
        <f t="shared" si="12"/>
        <v>#N/A</v>
      </c>
    </row>
    <row r="65" spans="1:34" x14ac:dyDescent="0.3">
      <c r="A65" s="41" t="s">
        <v>362</v>
      </c>
      <c r="B65" s="41" t="s">
        <v>363</v>
      </c>
      <c r="C65" s="69">
        <v>170.576968678432</v>
      </c>
      <c r="D65" s="69">
        <v>136.57530053467701</v>
      </c>
      <c r="E65" s="70">
        <f t="shared" si="11"/>
        <v>34.732951329564152</v>
      </c>
      <c r="F65" s="70">
        <f t="shared" si="11"/>
        <v>51.463891883809879</v>
      </c>
      <c r="G65" s="70">
        <f t="shared" si="1"/>
        <v>16.730940554245727</v>
      </c>
      <c r="H65" s="72" t="str">
        <f t="shared" si="10"/>
        <v>AB</v>
      </c>
      <c r="I65" s="58" t="str">
        <f t="shared" si="2"/>
        <v/>
      </c>
      <c r="J65" s="72" t="str">
        <f t="shared" si="3"/>
        <v/>
      </c>
      <c r="U65" s="75" t="s">
        <v>363</v>
      </c>
      <c r="V65" s="81" t="e">
        <f t="shared" si="4"/>
        <v>#N/A</v>
      </c>
      <c r="W65" s="70" t="e">
        <f t="shared" si="5"/>
        <v>#N/A</v>
      </c>
      <c r="X65" s="70">
        <f t="shared" si="6"/>
        <v>16.730940554245727</v>
      </c>
      <c r="Y65" s="70" t="e">
        <f t="shared" si="7"/>
        <v>#N/A</v>
      </c>
      <c r="Z65" s="78" t="e">
        <f t="shared" si="8"/>
        <v>#N/A</v>
      </c>
      <c r="AC65" s="75" t="s">
        <v>363</v>
      </c>
      <c r="AD65" s="41" t="e">
        <f t="shared" si="12"/>
        <v>#N/A</v>
      </c>
      <c r="AE65" s="41" t="e">
        <f t="shared" si="12"/>
        <v>#N/A</v>
      </c>
      <c r="AF65" s="41">
        <f t="shared" si="12"/>
        <v>51.463891883809879</v>
      </c>
      <c r="AG65" s="41" t="e">
        <f t="shared" si="12"/>
        <v>#N/A</v>
      </c>
      <c r="AH65" s="79" t="e">
        <f t="shared" si="12"/>
        <v>#N/A</v>
      </c>
    </row>
    <row r="66" spans="1:34" x14ac:dyDescent="0.3">
      <c r="A66" s="41" t="s">
        <v>364</v>
      </c>
      <c r="B66" s="41" t="s">
        <v>365</v>
      </c>
      <c r="C66" s="69">
        <v>237.782016659546</v>
      </c>
      <c r="D66" s="69">
        <v>17.238202150005499</v>
      </c>
      <c r="E66" s="70">
        <f t="shared" si="11"/>
        <v>48.16715805295955</v>
      </c>
      <c r="F66" s="70">
        <f t="shared" si="11"/>
        <v>8.7411291865531613</v>
      </c>
      <c r="G66" s="70">
        <f t="shared" si="1"/>
        <v>-39.426028866406391</v>
      </c>
      <c r="H66" s="72" t="str">
        <f t="shared" si="10"/>
        <v>AA</v>
      </c>
      <c r="I66" s="58" t="str">
        <f t="shared" si="2"/>
        <v/>
      </c>
      <c r="J66" s="72" t="str">
        <f t="shared" si="3"/>
        <v/>
      </c>
      <c r="U66" s="75" t="s">
        <v>365</v>
      </c>
      <c r="V66" s="81" t="e">
        <f t="shared" si="4"/>
        <v>#N/A</v>
      </c>
      <c r="W66" s="70">
        <f t="shared" si="5"/>
        <v>-39.426028866406391</v>
      </c>
      <c r="X66" s="70" t="e">
        <f t="shared" si="6"/>
        <v>#N/A</v>
      </c>
      <c r="Y66" s="70" t="e">
        <f t="shared" si="7"/>
        <v>#N/A</v>
      </c>
      <c r="Z66" s="78" t="e">
        <f t="shared" si="8"/>
        <v>#N/A</v>
      </c>
      <c r="AC66" s="75" t="s">
        <v>365</v>
      </c>
      <c r="AD66" s="41" t="e">
        <f t="shared" si="12"/>
        <v>#N/A</v>
      </c>
      <c r="AE66" s="41">
        <f t="shared" si="12"/>
        <v>8.7411291865531613</v>
      </c>
      <c r="AF66" s="41" t="e">
        <f t="shared" si="12"/>
        <v>#N/A</v>
      </c>
      <c r="AG66" s="41" t="e">
        <f t="shared" si="12"/>
        <v>#N/A</v>
      </c>
      <c r="AH66" s="79" t="e">
        <f t="shared" si="12"/>
        <v>#N/A</v>
      </c>
    </row>
    <row r="67" spans="1:34" x14ac:dyDescent="0.3">
      <c r="A67" s="41" t="s">
        <v>366</v>
      </c>
      <c r="B67" s="41" t="s">
        <v>367</v>
      </c>
      <c r="C67" s="69">
        <v>357.17796575655598</v>
      </c>
      <c r="D67" s="69">
        <v>16.324788002099599</v>
      </c>
      <c r="E67" s="70">
        <f t="shared" si="11"/>
        <v>72.034261943071812</v>
      </c>
      <c r="F67" s="70">
        <f t="shared" si="11"/>
        <v>8.4141262979835751</v>
      </c>
      <c r="G67" s="70">
        <f t="shared" si="1"/>
        <v>-63.62013564508824</v>
      </c>
      <c r="H67" s="72" t="str">
        <f t="shared" si="10"/>
        <v>AA</v>
      </c>
      <c r="I67" s="58" t="str">
        <f t="shared" si="2"/>
        <v/>
      </c>
      <c r="J67" s="72" t="str">
        <f t="shared" si="3"/>
        <v/>
      </c>
      <c r="U67" s="75" t="s">
        <v>367</v>
      </c>
      <c r="V67" s="81" t="e">
        <f t="shared" si="4"/>
        <v>#N/A</v>
      </c>
      <c r="W67" s="70">
        <f t="shared" si="5"/>
        <v>-63.62013564508824</v>
      </c>
      <c r="X67" s="70" t="e">
        <f t="shared" si="6"/>
        <v>#N/A</v>
      </c>
      <c r="Y67" s="70" t="e">
        <f t="shared" si="7"/>
        <v>#N/A</v>
      </c>
      <c r="Z67" s="78" t="e">
        <f t="shared" si="8"/>
        <v>#N/A</v>
      </c>
      <c r="AC67" s="75" t="s">
        <v>367</v>
      </c>
      <c r="AD67" s="41" t="e">
        <f t="shared" si="12"/>
        <v>#N/A</v>
      </c>
      <c r="AE67" s="41">
        <f t="shared" si="12"/>
        <v>8.4141262979835751</v>
      </c>
      <c r="AF67" s="41" t="e">
        <f t="shared" si="12"/>
        <v>#N/A</v>
      </c>
      <c r="AG67" s="41" t="e">
        <f t="shared" si="12"/>
        <v>#N/A</v>
      </c>
      <c r="AH67" s="79" t="e">
        <f t="shared" si="12"/>
        <v>#N/A</v>
      </c>
    </row>
    <row r="68" spans="1:34" x14ac:dyDescent="0.3">
      <c r="A68" s="41" t="s">
        <v>368</v>
      </c>
      <c r="B68" s="41" t="s">
        <v>369</v>
      </c>
      <c r="C68" s="69">
        <v>380.720837667745</v>
      </c>
      <c r="D68" s="69">
        <v>2.1254723314500601</v>
      </c>
      <c r="E68" s="70">
        <f t="shared" si="11"/>
        <v>76.740453183441332</v>
      </c>
      <c r="F68" s="70">
        <f t="shared" si="11"/>
        <v>3.3307615935295312</v>
      </c>
      <c r="G68" s="70">
        <f t="shared" si="1"/>
        <v>-73.409691589911802</v>
      </c>
      <c r="H68" s="72" t="str">
        <f t="shared" si="10"/>
        <v>AA</v>
      </c>
      <c r="I68" s="58" t="str">
        <f t="shared" si="2"/>
        <v/>
      </c>
      <c r="J68" s="72" t="str">
        <f t="shared" si="3"/>
        <v/>
      </c>
      <c r="U68" s="75" t="s">
        <v>369</v>
      </c>
      <c r="V68" s="81" t="e">
        <f t="shared" si="4"/>
        <v>#N/A</v>
      </c>
      <c r="W68" s="70">
        <f t="shared" si="5"/>
        <v>-73.409691589911802</v>
      </c>
      <c r="X68" s="70" t="e">
        <f t="shared" si="6"/>
        <v>#N/A</v>
      </c>
      <c r="Y68" s="70" t="e">
        <f t="shared" si="7"/>
        <v>#N/A</v>
      </c>
      <c r="Z68" s="78" t="e">
        <f t="shared" si="8"/>
        <v>#N/A</v>
      </c>
      <c r="AC68" s="75" t="s">
        <v>369</v>
      </c>
      <c r="AD68" s="41" t="e">
        <f t="shared" si="12"/>
        <v>#N/A</v>
      </c>
      <c r="AE68" s="41">
        <f t="shared" si="12"/>
        <v>3.3307615935295312</v>
      </c>
      <c r="AF68" s="41" t="e">
        <f t="shared" si="12"/>
        <v>#N/A</v>
      </c>
      <c r="AG68" s="41" t="e">
        <f t="shared" si="12"/>
        <v>#N/A</v>
      </c>
      <c r="AH68" s="79" t="e">
        <f t="shared" si="12"/>
        <v>#N/A</v>
      </c>
    </row>
    <row r="69" spans="1:34" x14ac:dyDescent="0.3">
      <c r="A69" s="41" t="s">
        <v>370</v>
      </c>
      <c r="B69" s="41" t="s">
        <v>371</v>
      </c>
      <c r="C69" s="69">
        <v>266.75586699148499</v>
      </c>
      <c r="D69" s="69">
        <v>-1.35366756434314</v>
      </c>
      <c r="E69" s="70">
        <f t="shared" si="11"/>
        <v>53.958995223306808</v>
      </c>
      <c r="F69" s="70">
        <f t="shared" si="11"/>
        <v>2.0852271355070169</v>
      </c>
      <c r="G69" s="70">
        <f t="shared" si="1"/>
        <v>-51.873768087799789</v>
      </c>
      <c r="H69" s="72" t="str">
        <f t="shared" si="10"/>
        <v>AA</v>
      </c>
      <c r="I69" s="58" t="str">
        <f t="shared" si="2"/>
        <v/>
      </c>
      <c r="J69" s="72" t="str">
        <f t="shared" si="3"/>
        <v/>
      </c>
      <c r="U69" s="75" t="s">
        <v>371</v>
      </c>
      <c r="V69" s="81" t="e">
        <f t="shared" si="4"/>
        <v>#N/A</v>
      </c>
      <c r="W69" s="70">
        <f t="shared" si="5"/>
        <v>-51.873768087799789</v>
      </c>
      <c r="X69" s="70" t="e">
        <f t="shared" si="6"/>
        <v>#N/A</v>
      </c>
      <c r="Y69" s="70" t="e">
        <f t="shared" si="7"/>
        <v>#N/A</v>
      </c>
      <c r="Z69" s="78" t="e">
        <f t="shared" si="8"/>
        <v>#N/A</v>
      </c>
      <c r="AC69" s="75" t="s">
        <v>371</v>
      </c>
      <c r="AD69" s="41" t="e">
        <f t="shared" si="12"/>
        <v>#N/A</v>
      </c>
      <c r="AE69" s="41">
        <f t="shared" si="12"/>
        <v>2.0852271355070169</v>
      </c>
      <c r="AF69" s="41" t="e">
        <f t="shared" si="12"/>
        <v>#N/A</v>
      </c>
      <c r="AG69" s="41" t="e">
        <f t="shared" si="12"/>
        <v>#N/A</v>
      </c>
      <c r="AH69" s="79" t="e">
        <f t="shared" si="12"/>
        <v>#N/A</v>
      </c>
    </row>
    <row r="70" spans="1:34" x14ac:dyDescent="0.3">
      <c r="A70" s="41" t="s">
        <v>372</v>
      </c>
      <c r="B70" s="41" t="s">
        <v>373</v>
      </c>
      <c r="C70" s="69">
        <v>255.53937335537299</v>
      </c>
      <c r="D70" s="69">
        <v>9.8380915227212409</v>
      </c>
      <c r="E70" s="70">
        <f t="shared" si="11"/>
        <v>51.716831892636719</v>
      </c>
      <c r="F70" s="70">
        <f t="shared" si="11"/>
        <v>6.0918845296751813</v>
      </c>
      <c r="G70" s="70">
        <f t="shared" si="1"/>
        <v>-45.624947362961535</v>
      </c>
      <c r="H70" s="72" t="str">
        <f t="shared" si="10"/>
        <v>AA</v>
      </c>
      <c r="I70" s="58" t="str">
        <f t="shared" si="2"/>
        <v/>
      </c>
      <c r="J70" s="72" t="str">
        <f t="shared" si="3"/>
        <v/>
      </c>
      <c r="U70" s="75" t="s">
        <v>373</v>
      </c>
      <c r="V70" s="81" t="e">
        <f t="shared" si="4"/>
        <v>#N/A</v>
      </c>
      <c r="W70" s="70">
        <f t="shared" si="5"/>
        <v>-45.624947362961535</v>
      </c>
      <c r="X70" s="70" t="e">
        <f t="shared" si="6"/>
        <v>#N/A</v>
      </c>
      <c r="Y70" s="70" t="e">
        <f t="shared" si="7"/>
        <v>#N/A</v>
      </c>
      <c r="Z70" s="78" t="e">
        <f t="shared" si="8"/>
        <v>#N/A</v>
      </c>
      <c r="AC70" s="75" t="s">
        <v>373</v>
      </c>
      <c r="AD70" s="41" t="e">
        <f t="shared" si="12"/>
        <v>#N/A</v>
      </c>
      <c r="AE70" s="41">
        <f t="shared" si="12"/>
        <v>6.0918845296751813</v>
      </c>
      <c r="AF70" s="41" t="e">
        <f t="shared" si="12"/>
        <v>#N/A</v>
      </c>
      <c r="AG70" s="41" t="e">
        <f t="shared" si="12"/>
        <v>#N/A</v>
      </c>
      <c r="AH70" s="79" t="e">
        <f t="shared" si="12"/>
        <v>#N/A</v>
      </c>
    </row>
    <row r="71" spans="1:34" x14ac:dyDescent="0.3">
      <c r="A71" s="41" t="s">
        <v>374</v>
      </c>
      <c r="B71" s="41" t="s">
        <v>375</v>
      </c>
      <c r="C71" s="69">
        <v>342.42399270731102</v>
      </c>
      <c r="D71" s="69">
        <v>13.5745971359388</v>
      </c>
      <c r="E71" s="70">
        <f t="shared" si="11"/>
        <v>69.084960813331335</v>
      </c>
      <c r="F71" s="70">
        <f t="shared" si="11"/>
        <v>7.4295560902480506</v>
      </c>
      <c r="G71" s="70">
        <f t="shared" si="1"/>
        <v>-61.655404723083286</v>
      </c>
      <c r="H71" s="72" t="str">
        <f t="shared" si="10"/>
        <v>AA</v>
      </c>
      <c r="I71" s="58" t="str">
        <f t="shared" si="2"/>
        <v/>
      </c>
      <c r="J71" s="72" t="str">
        <f t="shared" si="3"/>
        <v/>
      </c>
      <c r="U71" s="75" t="s">
        <v>375</v>
      </c>
      <c r="V71" s="81" t="e">
        <f t="shared" si="4"/>
        <v>#N/A</v>
      </c>
      <c r="W71" s="70">
        <f t="shared" si="5"/>
        <v>-61.655404723083286</v>
      </c>
      <c r="X71" s="70" t="e">
        <f t="shared" si="6"/>
        <v>#N/A</v>
      </c>
      <c r="Y71" s="70" t="e">
        <f t="shared" si="7"/>
        <v>#N/A</v>
      </c>
      <c r="Z71" s="78" t="e">
        <f t="shared" si="8"/>
        <v>#N/A</v>
      </c>
      <c r="AC71" s="75" t="s">
        <v>375</v>
      </c>
      <c r="AD71" s="41" t="e">
        <f t="shared" si="12"/>
        <v>#N/A</v>
      </c>
      <c r="AE71" s="41">
        <f t="shared" si="12"/>
        <v>7.4295560902480506</v>
      </c>
      <c r="AF71" s="41" t="e">
        <f t="shared" si="12"/>
        <v>#N/A</v>
      </c>
      <c r="AG71" s="41" t="e">
        <f t="shared" si="12"/>
        <v>#N/A</v>
      </c>
      <c r="AH71" s="79" t="e">
        <f t="shared" si="12"/>
        <v>#N/A</v>
      </c>
    </row>
    <row r="72" spans="1:34" x14ac:dyDescent="0.3">
      <c r="A72" s="41" t="s">
        <v>376</v>
      </c>
      <c r="B72" s="41" t="s">
        <v>377</v>
      </c>
      <c r="C72" s="69">
        <v>328.82304453287401</v>
      </c>
      <c r="D72" s="69">
        <v>6.0902900353948999</v>
      </c>
      <c r="E72" s="70">
        <f t="shared" si="11"/>
        <v>66.366147942891601</v>
      </c>
      <c r="F72" s="70">
        <f t="shared" si="11"/>
        <v>4.7501690384592887</v>
      </c>
      <c r="G72" s="70">
        <f t="shared" si="1"/>
        <v>-61.615978904432311</v>
      </c>
      <c r="H72" s="72" t="str">
        <f t="shared" si="10"/>
        <v>AA</v>
      </c>
      <c r="I72" s="58" t="str">
        <f t="shared" si="2"/>
        <v/>
      </c>
      <c r="J72" s="72" t="str">
        <f t="shared" si="3"/>
        <v/>
      </c>
      <c r="U72" s="75" t="s">
        <v>377</v>
      </c>
      <c r="V72" s="81" t="e">
        <f t="shared" si="4"/>
        <v>#N/A</v>
      </c>
      <c r="W72" s="70">
        <f t="shared" si="5"/>
        <v>-61.615978904432311</v>
      </c>
      <c r="X72" s="70" t="e">
        <f t="shared" si="6"/>
        <v>#N/A</v>
      </c>
      <c r="Y72" s="70" t="e">
        <f t="shared" si="7"/>
        <v>#N/A</v>
      </c>
      <c r="Z72" s="78" t="e">
        <f t="shared" si="8"/>
        <v>#N/A</v>
      </c>
      <c r="AC72" s="75" t="s">
        <v>377</v>
      </c>
      <c r="AD72" s="41" t="e">
        <f t="shared" si="12"/>
        <v>#N/A</v>
      </c>
      <c r="AE72" s="41">
        <f t="shared" si="12"/>
        <v>4.7501690384592887</v>
      </c>
      <c r="AF72" s="41" t="e">
        <f t="shared" si="12"/>
        <v>#N/A</v>
      </c>
      <c r="AG72" s="41" t="e">
        <f t="shared" si="12"/>
        <v>#N/A</v>
      </c>
      <c r="AH72" s="79" t="e">
        <f t="shared" si="12"/>
        <v>#N/A</v>
      </c>
    </row>
    <row r="73" spans="1:34" x14ac:dyDescent="0.3">
      <c r="A73" s="41" t="s">
        <v>378</v>
      </c>
      <c r="B73" s="41" t="s">
        <v>379</v>
      </c>
      <c r="C73" s="69">
        <v>439.20998401687802</v>
      </c>
      <c r="D73" s="69">
        <v>6.4441930786069896</v>
      </c>
      <c r="E73" s="70">
        <f t="shared" ref="E73:F104" si="13">(C73-MIN(C$9:C$104))/(MAX(C$9:C$104)-MIN(C$9:C$104))*100</f>
        <v>88.432361853010221</v>
      </c>
      <c r="F73" s="70">
        <f t="shared" si="13"/>
        <v>4.8768665695510052</v>
      </c>
      <c r="G73" s="70">
        <f t="shared" ref="G73:G104" si="14">F73-E73</f>
        <v>-83.555495283459209</v>
      </c>
      <c r="H73" s="72" t="str">
        <f t="shared" si="10"/>
        <v>AA</v>
      </c>
      <c r="I73" s="58" t="str">
        <f t="shared" ref="I73:I104" si="15">IF(AND(E73&lt;$R$15,F73&lt;$S$11),G73,"")</f>
        <v/>
      </c>
      <c r="J73" s="72" t="str">
        <f t="shared" ref="J73:J104" si="16">IF(OR(AND(($S$33-$S$38)&lt;G73,($S$33+$S$38)&gt;G73),AND(($S$36-$S$38)&lt;G73,($S$36+$S$38)&gt;G73)),"CHECK","")</f>
        <v/>
      </c>
      <c r="U73" s="75" t="s">
        <v>379</v>
      </c>
      <c r="V73" s="81" t="e">
        <f t="shared" ref="V73:V104" si="17">IF(I73="",NA(),G73)</f>
        <v>#N/A</v>
      </c>
      <c r="W73" s="70">
        <f t="shared" ref="W73:W104" si="18">IF(AND(I73="",G73&lt;$S$33),G73,NA())</f>
        <v>-83.555495283459209</v>
      </c>
      <c r="X73" s="70" t="e">
        <f t="shared" ref="X73:X104" si="19">IF(AND(I73="",G73&lt;$S$36,G73&gt;$S$33),G73,NA())</f>
        <v>#N/A</v>
      </c>
      <c r="Y73" s="70" t="e">
        <f t="shared" ref="Y73:Y104" si="20">IF(AND(I73="",G73&gt;$S$36),G73,NA())</f>
        <v>#N/A</v>
      </c>
      <c r="Z73" s="78" t="e">
        <f t="shared" ref="Z73:Z104" si="21">IF(J73="CHECK",G73,NA())</f>
        <v>#N/A</v>
      </c>
      <c r="AC73" s="75" t="s">
        <v>379</v>
      </c>
      <c r="AD73" s="41" t="e">
        <f t="shared" ref="AD73:AH104" si="22">IF(V73&lt;&gt;"#N/A",$F73,"")</f>
        <v>#N/A</v>
      </c>
      <c r="AE73" s="41">
        <f t="shared" si="22"/>
        <v>4.8768665695510052</v>
      </c>
      <c r="AF73" s="41" t="e">
        <f t="shared" si="22"/>
        <v>#N/A</v>
      </c>
      <c r="AG73" s="41" t="e">
        <f t="shared" si="22"/>
        <v>#N/A</v>
      </c>
      <c r="AH73" s="79" t="e">
        <f t="shared" si="22"/>
        <v>#N/A</v>
      </c>
    </row>
    <row r="74" spans="1:34" x14ac:dyDescent="0.3">
      <c r="A74" s="41" t="s">
        <v>380</v>
      </c>
      <c r="B74" s="41" t="s">
        <v>381</v>
      </c>
      <c r="C74" s="69">
        <v>415.16690463873698</v>
      </c>
      <c r="D74" s="69">
        <v>12.9144224673226</v>
      </c>
      <c r="E74" s="70">
        <f t="shared" si="13"/>
        <v>83.626179753062587</v>
      </c>
      <c r="F74" s="70">
        <f t="shared" si="13"/>
        <v>7.1932131081594823</v>
      </c>
      <c r="G74" s="70">
        <f t="shared" si="14"/>
        <v>-76.432966644903104</v>
      </c>
      <c r="H74" s="72" t="str">
        <f t="shared" si="10"/>
        <v>AA</v>
      </c>
      <c r="I74" s="58" t="str">
        <f t="shared" si="15"/>
        <v/>
      </c>
      <c r="J74" s="72" t="str">
        <f t="shared" si="16"/>
        <v/>
      </c>
      <c r="U74" s="75" t="s">
        <v>381</v>
      </c>
      <c r="V74" s="81" t="e">
        <f t="shared" si="17"/>
        <v>#N/A</v>
      </c>
      <c r="W74" s="70">
        <f t="shared" si="18"/>
        <v>-76.432966644903104</v>
      </c>
      <c r="X74" s="70" t="e">
        <f t="shared" si="19"/>
        <v>#N/A</v>
      </c>
      <c r="Y74" s="70" t="e">
        <f t="shared" si="20"/>
        <v>#N/A</v>
      </c>
      <c r="Z74" s="78" t="e">
        <f t="shared" si="21"/>
        <v>#N/A</v>
      </c>
      <c r="AC74" s="75" t="s">
        <v>381</v>
      </c>
      <c r="AD74" s="41" t="e">
        <f t="shared" si="22"/>
        <v>#N/A</v>
      </c>
      <c r="AE74" s="41">
        <f t="shared" si="22"/>
        <v>7.1932131081594823</v>
      </c>
      <c r="AF74" s="41" t="e">
        <f t="shared" si="22"/>
        <v>#N/A</v>
      </c>
      <c r="AG74" s="41" t="e">
        <f t="shared" si="22"/>
        <v>#N/A</v>
      </c>
      <c r="AH74" s="79" t="e">
        <f t="shared" si="22"/>
        <v>#N/A</v>
      </c>
    </row>
    <row r="75" spans="1:34" x14ac:dyDescent="0.3">
      <c r="A75" s="41" t="s">
        <v>382</v>
      </c>
      <c r="B75" s="41" t="s">
        <v>383</v>
      </c>
      <c r="C75" s="69">
        <v>384.202344484977</v>
      </c>
      <c r="D75" s="69">
        <v>18.0526412659054</v>
      </c>
      <c r="E75" s="70">
        <f t="shared" si="13"/>
        <v>77.436402129192388</v>
      </c>
      <c r="F75" s="70">
        <f t="shared" si="13"/>
        <v>9.0326989460909424</v>
      </c>
      <c r="G75" s="70">
        <f t="shared" si="14"/>
        <v>-68.403703183101442</v>
      </c>
      <c r="H75" s="72" t="str">
        <f t="shared" si="10"/>
        <v>AA</v>
      </c>
      <c r="I75" s="58" t="str">
        <f t="shared" si="15"/>
        <v/>
      </c>
      <c r="J75" s="72" t="str">
        <f t="shared" si="16"/>
        <v/>
      </c>
      <c r="U75" s="75" t="s">
        <v>383</v>
      </c>
      <c r="V75" s="81" t="e">
        <f t="shared" si="17"/>
        <v>#N/A</v>
      </c>
      <c r="W75" s="70">
        <f t="shared" si="18"/>
        <v>-68.403703183101442</v>
      </c>
      <c r="X75" s="70" t="e">
        <f t="shared" si="19"/>
        <v>#N/A</v>
      </c>
      <c r="Y75" s="70" t="e">
        <f t="shared" si="20"/>
        <v>#N/A</v>
      </c>
      <c r="Z75" s="78" t="e">
        <f t="shared" si="21"/>
        <v>#N/A</v>
      </c>
      <c r="AC75" s="75" t="s">
        <v>383</v>
      </c>
      <c r="AD75" s="41" t="e">
        <f t="shared" si="22"/>
        <v>#N/A</v>
      </c>
      <c r="AE75" s="41">
        <f t="shared" si="22"/>
        <v>9.0326989460909424</v>
      </c>
      <c r="AF75" s="41" t="e">
        <f t="shared" si="22"/>
        <v>#N/A</v>
      </c>
      <c r="AG75" s="41" t="e">
        <f t="shared" si="22"/>
        <v>#N/A</v>
      </c>
      <c r="AH75" s="79" t="e">
        <f t="shared" si="22"/>
        <v>#N/A</v>
      </c>
    </row>
    <row r="76" spans="1:34" x14ac:dyDescent="0.3">
      <c r="A76" s="41" t="s">
        <v>384</v>
      </c>
      <c r="B76" s="41" t="s">
        <v>385</v>
      </c>
      <c r="C76" s="69">
        <v>408.24495504007899</v>
      </c>
      <c r="D76" s="69">
        <v>3.9855437012220101</v>
      </c>
      <c r="E76" s="70">
        <f t="shared" si="13"/>
        <v>82.242490511989104</v>
      </c>
      <c r="F76" s="70">
        <f t="shared" si="13"/>
        <v>3.9966684138426323</v>
      </c>
      <c r="G76" s="70">
        <f t="shared" si="14"/>
        <v>-78.245822098146476</v>
      </c>
      <c r="H76" s="72" t="str">
        <f t="shared" si="10"/>
        <v>AA</v>
      </c>
      <c r="I76" s="58" t="str">
        <f t="shared" si="15"/>
        <v/>
      </c>
      <c r="J76" s="72" t="str">
        <f t="shared" si="16"/>
        <v/>
      </c>
      <c r="U76" s="75" t="s">
        <v>385</v>
      </c>
      <c r="V76" s="81" t="e">
        <f t="shared" si="17"/>
        <v>#N/A</v>
      </c>
      <c r="W76" s="70">
        <f t="shared" si="18"/>
        <v>-78.245822098146476</v>
      </c>
      <c r="X76" s="70" t="e">
        <f t="shared" si="19"/>
        <v>#N/A</v>
      </c>
      <c r="Y76" s="70" t="e">
        <f t="shared" si="20"/>
        <v>#N/A</v>
      </c>
      <c r="Z76" s="78" t="e">
        <f t="shared" si="21"/>
        <v>#N/A</v>
      </c>
      <c r="AC76" s="75" t="s">
        <v>385</v>
      </c>
      <c r="AD76" s="41" t="e">
        <f t="shared" si="22"/>
        <v>#N/A</v>
      </c>
      <c r="AE76" s="41">
        <f t="shared" si="22"/>
        <v>3.9966684138426323</v>
      </c>
      <c r="AF76" s="41" t="e">
        <f t="shared" si="22"/>
        <v>#N/A</v>
      </c>
      <c r="AG76" s="41" t="e">
        <f t="shared" si="22"/>
        <v>#N/A</v>
      </c>
      <c r="AH76" s="79" t="e">
        <f t="shared" si="22"/>
        <v>#N/A</v>
      </c>
    </row>
    <row r="77" spans="1:34" x14ac:dyDescent="0.3">
      <c r="A77" s="41" t="s">
        <v>386</v>
      </c>
      <c r="B77" s="41" t="s">
        <v>387</v>
      </c>
      <c r="C77" s="69">
        <v>326.84650536141999</v>
      </c>
      <c r="D77" s="69">
        <v>3.36378439853888</v>
      </c>
      <c r="E77" s="70">
        <f t="shared" si="13"/>
        <v>65.971040185009116</v>
      </c>
      <c r="F77" s="70">
        <f t="shared" si="13"/>
        <v>3.7740781589855965</v>
      </c>
      <c r="G77" s="70">
        <f t="shared" si="14"/>
        <v>-62.19696202602352</v>
      </c>
      <c r="H77" s="72" t="str">
        <f t="shared" si="10"/>
        <v>AA</v>
      </c>
      <c r="I77" s="58" t="str">
        <f t="shared" si="15"/>
        <v/>
      </c>
      <c r="J77" s="72" t="str">
        <f t="shared" si="16"/>
        <v/>
      </c>
      <c r="U77" s="75" t="s">
        <v>387</v>
      </c>
      <c r="V77" s="81" t="e">
        <f t="shared" si="17"/>
        <v>#N/A</v>
      </c>
      <c r="W77" s="70">
        <f t="shared" si="18"/>
        <v>-62.19696202602352</v>
      </c>
      <c r="X77" s="70" t="e">
        <f t="shared" si="19"/>
        <v>#N/A</v>
      </c>
      <c r="Y77" s="70" t="e">
        <f t="shared" si="20"/>
        <v>#N/A</v>
      </c>
      <c r="Z77" s="78" t="e">
        <f t="shared" si="21"/>
        <v>#N/A</v>
      </c>
      <c r="AC77" s="75" t="s">
        <v>387</v>
      </c>
      <c r="AD77" s="41" t="e">
        <f t="shared" si="22"/>
        <v>#N/A</v>
      </c>
      <c r="AE77" s="41">
        <f t="shared" si="22"/>
        <v>3.7740781589855965</v>
      </c>
      <c r="AF77" s="41" t="e">
        <f t="shared" si="22"/>
        <v>#N/A</v>
      </c>
      <c r="AG77" s="41" t="e">
        <f t="shared" si="22"/>
        <v>#N/A</v>
      </c>
      <c r="AH77" s="79" t="e">
        <f t="shared" si="22"/>
        <v>#N/A</v>
      </c>
    </row>
    <row r="78" spans="1:34" x14ac:dyDescent="0.3">
      <c r="A78" s="41" t="s">
        <v>388</v>
      </c>
      <c r="B78" s="41" t="s">
        <v>389</v>
      </c>
      <c r="C78" s="69">
        <v>220.73885648246599</v>
      </c>
      <c r="D78" s="69">
        <v>-2.7475263007136199</v>
      </c>
      <c r="E78" s="70">
        <f t="shared" si="13"/>
        <v>44.760251222044474</v>
      </c>
      <c r="F78" s="70">
        <f t="shared" si="13"/>
        <v>1.586224756251053</v>
      </c>
      <c r="G78" s="70">
        <f t="shared" si="14"/>
        <v>-43.174026465793418</v>
      </c>
      <c r="H78" s="72" t="str">
        <f t="shared" si="10"/>
        <v>AA</v>
      </c>
      <c r="I78" s="58" t="str">
        <f t="shared" si="15"/>
        <v/>
      </c>
      <c r="J78" s="72" t="str">
        <f t="shared" si="16"/>
        <v/>
      </c>
      <c r="U78" s="75" t="s">
        <v>389</v>
      </c>
      <c r="V78" s="81" t="e">
        <f t="shared" si="17"/>
        <v>#N/A</v>
      </c>
      <c r="W78" s="70">
        <f t="shared" si="18"/>
        <v>-43.174026465793418</v>
      </c>
      <c r="X78" s="70" t="e">
        <f t="shared" si="19"/>
        <v>#N/A</v>
      </c>
      <c r="Y78" s="70" t="e">
        <f t="shared" si="20"/>
        <v>#N/A</v>
      </c>
      <c r="Z78" s="78" t="e">
        <f t="shared" si="21"/>
        <v>#N/A</v>
      </c>
      <c r="AC78" s="75" t="s">
        <v>389</v>
      </c>
      <c r="AD78" s="41" t="e">
        <f t="shared" si="22"/>
        <v>#N/A</v>
      </c>
      <c r="AE78" s="41">
        <f t="shared" si="22"/>
        <v>1.586224756251053</v>
      </c>
      <c r="AF78" s="41" t="e">
        <f t="shared" si="22"/>
        <v>#N/A</v>
      </c>
      <c r="AG78" s="41" t="e">
        <f t="shared" si="22"/>
        <v>#N/A</v>
      </c>
      <c r="AH78" s="79" t="e">
        <f t="shared" si="22"/>
        <v>#N/A</v>
      </c>
    </row>
    <row r="79" spans="1:34" x14ac:dyDescent="0.3">
      <c r="A79" s="41" t="s">
        <v>390</v>
      </c>
      <c r="B79" s="41" t="s">
        <v>391</v>
      </c>
      <c r="C79" s="69">
        <v>413.07662826189102</v>
      </c>
      <c r="D79" s="69">
        <v>5.5224454873520399</v>
      </c>
      <c r="E79" s="70">
        <f t="shared" si="13"/>
        <v>83.208336067221168</v>
      </c>
      <c r="F79" s="70">
        <f t="shared" si="13"/>
        <v>4.5468803025729274</v>
      </c>
      <c r="G79" s="70">
        <f t="shared" si="14"/>
        <v>-78.661455764648238</v>
      </c>
      <c r="H79" s="72" t="str">
        <f t="shared" si="10"/>
        <v>AA</v>
      </c>
      <c r="I79" s="58" t="str">
        <f t="shared" si="15"/>
        <v/>
      </c>
      <c r="J79" s="72" t="str">
        <f t="shared" si="16"/>
        <v/>
      </c>
      <c r="U79" s="75" t="s">
        <v>391</v>
      </c>
      <c r="V79" s="81" t="e">
        <f t="shared" si="17"/>
        <v>#N/A</v>
      </c>
      <c r="W79" s="70">
        <f t="shared" si="18"/>
        <v>-78.661455764648238</v>
      </c>
      <c r="X79" s="70" t="e">
        <f t="shared" si="19"/>
        <v>#N/A</v>
      </c>
      <c r="Y79" s="70" t="e">
        <f t="shared" si="20"/>
        <v>#N/A</v>
      </c>
      <c r="Z79" s="78" t="e">
        <f t="shared" si="21"/>
        <v>#N/A</v>
      </c>
      <c r="AC79" s="75" t="s">
        <v>391</v>
      </c>
      <c r="AD79" s="41" t="e">
        <f t="shared" si="22"/>
        <v>#N/A</v>
      </c>
      <c r="AE79" s="41">
        <f t="shared" si="22"/>
        <v>4.5468803025729274</v>
      </c>
      <c r="AF79" s="41" t="e">
        <f t="shared" si="22"/>
        <v>#N/A</v>
      </c>
      <c r="AG79" s="41" t="e">
        <f t="shared" si="22"/>
        <v>#N/A</v>
      </c>
      <c r="AH79" s="79" t="e">
        <f t="shared" si="22"/>
        <v>#N/A</v>
      </c>
    </row>
    <row r="80" spans="1:34" x14ac:dyDescent="0.3">
      <c r="A80" s="41" t="s">
        <v>392</v>
      </c>
      <c r="B80" s="41" t="s">
        <v>393</v>
      </c>
      <c r="C80" s="69">
        <v>343.80626428582798</v>
      </c>
      <c r="D80" s="69">
        <v>6.9402050542926199</v>
      </c>
      <c r="E80" s="70">
        <f t="shared" si="13"/>
        <v>69.361275207733527</v>
      </c>
      <c r="F80" s="70">
        <f t="shared" si="13"/>
        <v>5.0544391954909074</v>
      </c>
      <c r="G80" s="70">
        <f t="shared" si="14"/>
        <v>-64.306836012242627</v>
      </c>
      <c r="H80" s="72" t="str">
        <f t="shared" si="10"/>
        <v>AA</v>
      </c>
      <c r="I80" s="58" t="str">
        <f t="shared" si="15"/>
        <v/>
      </c>
      <c r="J80" s="72" t="str">
        <f t="shared" si="16"/>
        <v/>
      </c>
      <c r="U80" s="75" t="s">
        <v>393</v>
      </c>
      <c r="V80" s="81" t="e">
        <f t="shared" si="17"/>
        <v>#N/A</v>
      </c>
      <c r="W80" s="70">
        <f t="shared" si="18"/>
        <v>-64.306836012242627</v>
      </c>
      <c r="X80" s="70" t="e">
        <f t="shared" si="19"/>
        <v>#N/A</v>
      </c>
      <c r="Y80" s="70" t="e">
        <f t="shared" si="20"/>
        <v>#N/A</v>
      </c>
      <c r="Z80" s="78" t="e">
        <f t="shared" si="21"/>
        <v>#N/A</v>
      </c>
      <c r="AC80" s="75" t="s">
        <v>393</v>
      </c>
      <c r="AD80" s="41" t="e">
        <f t="shared" si="22"/>
        <v>#N/A</v>
      </c>
      <c r="AE80" s="41">
        <f t="shared" si="22"/>
        <v>5.0544391954909074</v>
      </c>
      <c r="AF80" s="41" t="e">
        <f t="shared" si="22"/>
        <v>#N/A</v>
      </c>
      <c r="AG80" s="41" t="e">
        <f t="shared" si="22"/>
        <v>#N/A</v>
      </c>
      <c r="AH80" s="79" t="e">
        <f t="shared" si="22"/>
        <v>#N/A</v>
      </c>
    </row>
    <row r="81" spans="1:34" x14ac:dyDescent="0.3">
      <c r="A81" s="41" t="s">
        <v>394</v>
      </c>
      <c r="B81" s="41" t="s">
        <v>395</v>
      </c>
      <c r="C81" s="69">
        <v>267.26049170512499</v>
      </c>
      <c r="D81" s="69">
        <v>13.411494384561401</v>
      </c>
      <c r="E81" s="70">
        <f t="shared" si="13"/>
        <v>54.059869085083967</v>
      </c>
      <c r="F81" s="70">
        <f t="shared" si="13"/>
        <v>7.3711651938990794</v>
      </c>
      <c r="G81" s="70">
        <f t="shared" si="14"/>
        <v>-46.688703891184886</v>
      </c>
      <c r="H81" s="72" t="str">
        <f t="shared" si="10"/>
        <v>AA</v>
      </c>
      <c r="I81" s="58" t="str">
        <f t="shared" si="15"/>
        <v/>
      </c>
      <c r="J81" s="72" t="str">
        <f t="shared" si="16"/>
        <v/>
      </c>
      <c r="U81" s="75" t="s">
        <v>395</v>
      </c>
      <c r="V81" s="81" t="e">
        <f t="shared" si="17"/>
        <v>#N/A</v>
      </c>
      <c r="W81" s="70">
        <f t="shared" si="18"/>
        <v>-46.688703891184886</v>
      </c>
      <c r="X81" s="70" t="e">
        <f t="shared" si="19"/>
        <v>#N/A</v>
      </c>
      <c r="Y81" s="70" t="e">
        <f t="shared" si="20"/>
        <v>#N/A</v>
      </c>
      <c r="Z81" s="78" t="e">
        <f t="shared" si="21"/>
        <v>#N/A</v>
      </c>
      <c r="AC81" s="75" t="s">
        <v>395</v>
      </c>
      <c r="AD81" s="41" t="e">
        <f t="shared" si="22"/>
        <v>#N/A</v>
      </c>
      <c r="AE81" s="41">
        <f t="shared" si="22"/>
        <v>7.3711651938990794</v>
      </c>
      <c r="AF81" s="41" t="e">
        <f t="shared" si="22"/>
        <v>#N/A</v>
      </c>
      <c r="AG81" s="41" t="e">
        <f t="shared" si="22"/>
        <v>#N/A</v>
      </c>
      <c r="AH81" s="79" t="e">
        <f t="shared" si="22"/>
        <v>#N/A</v>
      </c>
    </row>
    <row r="82" spans="1:34" x14ac:dyDescent="0.3">
      <c r="A82" s="41" t="s">
        <v>396</v>
      </c>
      <c r="B82" s="41" t="s">
        <v>397</v>
      </c>
      <c r="C82" s="69">
        <v>341.54769836178002</v>
      </c>
      <c r="D82" s="69">
        <v>-1.1956236827809299</v>
      </c>
      <c r="E82" s="70">
        <f t="shared" si="13"/>
        <v>68.909790647665901</v>
      </c>
      <c r="F82" s="70">
        <f t="shared" si="13"/>
        <v>2.1418069530082855</v>
      </c>
      <c r="G82" s="70">
        <f t="shared" si="14"/>
        <v>-66.767983694657616</v>
      </c>
      <c r="H82" s="72" t="str">
        <f t="shared" si="10"/>
        <v>AA</v>
      </c>
      <c r="I82" s="58" t="str">
        <f t="shared" si="15"/>
        <v/>
      </c>
      <c r="J82" s="72" t="str">
        <f t="shared" si="16"/>
        <v/>
      </c>
      <c r="U82" s="75" t="s">
        <v>397</v>
      </c>
      <c r="V82" s="81" t="e">
        <f t="shared" si="17"/>
        <v>#N/A</v>
      </c>
      <c r="W82" s="70">
        <f t="shared" si="18"/>
        <v>-66.767983694657616</v>
      </c>
      <c r="X82" s="70" t="e">
        <f t="shared" si="19"/>
        <v>#N/A</v>
      </c>
      <c r="Y82" s="70" t="e">
        <f t="shared" si="20"/>
        <v>#N/A</v>
      </c>
      <c r="Z82" s="78" t="e">
        <f t="shared" si="21"/>
        <v>#N/A</v>
      </c>
      <c r="AC82" s="75" t="s">
        <v>397</v>
      </c>
      <c r="AD82" s="41" t="e">
        <f t="shared" si="22"/>
        <v>#N/A</v>
      </c>
      <c r="AE82" s="41">
        <f t="shared" si="22"/>
        <v>2.1418069530082855</v>
      </c>
      <c r="AF82" s="41" t="e">
        <f t="shared" si="22"/>
        <v>#N/A</v>
      </c>
      <c r="AG82" s="41" t="e">
        <f t="shared" si="22"/>
        <v>#N/A</v>
      </c>
      <c r="AH82" s="79" t="e">
        <f t="shared" si="22"/>
        <v>#N/A</v>
      </c>
    </row>
    <row r="83" spans="1:34" x14ac:dyDescent="0.3">
      <c r="A83" s="41" t="s">
        <v>398</v>
      </c>
      <c r="B83" s="41" t="s">
        <v>399</v>
      </c>
      <c r="C83" s="69">
        <v>344.30424853048299</v>
      </c>
      <c r="D83" s="69">
        <v>9.8046214598584793</v>
      </c>
      <c r="E83" s="70">
        <f t="shared" si="13"/>
        <v>69.460821647899294</v>
      </c>
      <c r="F83" s="70">
        <f t="shared" si="13"/>
        <v>6.0799022243191496</v>
      </c>
      <c r="G83" s="70">
        <f t="shared" si="14"/>
        <v>-63.380919423580146</v>
      </c>
      <c r="H83" s="72" t="str">
        <f t="shared" si="10"/>
        <v>AA</v>
      </c>
      <c r="I83" s="58" t="str">
        <f t="shared" si="15"/>
        <v/>
      </c>
      <c r="J83" s="72" t="str">
        <f t="shared" si="16"/>
        <v/>
      </c>
      <c r="U83" s="75" t="s">
        <v>399</v>
      </c>
      <c r="V83" s="81" t="e">
        <f t="shared" si="17"/>
        <v>#N/A</v>
      </c>
      <c r="W83" s="70">
        <f t="shared" si="18"/>
        <v>-63.380919423580146</v>
      </c>
      <c r="X83" s="70" t="e">
        <f t="shared" si="19"/>
        <v>#N/A</v>
      </c>
      <c r="Y83" s="70" t="e">
        <f t="shared" si="20"/>
        <v>#N/A</v>
      </c>
      <c r="Z83" s="78" t="e">
        <f t="shared" si="21"/>
        <v>#N/A</v>
      </c>
      <c r="AC83" s="75" t="s">
        <v>399</v>
      </c>
      <c r="AD83" s="41" t="e">
        <f t="shared" si="22"/>
        <v>#N/A</v>
      </c>
      <c r="AE83" s="41">
        <f t="shared" si="22"/>
        <v>6.0799022243191496</v>
      </c>
      <c r="AF83" s="41" t="e">
        <f t="shared" si="22"/>
        <v>#N/A</v>
      </c>
      <c r="AG83" s="41" t="e">
        <f t="shared" si="22"/>
        <v>#N/A</v>
      </c>
      <c r="AH83" s="79" t="e">
        <f t="shared" si="22"/>
        <v>#N/A</v>
      </c>
    </row>
    <row r="84" spans="1:34" x14ac:dyDescent="0.3">
      <c r="A84" s="41" t="s">
        <v>400</v>
      </c>
      <c r="B84" s="41" t="s">
        <v>401</v>
      </c>
      <c r="C84" s="69">
        <v>395.49533558950998</v>
      </c>
      <c r="D84" s="69">
        <v>-0.85806889667310304</v>
      </c>
      <c r="E84" s="70">
        <f t="shared" si="13"/>
        <v>79.693857210042779</v>
      </c>
      <c r="F84" s="70">
        <f t="shared" si="13"/>
        <v>2.2626517968951578</v>
      </c>
      <c r="G84" s="70">
        <f t="shared" si="14"/>
        <v>-77.431205413147623</v>
      </c>
      <c r="H84" s="72" t="str">
        <f t="shared" si="10"/>
        <v>AA</v>
      </c>
      <c r="I84" s="58" t="str">
        <f t="shared" si="15"/>
        <v/>
      </c>
      <c r="J84" s="72" t="str">
        <f t="shared" si="16"/>
        <v/>
      </c>
      <c r="U84" s="75" t="s">
        <v>401</v>
      </c>
      <c r="V84" s="81" t="e">
        <f t="shared" si="17"/>
        <v>#N/A</v>
      </c>
      <c r="W84" s="70">
        <f t="shared" si="18"/>
        <v>-77.431205413147623</v>
      </c>
      <c r="X84" s="70" t="e">
        <f t="shared" si="19"/>
        <v>#N/A</v>
      </c>
      <c r="Y84" s="70" t="e">
        <f t="shared" si="20"/>
        <v>#N/A</v>
      </c>
      <c r="Z84" s="78" t="e">
        <f t="shared" si="21"/>
        <v>#N/A</v>
      </c>
      <c r="AC84" s="75" t="s">
        <v>401</v>
      </c>
      <c r="AD84" s="41" t="e">
        <f t="shared" si="22"/>
        <v>#N/A</v>
      </c>
      <c r="AE84" s="41">
        <f t="shared" si="22"/>
        <v>2.2626517968951578</v>
      </c>
      <c r="AF84" s="41" t="e">
        <f t="shared" si="22"/>
        <v>#N/A</v>
      </c>
      <c r="AG84" s="41" t="e">
        <f t="shared" si="22"/>
        <v>#N/A</v>
      </c>
      <c r="AH84" s="79" t="e">
        <f t="shared" si="22"/>
        <v>#N/A</v>
      </c>
    </row>
    <row r="85" spans="1:34" x14ac:dyDescent="0.3">
      <c r="A85" s="41" t="s">
        <v>402</v>
      </c>
      <c r="B85" s="41" t="s">
        <v>403</v>
      </c>
      <c r="C85" s="69">
        <v>352.77253432223199</v>
      </c>
      <c r="D85" s="69">
        <v>0.176879851398553</v>
      </c>
      <c r="E85" s="70">
        <f t="shared" si="13"/>
        <v>71.153621598747009</v>
      </c>
      <c r="F85" s="70">
        <f t="shared" si="13"/>
        <v>2.6331641552999407</v>
      </c>
      <c r="G85" s="70">
        <f t="shared" si="14"/>
        <v>-68.520457443447071</v>
      </c>
      <c r="H85" s="72" t="str">
        <f t="shared" ref="H85:H104" si="23">_xlfn.IFS(AND(E85&lt;$R$15,F85&lt;$S$11),"No amplification",G85&gt;$S$36,"BB",G85&lt;$S$33,"AA",AND(G85&lt;$S$36,G85&gt;$S$33),"AB")</f>
        <v>AA</v>
      </c>
      <c r="I85" s="58" t="str">
        <f t="shared" si="15"/>
        <v/>
      </c>
      <c r="J85" s="72" t="str">
        <f t="shared" si="16"/>
        <v/>
      </c>
      <c r="U85" s="75" t="s">
        <v>403</v>
      </c>
      <c r="V85" s="81" t="e">
        <f t="shared" si="17"/>
        <v>#N/A</v>
      </c>
      <c r="W85" s="70">
        <f t="shared" si="18"/>
        <v>-68.520457443447071</v>
      </c>
      <c r="X85" s="70" t="e">
        <f t="shared" si="19"/>
        <v>#N/A</v>
      </c>
      <c r="Y85" s="70" t="e">
        <f t="shared" si="20"/>
        <v>#N/A</v>
      </c>
      <c r="Z85" s="78" t="e">
        <f t="shared" si="21"/>
        <v>#N/A</v>
      </c>
      <c r="AC85" s="75" t="s">
        <v>403</v>
      </c>
      <c r="AD85" s="41" t="e">
        <f t="shared" si="22"/>
        <v>#N/A</v>
      </c>
      <c r="AE85" s="41">
        <f t="shared" si="22"/>
        <v>2.6331641552999407</v>
      </c>
      <c r="AF85" s="41" t="e">
        <f t="shared" si="22"/>
        <v>#N/A</v>
      </c>
      <c r="AG85" s="41" t="e">
        <f t="shared" si="22"/>
        <v>#N/A</v>
      </c>
      <c r="AH85" s="79" t="e">
        <f t="shared" si="22"/>
        <v>#N/A</v>
      </c>
    </row>
    <row r="86" spans="1:34" x14ac:dyDescent="0.3">
      <c r="A86" s="41" t="s">
        <v>404</v>
      </c>
      <c r="B86" s="41" t="s">
        <v>405</v>
      </c>
      <c r="C86" s="69">
        <v>439.38658016209399</v>
      </c>
      <c r="D86" s="69">
        <v>-5.4444603176657402</v>
      </c>
      <c r="E86" s="70">
        <f t="shared" si="13"/>
        <v>88.467663205998662</v>
      </c>
      <c r="F86" s="70">
        <f t="shared" si="13"/>
        <v>0.62072053689251994</v>
      </c>
      <c r="G86" s="70">
        <f t="shared" si="14"/>
        <v>-87.846942669106141</v>
      </c>
      <c r="H86" s="72" t="str">
        <f t="shared" si="23"/>
        <v>AA</v>
      </c>
      <c r="I86" s="58" t="str">
        <f t="shared" si="15"/>
        <v/>
      </c>
      <c r="J86" s="72" t="str">
        <f t="shared" si="16"/>
        <v/>
      </c>
      <c r="U86" s="75" t="s">
        <v>405</v>
      </c>
      <c r="V86" s="81" t="e">
        <f t="shared" si="17"/>
        <v>#N/A</v>
      </c>
      <c r="W86" s="70">
        <f t="shared" si="18"/>
        <v>-87.846942669106141</v>
      </c>
      <c r="X86" s="70" t="e">
        <f t="shared" si="19"/>
        <v>#N/A</v>
      </c>
      <c r="Y86" s="70" t="e">
        <f t="shared" si="20"/>
        <v>#N/A</v>
      </c>
      <c r="Z86" s="78" t="e">
        <f t="shared" si="21"/>
        <v>#N/A</v>
      </c>
      <c r="AC86" s="75" t="s">
        <v>405</v>
      </c>
      <c r="AD86" s="41" t="e">
        <f t="shared" si="22"/>
        <v>#N/A</v>
      </c>
      <c r="AE86" s="41">
        <f t="shared" si="22"/>
        <v>0.62072053689251994</v>
      </c>
      <c r="AF86" s="41" t="e">
        <f t="shared" si="22"/>
        <v>#N/A</v>
      </c>
      <c r="AG86" s="41" t="e">
        <f t="shared" si="22"/>
        <v>#N/A</v>
      </c>
      <c r="AH86" s="79" t="e">
        <f t="shared" si="22"/>
        <v>#N/A</v>
      </c>
    </row>
    <row r="87" spans="1:34" x14ac:dyDescent="0.3">
      <c r="A87" s="41" t="s">
        <v>5</v>
      </c>
      <c r="B87" s="41" t="s">
        <v>406</v>
      </c>
      <c r="C87" s="69">
        <v>292.95888698949602</v>
      </c>
      <c r="D87" s="69">
        <v>-0.63128217961275401</v>
      </c>
      <c r="E87" s="70">
        <f t="shared" si="13"/>
        <v>59.196946805894292</v>
      </c>
      <c r="F87" s="70">
        <f t="shared" si="13"/>
        <v>2.3438415964378598</v>
      </c>
      <c r="G87" s="70">
        <f t="shared" si="14"/>
        <v>-56.85310520945643</v>
      </c>
      <c r="H87" s="72" t="str">
        <f t="shared" si="23"/>
        <v>AA</v>
      </c>
      <c r="I87" s="58" t="str">
        <f t="shared" si="15"/>
        <v/>
      </c>
      <c r="J87" s="72" t="str">
        <f t="shared" si="16"/>
        <v/>
      </c>
      <c r="U87" s="75" t="s">
        <v>406</v>
      </c>
      <c r="V87" s="81" t="e">
        <f t="shared" si="17"/>
        <v>#N/A</v>
      </c>
      <c r="W87" s="70">
        <f t="shared" si="18"/>
        <v>-56.85310520945643</v>
      </c>
      <c r="X87" s="70" t="e">
        <f t="shared" si="19"/>
        <v>#N/A</v>
      </c>
      <c r="Y87" s="70" t="e">
        <f t="shared" si="20"/>
        <v>#N/A</v>
      </c>
      <c r="Z87" s="78" t="e">
        <f t="shared" si="21"/>
        <v>#N/A</v>
      </c>
      <c r="AC87" s="75" t="s">
        <v>406</v>
      </c>
      <c r="AD87" s="41" t="e">
        <f t="shared" si="22"/>
        <v>#N/A</v>
      </c>
      <c r="AE87" s="41">
        <f t="shared" si="22"/>
        <v>2.3438415964378598</v>
      </c>
      <c r="AF87" s="41" t="e">
        <f t="shared" si="22"/>
        <v>#N/A</v>
      </c>
      <c r="AG87" s="41" t="e">
        <f t="shared" si="22"/>
        <v>#N/A</v>
      </c>
      <c r="AH87" s="79" t="e">
        <f t="shared" si="22"/>
        <v>#N/A</v>
      </c>
    </row>
    <row r="88" spans="1:34" x14ac:dyDescent="0.3">
      <c r="A88" s="41" t="s">
        <v>407</v>
      </c>
      <c r="B88" s="41" t="s">
        <v>408</v>
      </c>
      <c r="C88" s="69">
        <v>177.15827919877501</v>
      </c>
      <c r="D88" s="69">
        <v>141.885877829338</v>
      </c>
      <c r="E88" s="70">
        <f t="shared" si="13"/>
        <v>36.048547236377445</v>
      </c>
      <c r="F88" s="70">
        <f t="shared" si="13"/>
        <v>53.365082181012404</v>
      </c>
      <c r="G88" s="70">
        <f t="shared" si="14"/>
        <v>17.316534944634959</v>
      </c>
      <c r="H88" s="72" t="str">
        <f t="shared" si="23"/>
        <v>AB</v>
      </c>
      <c r="I88" s="58" t="str">
        <f t="shared" si="15"/>
        <v/>
      </c>
      <c r="J88" s="72" t="str">
        <f t="shared" si="16"/>
        <v/>
      </c>
      <c r="U88" s="75" t="s">
        <v>408</v>
      </c>
      <c r="V88" s="81" t="e">
        <f t="shared" si="17"/>
        <v>#N/A</v>
      </c>
      <c r="W88" s="70" t="e">
        <f t="shared" si="18"/>
        <v>#N/A</v>
      </c>
      <c r="X88" s="70">
        <f t="shared" si="19"/>
        <v>17.316534944634959</v>
      </c>
      <c r="Y88" s="70" t="e">
        <f t="shared" si="20"/>
        <v>#N/A</v>
      </c>
      <c r="Z88" s="78" t="e">
        <f t="shared" si="21"/>
        <v>#N/A</v>
      </c>
      <c r="AC88" s="75" t="s">
        <v>408</v>
      </c>
      <c r="AD88" s="41" t="e">
        <f t="shared" si="22"/>
        <v>#N/A</v>
      </c>
      <c r="AE88" s="41" t="e">
        <f t="shared" si="22"/>
        <v>#N/A</v>
      </c>
      <c r="AF88" s="41">
        <f t="shared" si="22"/>
        <v>53.365082181012404</v>
      </c>
      <c r="AG88" s="41" t="e">
        <f t="shared" si="22"/>
        <v>#N/A</v>
      </c>
      <c r="AH88" s="79" t="e">
        <f t="shared" si="22"/>
        <v>#N/A</v>
      </c>
    </row>
    <row r="89" spans="1:34" x14ac:dyDescent="0.3">
      <c r="A89" s="41" t="s">
        <v>409</v>
      </c>
      <c r="B89" s="41" t="s">
        <v>410</v>
      </c>
      <c r="C89" s="69">
        <v>6.4740985694829796</v>
      </c>
      <c r="D89" s="69">
        <v>222.72832850195999</v>
      </c>
      <c r="E89" s="70">
        <f t="shared" si="13"/>
        <v>1.9289887229804761</v>
      </c>
      <c r="F89" s="70">
        <f t="shared" si="13"/>
        <v>82.306734715734507</v>
      </c>
      <c r="G89" s="70">
        <f t="shared" si="14"/>
        <v>80.377745992754029</v>
      </c>
      <c r="H89" s="72" t="str">
        <f t="shared" si="23"/>
        <v>BB</v>
      </c>
      <c r="I89" s="58" t="str">
        <f t="shared" si="15"/>
        <v/>
      </c>
      <c r="J89" s="72" t="str">
        <f t="shared" si="16"/>
        <v/>
      </c>
      <c r="U89" s="75" t="s">
        <v>410</v>
      </c>
      <c r="V89" s="81" t="e">
        <f t="shared" si="17"/>
        <v>#N/A</v>
      </c>
      <c r="W89" s="70" t="e">
        <f t="shared" si="18"/>
        <v>#N/A</v>
      </c>
      <c r="X89" s="70" t="e">
        <f t="shared" si="19"/>
        <v>#N/A</v>
      </c>
      <c r="Y89" s="70">
        <f t="shared" si="20"/>
        <v>80.377745992754029</v>
      </c>
      <c r="Z89" s="78" t="e">
        <f t="shared" si="21"/>
        <v>#N/A</v>
      </c>
      <c r="AC89" s="75" t="s">
        <v>410</v>
      </c>
      <c r="AD89" s="41" t="e">
        <f t="shared" si="22"/>
        <v>#N/A</v>
      </c>
      <c r="AE89" s="41" t="e">
        <f t="shared" si="22"/>
        <v>#N/A</v>
      </c>
      <c r="AF89" s="41" t="e">
        <f t="shared" si="22"/>
        <v>#N/A</v>
      </c>
      <c r="AG89" s="41">
        <f t="shared" si="22"/>
        <v>82.306734715734507</v>
      </c>
      <c r="AH89" s="79" t="e">
        <f t="shared" si="22"/>
        <v>#N/A</v>
      </c>
    </row>
    <row r="90" spans="1:34" x14ac:dyDescent="0.3">
      <c r="A90" s="41" t="s">
        <v>411</v>
      </c>
      <c r="B90" s="41" t="s">
        <v>412</v>
      </c>
      <c r="C90" s="69">
        <v>225.33084265308301</v>
      </c>
      <c r="D90" s="69">
        <v>-0.61960355507971998</v>
      </c>
      <c r="E90" s="70">
        <f t="shared" si="13"/>
        <v>45.678183629508531</v>
      </c>
      <c r="F90" s="70">
        <f t="shared" si="13"/>
        <v>2.3480225519940849</v>
      </c>
      <c r="G90" s="70">
        <f t="shared" si="14"/>
        <v>-43.330161077514447</v>
      </c>
      <c r="H90" s="72" t="str">
        <f t="shared" si="23"/>
        <v>AA</v>
      </c>
      <c r="I90" s="58" t="str">
        <f t="shared" si="15"/>
        <v/>
      </c>
      <c r="J90" s="72" t="str">
        <f t="shared" si="16"/>
        <v/>
      </c>
      <c r="U90" s="75" t="s">
        <v>412</v>
      </c>
      <c r="V90" s="81" t="e">
        <f t="shared" si="17"/>
        <v>#N/A</v>
      </c>
      <c r="W90" s="70">
        <f t="shared" si="18"/>
        <v>-43.330161077514447</v>
      </c>
      <c r="X90" s="70" t="e">
        <f t="shared" si="19"/>
        <v>#N/A</v>
      </c>
      <c r="Y90" s="70" t="e">
        <f t="shared" si="20"/>
        <v>#N/A</v>
      </c>
      <c r="Z90" s="78" t="e">
        <f t="shared" si="21"/>
        <v>#N/A</v>
      </c>
      <c r="AC90" s="75" t="s">
        <v>412</v>
      </c>
      <c r="AD90" s="41" t="e">
        <f t="shared" si="22"/>
        <v>#N/A</v>
      </c>
      <c r="AE90" s="41">
        <f t="shared" si="22"/>
        <v>2.3480225519940849</v>
      </c>
      <c r="AF90" s="41" t="e">
        <f t="shared" si="22"/>
        <v>#N/A</v>
      </c>
      <c r="AG90" s="41" t="e">
        <f t="shared" si="22"/>
        <v>#N/A</v>
      </c>
      <c r="AH90" s="79" t="e">
        <f t="shared" si="22"/>
        <v>#N/A</v>
      </c>
    </row>
    <row r="91" spans="1:34" x14ac:dyDescent="0.3">
      <c r="A91" s="41" t="s">
        <v>413</v>
      </c>
      <c r="B91" s="41" t="s">
        <v>414</v>
      </c>
      <c r="C91" s="69">
        <v>355.35581063638301</v>
      </c>
      <c r="D91" s="69">
        <v>18.766332941599099</v>
      </c>
      <c r="E91" s="70">
        <f t="shared" si="13"/>
        <v>71.670015367823822</v>
      </c>
      <c r="F91" s="70">
        <f t="shared" si="13"/>
        <v>9.2882010532511572</v>
      </c>
      <c r="G91" s="70">
        <f t="shared" si="14"/>
        <v>-62.381814314572665</v>
      </c>
      <c r="H91" s="72" t="str">
        <f t="shared" si="23"/>
        <v>AA</v>
      </c>
      <c r="I91" s="58" t="str">
        <f t="shared" si="15"/>
        <v/>
      </c>
      <c r="J91" s="72" t="str">
        <f t="shared" si="16"/>
        <v/>
      </c>
      <c r="U91" s="75" t="s">
        <v>414</v>
      </c>
      <c r="V91" s="81" t="e">
        <f t="shared" si="17"/>
        <v>#N/A</v>
      </c>
      <c r="W91" s="70">
        <f t="shared" si="18"/>
        <v>-62.381814314572665</v>
      </c>
      <c r="X91" s="70" t="e">
        <f t="shared" si="19"/>
        <v>#N/A</v>
      </c>
      <c r="Y91" s="70" t="e">
        <f t="shared" si="20"/>
        <v>#N/A</v>
      </c>
      <c r="Z91" s="78" t="e">
        <f t="shared" si="21"/>
        <v>#N/A</v>
      </c>
      <c r="AC91" s="75" t="s">
        <v>414</v>
      </c>
      <c r="AD91" s="41" t="e">
        <f t="shared" si="22"/>
        <v>#N/A</v>
      </c>
      <c r="AE91" s="41">
        <f t="shared" si="22"/>
        <v>9.2882010532511572</v>
      </c>
      <c r="AF91" s="41" t="e">
        <f t="shared" si="22"/>
        <v>#N/A</v>
      </c>
      <c r="AG91" s="41" t="e">
        <f t="shared" si="22"/>
        <v>#N/A</v>
      </c>
      <c r="AH91" s="79" t="e">
        <f t="shared" si="22"/>
        <v>#N/A</v>
      </c>
    </row>
    <row r="92" spans="1:34" x14ac:dyDescent="0.3">
      <c r="A92" s="41" t="s">
        <v>415</v>
      </c>
      <c r="B92" s="41" t="s">
        <v>416</v>
      </c>
      <c r="C92" s="69">
        <v>304.903736036532</v>
      </c>
      <c r="D92" s="69">
        <v>1.3442110951877999</v>
      </c>
      <c r="E92" s="70">
        <f t="shared" si="13"/>
        <v>61.584707490519186</v>
      </c>
      <c r="F92" s="70">
        <f t="shared" si="13"/>
        <v>3.0510695375537074</v>
      </c>
      <c r="G92" s="70">
        <f t="shared" si="14"/>
        <v>-58.533637952965478</v>
      </c>
      <c r="H92" s="72" t="str">
        <f t="shared" si="23"/>
        <v>AA</v>
      </c>
      <c r="I92" s="58" t="str">
        <f t="shared" si="15"/>
        <v/>
      </c>
      <c r="J92" s="72" t="str">
        <f t="shared" si="16"/>
        <v/>
      </c>
      <c r="U92" s="75" t="s">
        <v>416</v>
      </c>
      <c r="V92" s="81" t="e">
        <f t="shared" si="17"/>
        <v>#N/A</v>
      </c>
      <c r="W92" s="70">
        <f t="shared" si="18"/>
        <v>-58.533637952965478</v>
      </c>
      <c r="X92" s="70" t="e">
        <f t="shared" si="19"/>
        <v>#N/A</v>
      </c>
      <c r="Y92" s="70" t="e">
        <f t="shared" si="20"/>
        <v>#N/A</v>
      </c>
      <c r="Z92" s="78" t="e">
        <f t="shared" si="21"/>
        <v>#N/A</v>
      </c>
      <c r="AC92" s="75" t="s">
        <v>416</v>
      </c>
      <c r="AD92" s="41" t="e">
        <f t="shared" si="22"/>
        <v>#N/A</v>
      </c>
      <c r="AE92" s="41">
        <f t="shared" si="22"/>
        <v>3.0510695375537074</v>
      </c>
      <c r="AF92" s="41" t="e">
        <f t="shared" si="22"/>
        <v>#N/A</v>
      </c>
      <c r="AG92" s="41" t="e">
        <f t="shared" si="22"/>
        <v>#N/A</v>
      </c>
      <c r="AH92" s="79" t="e">
        <f t="shared" si="22"/>
        <v>#N/A</v>
      </c>
    </row>
    <row r="93" spans="1:34" x14ac:dyDescent="0.3">
      <c r="A93" s="41" t="s">
        <v>417</v>
      </c>
      <c r="B93" s="41" t="s">
        <v>418</v>
      </c>
      <c r="C93" s="69">
        <v>328.70147370583697</v>
      </c>
      <c r="D93" s="69">
        <v>5.5404366332891204</v>
      </c>
      <c r="E93" s="70">
        <f t="shared" si="13"/>
        <v>66.34184608356685</v>
      </c>
      <c r="F93" s="70">
        <f t="shared" si="13"/>
        <v>4.5533211451015774</v>
      </c>
      <c r="G93" s="70">
        <f t="shared" si="14"/>
        <v>-61.788524938465272</v>
      </c>
      <c r="H93" s="72" t="str">
        <f t="shared" si="23"/>
        <v>AA</v>
      </c>
      <c r="I93" s="58" t="str">
        <f t="shared" si="15"/>
        <v/>
      </c>
      <c r="J93" s="72" t="str">
        <f t="shared" si="16"/>
        <v/>
      </c>
      <c r="U93" s="75" t="s">
        <v>418</v>
      </c>
      <c r="V93" s="81" t="e">
        <f t="shared" si="17"/>
        <v>#N/A</v>
      </c>
      <c r="W93" s="70">
        <f t="shared" si="18"/>
        <v>-61.788524938465272</v>
      </c>
      <c r="X93" s="70" t="e">
        <f t="shared" si="19"/>
        <v>#N/A</v>
      </c>
      <c r="Y93" s="70" t="e">
        <f t="shared" si="20"/>
        <v>#N/A</v>
      </c>
      <c r="Z93" s="78" t="e">
        <f t="shared" si="21"/>
        <v>#N/A</v>
      </c>
      <c r="AC93" s="75" t="s">
        <v>418</v>
      </c>
      <c r="AD93" s="41" t="e">
        <f t="shared" si="22"/>
        <v>#N/A</v>
      </c>
      <c r="AE93" s="41">
        <f t="shared" si="22"/>
        <v>4.5533211451015774</v>
      </c>
      <c r="AF93" s="41" t="e">
        <f t="shared" si="22"/>
        <v>#N/A</v>
      </c>
      <c r="AG93" s="41" t="e">
        <f t="shared" si="22"/>
        <v>#N/A</v>
      </c>
      <c r="AH93" s="79" t="e">
        <f t="shared" si="22"/>
        <v>#N/A</v>
      </c>
    </row>
    <row r="94" spans="1:34" x14ac:dyDescent="0.3">
      <c r="A94" s="41" t="s">
        <v>419</v>
      </c>
      <c r="B94" s="41" t="s">
        <v>420</v>
      </c>
      <c r="C94" s="69">
        <v>238.76458510522201</v>
      </c>
      <c r="D94" s="69">
        <v>-2.1868103695969698</v>
      </c>
      <c r="E94" s="70">
        <f t="shared" si="13"/>
        <v>48.363572280992038</v>
      </c>
      <c r="F94" s="70">
        <f t="shared" si="13"/>
        <v>1.7869614424108782</v>
      </c>
      <c r="G94" s="70">
        <f t="shared" si="14"/>
        <v>-46.576610838581161</v>
      </c>
      <c r="H94" s="72" t="str">
        <f t="shared" si="23"/>
        <v>AA</v>
      </c>
      <c r="I94" s="58" t="str">
        <f t="shared" si="15"/>
        <v/>
      </c>
      <c r="J94" s="72" t="str">
        <f t="shared" si="16"/>
        <v/>
      </c>
      <c r="U94" s="75" t="s">
        <v>420</v>
      </c>
      <c r="V94" s="81" t="e">
        <f t="shared" si="17"/>
        <v>#N/A</v>
      </c>
      <c r="W94" s="70">
        <f t="shared" si="18"/>
        <v>-46.576610838581161</v>
      </c>
      <c r="X94" s="70" t="e">
        <f t="shared" si="19"/>
        <v>#N/A</v>
      </c>
      <c r="Y94" s="70" t="e">
        <f t="shared" si="20"/>
        <v>#N/A</v>
      </c>
      <c r="Z94" s="78" t="e">
        <f t="shared" si="21"/>
        <v>#N/A</v>
      </c>
      <c r="AC94" s="75" t="s">
        <v>420</v>
      </c>
      <c r="AD94" s="41" t="e">
        <f t="shared" si="22"/>
        <v>#N/A</v>
      </c>
      <c r="AE94" s="41">
        <f t="shared" si="22"/>
        <v>1.7869614424108782</v>
      </c>
      <c r="AF94" s="41" t="e">
        <f t="shared" si="22"/>
        <v>#N/A</v>
      </c>
      <c r="AG94" s="41" t="e">
        <f t="shared" si="22"/>
        <v>#N/A</v>
      </c>
      <c r="AH94" s="79" t="e">
        <f t="shared" si="22"/>
        <v>#N/A</v>
      </c>
    </row>
    <row r="95" spans="1:34" x14ac:dyDescent="0.3">
      <c r="A95" s="41" t="s">
        <v>421</v>
      </c>
      <c r="B95" s="41" t="s">
        <v>422</v>
      </c>
      <c r="C95" s="69">
        <v>272.22468545515699</v>
      </c>
      <c r="D95" s="69">
        <v>7.5124727355138603</v>
      </c>
      <c r="E95" s="70">
        <f t="shared" si="13"/>
        <v>55.052205331487038</v>
      </c>
      <c r="F95" s="70">
        <f t="shared" si="13"/>
        <v>5.2593114160749526</v>
      </c>
      <c r="G95" s="70">
        <f t="shared" si="14"/>
        <v>-49.792893915412087</v>
      </c>
      <c r="H95" s="72" t="str">
        <f t="shared" si="23"/>
        <v>AA</v>
      </c>
      <c r="I95" s="58" t="str">
        <f t="shared" si="15"/>
        <v/>
      </c>
      <c r="J95" s="72" t="str">
        <f t="shared" si="16"/>
        <v/>
      </c>
      <c r="U95" s="75" t="s">
        <v>422</v>
      </c>
      <c r="V95" s="81" t="e">
        <f t="shared" si="17"/>
        <v>#N/A</v>
      </c>
      <c r="W95" s="70">
        <f t="shared" si="18"/>
        <v>-49.792893915412087</v>
      </c>
      <c r="X95" s="70" t="e">
        <f t="shared" si="19"/>
        <v>#N/A</v>
      </c>
      <c r="Y95" s="70" t="e">
        <f t="shared" si="20"/>
        <v>#N/A</v>
      </c>
      <c r="Z95" s="78" t="e">
        <f t="shared" si="21"/>
        <v>#N/A</v>
      </c>
      <c r="AC95" s="75" t="s">
        <v>422</v>
      </c>
      <c r="AD95" s="41" t="e">
        <f t="shared" si="22"/>
        <v>#N/A</v>
      </c>
      <c r="AE95" s="41">
        <f t="shared" si="22"/>
        <v>5.2593114160749526</v>
      </c>
      <c r="AF95" s="41" t="e">
        <f t="shared" si="22"/>
        <v>#N/A</v>
      </c>
      <c r="AG95" s="41" t="e">
        <f t="shared" si="22"/>
        <v>#N/A</v>
      </c>
      <c r="AH95" s="79" t="e">
        <f t="shared" si="22"/>
        <v>#N/A</v>
      </c>
    </row>
    <row r="96" spans="1:34" x14ac:dyDescent="0.3">
      <c r="A96" s="41" t="s">
        <v>423</v>
      </c>
      <c r="B96" s="41" t="s">
        <v>424</v>
      </c>
      <c r="C96" s="69">
        <v>336.86602665778798</v>
      </c>
      <c r="D96" s="69">
        <v>10.140732153954101</v>
      </c>
      <c r="E96" s="70">
        <f t="shared" si="13"/>
        <v>67.973930212000795</v>
      </c>
      <c r="F96" s="70">
        <f t="shared" si="13"/>
        <v>6.2002300822797212</v>
      </c>
      <c r="G96" s="70">
        <f t="shared" si="14"/>
        <v>-61.773700129721071</v>
      </c>
      <c r="H96" s="72" t="str">
        <f t="shared" si="23"/>
        <v>AA</v>
      </c>
      <c r="I96" s="58" t="str">
        <f t="shared" si="15"/>
        <v/>
      </c>
      <c r="J96" s="72" t="str">
        <f t="shared" si="16"/>
        <v/>
      </c>
      <c r="U96" s="75" t="s">
        <v>424</v>
      </c>
      <c r="V96" s="81" t="e">
        <f t="shared" si="17"/>
        <v>#N/A</v>
      </c>
      <c r="W96" s="70">
        <f t="shared" si="18"/>
        <v>-61.773700129721071</v>
      </c>
      <c r="X96" s="70" t="e">
        <f t="shared" si="19"/>
        <v>#N/A</v>
      </c>
      <c r="Y96" s="70" t="e">
        <f t="shared" si="20"/>
        <v>#N/A</v>
      </c>
      <c r="Z96" s="78" t="e">
        <f t="shared" si="21"/>
        <v>#N/A</v>
      </c>
      <c r="AC96" s="75" t="s">
        <v>424</v>
      </c>
      <c r="AD96" s="41" t="e">
        <f t="shared" si="22"/>
        <v>#N/A</v>
      </c>
      <c r="AE96" s="41">
        <f t="shared" si="22"/>
        <v>6.2002300822797212</v>
      </c>
      <c r="AF96" s="41" t="e">
        <f t="shared" si="22"/>
        <v>#N/A</v>
      </c>
      <c r="AG96" s="41" t="e">
        <f t="shared" si="22"/>
        <v>#N/A</v>
      </c>
      <c r="AH96" s="79" t="e">
        <f t="shared" si="22"/>
        <v>#N/A</v>
      </c>
    </row>
    <row r="97" spans="1:34" x14ac:dyDescent="0.3">
      <c r="A97" s="41" t="s">
        <v>425</v>
      </c>
      <c r="B97" s="41" t="s">
        <v>426</v>
      </c>
      <c r="C97" s="69">
        <v>386.36309456447401</v>
      </c>
      <c r="D97" s="69">
        <v>8.2252496499113494</v>
      </c>
      <c r="E97" s="70">
        <f t="shared" si="13"/>
        <v>77.868333421819585</v>
      </c>
      <c r="F97" s="70">
        <f t="shared" si="13"/>
        <v>5.5144860380665852</v>
      </c>
      <c r="G97" s="70">
        <f t="shared" si="14"/>
        <v>-72.353847383753006</v>
      </c>
      <c r="H97" s="72" t="str">
        <f t="shared" si="23"/>
        <v>AA</v>
      </c>
      <c r="I97" s="58" t="str">
        <f t="shared" si="15"/>
        <v/>
      </c>
      <c r="J97" s="72" t="str">
        <f t="shared" si="16"/>
        <v/>
      </c>
      <c r="U97" s="75" t="s">
        <v>426</v>
      </c>
      <c r="V97" s="81" t="e">
        <f t="shared" si="17"/>
        <v>#N/A</v>
      </c>
      <c r="W97" s="70">
        <f t="shared" si="18"/>
        <v>-72.353847383753006</v>
      </c>
      <c r="X97" s="70" t="e">
        <f t="shared" si="19"/>
        <v>#N/A</v>
      </c>
      <c r="Y97" s="70" t="e">
        <f t="shared" si="20"/>
        <v>#N/A</v>
      </c>
      <c r="Z97" s="78" t="e">
        <f t="shared" si="21"/>
        <v>#N/A</v>
      </c>
      <c r="AC97" s="75" t="s">
        <v>426</v>
      </c>
      <c r="AD97" s="41" t="e">
        <f t="shared" si="22"/>
        <v>#N/A</v>
      </c>
      <c r="AE97" s="41">
        <f t="shared" si="22"/>
        <v>5.5144860380665852</v>
      </c>
      <c r="AF97" s="41" t="e">
        <f t="shared" si="22"/>
        <v>#N/A</v>
      </c>
      <c r="AG97" s="41" t="e">
        <f t="shared" si="22"/>
        <v>#N/A</v>
      </c>
      <c r="AH97" s="79" t="e">
        <f t="shared" si="22"/>
        <v>#N/A</v>
      </c>
    </row>
    <row r="98" spans="1:34" x14ac:dyDescent="0.3">
      <c r="A98" s="41" t="s">
        <v>427</v>
      </c>
      <c r="B98" s="41" t="s">
        <v>428</v>
      </c>
      <c r="C98" s="69">
        <v>377.80461786269802</v>
      </c>
      <c r="D98" s="69">
        <v>-2.92283633382067</v>
      </c>
      <c r="E98" s="70">
        <f t="shared" si="13"/>
        <v>76.157504418597497</v>
      </c>
      <c r="F98" s="70">
        <f t="shared" si="13"/>
        <v>1.5234636447085359</v>
      </c>
      <c r="G98" s="70">
        <f t="shared" si="14"/>
        <v>-74.634040773888955</v>
      </c>
      <c r="H98" s="72" t="str">
        <f t="shared" si="23"/>
        <v>AA</v>
      </c>
      <c r="I98" s="58" t="str">
        <f t="shared" si="15"/>
        <v/>
      </c>
      <c r="J98" s="72" t="str">
        <f t="shared" si="16"/>
        <v/>
      </c>
      <c r="U98" s="75" t="s">
        <v>428</v>
      </c>
      <c r="V98" s="81" t="e">
        <f t="shared" si="17"/>
        <v>#N/A</v>
      </c>
      <c r="W98" s="70">
        <f t="shared" si="18"/>
        <v>-74.634040773888955</v>
      </c>
      <c r="X98" s="70" t="e">
        <f t="shared" si="19"/>
        <v>#N/A</v>
      </c>
      <c r="Y98" s="70" t="e">
        <f t="shared" si="20"/>
        <v>#N/A</v>
      </c>
      <c r="Z98" s="78" t="e">
        <f t="shared" si="21"/>
        <v>#N/A</v>
      </c>
      <c r="AC98" s="75" t="s">
        <v>428</v>
      </c>
      <c r="AD98" s="41" t="e">
        <f t="shared" si="22"/>
        <v>#N/A</v>
      </c>
      <c r="AE98" s="41">
        <f t="shared" si="22"/>
        <v>1.5234636447085359</v>
      </c>
      <c r="AF98" s="41" t="e">
        <f t="shared" si="22"/>
        <v>#N/A</v>
      </c>
      <c r="AG98" s="41" t="e">
        <f t="shared" si="22"/>
        <v>#N/A</v>
      </c>
      <c r="AH98" s="79" t="e">
        <f t="shared" si="22"/>
        <v>#N/A</v>
      </c>
    </row>
    <row r="99" spans="1:34" x14ac:dyDescent="0.3">
      <c r="A99" s="41" t="s">
        <v>429</v>
      </c>
      <c r="B99" s="41" t="s">
        <v>430</v>
      </c>
      <c r="C99" s="69">
        <v>218.98782802464501</v>
      </c>
      <c r="D99" s="69">
        <v>-3.3509315345049799</v>
      </c>
      <c r="E99" s="70">
        <f t="shared" si="13"/>
        <v>44.410222779426199</v>
      </c>
      <c r="F99" s="70">
        <f t="shared" si="13"/>
        <v>1.3702052705882257</v>
      </c>
      <c r="G99" s="70">
        <f t="shared" si="14"/>
        <v>-43.040017508837977</v>
      </c>
      <c r="H99" s="72" t="str">
        <f t="shared" si="23"/>
        <v>AA</v>
      </c>
      <c r="I99" s="58" t="str">
        <f t="shared" si="15"/>
        <v/>
      </c>
      <c r="J99" s="72" t="str">
        <f t="shared" si="16"/>
        <v/>
      </c>
      <c r="U99" s="75" t="s">
        <v>430</v>
      </c>
      <c r="V99" s="81" t="e">
        <f t="shared" si="17"/>
        <v>#N/A</v>
      </c>
      <c r="W99" s="70">
        <f t="shared" si="18"/>
        <v>-43.040017508837977</v>
      </c>
      <c r="X99" s="70" t="e">
        <f t="shared" si="19"/>
        <v>#N/A</v>
      </c>
      <c r="Y99" s="70" t="e">
        <f t="shared" si="20"/>
        <v>#N/A</v>
      </c>
      <c r="Z99" s="78" t="e">
        <f t="shared" si="21"/>
        <v>#N/A</v>
      </c>
      <c r="AC99" s="75" t="s">
        <v>430</v>
      </c>
      <c r="AD99" s="41" t="e">
        <f t="shared" si="22"/>
        <v>#N/A</v>
      </c>
      <c r="AE99" s="41">
        <f t="shared" si="22"/>
        <v>1.3702052705882257</v>
      </c>
      <c r="AF99" s="41" t="e">
        <f t="shared" si="22"/>
        <v>#N/A</v>
      </c>
      <c r="AG99" s="41" t="e">
        <f t="shared" si="22"/>
        <v>#N/A</v>
      </c>
      <c r="AH99" s="79" t="e">
        <f t="shared" si="22"/>
        <v>#N/A</v>
      </c>
    </row>
    <row r="100" spans="1:34" x14ac:dyDescent="0.3">
      <c r="A100" s="41" t="s">
        <v>431</v>
      </c>
      <c r="B100" s="41" t="s">
        <v>432</v>
      </c>
      <c r="C100" s="69">
        <v>112.434105473098</v>
      </c>
      <c r="D100" s="69">
        <v>99.357713407754204</v>
      </c>
      <c r="E100" s="70">
        <f t="shared" si="13"/>
        <v>23.110264236028211</v>
      </c>
      <c r="F100" s="70">
        <f t="shared" si="13"/>
        <v>38.139970282643851</v>
      </c>
      <c r="G100" s="70">
        <f t="shared" si="14"/>
        <v>15.02970604661564</v>
      </c>
      <c r="H100" s="72" t="str">
        <f t="shared" si="23"/>
        <v>AB</v>
      </c>
      <c r="I100" s="58" t="str">
        <f t="shared" si="15"/>
        <v/>
      </c>
      <c r="J100" s="72" t="str">
        <f t="shared" si="16"/>
        <v/>
      </c>
      <c r="U100" s="75" t="s">
        <v>432</v>
      </c>
      <c r="V100" s="81" t="e">
        <f t="shared" si="17"/>
        <v>#N/A</v>
      </c>
      <c r="W100" s="70" t="e">
        <f t="shared" si="18"/>
        <v>#N/A</v>
      </c>
      <c r="X100" s="70">
        <f t="shared" si="19"/>
        <v>15.02970604661564</v>
      </c>
      <c r="Y100" s="70" t="e">
        <f t="shared" si="20"/>
        <v>#N/A</v>
      </c>
      <c r="Z100" s="78" t="e">
        <f t="shared" si="21"/>
        <v>#N/A</v>
      </c>
      <c r="AC100" s="75" t="s">
        <v>432</v>
      </c>
      <c r="AD100" s="41" t="e">
        <f t="shared" si="22"/>
        <v>#N/A</v>
      </c>
      <c r="AE100" s="41" t="e">
        <f t="shared" si="22"/>
        <v>#N/A</v>
      </c>
      <c r="AF100" s="41">
        <f t="shared" si="22"/>
        <v>38.139970282643851</v>
      </c>
      <c r="AG100" s="41" t="e">
        <f t="shared" si="22"/>
        <v>#N/A</v>
      </c>
      <c r="AH100" s="79" t="e">
        <f t="shared" si="22"/>
        <v>#N/A</v>
      </c>
    </row>
    <row r="101" spans="1:34" x14ac:dyDescent="0.3">
      <c r="A101" s="41" t="s">
        <v>433</v>
      </c>
      <c r="B101" s="41" t="s">
        <v>434</v>
      </c>
      <c r="C101" s="69">
        <v>253.812556587431</v>
      </c>
      <c r="D101" s="69">
        <v>-1.6066421571586</v>
      </c>
      <c r="E101" s="70">
        <f t="shared" si="13"/>
        <v>51.371643337150864</v>
      </c>
      <c r="F101" s="70">
        <f t="shared" si="13"/>
        <v>1.9946620585646211</v>
      </c>
      <c r="G101" s="70">
        <f t="shared" si="14"/>
        <v>-49.376981278586243</v>
      </c>
      <c r="H101" s="72" t="str">
        <f t="shared" si="23"/>
        <v>AA</v>
      </c>
      <c r="I101" s="58" t="str">
        <f t="shared" si="15"/>
        <v/>
      </c>
      <c r="J101" s="72" t="str">
        <f t="shared" si="16"/>
        <v/>
      </c>
      <c r="U101" s="75" t="s">
        <v>434</v>
      </c>
      <c r="V101" s="81" t="e">
        <f t="shared" si="17"/>
        <v>#N/A</v>
      </c>
      <c r="W101" s="70">
        <f t="shared" si="18"/>
        <v>-49.376981278586243</v>
      </c>
      <c r="X101" s="70" t="e">
        <f t="shared" si="19"/>
        <v>#N/A</v>
      </c>
      <c r="Y101" s="70" t="e">
        <f t="shared" si="20"/>
        <v>#N/A</v>
      </c>
      <c r="Z101" s="78" t="e">
        <f t="shared" si="21"/>
        <v>#N/A</v>
      </c>
      <c r="AC101" s="75" t="s">
        <v>434</v>
      </c>
      <c r="AD101" s="41" t="e">
        <f t="shared" si="22"/>
        <v>#N/A</v>
      </c>
      <c r="AE101" s="41">
        <f t="shared" si="22"/>
        <v>1.9946620585646211</v>
      </c>
      <c r="AF101" s="41" t="e">
        <f t="shared" si="22"/>
        <v>#N/A</v>
      </c>
      <c r="AG101" s="41" t="e">
        <f t="shared" si="22"/>
        <v>#N/A</v>
      </c>
      <c r="AH101" s="79" t="e">
        <f t="shared" si="22"/>
        <v>#N/A</v>
      </c>
    </row>
    <row r="102" spans="1:34" x14ac:dyDescent="0.3">
      <c r="A102" s="41" t="s">
        <v>435</v>
      </c>
      <c r="B102" s="41" t="s">
        <v>436</v>
      </c>
      <c r="C102" s="69">
        <v>224.38060364460301</v>
      </c>
      <c r="D102" s="69">
        <v>0.91615755999009696</v>
      </c>
      <c r="E102" s="70">
        <f t="shared" si="13"/>
        <v>45.488232016347837</v>
      </c>
      <c r="F102" s="70">
        <f t="shared" si="13"/>
        <v>2.8978260797060487</v>
      </c>
      <c r="G102" s="70">
        <f t="shared" si="14"/>
        <v>-42.590405936641787</v>
      </c>
      <c r="H102" s="72" t="str">
        <f t="shared" si="23"/>
        <v>AA</v>
      </c>
      <c r="I102" s="58" t="str">
        <f t="shared" si="15"/>
        <v/>
      </c>
      <c r="J102" s="72" t="str">
        <f t="shared" si="16"/>
        <v/>
      </c>
      <c r="U102" s="75" t="s">
        <v>436</v>
      </c>
      <c r="V102" s="81" t="e">
        <f t="shared" si="17"/>
        <v>#N/A</v>
      </c>
      <c r="W102" s="70">
        <f t="shared" si="18"/>
        <v>-42.590405936641787</v>
      </c>
      <c r="X102" s="70" t="e">
        <f t="shared" si="19"/>
        <v>#N/A</v>
      </c>
      <c r="Y102" s="70" t="e">
        <f t="shared" si="20"/>
        <v>#N/A</v>
      </c>
      <c r="Z102" s="78" t="e">
        <f t="shared" si="21"/>
        <v>#N/A</v>
      </c>
      <c r="AC102" s="75" t="s">
        <v>436</v>
      </c>
      <c r="AD102" s="41" t="e">
        <f t="shared" si="22"/>
        <v>#N/A</v>
      </c>
      <c r="AE102" s="41">
        <f t="shared" si="22"/>
        <v>2.8978260797060487</v>
      </c>
      <c r="AF102" s="41" t="e">
        <f t="shared" si="22"/>
        <v>#N/A</v>
      </c>
      <c r="AG102" s="41" t="e">
        <f t="shared" si="22"/>
        <v>#N/A</v>
      </c>
      <c r="AH102" s="79" t="e">
        <f t="shared" si="22"/>
        <v>#N/A</v>
      </c>
    </row>
    <row r="103" spans="1:34" x14ac:dyDescent="0.3">
      <c r="A103" s="41" t="s">
        <v>437</v>
      </c>
      <c r="B103" s="41" t="s">
        <v>438</v>
      </c>
      <c r="C103" s="69">
        <v>330.48708892554203</v>
      </c>
      <c r="D103" s="69">
        <v>0.60063124405587598</v>
      </c>
      <c r="E103" s="70">
        <f t="shared" si="13"/>
        <v>66.698788377495418</v>
      </c>
      <c r="F103" s="70">
        <f t="shared" si="13"/>
        <v>2.7848674431809224</v>
      </c>
      <c r="G103" s="70">
        <f t="shared" si="14"/>
        <v>-63.913920934314497</v>
      </c>
      <c r="H103" s="72" t="str">
        <f t="shared" si="23"/>
        <v>AA</v>
      </c>
      <c r="I103" s="58" t="str">
        <f t="shared" si="15"/>
        <v/>
      </c>
      <c r="J103" s="72" t="str">
        <f t="shared" si="16"/>
        <v/>
      </c>
      <c r="U103" s="75" t="s">
        <v>438</v>
      </c>
      <c r="V103" s="81" t="e">
        <f t="shared" si="17"/>
        <v>#N/A</v>
      </c>
      <c r="W103" s="70">
        <f t="shared" si="18"/>
        <v>-63.913920934314497</v>
      </c>
      <c r="X103" s="70" t="e">
        <f t="shared" si="19"/>
        <v>#N/A</v>
      </c>
      <c r="Y103" s="70" t="e">
        <f t="shared" si="20"/>
        <v>#N/A</v>
      </c>
      <c r="Z103" s="78" t="e">
        <f t="shared" si="21"/>
        <v>#N/A</v>
      </c>
      <c r="AC103" s="75" t="s">
        <v>438</v>
      </c>
      <c r="AD103" s="41" t="e">
        <f t="shared" si="22"/>
        <v>#N/A</v>
      </c>
      <c r="AE103" s="41">
        <f t="shared" si="22"/>
        <v>2.7848674431809224</v>
      </c>
      <c r="AF103" s="41" t="e">
        <f t="shared" si="22"/>
        <v>#N/A</v>
      </c>
      <c r="AG103" s="41" t="e">
        <f t="shared" si="22"/>
        <v>#N/A</v>
      </c>
      <c r="AH103" s="79" t="e">
        <f t="shared" si="22"/>
        <v>#N/A</v>
      </c>
    </row>
    <row r="104" spans="1:34" x14ac:dyDescent="0.3">
      <c r="A104" s="41" t="s">
        <v>439</v>
      </c>
      <c r="B104" s="41" t="s">
        <v>440</v>
      </c>
      <c r="C104" s="69">
        <v>205.381499077086</v>
      </c>
      <c r="D104" s="69">
        <v>2.8352840882075698</v>
      </c>
      <c r="E104" s="70">
        <f t="shared" si="13"/>
        <v>41.690334299034163</v>
      </c>
      <c r="F104" s="70">
        <f t="shared" si="13"/>
        <v>3.5848746870616357</v>
      </c>
      <c r="G104" s="70">
        <f t="shared" si="14"/>
        <v>-38.105459611972528</v>
      </c>
      <c r="H104" s="72" t="str">
        <f t="shared" si="23"/>
        <v>AA</v>
      </c>
      <c r="I104" s="58" t="str">
        <f t="shared" si="15"/>
        <v/>
      </c>
      <c r="J104" s="72" t="str">
        <f t="shared" si="16"/>
        <v/>
      </c>
      <c r="U104" s="101" t="s">
        <v>440</v>
      </c>
      <c r="V104" s="102" t="e">
        <f t="shared" si="17"/>
        <v>#N/A</v>
      </c>
      <c r="W104" s="90">
        <f t="shared" si="18"/>
        <v>-38.105459611972528</v>
      </c>
      <c r="X104" s="90" t="e">
        <f t="shared" si="19"/>
        <v>#N/A</v>
      </c>
      <c r="Y104" s="90" t="e">
        <f t="shared" si="20"/>
        <v>#N/A</v>
      </c>
      <c r="Z104" s="103" t="e">
        <f t="shared" si="21"/>
        <v>#N/A</v>
      </c>
      <c r="AC104" s="101" t="s">
        <v>440</v>
      </c>
      <c r="AD104" s="59" t="e">
        <f t="shared" si="22"/>
        <v>#N/A</v>
      </c>
      <c r="AE104" s="59">
        <f t="shared" si="22"/>
        <v>3.5848746870616357</v>
      </c>
      <c r="AF104" s="59" t="e">
        <f t="shared" si="22"/>
        <v>#N/A</v>
      </c>
      <c r="AG104" s="59" t="e">
        <f t="shared" si="22"/>
        <v>#N/A</v>
      </c>
      <c r="AH104" s="104" t="e">
        <f t="shared" si="22"/>
        <v>#N/A</v>
      </c>
    </row>
    <row r="105" spans="1:34" x14ac:dyDescent="0.3">
      <c r="W105" s="70">
        <f t="shared" ref="W105:Y105" si="24">SUMIF(W9:W104,"&lt;&gt;#N/A")</f>
        <v>-5175.1159653619607</v>
      </c>
      <c r="X105" s="70">
        <f t="shared" si="24"/>
        <v>220.27012102445735</v>
      </c>
      <c r="Y105" s="70">
        <f t="shared" si="24"/>
        <v>360.74347493559219</v>
      </c>
    </row>
  </sheetData>
  <mergeCells count="9">
    <mergeCell ref="R32:S32"/>
    <mergeCell ref="R35:S35"/>
    <mergeCell ref="A1:L1"/>
    <mergeCell ref="A3:L5"/>
    <mergeCell ref="V6:Z7"/>
    <mergeCell ref="AD6:AH7"/>
    <mergeCell ref="A7:J7"/>
    <mergeCell ref="R9:S9"/>
    <mergeCell ref="R13:S13"/>
  </mergeCells>
  <conditionalFormatting sqref="V9:Y104">
    <cfRule type="containsErrors" dxfId="45" priority="6">
      <formula>ISERROR(V9)</formula>
    </cfRule>
  </conditionalFormatting>
  <conditionalFormatting sqref="H9:H104 J9:J104">
    <cfRule type="expression" dxfId="44" priority="5">
      <formula>$J9="CHECK"</formula>
    </cfRule>
  </conditionalFormatting>
  <conditionalFormatting sqref="Z9:Z104">
    <cfRule type="containsErrors" dxfId="43" priority="4">
      <formula>ISERROR(Z9)</formula>
    </cfRule>
  </conditionalFormatting>
  <conditionalFormatting sqref="K9:K104">
    <cfRule type="containsErrors" dxfId="42" priority="3">
      <formula>ISERROR(K9)</formula>
    </cfRule>
  </conditionalFormatting>
  <conditionalFormatting sqref="H9:I104">
    <cfRule type="expression" dxfId="41" priority="2">
      <formula>$I9&lt;&gt;""</formula>
    </cfRule>
  </conditionalFormatting>
  <conditionalFormatting sqref="AD9:AH104">
    <cfRule type="containsErrors" dxfId="40" priority="1">
      <formula>ISERROR(AD9)</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ACD4-ED96-491A-8FBF-5913D3AAEC59}">
  <dimension ref="A1:AH105"/>
  <sheetViews>
    <sheetView workbookViewId="0">
      <selection sqref="A1:L1"/>
    </sheetView>
  </sheetViews>
  <sheetFormatPr defaultColWidth="12.21875" defaultRowHeight="15.6" x14ac:dyDescent="0.3"/>
  <cols>
    <col min="1" max="1" width="19.44140625" style="41" customWidth="1"/>
    <col min="2" max="2" width="12.21875" style="41"/>
    <col min="3" max="3" width="9.5546875" style="41" bestFit="1" customWidth="1"/>
    <col min="4" max="7" width="12.21875" style="41"/>
    <col min="8" max="8" width="12.21875" style="42"/>
    <col min="9" max="9" width="18.33203125" style="41" bestFit="1" customWidth="1"/>
    <col min="10" max="10" width="11.5546875" style="42" bestFit="1" customWidth="1"/>
    <col min="11" max="11" width="12.21875" style="41"/>
    <col min="12" max="14" width="17.88671875" style="41" customWidth="1"/>
    <col min="15" max="17" width="18.77734375" style="41" customWidth="1"/>
    <col min="18" max="18" width="13.44140625" style="41" customWidth="1"/>
    <col min="19" max="19" width="20.109375" customWidth="1"/>
    <col min="21" max="21" width="12.21875" style="42"/>
    <col min="22" max="22" width="9.33203125" style="42" bestFit="1" customWidth="1"/>
    <col min="23" max="23" width="7.77734375" style="42" bestFit="1" customWidth="1"/>
    <col min="24" max="25" width="7.109375" style="42" bestFit="1" customWidth="1"/>
    <col min="26" max="26" width="14.44140625" style="42" customWidth="1"/>
    <col min="27" max="16384" width="12.21875" style="41"/>
  </cols>
  <sheetData>
    <row r="1" spans="1:34" s="27" customFormat="1" ht="18.600000000000001" customHeight="1" x14ac:dyDescent="0.3">
      <c r="A1" s="121" t="s">
        <v>503</v>
      </c>
      <c r="B1" s="121"/>
      <c r="C1" s="121"/>
      <c r="D1" s="121"/>
      <c r="E1" s="121"/>
      <c r="F1" s="121"/>
      <c r="G1" s="121"/>
      <c r="H1" s="121"/>
      <c r="I1" s="121"/>
      <c r="J1" s="121"/>
      <c r="K1" s="121"/>
      <c r="L1" s="121"/>
      <c r="S1" s="147"/>
      <c r="T1" s="147"/>
      <c r="U1" s="148"/>
      <c r="V1" s="148"/>
      <c r="W1" s="148"/>
      <c r="X1" s="148"/>
      <c r="Y1" s="148"/>
      <c r="Z1" s="148"/>
    </row>
    <row r="2" spans="1:34" s="27" customFormat="1" ht="18.600000000000001" customHeight="1" x14ac:dyDescent="0.3">
      <c r="A2" s="149"/>
      <c r="B2" s="149"/>
      <c r="C2" s="149"/>
      <c r="D2" s="149"/>
      <c r="E2" s="149"/>
      <c r="F2" s="149"/>
      <c r="G2" s="149"/>
      <c r="H2" s="149"/>
      <c r="I2" s="149"/>
      <c r="J2" s="149"/>
      <c r="K2" s="149"/>
      <c r="L2" s="149"/>
      <c r="S2" s="147"/>
      <c r="T2" s="147"/>
      <c r="U2" s="148"/>
      <c r="V2" s="148"/>
      <c r="W2" s="148"/>
      <c r="X2" s="148"/>
      <c r="Y2" s="148"/>
      <c r="Z2" s="148"/>
    </row>
    <row r="3" spans="1:34" ht="15.9" customHeight="1" x14ac:dyDescent="0.3">
      <c r="A3" s="43" t="s">
        <v>235</v>
      </c>
      <c r="B3" s="43"/>
      <c r="C3" s="43"/>
      <c r="D3" s="43"/>
      <c r="E3" s="43"/>
      <c r="F3" s="43"/>
      <c r="G3" s="43"/>
      <c r="H3" s="43"/>
      <c r="I3" s="43"/>
      <c r="J3" s="43"/>
      <c r="K3" s="43"/>
      <c r="L3" s="43"/>
    </row>
    <row r="4" spans="1:34" ht="15.9" customHeight="1" x14ac:dyDescent="0.3">
      <c r="A4" s="43"/>
      <c r="B4" s="43"/>
      <c r="C4" s="43"/>
      <c r="D4" s="43"/>
      <c r="E4" s="43"/>
      <c r="F4" s="43"/>
      <c r="G4" s="43"/>
      <c r="H4" s="43"/>
      <c r="I4" s="43"/>
      <c r="J4" s="43"/>
      <c r="K4" s="43"/>
      <c r="L4" s="43"/>
      <c r="M4" s="44"/>
      <c r="N4" s="44"/>
      <c r="O4" s="44"/>
      <c r="P4" s="44"/>
      <c r="Q4" s="44"/>
    </row>
    <row r="5" spans="1:34" x14ac:dyDescent="0.3">
      <c r="A5" s="45"/>
      <c r="B5" s="45"/>
      <c r="C5" s="45"/>
      <c r="D5" s="45"/>
      <c r="E5" s="45"/>
      <c r="F5" s="45"/>
      <c r="G5" s="45"/>
      <c r="H5" s="45"/>
      <c r="I5" s="45"/>
      <c r="J5" s="45"/>
      <c r="K5" s="45"/>
      <c r="L5" s="45"/>
      <c r="M5" s="44"/>
      <c r="N5" s="44"/>
      <c r="O5" s="44"/>
      <c r="P5" s="44"/>
      <c r="Q5" s="44"/>
    </row>
    <row r="6" spans="1:34" x14ac:dyDescent="0.3">
      <c r="A6" s="46" t="s">
        <v>236</v>
      </c>
      <c r="U6" s="47"/>
      <c r="V6" s="48" t="s">
        <v>237</v>
      </c>
      <c r="W6" s="49"/>
      <c r="X6" s="49"/>
      <c r="Y6" s="49"/>
      <c r="Z6" s="50"/>
      <c r="AC6" s="51"/>
      <c r="AD6" s="49" t="s">
        <v>238</v>
      </c>
      <c r="AE6" s="49"/>
      <c r="AF6" s="49"/>
      <c r="AG6" s="49"/>
      <c r="AH6" s="50"/>
    </row>
    <row r="7" spans="1:34" ht="25.2" thickBot="1" x14ac:dyDescent="0.45">
      <c r="A7" s="52" t="s">
        <v>443</v>
      </c>
      <c r="B7" s="53"/>
      <c r="C7" s="53"/>
      <c r="D7" s="53"/>
      <c r="E7" s="53"/>
      <c r="F7" s="53"/>
      <c r="G7" s="53"/>
      <c r="H7" s="53"/>
      <c r="I7" s="53"/>
      <c r="J7" s="53"/>
      <c r="L7" s="54" t="s">
        <v>240</v>
      </c>
      <c r="M7" s="41" t="str">
        <f>IF(OR(I9="",I10="",I11=""),"NTCs amplified",IF(OR(W105=0,X105=0,Y105=0),"Only two clusters","AOK!"))</f>
        <v>AOK!</v>
      </c>
      <c r="U7" s="47"/>
      <c r="V7" s="55"/>
      <c r="W7" s="56"/>
      <c r="X7" s="56"/>
      <c r="Y7" s="56"/>
      <c r="Z7" s="57"/>
      <c r="AC7" s="58"/>
      <c r="AD7" s="56"/>
      <c r="AE7" s="56"/>
      <c r="AF7" s="56"/>
      <c r="AG7" s="56"/>
      <c r="AH7" s="57"/>
    </row>
    <row r="8" spans="1:34" ht="16.2" thickBot="1" x14ac:dyDescent="0.35">
      <c r="A8" s="59" t="s">
        <v>241</v>
      </c>
      <c r="B8" s="59" t="s">
        <v>242</v>
      </c>
      <c r="C8" s="60" t="s">
        <v>243</v>
      </c>
      <c r="D8" s="60" t="s">
        <v>244</v>
      </c>
      <c r="E8" s="60" t="s">
        <v>245</v>
      </c>
      <c r="F8" s="60" t="s">
        <v>246</v>
      </c>
      <c r="G8" s="60" t="s">
        <v>247</v>
      </c>
      <c r="H8" s="60" t="s">
        <v>248</v>
      </c>
      <c r="I8" s="61" t="s">
        <v>249</v>
      </c>
      <c r="J8" s="62" t="s">
        <v>250</v>
      </c>
      <c r="U8" s="63" t="s">
        <v>251</v>
      </c>
      <c r="V8" s="64" t="s">
        <v>252</v>
      </c>
      <c r="W8" s="42" t="s">
        <v>193</v>
      </c>
      <c r="X8" s="42" t="s">
        <v>190</v>
      </c>
      <c r="Y8" s="42" t="s">
        <v>189</v>
      </c>
      <c r="Z8" s="65" t="s">
        <v>253</v>
      </c>
      <c r="AC8" s="63" t="s">
        <v>251</v>
      </c>
      <c r="AD8" s="66" t="s">
        <v>252</v>
      </c>
      <c r="AE8" s="66" t="s">
        <v>193</v>
      </c>
      <c r="AF8" s="66" t="s">
        <v>190</v>
      </c>
      <c r="AG8" s="66" t="s">
        <v>189</v>
      </c>
      <c r="AH8" s="67" t="s">
        <v>253</v>
      </c>
    </row>
    <row r="9" spans="1:34" x14ac:dyDescent="0.3">
      <c r="A9" s="68" t="s">
        <v>254</v>
      </c>
      <c r="B9" s="41" t="s">
        <v>255</v>
      </c>
      <c r="C9" s="105">
        <v>42.763622238904603</v>
      </c>
      <c r="D9" s="105">
        <v>13.6638913557977</v>
      </c>
      <c r="E9" s="70">
        <f t="shared" ref="E9:F40" si="0">(C9-MIN(C$9:C$104))/(MAX(C$9:C$104)-MIN(C$9:C$104))*100</f>
        <v>5.5020040588234753</v>
      </c>
      <c r="F9" s="70">
        <f t="shared" si="0"/>
        <v>1.204044125147719</v>
      </c>
      <c r="G9" s="70">
        <f t="shared" ref="G9:G72" si="1">F9-E9</f>
        <v>-4.2979599336757559</v>
      </c>
      <c r="H9" s="71" t="s">
        <v>254</v>
      </c>
      <c r="I9" s="58">
        <f t="shared" ref="I9:I72" si="2">IF(AND(E9&lt;$R$15,F9&lt;$S$11),G9,"")</f>
        <v>-4.2979599336757559</v>
      </c>
      <c r="J9" s="72" t="str">
        <f t="shared" ref="J9:J72" si="3">IF(OR(AND(($S$33-$S$38)&lt;G9,($S$33+$S$38)&gt;G9),AND(($S$36-$S$38)&lt;G9,($S$36+$S$38)&gt;G9)),"CHECK","")</f>
        <v/>
      </c>
      <c r="M9" s="42"/>
      <c r="R9" s="73" t="s">
        <v>256</v>
      </c>
      <c r="S9" s="74"/>
      <c r="U9" s="75" t="s">
        <v>254</v>
      </c>
      <c r="V9" s="76">
        <f t="shared" ref="V9:V72" si="4">IF(I9="",NA(),G9)</f>
        <v>-4.2979599336757559</v>
      </c>
      <c r="W9" s="77" t="e">
        <f t="shared" ref="W9:W72" si="5">IF(AND(I9="",G9&lt;$S$33),G9,NA())</f>
        <v>#N/A</v>
      </c>
      <c r="X9" s="77" t="e">
        <f t="shared" ref="X9:X72" si="6">IF(AND(I9="",G9&lt;$S$36,G9&gt;$S$33),G9,NA())</f>
        <v>#N/A</v>
      </c>
      <c r="Y9" s="77" t="e">
        <f t="shared" ref="Y9:Y72" si="7">IF(AND(I9="",G9&gt;$S$36),G9,NA())</f>
        <v>#N/A</v>
      </c>
      <c r="Z9" s="78" t="e">
        <f t="shared" ref="Z9:Z72" si="8">IF(J9="CHECK",G9,NA())</f>
        <v>#N/A</v>
      </c>
      <c r="AC9" s="75" t="s">
        <v>254</v>
      </c>
      <c r="AD9" s="41">
        <f t="shared" ref="AD9:AH40" si="9">IF(V9&lt;&gt;"#N/A",$F9,"")</f>
        <v>1.204044125147719</v>
      </c>
      <c r="AE9" s="41" t="e">
        <f t="shared" si="9"/>
        <v>#N/A</v>
      </c>
      <c r="AF9" s="41" t="e">
        <f t="shared" si="9"/>
        <v>#N/A</v>
      </c>
      <c r="AG9" s="41" t="e">
        <f t="shared" si="9"/>
        <v>#N/A</v>
      </c>
      <c r="AH9" s="79" t="e">
        <f t="shared" si="9"/>
        <v>#N/A</v>
      </c>
    </row>
    <row r="10" spans="1:34" x14ac:dyDescent="0.3">
      <c r="A10" s="68" t="s">
        <v>254</v>
      </c>
      <c r="B10" s="41" t="s">
        <v>257</v>
      </c>
      <c r="C10" s="105">
        <v>-0.41970940429791898</v>
      </c>
      <c r="D10" s="105">
        <v>2.0959690635736501</v>
      </c>
      <c r="E10" s="70">
        <f t="shared" si="0"/>
        <v>0.6434321006323831</v>
      </c>
      <c r="F10" s="70">
        <f t="shared" si="0"/>
        <v>0</v>
      </c>
      <c r="G10" s="70">
        <f t="shared" si="1"/>
        <v>-0.6434321006323831</v>
      </c>
      <c r="H10" s="71" t="s">
        <v>254</v>
      </c>
      <c r="I10" s="58">
        <f t="shared" si="2"/>
        <v>-0.6434321006323831</v>
      </c>
      <c r="J10" s="72" t="str">
        <f t="shared" si="3"/>
        <v/>
      </c>
      <c r="R10" s="80" t="s">
        <v>258</v>
      </c>
      <c r="S10" s="71" t="s">
        <v>259</v>
      </c>
      <c r="U10" s="75" t="s">
        <v>254</v>
      </c>
      <c r="V10" s="81">
        <f t="shared" si="4"/>
        <v>-0.6434321006323831</v>
      </c>
      <c r="W10" s="70" t="e">
        <f t="shared" si="5"/>
        <v>#N/A</v>
      </c>
      <c r="X10" s="70" t="e">
        <f t="shared" si="6"/>
        <v>#N/A</v>
      </c>
      <c r="Y10" s="70" t="e">
        <f t="shared" si="7"/>
        <v>#N/A</v>
      </c>
      <c r="Z10" s="78" t="e">
        <f t="shared" si="8"/>
        <v>#N/A</v>
      </c>
      <c r="AC10" s="75" t="s">
        <v>254</v>
      </c>
      <c r="AD10" s="41">
        <f t="shared" si="9"/>
        <v>0</v>
      </c>
      <c r="AE10" s="41" t="e">
        <f t="shared" si="9"/>
        <v>#N/A</v>
      </c>
      <c r="AF10" s="41" t="e">
        <f t="shared" si="9"/>
        <v>#N/A</v>
      </c>
      <c r="AG10" s="41" t="e">
        <f t="shared" si="9"/>
        <v>#N/A</v>
      </c>
      <c r="AH10" s="79" t="e">
        <f t="shared" si="9"/>
        <v>#N/A</v>
      </c>
    </row>
    <row r="11" spans="1:34" x14ac:dyDescent="0.3">
      <c r="A11" s="68" t="s">
        <v>254</v>
      </c>
      <c r="B11" s="41" t="s">
        <v>260</v>
      </c>
      <c r="C11" s="105">
        <v>2.1106039127353098</v>
      </c>
      <c r="D11" s="105">
        <v>3.40969994321995</v>
      </c>
      <c r="E11" s="70">
        <f t="shared" si="0"/>
        <v>0.92811854931009374</v>
      </c>
      <c r="F11" s="70">
        <f t="shared" si="0"/>
        <v>0.13673933033994795</v>
      </c>
      <c r="G11" s="70">
        <f t="shared" si="1"/>
        <v>-0.79137921897014585</v>
      </c>
      <c r="H11" s="71" t="s">
        <v>254</v>
      </c>
      <c r="I11" s="58">
        <f t="shared" si="2"/>
        <v>-0.79137921897014585</v>
      </c>
      <c r="J11" s="72" t="str">
        <f t="shared" si="3"/>
        <v/>
      </c>
      <c r="R11" s="80">
        <v>0</v>
      </c>
      <c r="S11" s="82">
        <v>20</v>
      </c>
      <c r="U11" s="75" t="s">
        <v>254</v>
      </c>
      <c r="V11" s="81">
        <f t="shared" si="4"/>
        <v>-0.79137921897014585</v>
      </c>
      <c r="W11" s="70" t="e">
        <f t="shared" si="5"/>
        <v>#N/A</v>
      </c>
      <c r="X11" s="70" t="e">
        <f t="shared" si="6"/>
        <v>#N/A</v>
      </c>
      <c r="Y11" s="70" t="e">
        <f t="shared" si="7"/>
        <v>#N/A</v>
      </c>
      <c r="Z11" s="78" t="e">
        <f t="shared" si="8"/>
        <v>#N/A</v>
      </c>
      <c r="AC11" s="75" t="s">
        <v>254</v>
      </c>
      <c r="AD11" s="41">
        <f t="shared" si="9"/>
        <v>0.13673933033994795</v>
      </c>
      <c r="AE11" s="41" t="e">
        <f t="shared" si="9"/>
        <v>#N/A</v>
      </c>
      <c r="AF11" s="41" t="e">
        <f t="shared" si="9"/>
        <v>#N/A</v>
      </c>
      <c r="AG11" s="41" t="e">
        <f t="shared" si="9"/>
        <v>#N/A</v>
      </c>
      <c r="AH11" s="79" t="e">
        <f t="shared" si="9"/>
        <v>#N/A</v>
      </c>
    </row>
    <row r="12" spans="1:34" x14ac:dyDescent="0.3">
      <c r="A12" s="68" t="s">
        <v>193</v>
      </c>
      <c r="B12" s="41" t="s">
        <v>261</v>
      </c>
      <c r="C12" s="105">
        <v>679.32588936474599</v>
      </c>
      <c r="D12" s="105">
        <v>107.77168267673601</v>
      </c>
      <c r="E12" s="70">
        <f t="shared" si="0"/>
        <v>77.121850490635197</v>
      </c>
      <c r="F12" s="70">
        <f t="shared" si="0"/>
        <v>10.999228636956735</v>
      </c>
      <c r="G12" s="70">
        <f t="shared" si="1"/>
        <v>-66.122621853678467</v>
      </c>
      <c r="H12" s="71" t="s">
        <v>193</v>
      </c>
      <c r="I12" s="58" t="str">
        <f t="shared" si="2"/>
        <v/>
      </c>
      <c r="J12" s="72" t="str">
        <f t="shared" si="3"/>
        <v/>
      </c>
      <c r="M12" s="42"/>
      <c r="R12" s="80">
        <f>R15</f>
        <v>20</v>
      </c>
      <c r="S12" s="71">
        <f>S11</f>
        <v>20</v>
      </c>
      <c r="U12" s="75" t="s">
        <v>193</v>
      </c>
      <c r="V12" s="81" t="e">
        <f t="shared" si="4"/>
        <v>#N/A</v>
      </c>
      <c r="W12" s="70">
        <f t="shared" si="5"/>
        <v>-66.122621853678467</v>
      </c>
      <c r="X12" s="70" t="e">
        <f t="shared" si="6"/>
        <v>#N/A</v>
      </c>
      <c r="Y12" s="70" t="e">
        <f t="shared" si="7"/>
        <v>#N/A</v>
      </c>
      <c r="Z12" s="78" t="e">
        <f t="shared" si="8"/>
        <v>#N/A</v>
      </c>
      <c r="AC12" s="75" t="s">
        <v>193</v>
      </c>
      <c r="AD12" s="41" t="e">
        <f t="shared" si="9"/>
        <v>#N/A</v>
      </c>
      <c r="AE12" s="41">
        <f t="shared" si="9"/>
        <v>10.999228636956735</v>
      </c>
      <c r="AF12" s="41" t="e">
        <f t="shared" si="9"/>
        <v>#N/A</v>
      </c>
      <c r="AG12" s="41" t="e">
        <f t="shared" si="9"/>
        <v>#N/A</v>
      </c>
      <c r="AH12" s="79" t="e">
        <f t="shared" si="9"/>
        <v>#N/A</v>
      </c>
    </row>
    <row r="13" spans="1:34" x14ac:dyDescent="0.3">
      <c r="A13" s="68" t="s">
        <v>193</v>
      </c>
      <c r="B13" s="41" t="s">
        <v>262</v>
      </c>
      <c r="C13" s="105">
        <v>680.67038395735403</v>
      </c>
      <c r="D13" s="105">
        <v>112.611239146137</v>
      </c>
      <c r="E13" s="70">
        <f t="shared" si="0"/>
        <v>77.27312005407596</v>
      </c>
      <c r="F13" s="70">
        <f t="shared" si="0"/>
        <v>11.502952589115353</v>
      </c>
      <c r="G13" s="70">
        <f t="shared" si="1"/>
        <v>-65.770167464960608</v>
      </c>
      <c r="H13" s="71" t="s">
        <v>193</v>
      </c>
      <c r="I13" s="58" t="str">
        <f t="shared" si="2"/>
        <v/>
      </c>
      <c r="J13" s="72" t="str">
        <f t="shared" si="3"/>
        <v/>
      </c>
      <c r="R13" s="83" t="s">
        <v>263</v>
      </c>
      <c r="S13" s="84"/>
      <c r="U13" s="75" t="s">
        <v>193</v>
      </c>
      <c r="V13" s="81" t="e">
        <f t="shared" si="4"/>
        <v>#N/A</v>
      </c>
      <c r="W13" s="70">
        <f t="shared" si="5"/>
        <v>-65.770167464960608</v>
      </c>
      <c r="X13" s="70" t="e">
        <f t="shared" si="6"/>
        <v>#N/A</v>
      </c>
      <c r="Y13" s="70" t="e">
        <f t="shared" si="7"/>
        <v>#N/A</v>
      </c>
      <c r="Z13" s="78" t="e">
        <f t="shared" si="8"/>
        <v>#N/A</v>
      </c>
      <c r="AC13" s="75" t="s">
        <v>193</v>
      </c>
      <c r="AD13" s="41" t="e">
        <f t="shared" si="9"/>
        <v>#N/A</v>
      </c>
      <c r="AE13" s="41">
        <f t="shared" si="9"/>
        <v>11.502952589115353</v>
      </c>
      <c r="AF13" s="41" t="e">
        <f t="shared" si="9"/>
        <v>#N/A</v>
      </c>
      <c r="AG13" s="41" t="e">
        <f t="shared" si="9"/>
        <v>#N/A</v>
      </c>
      <c r="AH13" s="79" t="e">
        <f t="shared" si="9"/>
        <v>#N/A</v>
      </c>
    </row>
    <row r="14" spans="1:34" x14ac:dyDescent="0.3">
      <c r="A14" s="68" t="s">
        <v>193</v>
      </c>
      <c r="B14" s="41" t="s">
        <v>264</v>
      </c>
      <c r="C14" s="105">
        <v>693.17058547598299</v>
      </c>
      <c r="D14" s="105">
        <v>115.28444139749401</v>
      </c>
      <c r="E14" s="70">
        <f t="shared" si="0"/>
        <v>78.679522160146632</v>
      </c>
      <c r="F14" s="70">
        <f t="shared" si="0"/>
        <v>11.781192136786039</v>
      </c>
      <c r="G14" s="70">
        <f t="shared" si="1"/>
        <v>-66.898330023360586</v>
      </c>
      <c r="H14" s="71" t="s">
        <v>193</v>
      </c>
      <c r="I14" s="58" t="str">
        <f t="shared" si="2"/>
        <v/>
      </c>
      <c r="J14" s="72" t="str">
        <f t="shared" si="3"/>
        <v/>
      </c>
      <c r="R14" s="80" t="s">
        <v>258</v>
      </c>
      <c r="S14" s="71" t="s">
        <v>259</v>
      </c>
      <c r="U14" s="75" t="s">
        <v>193</v>
      </c>
      <c r="V14" s="81" t="e">
        <f t="shared" si="4"/>
        <v>#N/A</v>
      </c>
      <c r="W14" s="70">
        <f t="shared" si="5"/>
        <v>-66.898330023360586</v>
      </c>
      <c r="X14" s="70" t="e">
        <f t="shared" si="6"/>
        <v>#N/A</v>
      </c>
      <c r="Y14" s="70" t="e">
        <f t="shared" si="7"/>
        <v>#N/A</v>
      </c>
      <c r="Z14" s="78" t="e">
        <f t="shared" si="8"/>
        <v>#N/A</v>
      </c>
      <c r="AC14" s="75" t="s">
        <v>193</v>
      </c>
      <c r="AD14" s="41" t="e">
        <f t="shared" si="9"/>
        <v>#N/A</v>
      </c>
      <c r="AE14" s="41">
        <f t="shared" si="9"/>
        <v>11.781192136786039</v>
      </c>
      <c r="AF14" s="41" t="e">
        <f t="shared" si="9"/>
        <v>#N/A</v>
      </c>
      <c r="AG14" s="41" t="e">
        <f t="shared" si="9"/>
        <v>#N/A</v>
      </c>
      <c r="AH14" s="79" t="e">
        <f t="shared" si="9"/>
        <v>#N/A</v>
      </c>
    </row>
    <row r="15" spans="1:34" x14ac:dyDescent="0.3">
      <c r="A15" s="68" t="s">
        <v>190</v>
      </c>
      <c r="B15" s="41" t="s">
        <v>265</v>
      </c>
      <c r="C15" s="105">
        <v>309.86919500496998</v>
      </c>
      <c r="D15" s="105">
        <v>439.51716207789599</v>
      </c>
      <c r="E15" s="70">
        <f t="shared" si="0"/>
        <v>35.554146780008224</v>
      </c>
      <c r="F15" s="70">
        <f t="shared" si="0"/>
        <v>45.528868915209728</v>
      </c>
      <c r="G15" s="70">
        <f t="shared" si="1"/>
        <v>9.9747221352015032</v>
      </c>
      <c r="H15" s="71" t="s">
        <v>190</v>
      </c>
      <c r="I15" s="58" t="str">
        <f t="shared" si="2"/>
        <v/>
      </c>
      <c r="J15" s="72" t="str">
        <f t="shared" si="3"/>
        <v/>
      </c>
      <c r="R15" s="85">
        <v>20</v>
      </c>
      <c r="S15" s="71">
        <v>0</v>
      </c>
      <c r="U15" s="75" t="s">
        <v>190</v>
      </c>
      <c r="V15" s="81" t="e">
        <f t="shared" si="4"/>
        <v>#N/A</v>
      </c>
      <c r="W15" s="70" t="e">
        <f t="shared" si="5"/>
        <v>#N/A</v>
      </c>
      <c r="X15" s="70">
        <f t="shared" si="6"/>
        <v>9.9747221352015032</v>
      </c>
      <c r="Y15" s="70" t="e">
        <f t="shared" si="7"/>
        <v>#N/A</v>
      </c>
      <c r="Z15" s="78" t="e">
        <f t="shared" si="8"/>
        <v>#N/A</v>
      </c>
      <c r="AC15" s="75" t="s">
        <v>190</v>
      </c>
      <c r="AD15" s="41" t="e">
        <f t="shared" si="9"/>
        <v>#N/A</v>
      </c>
      <c r="AE15" s="41" t="e">
        <f t="shared" si="9"/>
        <v>#N/A</v>
      </c>
      <c r="AF15" s="41">
        <f t="shared" si="9"/>
        <v>45.528868915209728</v>
      </c>
      <c r="AG15" s="41" t="e">
        <f t="shared" si="9"/>
        <v>#N/A</v>
      </c>
      <c r="AH15" s="79" t="e">
        <f t="shared" si="9"/>
        <v>#N/A</v>
      </c>
    </row>
    <row r="16" spans="1:34" ht="16.2" thickBot="1" x14ac:dyDescent="0.35">
      <c r="A16" s="68" t="s">
        <v>190</v>
      </c>
      <c r="B16" s="41" t="s">
        <v>266</v>
      </c>
      <c r="C16" s="105">
        <v>356.95753871776998</v>
      </c>
      <c r="D16" s="105">
        <v>476.34705848433902</v>
      </c>
      <c r="E16" s="70">
        <f t="shared" si="0"/>
        <v>40.852073031066396</v>
      </c>
      <c r="F16" s="70">
        <f t="shared" si="0"/>
        <v>49.362298919125415</v>
      </c>
      <c r="G16" s="70">
        <f t="shared" si="1"/>
        <v>8.5102258880590185</v>
      </c>
      <c r="H16" s="71" t="s">
        <v>190</v>
      </c>
      <c r="I16" s="58" t="str">
        <f t="shared" si="2"/>
        <v/>
      </c>
      <c r="J16" s="72" t="str">
        <f t="shared" si="3"/>
        <v/>
      </c>
      <c r="R16" s="86">
        <f>R15</f>
        <v>20</v>
      </c>
      <c r="S16" s="87">
        <f>S11</f>
        <v>20</v>
      </c>
      <c r="U16" s="75" t="s">
        <v>190</v>
      </c>
      <c r="V16" s="81" t="e">
        <f t="shared" si="4"/>
        <v>#N/A</v>
      </c>
      <c r="W16" s="70" t="e">
        <f t="shared" si="5"/>
        <v>#N/A</v>
      </c>
      <c r="X16" s="70">
        <f t="shared" si="6"/>
        <v>8.5102258880590185</v>
      </c>
      <c r="Y16" s="70" t="e">
        <f t="shared" si="7"/>
        <v>#N/A</v>
      </c>
      <c r="Z16" s="78" t="e">
        <f t="shared" si="8"/>
        <v>#N/A</v>
      </c>
      <c r="AC16" s="75" t="s">
        <v>190</v>
      </c>
      <c r="AD16" s="41" t="e">
        <f t="shared" si="9"/>
        <v>#N/A</v>
      </c>
      <c r="AE16" s="41" t="e">
        <f t="shared" si="9"/>
        <v>#N/A</v>
      </c>
      <c r="AF16" s="41">
        <f t="shared" si="9"/>
        <v>49.362298919125415</v>
      </c>
      <c r="AG16" s="41" t="e">
        <f t="shared" si="9"/>
        <v>#N/A</v>
      </c>
      <c r="AH16" s="79" t="e">
        <f t="shared" si="9"/>
        <v>#N/A</v>
      </c>
    </row>
    <row r="17" spans="1:34" x14ac:dyDescent="0.3">
      <c r="A17" s="68" t="s">
        <v>190</v>
      </c>
      <c r="B17" s="41" t="s">
        <v>267</v>
      </c>
      <c r="C17" s="105">
        <v>315.97746416214397</v>
      </c>
      <c r="D17" s="105">
        <v>439.28182354186498</v>
      </c>
      <c r="E17" s="70">
        <f t="shared" si="0"/>
        <v>36.241390309186002</v>
      </c>
      <c r="F17" s="70">
        <f t="shared" si="0"/>
        <v>45.504373766074821</v>
      </c>
      <c r="G17" s="70">
        <f t="shared" si="1"/>
        <v>9.2629834568888185</v>
      </c>
      <c r="H17" s="71" t="s">
        <v>190</v>
      </c>
      <c r="I17" s="58" t="str">
        <f t="shared" si="2"/>
        <v/>
      </c>
      <c r="J17" s="72" t="str">
        <f t="shared" si="3"/>
        <v/>
      </c>
      <c r="U17" s="75" t="s">
        <v>190</v>
      </c>
      <c r="V17" s="81" t="e">
        <f t="shared" si="4"/>
        <v>#N/A</v>
      </c>
      <c r="W17" s="70" t="e">
        <f t="shared" si="5"/>
        <v>#N/A</v>
      </c>
      <c r="X17" s="70">
        <f t="shared" si="6"/>
        <v>9.2629834568888185</v>
      </c>
      <c r="Y17" s="70" t="e">
        <f t="shared" si="7"/>
        <v>#N/A</v>
      </c>
      <c r="Z17" s="78" t="e">
        <f t="shared" si="8"/>
        <v>#N/A</v>
      </c>
      <c r="AC17" s="75" t="s">
        <v>190</v>
      </c>
      <c r="AD17" s="41" t="e">
        <f t="shared" si="9"/>
        <v>#N/A</v>
      </c>
      <c r="AE17" s="41" t="e">
        <f t="shared" si="9"/>
        <v>#N/A</v>
      </c>
      <c r="AF17" s="41">
        <f t="shared" si="9"/>
        <v>45.504373766074821</v>
      </c>
      <c r="AG17" s="41" t="e">
        <f t="shared" si="9"/>
        <v>#N/A</v>
      </c>
      <c r="AH17" s="79" t="e">
        <f t="shared" si="9"/>
        <v>#N/A</v>
      </c>
    </row>
    <row r="18" spans="1:34" x14ac:dyDescent="0.3">
      <c r="A18" s="68" t="s">
        <v>189</v>
      </c>
      <c r="B18" s="41" t="s">
        <v>268</v>
      </c>
      <c r="C18" s="105">
        <v>0.80334876548795398</v>
      </c>
      <c r="D18" s="105">
        <v>772.326485578487</v>
      </c>
      <c r="E18" s="70">
        <f t="shared" si="0"/>
        <v>0.78103880907386902</v>
      </c>
      <c r="F18" s="70">
        <f t="shared" si="0"/>
        <v>80.169239124528559</v>
      </c>
      <c r="G18" s="70">
        <f t="shared" si="1"/>
        <v>79.388200315454696</v>
      </c>
      <c r="H18" s="71" t="s">
        <v>189</v>
      </c>
      <c r="I18" s="58" t="str">
        <f t="shared" si="2"/>
        <v/>
      </c>
      <c r="J18" s="72" t="str">
        <f t="shared" si="3"/>
        <v/>
      </c>
      <c r="U18" s="75" t="s">
        <v>189</v>
      </c>
      <c r="V18" s="81" t="e">
        <f t="shared" si="4"/>
        <v>#N/A</v>
      </c>
      <c r="W18" s="70" t="e">
        <f t="shared" si="5"/>
        <v>#N/A</v>
      </c>
      <c r="X18" s="70" t="e">
        <f t="shared" si="6"/>
        <v>#N/A</v>
      </c>
      <c r="Y18" s="70">
        <f t="shared" si="7"/>
        <v>79.388200315454696</v>
      </c>
      <c r="Z18" s="78" t="e">
        <f t="shared" si="8"/>
        <v>#N/A</v>
      </c>
      <c r="AC18" s="75" t="s">
        <v>189</v>
      </c>
      <c r="AD18" s="41" t="e">
        <f t="shared" si="9"/>
        <v>#N/A</v>
      </c>
      <c r="AE18" s="41" t="e">
        <f t="shared" si="9"/>
        <v>#N/A</v>
      </c>
      <c r="AF18" s="41" t="e">
        <f t="shared" si="9"/>
        <v>#N/A</v>
      </c>
      <c r="AG18" s="41">
        <f t="shared" si="9"/>
        <v>80.169239124528559</v>
      </c>
      <c r="AH18" s="79" t="e">
        <f t="shared" si="9"/>
        <v>#N/A</v>
      </c>
    </row>
    <row r="19" spans="1:34" x14ac:dyDescent="0.3">
      <c r="A19" s="68" t="s">
        <v>189</v>
      </c>
      <c r="B19" s="41" t="s">
        <v>269</v>
      </c>
      <c r="C19" s="105">
        <v>-0.42104224566264797</v>
      </c>
      <c r="D19" s="105">
        <v>741.04294568162504</v>
      </c>
      <c r="E19" s="70">
        <f t="shared" si="0"/>
        <v>0.64328214217774371</v>
      </c>
      <c r="F19" s="70">
        <f t="shared" si="0"/>
        <v>76.913100167582044</v>
      </c>
      <c r="G19" s="70">
        <f t="shared" si="1"/>
        <v>76.269818025404305</v>
      </c>
      <c r="H19" s="71" t="s">
        <v>189</v>
      </c>
      <c r="I19" s="58" t="str">
        <f t="shared" si="2"/>
        <v/>
      </c>
      <c r="J19" s="72" t="str">
        <f t="shared" si="3"/>
        <v/>
      </c>
      <c r="U19" s="75" t="s">
        <v>189</v>
      </c>
      <c r="V19" s="81" t="e">
        <f t="shared" si="4"/>
        <v>#N/A</v>
      </c>
      <c r="W19" s="70" t="e">
        <f t="shared" si="5"/>
        <v>#N/A</v>
      </c>
      <c r="X19" s="70" t="e">
        <f t="shared" si="6"/>
        <v>#N/A</v>
      </c>
      <c r="Y19" s="70">
        <f t="shared" si="7"/>
        <v>76.269818025404305</v>
      </c>
      <c r="Z19" s="78" t="e">
        <f t="shared" si="8"/>
        <v>#N/A</v>
      </c>
      <c r="AC19" s="75" t="s">
        <v>189</v>
      </c>
      <c r="AD19" s="41" t="e">
        <f t="shared" si="9"/>
        <v>#N/A</v>
      </c>
      <c r="AE19" s="41" t="e">
        <f t="shared" si="9"/>
        <v>#N/A</v>
      </c>
      <c r="AF19" s="41" t="e">
        <f t="shared" si="9"/>
        <v>#N/A</v>
      </c>
      <c r="AG19" s="41">
        <f t="shared" si="9"/>
        <v>76.913100167582044</v>
      </c>
      <c r="AH19" s="79" t="e">
        <f t="shared" si="9"/>
        <v>#N/A</v>
      </c>
    </row>
    <row r="20" spans="1:34" ht="16.2" thickBot="1" x14ac:dyDescent="0.35">
      <c r="A20" s="88" t="s">
        <v>189</v>
      </c>
      <c r="B20" s="59" t="s">
        <v>270</v>
      </c>
      <c r="C20" s="106">
        <v>52.087083940330999</v>
      </c>
      <c r="D20" s="106">
        <v>583.47586617599302</v>
      </c>
      <c r="E20" s="90">
        <f t="shared" si="0"/>
        <v>6.5509900414265427</v>
      </c>
      <c r="F20" s="90">
        <f t="shared" si="0"/>
        <v>60.512772468028942</v>
      </c>
      <c r="G20" s="90">
        <f t="shared" si="1"/>
        <v>53.961782426602397</v>
      </c>
      <c r="H20" s="91" t="s">
        <v>189</v>
      </c>
      <c r="I20" s="88" t="str">
        <f t="shared" si="2"/>
        <v/>
      </c>
      <c r="J20" s="92" t="str">
        <f t="shared" si="3"/>
        <v/>
      </c>
      <c r="K20" s="66"/>
      <c r="U20" s="93" t="s">
        <v>189</v>
      </c>
      <c r="V20" s="94" t="e">
        <f t="shared" si="4"/>
        <v>#N/A</v>
      </c>
      <c r="W20" s="95" t="e">
        <f t="shared" si="5"/>
        <v>#N/A</v>
      </c>
      <c r="X20" s="95" t="e">
        <f t="shared" si="6"/>
        <v>#N/A</v>
      </c>
      <c r="Y20" s="95">
        <f t="shared" si="7"/>
        <v>53.961782426602397</v>
      </c>
      <c r="Z20" s="96" t="e">
        <f t="shared" si="8"/>
        <v>#N/A</v>
      </c>
      <c r="AC20" s="93" t="s">
        <v>189</v>
      </c>
      <c r="AD20" s="97" t="e">
        <f t="shared" si="9"/>
        <v>#N/A</v>
      </c>
      <c r="AE20" s="66" t="e">
        <f t="shared" si="9"/>
        <v>#N/A</v>
      </c>
      <c r="AF20" s="66" t="e">
        <f t="shared" si="9"/>
        <v>#N/A</v>
      </c>
      <c r="AG20" s="66">
        <f t="shared" si="9"/>
        <v>60.512772468028942</v>
      </c>
      <c r="AH20" s="67" t="e">
        <f t="shared" si="9"/>
        <v>#N/A</v>
      </c>
    </row>
    <row r="21" spans="1:34" x14ac:dyDescent="0.3">
      <c r="A21" s="41" t="s">
        <v>271</v>
      </c>
      <c r="B21" s="41" t="s">
        <v>272</v>
      </c>
      <c r="C21" s="105">
        <v>307.90127118467899</v>
      </c>
      <c r="D21" s="105">
        <v>385.47813650630599</v>
      </c>
      <c r="E21" s="70">
        <f t="shared" si="0"/>
        <v>35.332734973061008</v>
      </c>
      <c r="F21" s="70">
        <f t="shared" si="0"/>
        <v>39.904231264253411</v>
      </c>
      <c r="G21" s="70">
        <f t="shared" si="1"/>
        <v>4.5714962911924033</v>
      </c>
      <c r="H21" s="72" t="str">
        <f t="shared" ref="H21:H84" si="10">_xlfn.IFS(AND(E21&lt;$R$15,F21&lt;$S$11),"No amplification",G21&gt;$S$36,"BB",G21&lt;$S$33,"AA",AND(G21&lt;$S$36,G21&gt;$S$33),"AB")</f>
        <v>AB</v>
      </c>
      <c r="I21" s="58" t="str">
        <f t="shared" si="2"/>
        <v/>
      </c>
      <c r="J21" s="72" t="str">
        <f t="shared" si="3"/>
        <v/>
      </c>
      <c r="U21" s="75" t="s">
        <v>272</v>
      </c>
      <c r="V21" s="81" t="e">
        <f t="shared" si="4"/>
        <v>#N/A</v>
      </c>
      <c r="W21" s="70" t="e">
        <f t="shared" si="5"/>
        <v>#N/A</v>
      </c>
      <c r="X21" s="70">
        <f t="shared" si="6"/>
        <v>4.5714962911924033</v>
      </c>
      <c r="Y21" s="70" t="e">
        <f t="shared" si="7"/>
        <v>#N/A</v>
      </c>
      <c r="Z21" s="78" t="e">
        <f t="shared" si="8"/>
        <v>#N/A</v>
      </c>
      <c r="AC21" s="75" t="s">
        <v>272</v>
      </c>
      <c r="AD21" s="41" t="e">
        <f t="shared" si="9"/>
        <v>#N/A</v>
      </c>
      <c r="AE21" s="41" t="e">
        <f t="shared" si="9"/>
        <v>#N/A</v>
      </c>
      <c r="AF21" s="41">
        <f t="shared" si="9"/>
        <v>39.904231264253411</v>
      </c>
      <c r="AG21" s="41" t="e">
        <f t="shared" si="9"/>
        <v>#N/A</v>
      </c>
      <c r="AH21" s="79" t="e">
        <f t="shared" si="9"/>
        <v>#N/A</v>
      </c>
    </row>
    <row r="22" spans="1:34" x14ac:dyDescent="0.3">
      <c r="A22" s="41" t="s">
        <v>273</v>
      </c>
      <c r="B22" s="41" t="s">
        <v>274</v>
      </c>
      <c r="C22" s="105">
        <v>5.2009668918494798</v>
      </c>
      <c r="D22" s="105">
        <v>874.31028144542802</v>
      </c>
      <c r="E22" s="70">
        <f t="shared" si="0"/>
        <v>1.2758163840907377</v>
      </c>
      <c r="F22" s="70">
        <f t="shared" si="0"/>
        <v>90.784195481591567</v>
      </c>
      <c r="G22" s="70">
        <f t="shared" si="1"/>
        <v>89.508379097500836</v>
      </c>
      <c r="H22" s="72" t="str">
        <f t="shared" si="10"/>
        <v>BB</v>
      </c>
      <c r="I22" s="58" t="str">
        <f t="shared" si="2"/>
        <v/>
      </c>
      <c r="J22" s="72" t="str">
        <f t="shared" si="3"/>
        <v/>
      </c>
      <c r="U22" s="75" t="s">
        <v>274</v>
      </c>
      <c r="V22" s="81" t="e">
        <f t="shared" si="4"/>
        <v>#N/A</v>
      </c>
      <c r="W22" s="70" t="e">
        <f t="shared" si="5"/>
        <v>#N/A</v>
      </c>
      <c r="X22" s="70" t="e">
        <f t="shared" si="6"/>
        <v>#N/A</v>
      </c>
      <c r="Y22" s="70">
        <f t="shared" si="7"/>
        <v>89.508379097500836</v>
      </c>
      <c r="Z22" s="78" t="e">
        <f t="shared" si="8"/>
        <v>#N/A</v>
      </c>
      <c r="AC22" s="75" t="s">
        <v>274</v>
      </c>
      <c r="AD22" s="41" t="e">
        <f t="shared" si="9"/>
        <v>#N/A</v>
      </c>
      <c r="AE22" s="41" t="e">
        <f t="shared" si="9"/>
        <v>#N/A</v>
      </c>
      <c r="AF22" s="41" t="e">
        <f t="shared" si="9"/>
        <v>#N/A</v>
      </c>
      <c r="AG22" s="41">
        <f t="shared" si="9"/>
        <v>90.784195481591567</v>
      </c>
      <c r="AH22" s="79" t="e">
        <f t="shared" si="9"/>
        <v>#N/A</v>
      </c>
    </row>
    <row r="23" spans="1:34" x14ac:dyDescent="0.3">
      <c r="A23" s="41" t="s">
        <v>275</v>
      </c>
      <c r="B23" s="41" t="s">
        <v>276</v>
      </c>
      <c r="C23" s="105">
        <v>-1.03165122985229</v>
      </c>
      <c r="D23" s="105">
        <v>762.08390977785996</v>
      </c>
      <c r="E23" s="70">
        <f t="shared" si="0"/>
        <v>0.57458230881344319</v>
      </c>
      <c r="F23" s="70">
        <f t="shared" si="0"/>
        <v>79.103143337611399</v>
      </c>
      <c r="G23" s="70">
        <f t="shared" si="1"/>
        <v>78.528561028797952</v>
      </c>
      <c r="H23" s="72" t="str">
        <f t="shared" si="10"/>
        <v>BB</v>
      </c>
      <c r="I23" s="58" t="str">
        <f t="shared" si="2"/>
        <v/>
      </c>
      <c r="J23" s="72" t="str">
        <f t="shared" si="3"/>
        <v/>
      </c>
      <c r="U23" s="75" t="s">
        <v>276</v>
      </c>
      <c r="V23" s="81" t="e">
        <f t="shared" si="4"/>
        <v>#N/A</v>
      </c>
      <c r="W23" s="70" t="e">
        <f t="shared" si="5"/>
        <v>#N/A</v>
      </c>
      <c r="X23" s="70" t="e">
        <f t="shared" si="6"/>
        <v>#N/A</v>
      </c>
      <c r="Y23" s="70">
        <f t="shared" si="7"/>
        <v>78.528561028797952</v>
      </c>
      <c r="Z23" s="78" t="e">
        <f t="shared" si="8"/>
        <v>#N/A</v>
      </c>
      <c r="AC23" s="75" t="s">
        <v>276</v>
      </c>
      <c r="AD23" s="41" t="e">
        <f t="shared" si="9"/>
        <v>#N/A</v>
      </c>
      <c r="AE23" s="41" t="e">
        <f t="shared" si="9"/>
        <v>#N/A</v>
      </c>
      <c r="AF23" s="41" t="e">
        <f t="shared" si="9"/>
        <v>#N/A</v>
      </c>
      <c r="AG23" s="41">
        <f t="shared" si="9"/>
        <v>79.103143337611399</v>
      </c>
      <c r="AH23" s="79" t="e">
        <f t="shared" si="9"/>
        <v>#N/A</v>
      </c>
    </row>
    <row r="24" spans="1:34" x14ac:dyDescent="0.3">
      <c r="A24" s="41" t="s">
        <v>277</v>
      </c>
      <c r="B24" s="41" t="s">
        <v>278</v>
      </c>
      <c r="C24" s="105">
        <v>435.64860494266702</v>
      </c>
      <c r="D24" s="105">
        <v>508.280510302984</v>
      </c>
      <c r="E24" s="70">
        <f t="shared" si="0"/>
        <v>49.705632799899682</v>
      </c>
      <c r="F24" s="70">
        <f t="shared" si="0"/>
        <v>52.686083786160076</v>
      </c>
      <c r="G24" s="70">
        <f t="shared" si="1"/>
        <v>2.9804509862603936</v>
      </c>
      <c r="H24" s="72" t="str">
        <f t="shared" si="10"/>
        <v>AB</v>
      </c>
      <c r="I24" s="58" t="str">
        <f t="shared" si="2"/>
        <v/>
      </c>
      <c r="J24" s="72" t="str">
        <f t="shared" si="3"/>
        <v/>
      </c>
      <c r="U24" s="75" t="s">
        <v>278</v>
      </c>
      <c r="V24" s="81" t="e">
        <f t="shared" si="4"/>
        <v>#N/A</v>
      </c>
      <c r="W24" s="70" t="e">
        <f t="shared" si="5"/>
        <v>#N/A</v>
      </c>
      <c r="X24" s="70">
        <f t="shared" si="6"/>
        <v>2.9804509862603936</v>
      </c>
      <c r="Y24" s="70" t="e">
        <f t="shared" si="7"/>
        <v>#N/A</v>
      </c>
      <c r="Z24" s="78" t="e">
        <f t="shared" si="8"/>
        <v>#N/A</v>
      </c>
      <c r="AC24" s="75" t="s">
        <v>278</v>
      </c>
      <c r="AD24" s="41" t="e">
        <f t="shared" si="9"/>
        <v>#N/A</v>
      </c>
      <c r="AE24" s="41" t="e">
        <f t="shared" si="9"/>
        <v>#N/A</v>
      </c>
      <c r="AF24" s="41">
        <f t="shared" si="9"/>
        <v>52.686083786160076</v>
      </c>
      <c r="AG24" s="41" t="e">
        <f t="shared" si="9"/>
        <v>#N/A</v>
      </c>
      <c r="AH24" s="79" t="e">
        <f t="shared" si="9"/>
        <v>#N/A</v>
      </c>
    </row>
    <row r="25" spans="1:34" x14ac:dyDescent="0.3">
      <c r="A25" s="41" t="s">
        <v>279</v>
      </c>
      <c r="B25" s="41" t="s">
        <v>280</v>
      </c>
      <c r="C25" s="105">
        <v>3.6568117342094402</v>
      </c>
      <c r="D25" s="105">
        <v>877.26509603441104</v>
      </c>
      <c r="E25" s="70">
        <f t="shared" si="0"/>
        <v>1.1020829396683922</v>
      </c>
      <c r="F25" s="70">
        <f t="shared" si="0"/>
        <v>91.091746574769061</v>
      </c>
      <c r="G25" s="70">
        <f t="shared" si="1"/>
        <v>89.989663635100669</v>
      </c>
      <c r="H25" s="72" t="str">
        <f t="shared" si="10"/>
        <v>BB</v>
      </c>
      <c r="I25" s="58" t="str">
        <f t="shared" si="2"/>
        <v/>
      </c>
      <c r="J25" s="72" t="str">
        <f t="shared" si="3"/>
        <v/>
      </c>
      <c r="U25" s="75" t="s">
        <v>280</v>
      </c>
      <c r="V25" s="81" t="e">
        <f t="shared" si="4"/>
        <v>#N/A</v>
      </c>
      <c r="W25" s="70" t="e">
        <f t="shared" si="5"/>
        <v>#N/A</v>
      </c>
      <c r="X25" s="70" t="e">
        <f t="shared" si="6"/>
        <v>#N/A</v>
      </c>
      <c r="Y25" s="70">
        <f t="shared" si="7"/>
        <v>89.989663635100669</v>
      </c>
      <c r="Z25" s="78" t="e">
        <f t="shared" si="8"/>
        <v>#N/A</v>
      </c>
      <c r="AC25" s="75" t="s">
        <v>280</v>
      </c>
      <c r="AD25" s="41" t="e">
        <f t="shared" si="9"/>
        <v>#N/A</v>
      </c>
      <c r="AE25" s="41" t="e">
        <f t="shared" si="9"/>
        <v>#N/A</v>
      </c>
      <c r="AF25" s="41" t="e">
        <f t="shared" si="9"/>
        <v>#N/A</v>
      </c>
      <c r="AG25" s="41">
        <f t="shared" si="9"/>
        <v>91.091746574769061</v>
      </c>
      <c r="AH25" s="79" t="e">
        <f t="shared" si="9"/>
        <v>#N/A</v>
      </c>
    </row>
    <row r="26" spans="1:34" x14ac:dyDescent="0.3">
      <c r="A26" s="41" t="s">
        <v>281</v>
      </c>
      <c r="B26" s="41" t="s">
        <v>282</v>
      </c>
      <c r="C26" s="105">
        <v>413.733463978104</v>
      </c>
      <c r="D26" s="105">
        <v>489.646501210152</v>
      </c>
      <c r="E26" s="70">
        <f t="shared" si="0"/>
        <v>47.239952517748698</v>
      </c>
      <c r="F26" s="70">
        <f t="shared" si="0"/>
        <v>50.746567889579829</v>
      </c>
      <c r="G26" s="70">
        <f t="shared" si="1"/>
        <v>3.5066153718311313</v>
      </c>
      <c r="H26" s="72" t="str">
        <f t="shared" si="10"/>
        <v>AB</v>
      </c>
      <c r="I26" s="58" t="str">
        <f t="shared" si="2"/>
        <v/>
      </c>
      <c r="J26" s="72" t="str">
        <f t="shared" si="3"/>
        <v/>
      </c>
      <c r="U26" s="75" t="s">
        <v>282</v>
      </c>
      <c r="V26" s="81" t="e">
        <f t="shared" si="4"/>
        <v>#N/A</v>
      </c>
      <c r="W26" s="70" t="e">
        <f t="shared" si="5"/>
        <v>#N/A</v>
      </c>
      <c r="X26" s="70">
        <f t="shared" si="6"/>
        <v>3.5066153718311313</v>
      </c>
      <c r="Y26" s="70" t="e">
        <f t="shared" si="7"/>
        <v>#N/A</v>
      </c>
      <c r="Z26" s="78" t="e">
        <f t="shared" si="8"/>
        <v>#N/A</v>
      </c>
      <c r="AC26" s="75" t="s">
        <v>282</v>
      </c>
      <c r="AD26" s="41" t="e">
        <f t="shared" si="9"/>
        <v>#N/A</v>
      </c>
      <c r="AE26" s="41" t="e">
        <f t="shared" si="9"/>
        <v>#N/A</v>
      </c>
      <c r="AF26" s="41">
        <f t="shared" si="9"/>
        <v>50.746567889579829</v>
      </c>
      <c r="AG26" s="41" t="e">
        <f t="shared" si="9"/>
        <v>#N/A</v>
      </c>
      <c r="AH26" s="79" t="e">
        <f t="shared" si="9"/>
        <v>#N/A</v>
      </c>
    </row>
    <row r="27" spans="1:34" x14ac:dyDescent="0.3">
      <c r="A27" s="41" t="s">
        <v>283</v>
      </c>
      <c r="B27" s="41" t="s">
        <v>284</v>
      </c>
      <c r="C27" s="105">
        <v>2.04583371827766</v>
      </c>
      <c r="D27" s="105">
        <v>891.53795122983502</v>
      </c>
      <c r="E27" s="70">
        <f t="shared" si="0"/>
        <v>0.92083123176084536</v>
      </c>
      <c r="F27" s="70">
        <f t="shared" si="0"/>
        <v>92.577332924072792</v>
      </c>
      <c r="G27" s="70">
        <f t="shared" si="1"/>
        <v>91.656501692311949</v>
      </c>
      <c r="H27" s="72" t="str">
        <f t="shared" si="10"/>
        <v>BB</v>
      </c>
      <c r="I27" s="58" t="str">
        <f t="shared" si="2"/>
        <v/>
      </c>
      <c r="J27" s="72" t="str">
        <f t="shared" si="3"/>
        <v/>
      </c>
      <c r="U27" s="75" t="s">
        <v>284</v>
      </c>
      <c r="V27" s="81" t="e">
        <f t="shared" si="4"/>
        <v>#N/A</v>
      </c>
      <c r="W27" s="70" t="e">
        <f t="shared" si="5"/>
        <v>#N/A</v>
      </c>
      <c r="X27" s="70" t="e">
        <f t="shared" si="6"/>
        <v>#N/A</v>
      </c>
      <c r="Y27" s="70">
        <f t="shared" si="7"/>
        <v>91.656501692311949</v>
      </c>
      <c r="Z27" s="78" t="e">
        <f t="shared" si="8"/>
        <v>#N/A</v>
      </c>
      <c r="AC27" s="75" t="s">
        <v>284</v>
      </c>
      <c r="AD27" s="41" t="e">
        <f t="shared" si="9"/>
        <v>#N/A</v>
      </c>
      <c r="AE27" s="41" t="e">
        <f t="shared" si="9"/>
        <v>#N/A</v>
      </c>
      <c r="AF27" s="41" t="e">
        <f t="shared" si="9"/>
        <v>#N/A</v>
      </c>
      <c r="AG27" s="41">
        <f t="shared" si="9"/>
        <v>92.577332924072792</v>
      </c>
      <c r="AH27" s="79" t="e">
        <f t="shared" si="9"/>
        <v>#N/A</v>
      </c>
    </row>
    <row r="28" spans="1:34" x14ac:dyDescent="0.3">
      <c r="A28" s="41" t="s">
        <v>285</v>
      </c>
      <c r="B28" s="41" t="s">
        <v>286</v>
      </c>
      <c r="C28" s="105">
        <v>3.2153228136048702</v>
      </c>
      <c r="D28" s="105">
        <v>780.21195921506001</v>
      </c>
      <c r="E28" s="70">
        <f t="shared" si="0"/>
        <v>1.0524108646366581</v>
      </c>
      <c r="F28" s="70">
        <f t="shared" si="0"/>
        <v>80.989996557564325</v>
      </c>
      <c r="G28" s="70">
        <f t="shared" si="1"/>
        <v>79.937585692927669</v>
      </c>
      <c r="H28" s="72" t="str">
        <f t="shared" si="10"/>
        <v>BB</v>
      </c>
      <c r="I28" s="58" t="str">
        <f t="shared" si="2"/>
        <v/>
      </c>
      <c r="J28" s="72" t="str">
        <f t="shared" si="3"/>
        <v/>
      </c>
      <c r="U28" s="75" t="s">
        <v>286</v>
      </c>
      <c r="V28" s="81" t="e">
        <f t="shared" si="4"/>
        <v>#N/A</v>
      </c>
      <c r="W28" s="70" t="e">
        <f t="shared" si="5"/>
        <v>#N/A</v>
      </c>
      <c r="X28" s="70" t="e">
        <f t="shared" si="6"/>
        <v>#N/A</v>
      </c>
      <c r="Y28" s="70">
        <f t="shared" si="7"/>
        <v>79.937585692927669</v>
      </c>
      <c r="Z28" s="78" t="e">
        <f t="shared" si="8"/>
        <v>#N/A</v>
      </c>
      <c r="AC28" s="75" t="s">
        <v>286</v>
      </c>
      <c r="AD28" s="41" t="e">
        <f t="shared" si="9"/>
        <v>#N/A</v>
      </c>
      <c r="AE28" s="41" t="e">
        <f t="shared" si="9"/>
        <v>#N/A</v>
      </c>
      <c r="AF28" s="41" t="e">
        <f t="shared" si="9"/>
        <v>#N/A</v>
      </c>
      <c r="AG28" s="41">
        <f t="shared" si="9"/>
        <v>80.989996557564325</v>
      </c>
      <c r="AH28" s="79" t="e">
        <f t="shared" si="9"/>
        <v>#N/A</v>
      </c>
    </row>
    <row r="29" spans="1:34" x14ac:dyDescent="0.3">
      <c r="A29" s="41" t="s">
        <v>287</v>
      </c>
      <c r="B29" s="41" t="s">
        <v>288</v>
      </c>
      <c r="C29" s="105">
        <v>-3.3953258044630301</v>
      </c>
      <c r="D29" s="105">
        <v>664.24437834023297</v>
      </c>
      <c r="E29" s="70">
        <f t="shared" si="0"/>
        <v>0.30864444414429354</v>
      </c>
      <c r="F29" s="70">
        <f t="shared" si="0"/>
        <v>68.919541645035409</v>
      </c>
      <c r="G29" s="70">
        <f t="shared" si="1"/>
        <v>68.610897200891117</v>
      </c>
      <c r="H29" s="72" t="str">
        <f t="shared" si="10"/>
        <v>BB</v>
      </c>
      <c r="I29" s="58" t="str">
        <f t="shared" si="2"/>
        <v/>
      </c>
      <c r="J29" s="72" t="str">
        <f t="shared" si="3"/>
        <v/>
      </c>
      <c r="U29" s="75" t="s">
        <v>288</v>
      </c>
      <c r="V29" s="81" t="e">
        <f t="shared" si="4"/>
        <v>#N/A</v>
      </c>
      <c r="W29" s="70" t="e">
        <f t="shared" si="5"/>
        <v>#N/A</v>
      </c>
      <c r="X29" s="70" t="e">
        <f t="shared" si="6"/>
        <v>#N/A</v>
      </c>
      <c r="Y29" s="70">
        <f t="shared" si="7"/>
        <v>68.610897200891117</v>
      </c>
      <c r="Z29" s="78" t="e">
        <f t="shared" si="8"/>
        <v>#N/A</v>
      </c>
      <c r="AC29" s="75" t="s">
        <v>288</v>
      </c>
      <c r="AD29" s="41" t="e">
        <f t="shared" si="9"/>
        <v>#N/A</v>
      </c>
      <c r="AE29" s="41" t="e">
        <f t="shared" si="9"/>
        <v>#N/A</v>
      </c>
      <c r="AF29" s="41" t="e">
        <f t="shared" si="9"/>
        <v>#N/A</v>
      </c>
      <c r="AG29" s="41">
        <f t="shared" si="9"/>
        <v>68.919541645035409</v>
      </c>
      <c r="AH29" s="79" t="e">
        <f t="shared" si="9"/>
        <v>#N/A</v>
      </c>
    </row>
    <row r="30" spans="1:34" x14ac:dyDescent="0.3">
      <c r="A30" s="41" t="s">
        <v>289</v>
      </c>
      <c r="B30" s="41" t="s">
        <v>290</v>
      </c>
      <c r="C30" s="105">
        <v>13.910807888023101</v>
      </c>
      <c r="D30" s="105">
        <v>618.66964395065202</v>
      </c>
      <c r="E30" s="70">
        <f t="shared" si="0"/>
        <v>2.2557636835245805</v>
      </c>
      <c r="F30" s="70">
        <f t="shared" si="0"/>
        <v>64.175907497887934</v>
      </c>
      <c r="G30" s="70">
        <f t="shared" si="1"/>
        <v>61.920143814363357</v>
      </c>
      <c r="H30" s="72" t="str">
        <f t="shared" si="10"/>
        <v>BB</v>
      </c>
      <c r="I30" s="58" t="str">
        <f t="shared" si="2"/>
        <v/>
      </c>
      <c r="J30" s="72" t="str">
        <f t="shared" si="3"/>
        <v/>
      </c>
      <c r="U30" s="75" t="s">
        <v>290</v>
      </c>
      <c r="V30" s="81" t="e">
        <f t="shared" si="4"/>
        <v>#N/A</v>
      </c>
      <c r="W30" s="70" t="e">
        <f t="shared" si="5"/>
        <v>#N/A</v>
      </c>
      <c r="X30" s="70" t="e">
        <f t="shared" si="6"/>
        <v>#N/A</v>
      </c>
      <c r="Y30" s="70">
        <f t="shared" si="7"/>
        <v>61.920143814363357</v>
      </c>
      <c r="Z30" s="78" t="e">
        <f t="shared" si="8"/>
        <v>#N/A</v>
      </c>
      <c r="AC30" s="75" t="s">
        <v>290</v>
      </c>
      <c r="AD30" s="41" t="e">
        <f t="shared" si="9"/>
        <v>#N/A</v>
      </c>
      <c r="AE30" s="41" t="e">
        <f t="shared" si="9"/>
        <v>#N/A</v>
      </c>
      <c r="AF30" s="41" t="e">
        <f t="shared" si="9"/>
        <v>#N/A</v>
      </c>
      <c r="AG30" s="41">
        <f t="shared" si="9"/>
        <v>64.175907497887934</v>
      </c>
      <c r="AH30" s="79" t="e">
        <f t="shared" si="9"/>
        <v>#N/A</v>
      </c>
    </row>
    <row r="31" spans="1:34" ht="16.2" thickBot="1" x14ac:dyDescent="0.35">
      <c r="A31" s="41" t="s">
        <v>291</v>
      </c>
      <c r="B31" s="41" t="s">
        <v>292</v>
      </c>
      <c r="C31" s="105">
        <v>636.93304120360597</v>
      </c>
      <c r="D31" s="105">
        <v>8.8918224465187397</v>
      </c>
      <c r="E31" s="70">
        <f t="shared" si="0"/>
        <v>72.35221610935676</v>
      </c>
      <c r="F31" s="70">
        <f t="shared" si="0"/>
        <v>0.70734459779355208</v>
      </c>
      <c r="G31" s="70">
        <f t="shared" si="1"/>
        <v>-71.64487151156321</v>
      </c>
      <c r="H31" s="72" t="str">
        <f t="shared" si="10"/>
        <v>AA</v>
      </c>
      <c r="I31" s="58" t="str">
        <f t="shared" si="2"/>
        <v/>
      </c>
      <c r="J31" s="72" t="str">
        <f t="shared" si="3"/>
        <v/>
      </c>
      <c r="U31" s="75" t="s">
        <v>292</v>
      </c>
      <c r="V31" s="81" t="e">
        <f t="shared" si="4"/>
        <v>#N/A</v>
      </c>
      <c r="W31" s="70">
        <f t="shared" si="5"/>
        <v>-71.64487151156321</v>
      </c>
      <c r="X31" s="70" t="e">
        <f t="shared" si="6"/>
        <v>#N/A</v>
      </c>
      <c r="Y31" s="70" t="e">
        <f t="shared" si="7"/>
        <v>#N/A</v>
      </c>
      <c r="Z31" s="78" t="e">
        <f t="shared" si="8"/>
        <v>#N/A</v>
      </c>
      <c r="AC31" s="75" t="s">
        <v>292</v>
      </c>
      <c r="AD31" s="41" t="e">
        <f t="shared" si="9"/>
        <v>#N/A</v>
      </c>
      <c r="AE31" s="41">
        <f t="shared" si="9"/>
        <v>0.70734459779355208</v>
      </c>
      <c r="AF31" s="41" t="e">
        <f t="shared" si="9"/>
        <v>#N/A</v>
      </c>
      <c r="AG31" s="41" t="e">
        <f t="shared" si="9"/>
        <v>#N/A</v>
      </c>
      <c r="AH31" s="79" t="e">
        <f t="shared" si="9"/>
        <v>#N/A</v>
      </c>
    </row>
    <row r="32" spans="1:34" x14ac:dyDescent="0.3">
      <c r="A32" s="41" t="s">
        <v>293</v>
      </c>
      <c r="B32" s="41" t="s">
        <v>294</v>
      </c>
      <c r="C32" s="105">
        <v>743.59755223698096</v>
      </c>
      <c r="D32" s="105">
        <v>12.2446945157653</v>
      </c>
      <c r="E32" s="70">
        <f t="shared" si="0"/>
        <v>84.353078074403783</v>
      </c>
      <c r="F32" s="70">
        <f t="shared" si="0"/>
        <v>1.0563273982798476</v>
      </c>
      <c r="G32" s="70">
        <f t="shared" si="1"/>
        <v>-83.296750676123935</v>
      </c>
      <c r="H32" s="72" t="str">
        <f t="shared" si="10"/>
        <v>AA</v>
      </c>
      <c r="I32" s="58" t="str">
        <f t="shared" si="2"/>
        <v/>
      </c>
      <c r="J32" s="72" t="str">
        <f t="shared" si="3"/>
        <v/>
      </c>
      <c r="R32" s="73" t="s">
        <v>295</v>
      </c>
      <c r="S32" s="74"/>
      <c r="U32" s="75" t="s">
        <v>294</v>
      </c>
      <c r="V32" s="81" t="e">
        <f t="shared" si="4"/>
        <v>#N/A</v>
      </c>
      <c r="W32" s="70">
        <f t="shared" si="5"/>
        <v>-83.296750676123935</v>
      </c>
      <c r="X32" s="70" t="e">
        <f t="shared" si="6"/>
        <v>#N/A</v>
      </c>
      <c r="Y32" s="70" t="e">
        <f t="shared" si="7"/>
        <v>#N/A</v>
      </c>
      <c r="Z32" s="78" t="e">
        <f t="shared" si="8"/>
        <v>#N/A</v>
      </c>
      <c r="AC32" s="75" t="s">
        <v>294</v>
      </c>
      <c r="AD32" s="41" t="e">
        <f t="shared" si="9"/>
        <v>#N/A</v>
      </c>
      <c r="AE32" s="41">
        <f t="shared" si="9"/>
        <v>1.0563273982798476</v>
      </c>
      <c r="AF32" s="41" t="e">
        <f t="shared" si="9"/>
        <v>#N/A</v>
      </c>
      <c r="AG32" s="41" t="e">
        <f t="shared" si="9"/>
        <v>#N/A</v>
      </c>
      <c r="AH32" s="79" t="e">
        <f t="shared" si="9"/>
        <v>#N/A</v>
      </c>
    </row>
    <row r="33" spans="1:34" x14ac:dyDescent="0.3">
      <c r="A33" s="41" t="s">
        <v>296</v>
      </c>
      <c r="B33" s="41" t="s">
        <v>297</v>
      </c>
      <c r="C33" s="105">
        <v>3.00855696414874</v>
      </c>
      <c r="D33" s="105">
        <v>708.75080844581396</v>
      </c>
      <c r="E33" s="70">
        <f t="shared" si="0"/>
        <v>1.0291475655846209</v>
      </c>
      <c r="F33" s="70">
        <f t="shared" si="0"/>
        <v>73.551981623988596</v>
      </c>
      <c r="G33" s="70">
        <f t="shared" si="1"/>
        <v>72.522834058403973</v>
      </c>
      <c r="H33" s="72" t="str">
        <f t="shared" si="10"/>
        <v>BB</v>
      </c>
      <c r="I33" s="58" t="str">
        <f t="shared" si="2"/>
        <v/>
      </c>
      <c r="J33" s="72" t="str">
        <f t="shared" si="3"/>
        <v/>
      </c>
      <c r="R33" s="68">
        <v>0</v>
      </c>
      <c r="S33" s="82">
        <v>-18</v>
      </c>
      <c r="U33" s="75" t="s">
        <v>297</v>
      </c>
      <c r="V33" s="81" t="e">
        <f t="shared" si="4"/>
        <v>#N/A</v>
      </c>
      <c r="W33" s="70" t="e">
        <f t="shared" si="5"/>
        <v>#N/A</v>
      </c>
      <c r="X33" s="70" t="e">
        <f t="shared" si="6"/>
        <v>#N/A</v>
      </c>
      <c r="Y33" s="70">
        <f t="shared" si="7"/>
        <v>72.522834058403973</v>
      </c>
      <c r="Z33" s="78" t="e">
        <f t="shared" si="8"/>
        <v>#N/A</v>
      </c>
      <c r="AC33" s="75" t="s">
        <v>297</v>
      </c>
      <c r="AD33" s="41" t="e">
        <f t="shared" si="9"/>
        <v>#N/A</v>
      </c>
      <c r="AE33" s="41" t="e">
        <f t="shared" si="9"/>
        <v>#N/A</v>
      </c>
      <c r="AF33" s="41" t="e">
        <f t="shared" si="9"/>
        <v>#N/A</v>
      </c>
      <c r="AG33" s="41">
        <f t="shared" si="9"/>
        <v>73.551981623988596</v>
      </c>
      <c r="AH33" s="79" t="e">
        <f t="shared" si="9"/>
        <v>#N/A</v>
      </c>
    </row>
    <row r="34" spans="1:34" x14ac:dyDescent="0.3">
      <c r="A34" s="41" t="s">
        <v>298</v>
      </c>
      <c r="B34" s="41" t="s">
        <v>299</v>
      </c>
      <c r="C34" s="105">
        <v>2.1020473720022901</v>
      </c>
      <c r="D34" s="105">
        <v>825.61748757902001</v>
      </c>
      <c r="E34" s="70">
        <f t="shared" si="0"/>
        <v>0.92715584987763533</v>
      </c>
      <c r="F34" s="70">
        <f t="shared" si="0"/>
        <v>85.716018940391308</v>
      </c>
      <c r="G34" s="70">
        <f t="shared" si="1"/>
        <v>84.788863090513672</v>
      </c>
      <c r="H34" s="72" t="str">
        <f t="shared" si="10"/>
        <v>BB</v>
      </c>
      <c r="I34" s="58" t="str">
        <f t="shared" si="2"/>
        <v/>
      </c>
      <c r="J34" s="72" t="str">
        <f t="shared" si="3"/>
        <v/>
      </c>
      <c r="R34" s="68">
        <v>100</v>
      </c>
      <c r="S34" s="71">
        <f>S33</f>
        <v>-18</v>
      </c>
      <c r="U34" s="75" t="s">
        <v>299</v>
      </c>
      <c r="V34" s="81" t="e">
        <f t="shared" si="4"/>
        <v>#N/A</v>
      </c>
      <c r="W34" s="70" t="e">
        <f t="shared" si="5"/>
        <v>#N/A</v>
      </c>
      <c r="X34" s="70" t="e">
        <f t="shared" si="6"/>
        <v>#N/A</v>
      </c>
      <c r="Y34" s="70">
        <f t="shared" si="7"/>
        <v>84.788863090513672</v>
      </c>
      <c r="Z34" s="78" t="e">
        <f t="shared" si="8"/>
        <v>#N/A</v>
      </c>
      <c r="AC34" s="75" t="s">
        <v>299</v>
      </c>
      <c r="AD34" s="41" t="e">
        <f t="shared" si="9"/>
        <v>#N/A</v>
      </c>
      <c r="AE34" s="41" t="e">
        <f t="shared" si="9"/>
        <v>#N/A</v>
      </c>
      <c r="AF34" s="41" t="e">
        <f t="shared" si="9"/>
        <v>#N/A</v>
      </c>
      <c r="AG34" s="41">
        <f t="shared" si="9"/>
        <v>85.716018940391308</v>
      </c>
      <c r="AH34" s="79" t="e">
        <f t="shared" si="9"/>
        <v>#N/A</v>
      </c>
    </row>
    <row r="35" spans="1:34" x14ac:dyDescent="0.3">
      <c r="A35" s="41" t="s">
        <v>300</v>
      </c>
      <c r="B35" s="41" t="s">
        <v>301</v>
      </c>
      <c r="C35" s="105">
        <v>409.58172003869601</v>
      </c>
      <c r="D35" s="105">
        <v>503.78365623957899</v>
      </c>
      <c r="E35" s="70">
        <f t="shared" si="0"/>
        <v>46.772838334705511</v>
      </c>
      <c r="F35" s="70">
        <f t="shared" si="0"/>
        <v>52.218029923079669</v>
      </c>
      <c r="G35" s="70">
        <f t="shared" si="1"/>
        <v>5.4451915883741577</v>
      </c>
      <c r="H35" s="72" t="str">
        <f t="shared" si="10"/>
        <v>AB</v>
      </c>
      <c r="I35" s="58" t="str">
        <f t="shared" si="2"/>
        <v/>
      </c>
      <c r="J35" s="72" t="str">
        <f t="shared" si="3"/>
        <v/>
      </c>
      <c r="R35" s="83" t="s">
        <v>302</v>
      </c>
      <c r="S35" s="84"/>
      <c r="U35" s="75" t="s">
        <v>301</v>
      </c>
      <c r="V35" s="81" t="e">
        <f t="shared" si="4"/>
        <v>#N/A</v>
      </c>
      <c r="W35" s="70" t="e">
        <f t="shared" si="5"/>
        <v>#N/A</v>
      </c>
      <c r="X35" s="70">
        <f t="shared" si="6"/>
        <v>5.4451915883741577</v>
      </c>
      <c r="Y35" s="70" t="e">
        <f t="shared" si="7"/>
        <v>#N/A</v>
      </c>
      <c r="Z35" s="78" t="e">
        <f t="shared" si="8"/>
        <v>#N/A</v>
      </c>
      <c r="AC35" s="75" t="s">
        <v>301</v>
      </c>
      <c r="AD35" s="41" t="e">
        <f t="shared" si="9"/>
        <v>#N/A</v>
      </c>
      <c r="AE35" s="41" t="e">
        <f t="shared" si="9"/>
        <v>#N/A</v>
      </c>
      <c r="AF35" s="41">
        <f t="shared" si="9"/>
        <v>52.218029923079669</v>
      </c>
      <c r="AG35" s="41" t="e">
        <f t="shared" si="9"/>
        <v>#N/A</v>
      </c>
      <c r="AH35" s="79" t="e">
        <f t="shared" si="9"/>
        <v>#N/A</v>
      </c>
    </row>
    <row r="36" spans="1:34" x14ac:dyDescent="0.3">
      <c r="A36" s="41" t="s">
        <v>303</v>
      </c>
      <c r="B36" s="41" t="s">
        <v>304</v>
      </c>
      <c r="C36" s="105">
        <v>0.42130543217081101</v>
      </c>
      <c r="D36" s="105">
        <v>903.31513550522902</v>
      </c>
      <c r="E36" s="70">
        <f t="shared" si="0"/>
        <v>0.73805497815028387</v>
      </c>
      <c r="F36" s="70">
        <f t="shared" si="0"/>
        <v>93.80315802726372</v>
      </c>
      <c r="G36" s="70">
        <f t="shared" si="1"/>
        <v>93.065103049113432</v>
      </c>
      <c r="H36" s="72" t="str">
        <f t="shared" si="10"/>
        <v>BB</v>
      </c>
      <c r="I36" s="58" t="str">
        <f t="shared" si="2"/>
        <v/>
      </c>
      <c r="J36" s="72" t="str">
        <f t="shared" si="3"/>
        <v/>
      </c>
      <c r="R36" s="68">
        <v>0</v>
      </c>
      <c r="S36" s="82">
        <v>20</v>
      </c>
      <c r="U36" s="75" t="s">
        <v>304</v>
      </c>
      <c r="V36" s="81" t="e">
        <f t="shared" si="4"/>
        <v>#N/A</v>
      </c>
      <c r="W36" s="70" t="e">
        <f t="shared" si="5"/>
        <v>#N/A</v>
      </c>
      <c r="X36" s="70" t="e">
        <f t="shared" si="6"/>
        <v>#N/A</v>
      </c>
      <c r="Y36" s="70">
        <f t="shared" si="7"/>
        <v>93.065103049113432</v>
      </c>
      <c r="Z36" s="78" t="e">
        <f t="shared" si="8"/>
        <v>#N/A</v>
      </c>
      <c r="AC36" s="75" t="s">
        <v>304</v>
      </c>
      <c r="AD36" s="41" t="e">
        <f t="shared" si="9"/>
        <v>#N/A</v>
      </c>
      <c r="AE36" s="41" t="e">
        <f t="shared" si="9"/>
        <v>#N/A</v>
      </c>
      <c r="AF36" s="41" t="e">
        <f t="shared" si="9"/>
        <v>#N/A</v>
      </c>
      <c r="AG36" s="41">
        <f t="shared" si="9"/>
        <v>93.80315802726372</v>
      </c>
      <c r="AH36" s="79" t="e">
        <f t="shared" si="9"/>
        <v>#N/A</v>
      </c>
    </row>
    <row r="37" spans="1:34" ht="16.2" thickBot="1" x14ac:dyDescent="0.35">
      <c r="A37" s="41" t="s">
        <v>305</v>
      </c>
      <c r="B37" s="41" t="s">
        <v>306</v>
      </c>
      <c r="C37" s="105">
        <v>377.83281333282599</v>
      </c>
      <c r="D37" s="105">
        <v>476.32001472456699</v>
      </c>
      <c r="E37" s="70">
        <f t="shared" si="0"/>
        <v>43.200757581444634</v>
      </c>
      <c r="F37" s="70">
        <f t="shared" si="0"/>
        <v>49.3594840765588</v>
      </c>
      <c r="G37" s="70">
        <f t="shared" si="1"/>
        <v>6.1587264951141663</v>
      </c>
      <c r="H37" s="72" t="str">
        <f t="shared" si="10"/>
        <v>AB</v>
      </c>
      <c r="I37" s="58" t="str">
        <f t="shared" si="2"/>
        <v/>
      </c>
      <c r="J37" s="72" t="str">
        <f t="shared" si="3"/>
        <v/>
      </c>
      <c r="R37" s="98">
        <v>100</v>
      </c>
      <c r="S37" s="87">
        <f>S36</f>
        <v>20</v>
      </c>
      <c r="U37" s="75" t="s">
        <v>306</v>
      </c>
      <c r="V37" s="81" t="e">
        <f t="shared" si="4"/>
        <v>#N/A</v>
      </c>
      <c r="W37" s="70" t="e">
        <f t="shared" si="5"/>
        <v>#N/A</v>
      </c>
      <c r="X37" s="70">
        <f t="shared" si="6"/>
        <v>6.1587264951141663</v>
      </c>
      <c r="Y37" s="70" t="e">
        <f t="shared" si="7"/>
        <v>#N/A</v>
      </c>
      <c r="Z37" s="78" t="e">
        <f t="shared" si="8"/>
        <v>#N/A</v>
      </c>
      <c r="AC37" s="75" t="s">
        <v>306</v>
      </c>
      <c r="AD37" s="41" t="e">
        <f t="shared" si="9"/>
        <v>#N/A</v>
      </c>
      <c r="AE37" s="41" t="e">
        <f t="shared" si="9"/>
        <v>#N/A</v>
      </c>
      <c r="AF37" s="41">
        <f t="shared" si="9"/>
        <v>49.3594840765588</v>
      </c>
      <c r="AG37" s="41" t="e">
        <f t="shared" si="9"/>
        <v>#N/A</v>
      </c>
      <c r="AH37" s="79" t="e">
        <f t="shared" si="9"/>
        <v>#N/A</v>
      </c>
    </row>
    <row r="38" spans="1:34" ht="16.2" thickBot="1" x14ac:dyDescent="0.35">
      <c r="A38" s="41" t="s">
        <v>307</v>
      </c>
      <c r="B38" s="41" t="s">
        <v>308</v>
      </c>
      <c r="C38" s="105">
        <v>13.6534480212717</v>
      </c>
      <c r="D38" s="105">
        <v>800.83375051395103</v>
      </c>
      <c r="E38" s="70">
        <f t="shared" si="0"/>
        <v>2.2268080336434308</v>
      </c>
      <c r="F38" s="70">
        <f t="shared" si="0"/>
        <v>83.136410238104219</v>
      </c>
      <c r="G38" s="70">
        <f t="shared" si="1"/>
        <v>80.909602204460782</v>
      </c>
      <c r="H38" s="72" t="str">
        <f t="shared" si="10"/>
        <v>BB</v>
      </c>
      <c r="I38" s="58" t="str">
        <f t="shared" si="2"/>
        <v/>
      </c>
      <c r="J38" s="72" t="str">
        <f t="shared" si="3"/>
        <v/>
      </c>
      <c r="R38" s="99" t="s">
        <v>309</v>
      </c>
      <c r="S38" s="100">
        <v>2</v>
      </c>
      <c r="U38" s="75" t="s">
        <v>308</v>
      </c>
      <c r="V38" s="81" t="e">
        <f t="shared" si="4"/>
        <v>#N/A</v>
      </c>
      <c r="W38" s="70" t="e">
        <f t="shared" si="5"/>
        <v>#N/A</v>
      </c>
      <c r="X38" s="70" t="e">
        <f t="shared" si="6"/>
        <v>#N/A</v>
      </c>
      <c r="Y38" s="70">
        <f t="shared" si="7"/>
        <v>80.909602204460782</v>
      </c>
      <c r="Z38" s="78" t="e">
        <f t="shared" si="8"/>
        <v>#N/A</v>
      </c>
      <c r="AC38" s="75" t="s">
        <v>308</v>
      </c>
      <c r="AD38" s="41" t="e">
        <f t="shared" si="9"/>
        <v>#N/A</v>
      </c>
      <c r="AE38" s="41" t="e">
        <f t="shared" si="9"/>
        <v>#N/A</v>
      </c>
      <c r="AF38" s="41" t="e">
        <f t="shared" si="9"/>
        <v>#N/A</v>
      </c>
      <c r="AG38" s="41">
        <f t="shared" si="9"/>
        <v>83.136410238104219</v>
      </c>
      <c r="AH38" s="79" t="e">
        <f t="shared" si="9"/>
        <v>#N/A</v>
      </c>
    </row>
    <row r="39" spans="1:34" x14ac:dyDescent="0.3">
      <c r="A39" s="41" t="s">
        <v>310</v>
      </c>
      <c r="B39" s="41" t="s">
        <v>311</v>
      </c>
      <c r="C39" s="105">
        <v>390.30925677571003</v>
      </c>
      <c r="D39" s="105">
        <v>482.22736550860901</v>
      </c>
      <c r="E39" s="70">
        <f t="shared" si="0"/>
        <v>44.604486657987422</v>
      </c>
      <c r="F39" s="70">
        <f t="shared" si="0"/>
        <v>49.974349116886202</v>
      </c>
      <c r="G39" s="70">
        <f t="shared" si="1"/>
        <v>5.3698624588987798</v>
      </c>
      <c r="H39" s="72" t="str">
        <f t="shared" si="10"/>
        <v>AB</v>
      </c>
      <c r="I39" s="58" t="str">
        <f t="shared" si="2"/>
        <v/>
      </c>
      <c r="J39" s="72" t="str">
        <f t="shared" si="3"/>
        <v/>
      </c>
      <c r="U39" s="75" t="s">
        <v>311</v>
      </c>
      <c r="V39" s="81" t="e">
        <f t="shared" si="4"/>
        <v>#N/A</v>
      </c>
      <c r="W39" s="70" t="e">
        <f t="shared" si="5"/>
        <v>#N/A</v>
      </c>
      <c r="X39" s="70">
        <f t="shared" si="6"/>
        <v>5.3698624588987798</v>
      </c>
      <c r="Y39" s="70" t="e">
        <f t="shared" si="7"/>
        <v>#N/A</v>
      </c>
      <c r="Z39" s="78" t="e">
        <f t="shared" si="8"/>
        <v>#N/A</v>
      </c>
      <c r="AC39" s="75" t="s">
        <v>311</v>
      </c>
      <c r="AD39" s="41" t="e">
        <f t="shared" si="9"/>
        <v>#N/A</v>
      </c>
      <c r="AE39" s="41" t="e">
        <f t="shared" si="9"/>
        <v>#N/A</v>
      </c>
      <c r="AF39" s="41">
        <f t="shared" si="9"/>
        <v>49.974349116886202</v>
      </c>
      <c r="AG39" s="41" t="e">
        <f t="shared" si="9"/>
        <v>#N/A</v>
      </c>
      <c r="AH39" s="79" t="e">
        <f t="shared" si="9"/>
        <v>#N/A</v>
      </c>
    </row>
    <row r="40" spans="1:34" x14ac:dyDescent="0.3">
      <c r="A40" s="41" t="s">
        <v>312</v>
      </c>
      <c r="B40" s="41" t="s">
        <v>313</v>
      </c>
      <c r="C40" s="105">
        <v>-1.19986249569911</v>
      </c>
      <c r="D40" s="105">
        <v>849.14804702026402</v>
      </c>
      <c r="E40" s="70">
        <f t="shared" si="0"/>
        <v>0.55565679963671366</v>
      </c>
      <c r="F40" s="70">
        <f t="shared" si="0"/>
        <v>88.165190981918045</v>
      </c>
      <c r="G40" s="70">
        <f t="shared" si="1"/>
        <v>87.609534182281337</v>
      </c>
      <c r="H40" s="72" t="str">
        <f t="shared" si="10"/>
        <v>BB</v>
      </c>
      <c r="I40" s="58" t="str">
        <f t="shared" si="2"/>
        <v/>
      </c>
      <c r="J40" s="72" t="str">
        <f t="shared" si="3"/>
        <v/>
      </c>
      <c r="U40" s="75" t="s">
        <v>313</v>
      </c>
      <c r="V40" s="81" t="e">
        <f t="shared" si="4"/>
        <v>#N/A</v>
      </c>
      <c r="W40" s="70" t="e">
        <f t="shared" si="5"/>
        <v>#N/A</v>
      </c>
      <c r="X40" s="70" t="e">
        <f t="shared" si="6"/>
        <v>#N/A</v>
      </c>
      <c r="Y40" s="70">
        <f t="shared" si="7"/>
        <v>87.609534182281337</v>
      </c>
      <c r="Z40" s="78" t="e">
        <f t="shared" si="8"/>
        <v>#N/A</v>
      </c>
      <c r="AC40" s="75" t="s">
        <v>313</v>
      </c>
      <c r="AD40" s="41" t="e">
        <f t="shared" si="9"/>
        <v>#N/A</v>
      </c>
      <c r="AE40" s="41" t="e">
        <f t="shared" si="9"/>
        <v>#N/A</v>
      </c>
      <c r="AF40" s="41" t="e">
        <f t="shared" si="9"/>
        <v>#N/A</v>
      </c>
      <c r="AG40" s="41">
        <f t="shared" si="9"/>
        <v>88.165190981918045</v>
      </c>
      <c r="AH40" s="79" t="e">
        <f t="shared" si="9"/>
        <v>#N/A</v>
      </c>
    </row>
    <row r="41" spans="1:34" x14ac:dyDescent="0.3">
      <c r="A41" s="41" t="s">
        <v>314</v>
      </c>
      <c r="B41" s="41" t="s">
        <v>315</v>
      </c>
      <c r="C41" s="105">
        <v>1.38572741732196</v>
      </c>
      <c r="D41" s="105">
        <v>795.43225602086704</v>
      </c>
      <c r="E41" s="70">
        <f t="shared" ref="E41:F72" si="11">(C41-MIN(C$9:C$104))/(MAX(C$9:C$104)-MIN(C$9:C$104))*100</f>
        <v>0.84656243773291973</v>
      </c>
      <c r="F41" s="70">
        <f t="shared" si="11"/>
        <v>82.574197115719457</v>
      </c>
      <c r="G41" s="70">
        <f t="shared" si="1"/>
        <v>81.727634677986543</v>
      </c>
      <c r="H41" s="72" t="str">
        <f t="shared" si="10"/>
        <v>BB</v>
      </c>
      <c r="I41" s="58" t="str">
        <f t="shared" si="2"/>
        <v/>
      </c>
      <c r="J41" s="72" t="str">
        <f t="shared" si="3"/>
        <v/>
      </c>
      <c r="U41" s="75" t="s">
        <v>315</v>
      </c>
      <c r="V41" s="81" t="e">
        <f t="shared" si="4"/>
        <v>#N/A</v>
      </c>
      <c r="W41" s="70" t="e">
        <f t="shared" si="5"/>
        <v>#N/A</v>
      </c>
      <c r="X41" s="70" t="e">
        <f t="shared" si="6"/>
        <v>#N/A</v>
      </c>
      <c r="Y41" s="70">
        <f t="shared" si="7"/>
        <v>81.727634677986543</v>
      </c>
      <c r="Z41" s="78" t="e">
        <f t="shared" si="8"/>
        <v>#N/A</v>
      </c>
      <c r="AC41" s="75" t="s">
        <v>315</v>
      </c>
      <c r="AD41" s="41" t="e">
        <f t="shared" ref="AD41:AH72" si="12">IF(V41&lt;&gt;"#N/A",$F41,"")</f>
        <v>#N/A</v>
      </c>
      <c r="AE41" s="41" t="e">
        <f t="shared" si="12"/>
        <v>#N/A</v>
      </c>
      <c r="AF41" s="41" t="e">
        <f t="shared" si="12"/>
        <v>#N/A</v>
      </c>
      <c r="AG41" s="41">
        <f t="shared" si="12"/>
        <v>82.574197115719457</v>
      </c>
      <c r="AH41" s="79" t="e">
        <f t="shared" si="12"/>
        <v>#N/A</v>
      </c>
    </row>
    <row r="42" spans="1:34" x14ac:dyDescent="0.3">
      <c r="A42" s="41" t="s">
        <v>316</v>
      </c>
      <c r="B42" s="41" t="s">
        <v>317</v>
      </c>
      <c r="C42" s="105">
        <v>34.269095372853798</v>
      </c>
      <c r="D42" s="105">
        <v>702.280347885114</v>
      </c>
      <c r="E42" s="70">
        <f t="shared" si="11"/>
        <v>4.5462818285311348</v>
      </c>
      <c r="F42" s="70">
        <f t="shared" si="11"/>
        <v>72.878505451837285</v>
      </c>
      <c r="G42" s="70">
        <f t="shared" si="1"/>
        <v>68.332223623306149</v>
      </c>
      <c r="H42" s="72" t="str">
        <f t="shared" si="10"/>
        <v>BB</v>
      </c>
      <c r="I42" s="58" t="str">
        <f t="shared" si="2"/>
        <v/>
      </c>
      <c r="J42" s="72" t="str">
        <f t="shared" si="3"/>
        <v/>
      </c>
      <c r="U42" s="75" t="s">
        <v>317</v>
      </c>
      <c r="V42" s="81" t="e">
        <f t="shared" si="4"/>
        <v>#N/A</v>
      </c>
      <c r="W42" s="70" t="e">
        <f t="shared" si="5"/>
        <v>#N/A</v>
      </c>
      <c r="X42" s="70" t="e">
        <f t="shared" si="6"/>
        <v>#N/A</v>
      </c>
      <c r="Y42" s="70">
        <f t="shared" si="7"/>
        <v>68.332223623306149</v>
      </c>
      <c r="Z42" s="78" t="e">
        <f t="shared" si="8"/>
        <v>#N/A</v>
      </c>
      <c r="AC42" s="75" t="s">
        <v>317</v>
      </c>
      <c r="AD42" s="41" t="e">
        <f t="shared" si="12"/>
        <v>#N/A</v>
      </c>
      <c r="AE42" s="41" t="e">
        <f t="shared" si="12"/>
        <v>#N/A</v>
      </c>
      <c r="AF42" s="41" t="e">
        <f t="shared" si="12"/>
        <v>#N/A</v>
      </c>
      <c r="AG42" s="41">
        <f t="shared" si="12"/>
        <v>72.878505451837285</v>
      </c>
      <c r="AH42" s="79" t="e">
        <f t="shared" si="12"/>
        <v>#N/A</v>
      </c>
    </row>
    <row r="43" spans="1:34" x14ac:dyDescent="0.3">
      <c r="A43" s="41" t="s">
        <v>318</v>
      </c>
      <c r="B43" s="41" t="s">
        <v>319</v>
      </c>
      <c r="C43" s="105">
        <v>347.79240807935099</v>
      </c>
      <c r="D43" s="105">
        <v>429.17216317212899</v>
      </c>
      <c r="E43" s="70">
        <f t="shared" si="11"/>
        <v>39.820900932514576</v>
      </c>
      <c r="F43" s="70">
        <f t="shared" si="11"/>
        <v>44.45211244654628</v>
      </c>
      <c r="G43" s="70">
        <f t="shared" si="1"/>
        <v>4.6312115140317047</v>
      </c>
      <c r="H43" s="72" t="str">
        <f t="shared" si="10"/>
        <v>AB</v>
      </c>
      <c r="I43" s="58" t="str">
        <f t="shared" si="2"/>
        <v/>
      </c>
      <c r="J43" s="72" t="str">
        <f t="shared" si="3"/>
        <v/>
      </c>
      <c r="U43" s="75" t="s">
        <v>319</v>
      </c>
      <c r="V43" s="81" t="e">
        <f t="shared" si="4"/>
        <v>#N/A</v>
      </c>
      <c r="W43" s="70" t="e">
        <f t="shared" si="5"/>
        <v>#N/A</v>
      </c>
      <c r="X43" s="70">
        <f t="shared" si="6"/>
        <v>4.6312115140317047</v>
      </c>
      <c r="Y43" s="70" t="e">
        <f t="shared" si="7"/>
        <v>#N/A</v>
      </c>
      <c r="Z43" s="78" t="e">
        <f t="shared" si="8"/>
        <v>#N/A</v>
      </c>
      <c r="AC43" s="75" t="s">
        <v>319</v>
      </c>
      <c r="AD43" s="41" t="e">
        <f t="shared" si="12"/>
        <v>#N/A</v>
      </c>
      <c r="AE43" s="41" t="e">
        <f t="shared" si="12"/>
        <v>#N/A</v>
      </c>
      <c r="AF43" s="41">
        <f t="shared" si="12"/>
        <v>44.45211244654628</v>
      </c>
      <c r="AG43" s="41" t="e">
        <f t="shared" si="12"/>
        <v>#N/A</v>
      </c>
      <c r="AH43" s="79" t="e">
        <f t="shared" si="12"/>
        <v>#N/A</v>
      </c>
    </row>
    <row r="44" spans="1:34" x14ac:dyDescent="0.3">
      <c r="A44" s="41" t="s">
        <v>320</v>
      </c>
      <c r="B44" s="41" t="s">
        <v>321</v>
      </c>
      <c r="C44" s="105">
        <v>722.60796768864805</v>
      </c>
      <c r="D44" s="105">
        <v>10.5858422721299</v>
      </c>
      <c r="E44" s="70">
        <f t="shared" si="11"/>
        <v>81.991532472892416</v>
      </c>
      <c r="F44" s="70">
        <f t="shared" si="11"/>
        <v>0.88366620226023751</v>
      </c>
      <c r="G44" s="70">
        <f t="shared" si="1"/>
        <v>-81.107866270632172</v>
      </c>
      <c r="H44" s="72" t="str">
        <f t="shared" si="10"/>
        <v>AA</v>
      </c>
      <c r="I44" s="58" t="str">
        <f t="shared" si="2"/>
        <v/>
      </c>
      <c r="J44" s="72" t="str">
        <f t="shared" si="3"/>
        <v/>
      </c>
      <c r="U44" s="75" t="s">
        <v>321</v>
      </c>
      <c r="V44" s="81" t="e">
        <f t="shared" si="4"/>
        <v>#N/A</v>
      </c>
      <c r="W44" s="70">
        <f t="shared" si="5"/>
        <v>-81.107866270632172</v>
      </c>
      <c r="X44" s="70" t="e">
        <f t="shared" si="6"/>
        <v>#N/A</v>
      </c>
      <c r="Y44" s="70" t="e">
        <f t="shared" si="7"/>
        <v>#N/A</v>
      </c>
      <c r="Z44" s="78" t="e">
        <f t="shared" si="8"/>
        <v>#N/A</v>
      </c>
      <c r="AC44" s="75" t="s">
        <v>321</v>
      </c>
      <c r="AD44" s="41" t="e">
        <f t="shared" si="12"/>
        <v>#N/A</v>
      </c>
      <c r="AE44" s="41">
        <f t="shared" si="12"/>
        <v>0.88366620226023751</v>
      </c>
      <c r="AF44" s="41" t="e">
        <f t="shared" si="12"/>
        <v>#N/A</v>
      </c>
      <c r="AG44" s="41" t="e">
        <f t="shared" si="12"/>
        <v>#N/A</v>
      </c>
      <c r="AH44" s="79" t="e">
        <f t="shared" si="12"/>
        <v>#N/A</v>
      </c>
    </row>
    <row r="45" spans="1:34" x14ac:dyDescent="0.3">
      <c r="A45" s="41" t="s">
        <v>322</v>
      </c>
      <c r="B45" s="41" t="s">
        <v>323</v>
      </c>
      <c r="C45" s="105">
        <v>658.74990146268397</v>
      </c>
      <c r="D45" s="105">
        <v>8.2669979323986809</v>
      </c>
      <c r="E45" s="70">
        <f t="shared" si="11"/>
        <v>74.806838794478253</v>
      </c>
      <c r="F45" s="70">
        <f t="shared" si="11"/>
        <v>0.6423099038813842</v>
      </c>
      <c r="G45" s="70">
        <f t="shared" si="1"/>
        <v>-74.16452889059687</v>
      </c>
      <c r="H45" s="72" t="str">
        <f t="shared" si="10"/>
        <v>AA</v>
      </c>
      <c r="I45" s="58" t="str">
        <f t="shared" si="2"/>
        <v/>
      </c>
      <c r="J45" s="72" t="str">
        <f t="shared" si="3"/>
        <v/>
      </c>
      <c r="U45" s="75" t="s">
        <v>323</v>
      </c>
      <c r="V45" s="81" t="e">
        <f t="shared" si="4"/>
        <v>#N/A</v>
      </c>
      <c r="W45" s="70">
        <f t="shared" si="5"/>
        <v>-74.16452889059687</v>
      </c>
      <c r="X45" s="70" t="e">
        <f t="shared" si="6"/>
        <v>#N/A</v>
      </c>
      <c r="Y45" s="70" t="e">
        <f t="shared" si="7"/>
        <v>#N/A</v>
      </c>
      <c r="Z45" s="78" t="e">
        <f t="shared" si="8"/>
        <v>#N/A</v>
      </c>
      <c r="AC45" s="75" t="s">
        <v>323</v>
      </c>
      <c r="AD45" s="41" t="e">
        <f t="shared" si="12"/>
        <v>#N/A</v>
      </c>
      <c r="AE45" s="41">
        <f t="shared" si="12"/>
        <v>0.6423099038813842</v>
      </c>
      <c r="AF45" s="41" t="e">
        <f t="shared" si="12"/>
        <v>#N/A</v>
      </c>
      <c r="AG45" s="41" t="e">
        <f t="shared" si="12"/>
        <v>#N/A</v>
      </c>
      <c r="AH45" s="79" t="e">
        <f t="shared" si="12"/>
        <v>#N/A</v>
      </c>
    </row>
    <row r="46" spans="1:34" x14ac:dyDescent="0.3">
      <c r="A46" s="41" t="s">
        <v>324</v>
      </c>
      <c r="B46" s="41" t="s">
        <v>325</v>
      </c>
      <c r="C46" s="105">
        <v>388.95154614012699</v>
      </c>
      <c r="D46" s="105">
        <v>491.43586864410599</v>
      </c>
      <c r="E46" s="70">
        <f t="shared" si="11"/>
        <v>44.451730152864464</v>
      </c>
      <c r="F46" s="70">
        <f t="shared" si="11"/>
        <v>50.932813724584378</v>
      </c>
      <c r="G46" s="70">
        <f t="shared" si="1"/>
        <v>6.481083571719914</v>
      </c>
      <c r="H46" s="72" t="str">
        <f t="shared" si="10"/>
        <v>AB</v>
      </c>
      <c r="I46" s="58" t="str">
        <f t="shared" si="2"/>
        <v/>
      </c>
      <c r="J46" s="72" t="str">
        <f t="shared" si="3"/>
        <v/>
      </c>
      <c r="U46" s="75" t="s">
        <v>325</v>
      </c>
      <c r="V46" s="81" t="e">
        <f t="shared" si="4"/>
        <v>#N/A</v>
      </c>
      <c r="W46" s="70" t="e">
        <f t="shared" si="5"/>
        <v>#N/A</v>
      </c>
      <c r="X46" s="70">
        <f t="shared" si="6"/>
        <v>6.481083571719914</v>
      </c>
      <c r="Y46" s="70" t="e">
        <f t="shared" si="7"/>
        <v>#N/A</v>
      </c>
      <c r="Z46" s="78" t="e">
        <f t="shared" si="8"/>
        <v>#N/A</v>
      </c>
      <c r="AC46" s="75" t="s">
        <v>325</v>
      </c>
      <c r="AD46" s="41" t="e">
        <f t="shared" si="12"/>
        <v>#N/A</v>
      </c>
      <c r="AE46" s="41" t="e">
        <f t="shared" si="12"/>
        <v>#N/A</v>
      </c>
      <c r="AF46" s="41">
        <f t="shared" si="12"/>
        <v>50.932813724584378</v>
      </c>
      <c r="AG46" s="41" t="e">
        <f t="shared" si="12"/>
        <v>#N/A</v>
      </c>
      <c r="AH46" s="79" t="e">
        <f t="shared" si="12"/>
        <v>#N/A</v>
      </c>
    </row>
    <row r="47" spans="1:34" x14ac:dyDescent="0.3">
      <c r="A47" s="41" t="s">
        <v>326</v>
      </c>
      <c r="B47" s="41" t="s">
        <v>327</v>
      </c>
      <c r="C47" s="105">
        <v>795.97012670696802</v>
      </c>
      <c r="D47" s="105">
        <v>15.353594383136601</v>
      </c>
      <c r="E47" s="70">
        <f t="shared" si="11"/>
        <v>90.24553500201111</v>
      </c>
      <c r="F47" s="70">
        <f t="shared" si="11"/>
        <v>1.3799164168106126</v>
      </c>
      <c r="G47" s="70">
        <f t="shared" si="1"/>
        <v>-88.865618585200494</v>
      </c>
      <c r="H47" s="72" t="str">
        <f t="shared" si="10"/>
        <v>AA</v>
      </c>
      <c r="I47" s="58" t="str">
        <f t="shared" si="2"/>
        <v/>
      </c>
      <c r="J47" s="72" t="str">
        <f t="shared" si="3"/>
        <v/>
      </c>
      <c r="U47" s="75" t="s">
        <v>327</v>
      </c>
      <c r="V47" s="81" t="e">
        <f t="shared" si="4"/>
        <v>#N/A</v>
      </c>
      <c r="W47" s="70">
        <f t="shared" si="5"/>
        <v>-88.865618585200494</v>
      </c>
      <c r="X47" s="70" t="e">
        <f t="shared" si="6"/>
        <v>#N/A</v>
      </c>
      <c r="Y47" s="70" t="e">
        <f t="shared" si="7"/>
        <v>#N/A</v>
      </c>
      <c r="Z47" s="78" t="e">
        <f t="shared" si="8"/>
        <v>#N/A</v>
      </c>
      <c r="AC47" s="75" t="s">
        <v>327</v>
      </c>
      <c r="AD47" s="41" t="e">
        <f t="shared" si="12"/>
        <v>#N/A</v>
      </c>
      <c r="AE47" s="41">
        <f t="shared" si="12"/>
        <v>1.3799164168106126</v>
      </c>
      <c r="AF47" s="41" t="e">
        <f t="shared" si="12"/>
        <v>#N/A</v>
      </c>
      <c r="AG47" s="41" t="e">
        <f t="shared" si="12"/>
        <v>#N/A</v>
      </c>
      <c r="AH47" s="79" t="e">
        <f t="shared" si="12"/>
        <v>#N/A</v>
      </c>
    </row>
    <row r="48" spans="1:34" x14ac:dyDescent="0.3">
      <c r="A48" s="41" t="s">
        <v>328</v>
      </c>
      <c r="B48" s="41" t="s">
        <v>329</v>
      </c>
      <c r="C48" s="105">
        <v>11.246046827769501</v>
      </c>
      <c r="D48" s="105">
        <v>962.85164658534495</v>
      </c>
      <c r="E48" s="70">
        <f t="shared" si="11"/>
        <v>1.9559504715751113</v>
      </c>
      <c r="F48" s="70">
        <f t="shared" si="11"/>
        <v>100</v>
      </c>
      <c r="G48" s="70">
        <f t="shared" si="1"/>
        <v>98.044049528424893</v>
      </c>
      <c r="H48" s="72" t="str">
        <f t="shared" si="10"/>
        <v>BB</v>
      </c>
      <c r="I48" s="58" t="str">
        <f t="shared" si="2"/>
        <v/>
      </c>
      <c r="J48" s="72" t="str">
        <f t="shared" si="3"/>
        <v/>
      </c>
      <c r="U48" s="75" t="s">
        <v>329</v>
      </c>
      <c r="V48" s="81" t="e">
        <f t="shared" si="4"/>
        <v>#N/A</v>
      </c>
      <c r="W48" s="70" t="e">
        <f t="shared" si="5"/>
        <v>#N/A</v>
      </c>
      <c r="X48" s="70" t="e">
        <f t="shared" si="6"/>
        <v>#N/A</v>
      </c>
      <c r="Y48" s="70">
        <f t="shared" si="7"/>
        <v>98.044049528424893</v>
      </c>
      <c r="Z48" s="78" t="e">
        <f t="shared" si="8"/>
        <v>#N/A</v>
      </c>
      <c r="AC48" s="75" t="s">
        <v>329</v>
      </c>
      <c r="AD48" s="41" t="e">
        <f t="shared" si="12"/>
        <v>#N/A</v>
      </c>
      <c r="AE48" s="41" t="e">
        <f t="shared" si="12"/>
        <v>#N/A</v>
      </c>
      <c r="AF48" s="41" t="e">
        <f t="shared" si="12"/>
        <v>#N/A</v>
      </c>
      <c r="AG48" s="41">
        <f t="shared" si="12"/>
        <v>100</v>
      </c>
      <c r="AH48" s="79" t="e">
        <f t="shared" si="12"/>
        <v>#N/A</v>
      </c>
    </row>
    <row r="49" spans="1:34" x14ac:dyDescent="0.3">
      <c r="A49" s="41" t="s">
        <v>330</v>
      </c>
      <c r="B49" s="41" t="s">
        <v>331</v>
      </c>
      <c r="C49" s="105">
        <v>17.4738813991389</v>
      </c>
      <c r="D49" s="105">
        <v>895.88494725672695</v>
      </c>
      <c r="E49" s="70">
        <f t="shared" si="11"/>
        <v>2.6566463479080196</v>
      </c>
      <c r="F49" s="70">
        <f t="shared" si="11"/>
        <v>93.029788853149867</v>
      </c>
      <c r="G49" s="70">
        <f t="shared" si="1"/>
        <v>90.373142505241844</v>
      </c>
      <c r="H49" s="72" t="str">
        <f t="shared" si="10"/>
        <v>BB</v>
      </c>
      <c r="I49" s="58" t="str">
        <f t="shared" si="2"/>
        <v/>
      </c>
      <c r="J49" s="72" t="str">
        <f t="shared" si="3"/>
        <v/>
      </c>
      <c r="U49" s="75" t="s">
        <v>331</v>
      </c>
      <c r="V49" s="81" t="e">
        <f t="shared" si="4"/>
        <v>#N/A</v>
      </c>
      <c r="W49" s="70" t="e">
        <f t="shared" si="5"/>
        <v>#N/A</v>
      </c>
      <c r="X49" s="70" t="e">
        <f t="shared" si="6"/>
        <v>#N/A</v>
      </c>
      <c r="Y49" s="70">
        <f t="shared" si="7"/>
        <v>90.373142505241844</v>
      </c>
      <c r="Z49" s="78" t="e">
        <f t="shared" si="8"/>
        <v>#N/A</v>
      </c>
      <c r="AC49" s="75" t="s">
        <v>331</v>
      </c>
      <c r="AD49" s="41" t="e">
        <f t="shared" si="12"/>
        <v>#N/A</v>
      </c>
      <c r="AE49" s="41" t="e">
        <f t="shared" si="12"/>
        <v>#N/A</v>
      </c>
      <c r="AF49" s="41" t="e">
        <f t="shared" si="12"/>
        <v>#N/A</v>
      </c>
      <c r="AG49" s="41">
        <f t="shared" si="12"/>
        <v>93.029788853149867</v>
      </c>
      <c r="AH49" s="79" t="e">
        <f t="shared" si="12"/>
        <v>#N/A</v>
      </c>
    </row>
    <row r="50" spans="1:34" x14ac:dyDescent="0.3">
      <c r="A50" s="41" t="s">
        <v>332</v>
      </c>
      <c r="B50" s="41" t="s">
        <v>333</v>
      </c>
      <c r="C50" s="105">
        <v>841.93606378616403</v>
      </c>
      <c r="D50" s="105">
        <v>68.023493145546098</v>
      </c>
      <c r="E50" s="70">
        <f t="shared" si="11"/>
        <v>95.417178884659805</v>
      </c>
      <c r="F50" s="70">
        <f t="shared" si="11"/>
        <v>6.8620488667867896</v>
      </c>
      <c r="G50" s="70">
        <f t="shared" si="1"/>
        <v>-88.555130017873012</v>
      </c>
      <c r="H50" s="72" t="str">
        <f t="shared" si="10"/>
        <v>AA</v>
      </c>
      <c r="I50" s="58" t="str">
        <f t="shared" si="2"/>
        <v/>
      </c>
      <c r="J50" s="72" t="str">
        <f t="shared" si="3"/>
        <v/>
      </c>
      <c r="U50" s="75" t="s">
        <v>333</v>
      </c>
      <c r="V50" s="81" t="e">
        <f t="shared" si="4"/>
        <v>#N/A</v>
      </c>
      <c r="W50" s="70">
        <f t="shared" si="5"/>
        <v>-88.555130017873012</v>
      </c>
      <c r="X50" s="70" t="e">
        <f t="shared" si="6"/>
        <v>#N/A</v>
      </c>
      <c r="Y50" s="70" t="e">
        <f t="shared" si="7"/>
        <v>#N/A</v>
      </c>
      <c r="Z50" s="78" t="e">
        <f t="shared" si="8"/>
        <v>#N/A</v>
      </c>
      <c r="AC50" s="75" t="s">
        <v>333</v>
      </c>
      <c r="AD50" s="41" t="e">
        <f t="shared" si="12"/>
        <v>#N/A</v>
      </c>
      <c r="AE50" s="41">
        <f t="shared" si="12"/>
        <v>6.8620488667867896</v>
      </c>
      <c r="AF50" s="41" t="e">
        <f t="shared" si="12"/>
        <v>#N/A</v>
      </c>
      <c r="AG50" s="41" t="e">
        <f t="shared" si="12"/>
        <v>#N/A</v>
      </c>
      <c r="AH50" s="79" t="e">
        <f t="shared" si="12"/>
        <v>#N/A</v>
      </c>
    </row>
    <row r="51" spans="1:34" x14ac:dyDescent="0.3">
      <c r="A51" s="41" t="s">
        <v>334</v>
      </c>
      <c r="B51" s="41" t="s">
        <v>335</v>
      </c>
      <c r="C51" s="105">
        <v>17.407623941859999</v>
      </c>
      <c r="D51" s="105">
        <v>675.31441115637199</v>
      </c>
      <c r="E51" s="70">
        <f t="shared" si="11"/>
        <v>2.6491916978912933</v>
      </c>
      <c r="F51" s="70">
        <f t="shared" si="11"/>
        <v>70.071763076054566</v>
      </c>
      <c r="G51" s="70">
        <f t="shared" si="1"/>
        <v>67.422571378163269</v>
      </c>
      <c r="H51" s="72" t="str">
        <f t="shared" si="10"/>
        <v>BB</v>
      </c>
      <c r="I51" s="58" t="str">
        <f t="shared" si="2"/>
        <v/>
      </c>
      <c r="J51" s="72" t="str">
        <f t="shared" si="3"/>
        <v/>
      </c>
      <c r="U51" s="75" t="s">
        <v>335</v>
      </c>
      <c r="V51" s="81" t="e">
        <f t="shared" si="4"/>
        <v>#N/A</v>
      </c>
      <c r="W51" s="70" t="e">
        <f t="shared" si="5"/>
        <v>#N/A</v>
      </c>
      <c r="X51" s="70" t="e">
        <f t="shared" si="6"/>
        <v>#N/A</v>
      </c>
      <c r="Y51" s="70">
        <f t="shared" si="7"/>
        <v>67.422571378163269</v>
      </c>
      <c r="Z51" s="78" t="e">
        <f t="shared" si="8"/>
        <v>#N/A</v>
      </c>
      <c r="AC51" s="75" t="s">
        <v>335</v>
      </c>
      <c r="AD51" s="41" t="e">
        <f t="shared" si="12"/>
        <v>#N/A</v>
      </c>
      <c r="AE51" s="41" t="e">
        <f t="shared" si="12"/>
        <v>#N/A</v>
      </c>
      <c r="AF51" s="41" t="e">
        <f t="shared" si="12"/>
        <v>#N/A</v>
      </c>
      <c r="AG51" s="41">
        <f t="shared" si="12"/>
        <v>70.071763076054566</v>
      </c>
      <c r="AH51" s="79" t="e">
        <f t="shared" si="12"/>
        <v>#N/A</v>
      </c>
    </row>
    <row r="52" spans="1:34" x14ac:dyDescent="0.3">
      <c r="A52" s="41" t="s">
        <v>336</v>
      </c>
      <c r="B52" s="41" t="s">
        <v>337</v>
      </c>
      <c r="C52" s="105">
        <v>-1.43146228500836</v>
      </c>
      <c r="D52" s="105">
        <v>684.35822748445503</v>
      </c>
      <c r="E52" s="70">
        <f t="shared" si="11"/>
        <v>0.52959942520441894</v>
      </c>
      <c r="F52" s="70">
        <f t="shared" si="11"/>
        <v>71.013086301061264</v>
      </c>
      <c r="G52" s="70">
        <f t="shared" si="1"/>
        <v>70.48348687585684</v>
      </c>
      <c r="H52" s="72" t="str">
        <f t="shared" si="10"/>
        <v>BB</v>
      </c>
      <c r="I52" s="58" t="str">
        <f t="shared" si="2"/>
        <v/>
      </c>
      <c r="J52" s="72" t="str">
        <f t="shared" si="3"/>
        <v/>
      </c>
      <c r="U52" s="75" t="s">
        <v>337</v>
      </c>
      <c r="V52" s="81" t="e">
        <f t="shared" si="4"/>
        <v>#N/A</v>
      </c>
      <c r="W52" s="70" t="e">
        <f t="shared" si="5"/>
        <v>#N/A</v>
      </c>
      <c r="X52" s="70" t="e">
        <f t="shared" si="6"/>
        <v>#N/A</v>
      </c>
      <c r="Y52" s="70">
        <f t="shared" si="7"/>
        <v>70.48348687585684</v>
      </c>
      <c r="Z52" s="78" t="e">
        <f t="shared" si="8"/>
        <v>#N/A</v>
      </c>
      <c r="AC52" s="75" t="s">
        <v>337</v>
      </c>
      <c r="AD52" s="41" t="e">
        <f t="shared" si="12"/>
        <v>#N/A</v>
      </c>
      <c r="AE52" s="41" t="e">
        <f t="shared" si="12"/>
        <v>#N/A</v>
      </c>
      <c r="AF52" s="41" t="e">
        <f t="shared" si="12"/>
        <v>#N/A</v>
      </c>
      <c r="AG52" s="41">
        <f t="shared" si="12"/>
        <v>71.013086301061264</v>
      </c>
      <c r="AH52" s="79" t="e">
        <f t="shared" si="12"/>
        <v>#N/A</v>
      </c>
    </row>
    <row r="53" spans="1:34" x14ac:dyDescent="0.3">
      <c r="A53" s="41" t="s">
        <v>338</v>
      </c>
      <c r="B53" s="41" t="s">
        <v>339</v>
      </c>
      <c r="C53" s="105">
        <v>5.1079831040888202</v>
      </c>
      <c r="D53" s="105">
        <v>844.10656809048601</v>
      </c>
      <c r="E53" s="70">
        <f t="shared" si="11"/>
        <v>1.265354745152987</v>
      </c>
      <c r="F53" s="70">
        <f t="shared" si="11"/>
        <v>87.640449984000426</v>
      </c>
      <c r="G53" s="70">
        <f t="shared" si="1"/>
        <v>86.375095238847436</v>
      </c>
      <c r="H53" s="72" t="str">
        <f t="shared" si="10"/>
        <v>BB</v>
      </c>
      <c r="I53" s="58" t="str">
        <f t="shared" si="2"/>
        <v/>
      </c>
      <c r="J53" s="72" t="str">
        <f t="shared" si="3"/>
        <v/>
      </c>
      <c r="U53" s="75" t="s">
        <v>339</v>
      </c>
      <c r="V53" s="81" t="e">
        <f t="shared" si="4"/>
        <v>#N/A</v>
      </c>
      <c r="W53" s="70" t="e">
        <f t="shared" si="5"/>
        <v>#N/A</v>
      </c>
      <c r="X53" s="70" t="e">
        <f t="shared" si="6"/>
        <v>#N/A</v>
      </c>
      <c r="Y53" s="70">
        <f t="shared" si="7"/>
        <v>86.375095238847436</v>
      </c>
      <c r="Z53" s="78" t="e">
        <f t="shared" si="8"/>
        <v>#N/A</v>
      </c>
      <c r="AC53" s="75" t="s">
        <v>339</v>
      </c>
      <c r="AD53" s="41" t="e">
        <f t="shared" si="12"/>
        <v>#N/A</v>
      </c>
      <c r="AE53" s="41" t="e">
        <f t="shared" si="12"/>
        <v>#N/A</v>
      </c>
      <c r="AF53" s="41" t="e">
        <f t="shared" si="12"/>
        <v>#N/A</v>
      </c>
      <c r="AG53" s="41">
        <f t="shared" si="12"/>
        <v>87.640449984000426</v>
      </c>
      <c r="AH53" s="79" t="e">
        <f t="shared" si="12"/>
        <v>#N/A</v>
      </c>
    </row>
    <row r="54" spans="1:34" x14ac:dyDescent="0.3">
      <c r="A54" s="41" t="s">
        <v>340</v>
      </c>
      <c r="B54" s="41" t="s">
        <v>341</v>
      </c>
      <c r="C54" s="105">
        <v>1.64506305975056</v>
      </c>
      <c r="D54" s="105">
        <v>591.82789717973003</v>
      </c>
      <c r="E54" s="70">
        <f t="shared" si="11"/>
        <v>0.87574038283622213</v>
      </c>
      <c r="F54" s="70">
        <f t="shared" si="11"/>
        <v>61.382091400942329</v>
      </c>
      <c r="G54" s="70">
        <f t="shared" si="1"/>
        <v>60.506351018106109</v>
      </c>
      <c r="H54" s="72" t="str">
        <f t="shared" si="10"/>
        <v>BB</v>
      </c>
      <c r="I54" s="58" t="str">
        <f t="shared" si="2"/>
        <v/>
      </c>
      <c r="J54" s="72" t="str">
        <f t="shared" si="3"/>
        <v/>
      </c>
      <c r="U54" s="75" t="s">
        <v>341</v>
      </c>
      <c r="V54" s="81" t="e">
        <f t="shared" si="4"/>
        <v>#N/A</v>
      </c>
      <c r="W54" s="70" t="e">
        <f t="shared" si="5"/>
        <v>#N/A</v>
      </c>
      <c r="X54" s="70" t="e">
        <f t="shared" si="6"/>
        <v>#N/A</v>
      </c>
      <c r="Y54" s="70">
        <f t="shared" si="7"/>
        <v>60.506351018106109</v>
      </c>
      <c r="Z54" s="78" t="e">
        <f t="shared" si="8"/>
        <v>#N/A</v>
      </c>
      <c r="AC54" s="75" t="s">
        <v>341</v>
      </c>
      <c r="AD54" s="41" t="e">
        <f t="shared" si="12"/>
        <v>#N/A</v>
      </c>
      <c r="AE54" s="41" t="e">
        <f t="shared" si="12"/>
        <v>#N/A</v>
      </c>
      <c r="AF54" s="41" t="e">
        <f t="shared" si="12"/>
        <v>#N/A</v>
      </c>
      <c r="AG54" s="41">
        <f t="shared" si="12"/>
        <v>61.382091400942329</v>
      </c>
      <c r="AH54" s="79" t="e">
        <f t="shared" si="12"/>
        <v>#N/A</v>
      </c>
    </row>
    <row r="55" spans="1:34" x14ac:dyDescent="0.3">
      <c r="A55" s="41" t="s">
        <v>342</v>
      </c>
      <c r="B55" s="41" t="s">
        <v>343</v>
      </c>
      <c r="C55" s="105">
        <v>23.39</v>
      </c>
      <c r="D55" s="105">
        <v>789.44</v>
      </c>
      <c r="E55" s="70">
        <f t="shared" si="11"/>
        <v>3.3222709498486402</v>
      </c>
      <c r="F55" s="70">
        <f t="shared" si="11"/>
        <v>81.950494736325368</v>
      </c>
      <c r="G55" s="70">
        <f t="shared" si="1"/>
        <v>78.628223786476724</v>
      </c>
      <c r="H55" s="72" t="str">
        <f t="shared" si="10"/>
        <v>BB</v>
      </c>
      <c r="I55" s="58" t="str">
        <f t="shared" si="2"/>
        <v/>
      </c>
      <c r="J55" s="72" t="str">
        <f t="shared" si="3"/>
        <v/>
      </c>
      <c r="U55" s="75" t="s">
        <v>343</v>
      </c>
      <c r="V55" s="81" t="e">
        <f t="shared" si="4"/>
        <v>#N/A</v>
      </c>
      <c r="W55" s="70" t="e">
        <f t="shared" si="5"/>
        <v>#N/A</v>
      </c>
      <c r="X55" s="70" t="e">
        <f t="shared" si="6"/>
        <v>#N/A</v>
      </c>
      <c r="Y55" s="70">
        <f t="shared" si="7"/>
        <v>78.628223786476724</v>
      </c>
      <c r="Z55" s="78" t="e">
        <f t="shared" si="8"/>
        <v>#N/A</v>
      </c>
      <c r="AC55" s="75" t="s">
        <v>343</v>
      </c>
      <c r="AD55" s="41" t="e">
        <f t="shared" si="12"/>
        <v>#N/A</v>
      </c>
      <c r="AE55" s="41" t="e">
        <f t="shared" si="12"/>
        <v>#N/A</v>
      </c>
      <c r="AF55" s="41" t="e">
        <f t="shared" si="12"/>
        <v>#N/A</v>
      </c>
      <c r="AG55" s="41">
        <f t="shared" si="12"/>
        <v>81.950494736325368</v>
      </c>
      <c r="AH55" s="79" t="e">
        <f t="shared" si="12"/>
        <v>#N/A</v>
      </c>
    </row>
    <row r="56" spans="1:34" x14ac:dyDescent="0.3">
      <c r="A56" s="41" t="s">
        <v>344</v>
      </c>
      <c r="B56" s="41" t="s">
        <v>345</v>
      </c>
      <c r="C56" s="105">
        <v>445.00036060771401</v>
      </c>
      <c r="D56" s="105">
        <v>504.574662829006</v>
      </c>
      <c r="E56" s="70">
        <f t="shared" si="11"/>
        <v>50.757802146384179</v>
      </c>
      <c r="F56" s="70">
        <f t="shared" si="11"/>
        <v>52.300361634245554</v>
      </c>
      <c r="G56" s="70">
        <f t="shared" si="1"/>
        <v>1.5425594878613751</v>
      </c>
      <c r="H56" s="72" t="str">
        <f t="shared" si="10"/>
        <v>AB</v>
      </c>
      <c r="I56" s="58" t="str">
        <f t="shared" si="2"/>
        <v/>
      </c>
      <c r="J56" s="72" t="str">
        <f t="shared" si="3"/>
        <v/>
      </c>
      <c r="U56" s="75" t="s">
        <v>345</v>
      </c>
      <c r="V56" s="81" t="e">
        <f t="shared" si="4"/>
        <v>#N/A</v>
      </c>
      <c r="W56" s="70" t="e">
        <f t="shared" si="5"/>
        <v>#N/A</v>
      </c>
      <c r="X56" s="70">
        <f t="shared" si="6"/>
        <v>1.5425594878613751</v>
      </c>
      <c r="Y56" s="70" t="e">
        <f t="shared" si="7"/>
        <v>#N/A</v>
      </c>
      <c r="Z56" s="78" t="e">
        <f t="shared" si="8"/>
        <v>#N/A</v>
      </c>
      <c r="AC56" s="75" t="s">
        <v>345</v>
      </c>
      <c r="AD56" s="41" t="e">
        <f t="shared" si="12"/>
        <v>#N/A</v>
      </c>
      <c r="AE56" s="41" t="e">
        <f t="shared" si="12"/>
        <v>#N/A</v>
      </c>
      <c r="AF56" s="41">
        <f t="shared" si="12"/>
        <v>52.300361634245554</v>
      </c>
      <c r="AG56" s="41" t="e">
        <f t="shared" si="12"/>
        <v>#N/A</v>
      </c>
      <c r="AH56" s="79" t="e">
        <f t="shared" si="12"/>
        <v>#N/A</v>
      </c>
    </row>
    <row r="57" spans="1:34" x14ac:dyDescent="0.3">
      <c r="A57" s="41" t="s">
        <v>346</v>
      </c>
      <c r="B57" s="41" t="s">
        <v>347</v>
      </c>
      <c r="C57" s="105">
        <v>4.8215206422173598</v>
      </c>
      <c r="D57" s="105">
        <v>730.72967647673204</v>
      </c>
      <c r="E57" s="70">
        <f t="shared" si="11"/>
        <v>1.233124751973613</v>
      </c>
      <c r="F57" s="70">
        <f t="shared" si="11"/>
        <v>75.83964627642257</v>
      </c>
      <c r="G57" s="70">
        <f t="shared" si="1"/>
        <v>74.606521524448951</v>
      </c>
      <c r="H57" s="72" t="str">
        <f t="shared" si="10"/>
        <v>BB</v>
      </c>
      <c r="I57" s="58" t="str">
        <f t="shared" si="2"/>
        <v/>
      </c>
      <c r="J57" s="72" t="str">
        <f t="shared" si="3"/>
        <v/>
      </c>
      <c r="U57" s="75" t="s">
        <v>347</v>
      </c>
      <c r="V57" s="81" t="e">
        <f t="shared" si="4"/>
        <v>#N/A</v>
      </c>
      <c r="W57" s="70" t="e">
        <f t="shared" si="5"/>
        <v>#N/A</v>
      </c>
      <c r="X57" s="70" t="e">
        <f t="shared" si="6"/>
        <v>#N/A</v>
      </c>
      <c r="Y57" s="70">
        <f t="shared" si="7"/>
        <v>74.606521524448951</v>
      </c>
      <c r="Z57" s="78" t="e">
        <f t="shared" si="8"/>
        <v>#N/A</v>
      </c>
      <c r="AC57" s="75" t="s">
        <v>347</v>
      </c>
      <c r="AD57" s="41" t="e">
        <f t="shared" si="12"/>
        <v>#N/A</v>
      </c>
      <c r="AE57" s="41" t="e">
        <f t="shared" si="12"/>
        <v>#N/A</v>
      </c>
      <c r="AF57" s="41" t="e">
        <f t="shared" si="12"/>
        <v>#N/A</v>
      </c>
      <c r="AG57" s="41">
        <f t="shared" si="12"/>
        <v>75.83964627642257</v>
      </c>
      <c r="AH57" s="79" t="e">
        <f t="shared" si="12"/>
        <v>#N/A</v>
      </c>
    </row>
    <row r="58" spans="1:34" x14ac:dyDescent="0.3">
      <c r="A58" s="41" t="s">
        <v>348</v>
      </c>
      <c r="B58" s="41" t="s">
        <v>349</v>
      </c>
      <c r="C58" s="105">
        <v>1.3008111254794099</v>
      </c>
      <c r="D58" s="105">
        <v>737.96782362210104</v>
      </c>
      <c r="E58" s="70">
        <f t="shared" si="11"/>
        <v>0.83700847562206138</v>
      </c>
      <c r="F58" s="70">
        <f t="shared" si="11"/>
        <v>76.593026903226615</v>
      </c>
      <c r="G58" s="70">
        <f t="shared" si="1"/>
        <v>75.756018427604559</v>
      </c>
      <c r="H58" s="72" t="str">
        <f t="shared" si="10"/>
        <v>BB</v>
      </c>
      <c r="I58" s="58" t="str">
        <f t="shared" si="2"/>
        <v/>
      </c>
      <c r="J58" s="72" t="str">
        <f t="shared" si="3"/>
        <v/>
      </c>
      <c r="U58" s="75" t="s">
        <v>349</v>
      </c>
      <c r="V58" s="81" t="e">
        <f t="shared" si="4"/>
        <v>#N/A</v>
      </c>
      <c r="W58" s="70" t="e">
        <f t="shared" si="5"/>
        <v>#N/A</v>
      </c>
      <c r="X58" s="70" t="e">
        <f t="shared" si="6"/>
        <v>#N/A</v>
      </c>
      <c r="Y58" s="70">
        <f t="shared" si="7"/>
        <v>75.756018427604559</v>
      </c>
      <c r="Z58" s="78" t="e">
        <f t="shared" si="8"/>
        <v>#N/A</v>
      </c>
      <c r="AC58" s="75" t="s">
        <v>349</v>
      </c>
      <c r="AD58" s="41" t="e">
        <f t="shared" si="12"/>
        <v>#N/A</v>
      </c>
      <c r="AE58" s="41" t="e">
        <f t="shared" si="12"/>
        <v>#N/A</v>
      </c>
      <c r="AF58" s="41" t="e">
        <f t="shared" si="12"/>
        <v>#N/A</v>
      </c>
      <c r="AG58" s="41">
        <f t="shared" si="12"/>
        <v>76.593026903226615</v>
      </c>
      <c r="AH58" s="79" t="e">
        <f t="shared" si="12"/>
        <v>#N/A</v>
      </c>
    </row>
    <row r="59" spans="1:34" x14ac:dyDescent="0.3">
      <c r="A59" s="41" t="s">
        <v>350</v>
      </c>
      <c r="B59" s="41" t="s">
        <v>351</v>
      </c>
      <c r="C59" s="105">
        <v>765.32617945984202</v>
      </c>
      <c r="D59" s="105">
        <v>11.3684635957497</v>
      </c>
      <c r="E59" s="70">
        <f t="shared" si="11"/>
        <v>86.79777362932856</v>
      </c>
      <c r="F59" s="70">
        <f t="shared" si="11"/>
        <v>0.96512513525749433</v>
      </c>
      <c r="G59" s="70">
        <f t="shared" si="1"/>
        <v>-85.832648494071066</v>
      </c>
      <c r="H59" s="72" t="str">
        <f t="shared" si="10"/>
        <v>AA</v>
      </c>
      <c r="I59" s="58" t="str">
        <f t="shared" si="2"/>
        <v/>
      </c>
      <c r="J59" s="72" t="str">
        <f t="shared" si="3"/>
        <v/>
      </c>
      <c r="U59" s="75" t="s">
        <v>351</v>
      </c>
      <c r="V59" s="81" t="e">
        <f t="shared" si="4"/>
        <v>#N/A</v>
      </c>
      <c r="W59" s="70">
        <f t="shared" si="5"/>
        <v>-85.832648494071066</v>
      </c>
      <c r="X59" s="70" t="e">
        <f t="shared" si="6"/>
        <v>#N/A</v>
      </c>
      <c r="Y59" s="70" t="e">
        <f t="shared" si="7"/>
        <v>#N/A</v>
      </c>
      <c r="Z59" s="78" t="e">
        <f t="shared" si="8"/>
        <v>#N/A</v>
      </c>
      <c r="AC59" s="75" t="s">
        <v>351</v>
      </c>
      <c r="AD59" s="41" t="e">
        <f t="shared" si="12"/>
        <v>#N/A</v>
      </c>
      <c r="AE59" s="41">
        <f t="shared" si="12"/>
        <v>0.96512513525749433</v>
      </c>
      <c r="AF59" s="41" t="e">
        <f t="shared" si="12"/>
        <v>#N/A</v>
      </c>
      <c r="AG59" s="41" t="e">
        <f t="shared" si="12"/>
        <v>#N/A</v>
      </c>
      <c r="AH59" s="79" t="e">
        <f t="shared" si="12"/>
        <v>#N/A</v>
      </c>
    </row>
    <row r="60" spans="1:34" x14ac:dyDescent="0.3">
      <c r="A60" s="41" t="s">
        <v>352</v>
      </c>
      <c r="B60" s="41" t="s">
        <v>353</v>
      </c>
      <c r="C60" s="105">
        <v>519.87945714305795</v>
      </c>
      <c r="D60" s="105">
        <v>443.50429926907401</v>
      </c>
      <c r="E60" s="70">
        <f t="shared" si="11"/>
        <v>59.182475853526753</v>
      </c>
      <c r="F60" s="70">
        <f t="shared" si="11"/>
        <v>45.943869032769555</v>
      </c>
      <c r="G60" s="70">
        <f t="shared" si="1"/>
        <v>-13.238606820757198</v>
      </c>
      <c r="H60" s="72" t="str">
        <f t="shared" si="10"/>
        <v>AB</v>
      </c>
      <c r="I60" s="58" t="str">
        <f t="shared" si="2"/>
        <v/>
      </c>
      <c r="J60" s="72" t="str">
        <f t="shared" si="3"/>
        <v/>
      </c>
      <c r="U60" s="75" t="s">
        <v>353</v>
      </c>
      <c r="V60" s="81" t="e">
        <f t="shared" si="4"/>
        <v>#N/A</v>
      </c>
      <c r="W60" s="70" t="e">
        <f t="shared" si="5"/>
        <v>#N/A</v>
      </c>
      <c r="X60" s="70">
        <f t="shared" si="6"/>
        <v>-13.238606820757198</v>
      </c>
      <c r="Y60" s="70" t="e">
        <f t="shared" si="7"/>
        <v>#N/A</v>
      </c>
      <c r="Z60" s="78" t="e">
        <f t="shared" si="8"/>
        <v>#N/A</v>
      </c>
      <c r="AC60" s="75" t="s">
        <v>353</v>
      </c>
      <c r="AD60" s="41" t="e">
        <f t="shared" si="12"/>
        <v>#N/A</v>
      </c>
      <c r="AE60" s="41" t="e">
        <f t="shared" si="12"/>
        <v>#N/A</v>
      </c>
      <c r="AF60" s="41">
        <f t="shared" si="12"/>
        <v>45.943869032769555</v>
      </c>
      <c r="AG60" s="41" t="e">
        <f t="shared" si="12"/>
        <v>#N/A</v>
      </c>
      <c r="AH60" s="79" t="e">
        <f t="shared" si="12"/>
        <v>#N/A</v>
      </c>
    </row>
    <row r="61" spans="1:34" x14ac:dyDescent="0.3">
      <c r="A61" s="41" t="s">
        <v>354</v>
      </c>
      <c r="B61" s="41" t="s">
        <v>355</v>
      </c>
      <c r="C61" s="105">
        <v>3.9800657985974799</v>
      </c>
      <c r="D61" s="105">
        <v>894.25907366344995</v>
      </c>
      <c r="E61" s="70">
        <f t="shared" si="11"/>
        <v>1.1384523690950874</v>
      </c>
      <c r="F61" s="70">
        <f t="shared" si="11"/>
        <v>92.860560231210215</v>
      </c>
      <c r="G61" s="70">
        <f t="shared" si="1"/>
        <v>91.722107862115124</v>
      </c>
      <c r="H61" s="72" t="str">
        <f t="shared" si="10"/>
        <v>BB</v>
      </c>
      <c r="I61" s="58" t="str">
        <f t="shared" si="2"/>
        <v/>
      </c>
      <c r="J61" s="72" t="str">
        <f t="shared" si="3"/>
        <v/>
      </c>
      <c r="U61" s="75" t="s">
        <v>355</v>
      </c>
      <c r="V61" s="81" t="e">
        <f t="shared" si="4"/>
        <v>#N/A</v>
      </c>
      <c r="W61" s="70" t="e">
        <f t="shared" si="5"/>
        <v>#N/A</v>
      </c>
      <c r="X61" s="70" t="e">
        <f t="shared" si="6"/>
        <v>#N/A</v>
      </c>
      <c r="Y61" s="70">
        <f t="shared" si="7"/>
        <v>91.722107862115124</v>
      </c>
      <c r="Z61" s="78" t="e">
        <f t="shared" si="8"/>
        <v>#N/A</v>
      </c>
      <c r="AC61" s="75" t="s">
        <v>355</v>
      </c>
      <c r="AD61" s="41" t="e">
        <f t="shared" si="12"/>
        <v>#N/A</v>
      </c>
      <c r="AE61" s="41" t="e">
        <f t="shared" si="12"/>
        <v>#N/A</v>
      </c>
      <c r="AF61" s="41" t="e">
        <f t="shared" si="12"/>
        <v>#N/A</v>
      </c>
      <c r="AG61" s="41">
        <f t="shared" si="12"/>
        <v>92.860560231210215</v>
      </c>
      <c r="AH61" s="79" t="e">
        <f t="shared" si="12"/>
        <v>#N/A</v>
      </c>
    </row>
    <row r="62" spans="1:34" x14ac:dyDescent="0.3">
      <c r="A62" s="41" t="s">
        <v>356</v>
      </c>
      <c r="B62" s="41" t="s">
        <v>357</v>
      </c>
      <c r="C62" s="105">
        <v>6.1691849312796903</v>
      </c>
      <c r="D62" s="105">
        <v>811.93419005384806</v>
      </c>
      <c r="E62" s="70">
        <f t="shared" si="11"/>
        <v>1.3847509390865855</v>
      </c>
      <c r="F62" s="70">
        <f t="shared" si="11"/>
        <v>84.291796544904926</v>
      </c>
      <c r="G62" s="70">
        <f t="shared" si="1"/>
        <v>82.90704560581834</v>
      </c>
      <c r="H62" s="72" t="str">
        <f t="shared" si="10"/>
        <v>BB</v>
      </c>
      <c r="I62" s="58" t="str">
        <f t="shared" si="2"/>
        <v/>
      </c>
      <c r="J62" s="72" t="str">
        <f t="shared" si="3"/>
        <v/>
      </c>
      <c r="U62" s="75" t="s">
        <v>357</v>
      </c>
      <c r="V62" s="81" t="e">
        <f t="shared" si="4"/>
        <v>#N/A</v>
      </c>
      <c r="W62" s="70" t="e">
        <f t="shared" si="5"/>
        <v>#N/A</v>
      </c>
      <c r="X62" s="70" t="e">
        <f t="shared" si="6"/>
        <v>#N/A</v>
      </c>
      <c r="Y62" s="70">
        <f t="shared" si="7"/>
        <v>82.90704560581834</v>
      </c>
      <c r="Z62" s="78" t="e">
        <f t="shared" si="8"/>
        <v>#N/A</v>
      </c>
      <c r="AC62" s="75" t="s">
        <v>357</v>
      </c>
      <c r="AD62" s="41" t="e">
        <f t="shared" si="12"/>
        <v>#N/A</v>
      </c>
      <c r="AE62" s="41" t="e">
        <f t="shared" si="12"/>
        <v>#N/A</v>
      </c>
      <c r="AF62" s="41" t="e">
        <f t="shared" si="12"/>
        <v>#N/A</v>
      </c>
      <c r="AG62" s="41">
        <f t="shared" si="12"/>
        <v>84.291796544904926</v>
      </c>
      <c r="AH62" s="79" t="e">
        <f t="shared" si="12"/>
        <v>#N/A</v>
      </c>
    </row>
    <row r="63" spans="1:34" x14ac:dyDescent="0.3">
      <c r="A63" s="41" t="s">
        <v>358</v>
      </c>
      <c r="B63" s="41" t="s">
        <v>359</v>
      </c>
      <c r="C63" s="105">
        <v>0.76006731298866703</v>
      </c>
      <c r="D63" s="105">
        <v>742.13944671971399</v>
      </c>
      <c r="E63" s="70">
        <f t="shared" si="11"/>
        <v>0.77616919750336122</v>
      </c>
      <c r="F63" s="70">
        <f t="shared" si="11"/>
        <v>77.027229187450786</v>
      </c>
      <c r="G63" s="70">
        <f t="shared" si="1"/>
        <v>76.251059989947422</v>
      </c>
      <c r="H63" s="72" t="str">
        <f t="shared" si="10"/>
        <v>BB</v>
      </c>
      <c r="I63" s="58" t="str">
        <f t="shared" si="2"/>
        <v/>
      </c>
      <c r="J63" s="72" t="str">
        <f t="shared" si="3"/>
        <v/>
      </c>
      <c r="U63" s="75" t="s">
        <v>359</v>
      </c>
      <c r="V63" s="81" t="e">
        <f t="shared" si="4"/>
        <v>#N/A</v>
      </c>
      <c r="W63" s="70" t="e">
        <f t="shared" si="5"/>
        <v>#N/A</v>
      </c>
      <c r="X63" s="70" t="e">
        <f t="shared" si="6"/>
        <v>#N/A</v>
      </c>
      <c r="Y63" s="70">
        <f t="shared" si="7"/>
        <v>76.251059989947422</v>
      </c>
      <c r="Z63" s="78" t="e">
        <f t="shared" si="8"/>
        <v>#N/A</v>
      </c>
      <c r="AC63" s="75" t="s">
        <v>359</v>
      </c>
      <c r="AD63" s="41" t="e">
        <f t="shared" si="12"/>
        <v>#N/A</v>
      </c>
      <c r="AE63" s="41" t="e">
        <f t="shared" si="12"/>
        <v>#N/A</v>
      </c>
      <c r="AF63" s="41" t="e">
        <f t="shared" si="12"/>
        <v>#N/A</v>
      </c>
      <c r="AG63" s="41">
        <f t="shared" si="12"/>
        <v>77.027229187450786</v>
      </c>
      <c r="AH63" s="79" t="e">
        <f t="shared" si="12"/>
        <v>#N/A</v>
      </c>
    </row>
    <row r="64" spans="1:34" x14ac:dyDescent="0.3">
      <c r="A64" s="41" t="s">
        <v>360</v>
      </c>
      <c r="B64" s="41" t="s">
        <v>361</v>
      </c>
      <c r="C64" s="105">
        <v>1.1192510901228201</v>
      </c>
      <c r="D64" s="105">
        <v>757.34606836441799</v>
      </c>
      <c r="E64" s="70">
        <f t="shared" si="11"/>
        <v>0.81658109165363235</v>
      </c>
      <c r="F64" s="70">
        <f t="shared" si="11"/>
        <v>78.610006370087774</v>
      </c>
      <c r="G64" s="70">
        <f t="shared" si="1"/>
        <v>77.793425278434142</v>
      </c>
      <c r="H64" s="72" t="str">
        <f t="shared" si="10"/>
        <v>BB</v>
      </c>
      <c r="I64" s="58" t="str">
        <f t="shared" si="2"/>
        <v/>
      </c>
      <c r="J64" s="72" t="str">
        <f t="shared" si="3"/>
        <v/>
      </c>
      <c r="U64" s="75" t="s">
        <v>361</v>
      </c>
      <c r="V64" s="81" t="e">
        <f t="shared" si="4"/>
        <v>#N/A</v>
      </c>
      <c r="W64" s="70" t="e">
        <f t="shared" si="5"/>
        <v>#N/A</v>
      </c>
      <c r="X64" s="70" t="e">
        <f t="shared" si="6"/>
        <v>#N/A</v>
      </c>
      <c r="Y64" s="70">
        <f t="shared" si="7"/>
        <v>77.793425278434142</v>
      </c>
      <c r="Z64" s="78" t="e">
        <f t="shared" si="8"/>
        <v>#N/A</v>
      </c>
      <c r="AC64" s="75" t="s">
        <v>361</v>
      </c>
      <c r="AD64" s="41" t="e">
        <f t="shared" si="12"/>
        <v>#N/A</v>
      </c>
      <c r="AE64" s="41" t="e">
        <f t="shared" si="12"/>
        <v>#N/A</v>
      </c>
      <c r="AF64" s="41" t="e">
        <f t="shared" si="12"/>
        <v>#N/A</v>
      </c>
      <c r="AG64" s="41">
        <f t="shared" si="12"/>
        <v>78.610006370087774</v>
      </c>
      <c r="AH64" s="79" t="e">
        <f t="shared" si="12"/>
        <v>#N/A</v>
      </c>
    </row>
    <row r="65" spans="1:34" x14ac:dyDescent="0.3">
      <c r="A65" s="41" t="s">
        <v>362</v>
      </c>
      <c r="B65" s="41" t="s">
        <v>363</v>
      </c>
      <c r="C65" s="105">
        <v>1.6938816855426899</v>
      </c>
      <c r="D65" s="105">
        <v>706.616282057494</v>
      </c>
      <c r="E65" s="70">
        <f t="shared" si="11"/>
        <v>0.88123298373767223</v>
      </c>
      <c r="F65" s="70">
        <f t="shared" si="11"/>
        <v>73.329810010719982</v>
      </c>
      <c r="G65" s="70">
        <f t="shared" si="1"/>
        <v>72.448577026982306</v>
      </c>
      <c r="H65" s="72" t="str">
        <f t="shared" si="10"/>
        <v>BB</v>
      </c>
      <c r="I65" s="58" t="str">
        <f t="shared" si="2"/>
        <v/>
      </c>
      <c r="J65" s="72" t="str">
        <f t="shared" si="3"/>
        <v/>
      </c>
      <c r="U65" s="75" t="s">
        <v>363</v>
      </c>
      <c r="V65" s="81" t="e">
        <f t="shared" si="4"/>
        <v>#N/A</v>
      </c>
      <c r="W65" s="70" t="e">
        <f t="shared" si="5"/>
        <v>#N/A</v>
      </c>
      <c r="X65" s="70" t="e">
        <f t="shared" si="6"/>
        <v>#N/A</v>
      </c>
      <c r="Y65" s="70">
        <f t="shared" si="7"/>
        <v>72.448577026982306</v>
      </c>
      <c r="Z65" s="78" t="e">
        <f t="shared" si="8"/>
        <v>#N/A</v>
      </c>
      <c r="AC65" s="75" t="s">
        <v>363</v>
      </c>
      <c r="AD65" s="41" t="e">
        <f t="shared" si="12"/>
        <v>#N/A</v>
      </c>
      <c r="AE65" s="41" t="e">
        <f t="shared" si="12"/>
        <v>#N/A</v>
      </c>
      <c r="AF65" s="41" t="e">
        <f t="shared" si="12"/>
        <v>#N/A</v>
      </c>
      <c r="AG65" s="41">
        <f t="shared" si="12"/>
        <v>73.329810010719982</v>
      </c>
      <c r="AH65" s="79" t="e">
        <f t="shared" si="12"/>
        <v>#N/A</v>
      </c>
    </row>
    <row r="66" spans="1:34" x14ac:dyDescent="0.3">
      <c r="A66" s="41" t="s">
        <v>364</v>
      </c>
      <c r="B66" s="41" t="s">
        <v>365</v>
      </c>
      <c r="C66" s="105">
        <v>34.038584940052601</v>
      </c>
      <c r="D66" s="105">
        <v>585.12337773859804</v>
      </c>
      <c r="E66" s="70">
        <f t="shared" si="11"/>
        <v>4.5203470179859027</v>
      </c>
      <c r="F66" s="70">
        <f t="shared" si="11"/>
        <v>60.684253272269906</v>
      </c>
      <c r="G66" s="70">
        <f t="shared" si="1"/>
        <v>56.163906254284001</v>
      </c>
      <c r="H66" s="72" t="str">
        <f t="shared" si="10"/>
        <v>BB</v>
      </c>
      <c r="I66" s="58" t="str">
        <f t="shared" si="2"/>
        <v/>
      </c>
      <c r="J66" s="72" t="str">
        <f t="shared" si="3"/>
        <v/>
      </c>
      <c r="U66" s="75" t="s">
        <v>365</v>
      </c>
      <c r="V66" s="81" t="e">
        <f t="shared" si="4"/>
        <v>#N/A</v>
      </c>
      <c r="W66" s="70" t="e">
        <f t="shared" si="5"/>
        <v>#N/A</v>
      </c>
      <c r="X66" s="70" t="e">
        <f t="shared" si="6"/>
        <v>#N/A</v>
      </c>
      <c r="Y66" s="70">
        <f t="shared" si="7"/>
        <v>56.163906254284001</v>
      </c>
      <c r="Z66" s="78" t="e">
        <f t="shared" si="8"/>
        <v>#N/A</v>
      </c>
      <c r="AC66" s="75" t="s">
        <v>365</v>
      </c>
      <c r="AD66" s="41" t="e">
        <f t="shared" si="12"/>
        <v>#N/A</v>
      </c>
      <c r="AE66" s="41" t="e">
        <f t="shared" si="12"/>
        <v>#N/A</v>
      </c>
      <c r="AF66" s="41" t="e">
        <f t="shared" si="12"/>
        <v>#N/A</v>
      </c>
      <c r="AG66" s="41">
        <f t="shared" si="12"/>
        <v>60.684253272269906</v>
      </c>
      <c r="AH66" s="79" t="e">
        <f t="shared" si="12"/>
        <v>#N/A</v>
      </c>
    </row>
    <row r="67" spans="1:34" x14ac:dyDescent="0.3">
      <c r="A67" s="41" t="s">
        <v>366</v>
      </c>
      <c r="B67" s="41" t="s">
        <v>367</v>
      </c>
      <c r="C67" s="105">
        <v>3.7078971889441199</v>
      </c>
      <c r="D67" s="105">
        <v>719.52145848797397</v>
      </c>
      <c r="E67" s="70">
        <f t="shared" si="11"/>
        <v>1.1078305822981018</v>
      </c>
      <c r="F67" s="70">
        <f t="shared" si="11"/>
        <v>74.673041878344037</v>
      </c>
      <c r="G67" s="70">
        <f t="shared" si="1"/>
        <v>73.565211296045931</v>
      </c>
      <c r="H67" s="72" t="str">
        <f t="shared" si="10"/>
        <v>BB</v>
      </c>
      <c r="I67" s="58" t="str">
        <f t="shared" si="2"/>
        <v/>
      </c>
      <c r="J67" s="72" t="str">
        <f t="shared" si="3"/>
        <v/>
      </c>
      <c r="U67" s="75" t="s">
        <v>367</v>
      </c>
      <c r="V67" s="81" t="e">
        <f t="shared" si="4"/>
        <v>#N/A</v>
      </c>
      <c r="W67" s="70" t="e">
        <f t="shared" si="5"/>
        <v>#N/A</v>
      </c>
      <c r="X67" s="70" t="e">
        <f t="shared" si="6"/>
        <v>#N/A</v>
      </c>
      <c r="Y67" s="70">
        <f t="shared" si="7"/>
        <v>73.565211296045931</v>
      </c>
      <c r="Z67" s="78" t="e">
        <f t="shared" si="8"/>
        <v>#N/A</v>
      </c>
      <c r="AC67" s="75" t="s">
        <v>367</v>
      </c>
      <c r="AD67" s="41" t="e">
        <f t="shared" si="12"/>
        <v>#N/A</v>
      </c>
      <c r="AE67" s="41" t="e">
        <f t="shared" si="12"/>
        <v>#N/A</v>
      </c>
      <c r="AF67" s="41" t="e">
        <f t="shared" si="12"/>
        <v>#N/A</v>
      </c>
      <c r="AG67" s="41">
        <f t="shared" si="12"/>
        <v>74.673041878344037</v>
      </c>
      <c r="AH67" s="79" t="e">
        <f t="shared" si="12"/>
        <v>#N/A</v>
      </c>
    </row>
    <row r="68" spans="1:34" x14ac:dyDescent="0.3">
      <c r="A68" s="41" t="s">
        <v>368</v>
      </c>
      <c r="B68" s="41" t="s">
        <v>369</v>
      </c>
      <c r="C68" s="105">
        <v>3.7998667717092798</v>
      </c>
      <c r="D68" s="105">
        <v>838.25430940518402</v>
      </c>
      <c r="E68" s="70">
        <f t="shared" si="11"/>
        <v>1.11817811267212</v>
      </c>
      <c r="F68" s="70">
        <f t="shared" si="11"/>
        <v>87.031319190165547</v>
      </c>
      <c r="G68" s="70">
        <f t="shared" si="1"/>
        <v>85.913141077493421</v>
      </c>
      <c r="H68" s="72" t="str">
        <f t="shared" si="10"/>
        <v>BB</v>
      </c>
      <c r="I68" s="58" t="str">
        <f t="shared" si="2"/>
        <v/>
      </c>
      <c r="J68" s="72" t="str">
        <f t="shared" si="3"/>
        <v/>
      </c>
      <c r="U68" s="75" t="s">
        <v>369</v>
      </c>
      <c r="V68" s="81" t="e">
        <f t="shared" si="4"/>
        <v>#N/A</v>
      </c>
      <c r="W68" s="70" t="e">
        <f t="shared" si="5"/>
        <v>#N/A</v>
      </c>
      <c r="X68" s="70" t="e">
        <f t="shared" si="6"/>
        <v>#N/A</v>
      </c>
      <c r="Y68" s="70">
        <f t="shared" si="7"/>
        <v>85.913141077493421</v>
      </c>
      <c r="Z68" s="78" t="e">
        <f t="shared" si="8"/>
        <v>#N/A</v>
      </c>
      <c r="AC68" s="75" t="s">
        <v>369</v>
      </c>
      <c r="AD68" s="41" t="e">
        <f t="shared" si="12"/>
        <v>#N/A</v>
      </c>
      <c r="AE68" s="41" t="e">
        <f t="shared" si="12"/>
        <v>#N/A</v>
      </c>
      <c r="AF68" s="41" t="e">
        <f t="shared" si="12"/>
        <v>#N/A</v>
      </c>
      <c r="AG68" s="41">
        <f t="shared" si="12"/>
        <v>87.031319190165547</v>
      </c>
      <c r="AH68" s="79" t="e">
        <f t="shared" si="12"/>
        <v>#N/A</v>
      </c>
    </row>
    <row r="69" spans="1:34" x14ac:dyDescent="0.3">
      <c r="A69" s="41" t="s">
        <v>370</v>
      </c>
      <c r="B69" s="41" t="s">
        <v>371</v>
      </c>
      <c r="C69" s="105">
        <v>-1.57382958383641</v>
      </c>
      <c r="D69" s="105">
        <v>684.49590108961695</v>
      </c>
      <c r="E69" s="70">
        <f t="shared" si="11"/>
        <v>0.5135816299225614</v>
      </c>
      <c r="F69" s="70">
        <f t="shared" si="11"/>
        <v>71.027416021757489</v>
      </c>
      <c r="G69" s="70">
        <f t="shared" si="1"/>
        <v>70.513834391834934</v>
      </c>
      <c r="H69" s="72" t="str">
        <f t="shared" si="10"/>
        <v>BB</v>
      </c>
      <c r="I69" s="58" t="str">
        <f t="shared" si="2"/>
        <v/>
      </c>
      <c r="J69" s="72" t="str">
        <f t="shared" si="3"/>
        <v/>
      </c>
      <c r="U69" s="75" t="s">
        <v>371</v>
      </c>
      <c r="V69" s="81" t="e">
        <f t="shared" si="4"/>
        <v>#N/A</v>
      </c>
      <c r="W69" s="70" t="e">
        <f t="shared" si="5"/>
        <v>#N/A</v>
      </c>
      <c r="X69" s="70" t="e">
        <f t="shared" si="6"/>
        <v>#N/A</v>
      </c>
      <c r="Y69" s="70">
        <f t="shared" si="7"/>
        <v>70.513834391834934</v>
      </c>
      <c r="Z69" s="78" t="e">
        <f t="shared" si="8"/>
        <v>#N/A</v>
      </c>
      <c r="AC69" s="75" t="s">
        <v>371</v>
      </c>
      <c r="AD69" s="41" t="e">
        <f t="shared" si="12"/>
        <v>#N/A</v>
      </c>
      <c r="AE69" s="41" t="e">
        <f t="shared" si="12"/>
        <v>#N/A</v>
      </c>
      <c r="AF69" s="41" t="e">
        <f t="shared" si="12"/>
        <v>#N/A</v>
      </c>
      <c r="AG69" s="41">
        <f t="shared" si="12"/>
        <v>71.027416021757489</v>
      </c>
      <c r="AH69" s="79" t="e">
        <f t="shared" si="12"/>
        <v>#N/A</v>
      </c>
    </row>
    <row r="70" spans="1:34" x14ac:dyDescent="0.3">
      <c r="A70" s="41" t="s">
        <v>372</v>
      </c>
      <c r="B70" s="41" t="s">
        <v>373</v>
      </c>
      <c r="C70" s="105">
        <v>-6.1385794818825197</v>
      </c>
      <c r="D70" s="105">
        <v>664.75458238559099</v>
      </c>
      <c r="E70" s="70">
        <f t="shared" si="11"/>
        <v>0</v>
      </c>
      <c r="F70" s="70">
        <f t="shared" si="11"/>
        <v>68.972646097842187</v>
      </c>
      <c r="G70" s="70">
        <f t="shared" si="1"/>
        <v>68.972646097842187</v>
      </c>
      <c r="H70" s="72" t="str">
        <f t="shared" si="10"/>
        <v>BB</v>
      </c>
      <c r="I70" s="58" t="str">
        <f t="shared" si="2"/>
        <v/>
      </c>
      <c r="J70" s="72" t="str">
        <f t="shared" si="3"/>
        <v/>
      </c>
      <c r="U70" s="75" t="s">
        <v>373</v>
      </c>
      <c r="V70" s="81" t="e">
        <f t="shared" si="4"/>
        <v>#N/A</v>
      </c>
      <c r="W70" s="70" t="e">
        <f t="shared" si="5"/>
        <v>#N/A</v>
      </c>
      <c r="X70" s="70" t="e">
        <f t="shared" si="6"/>
        <v>#N/A</v>
      </c>
      <c r="Y70" s="70">
        <f t="shared" si="7"/>
        <v>68.972646097842187</v>
      </c>
      <c r="Z70" s="78" t="e">
        <f t="shared" si="8"/>
        <v>#N/A</v>
      </c>
      <c r="AC70" s="75" t="s">
        <v>373</v>
      </c>
      <c r="AD70" s="41" t="e">
        <f t="shared" si="12"/>
        <v>#N/A</v>
      </c>
      <c r="AE70" s="41" t="e">
        <f t="shared" si="12"/>
        <v>#N/A</v>
      </c>
      <c r="AF70" s="41" t="e">
        <f t="shared" si="12"/>
        <v>#N/A</v>
      </c>
      <c r="AG70" s="41">
        <f t="shared" si="12"/>
        <v>68.972646097842187</v>
      </c>
      <c r="AH70" s="79" t="e">
        <f t="shared" si="12"/>
        <v>#N/A</v>
      </c>
    </row>
    <row r="71" spans="1:34" x14ac:dyDescent="0.3">
      <c r="A71" s="41" t="s">
        <v>374</v>
      </c>
      <c r="B71" s="41" t="s">
        <v>375</v>
      </c>
      <c r="C71" s="105">
        <v>370.35570010697103</v>
      </c>
      <c r="D71" s="105">
        <v>446.47006370846799</v>
      </c>
      <c r="E71" s="70">
        <f t="shared" si="11"/>
        <v>42.359504920637562</v>
      </c>
      <c r="F71" s="70">
        <f t="shared" si="11"/>
        <v>46.252559838224279</v>
      </c>
      <c r="G71" s="70">
        <f t="shared" si="1"/>
        <v>3.8930549175867171</v>
      </c>
      <c r="H71" s="72" t="str">
        <f t="shared" si="10"/>
        <v>AB</v>
      </c>
      <c r="I71" s="58" t="str">
        <f t="shared" si="2"/>
        <v/>
      </c>
      <c r="J71" s="72" t="str">
        <f t="shared" si="3"/>
        <v/>
      </c>
      <c r="U71" s="75" t="s">
        <v>375</v>
      </c>
      <c r="V71" s="81" t="e">
        <f t="shared" si="4"/>
        <v>#N/A</v>
      </c>
      <c r="W71" s="70" t="e">
        <f t="shared" si="5"/>
        <v>#N/A</v>
      </c>
      <c r="X71" s="70">
        <f t="shared" si="6"/>
        <v>3.8930549175867171</v>
      </c>
      <c r="Y71" s="70" t="e">
        <f t="shared" si="7"/>
        <v>#N/A</v>
      </c>
      <c r="Z71" s="78" t="e">
        <f t="shared" si="8"/>
        <v>#N/A</v>
      </c>
      <c r="AC71" s="75" t="s">
        <v>375</v>
      </c>
      <c r="AD71" s="41" t="e">
        <f t="shared" si="12"/>
        <v>#N/A</v>
      </c>
      <c r="AE71" s="41" t="e">
        <f t="shared" si="12"/>
        <v>#N/A</v>
      </c>
      <c r="AF71" s="41">
        <f t="shared" si="12"/>
        <v>46.252559838224279</v>
      </c>
      <c r="AG71" s="41" t="e">
        <f t="shared" si="12"/>
        <v>#N/A</v>
      </c>
      <c r="AH71" s="79" t="e">
        <f t="shared" si="12"/>
        <v>#N/A</v>
      </c>
    </row>
    <row r="72" spans="1:34" x14ac:dyDescent="0.3">
      <c r="A72" s="41" t="s">
        <v>376</v>
      </c>
      <c r="B72" s="41" t="s">
        <v>377</v>
      </c>
      <c r="C72" s="105">
        <v>7.8327988121709504</v>
      </c>
      <c r="D72" s="105">
        <v>765.06044443245605</v>
      </c>
      <c r="E72" s="70">
        <f t="shared" si="11"/>
        <v>1.5719247268280889</v>
      </c>
      <c r="F72" s="70">
        <f t="shared" si="11"/>
        <v>79.412955158060271</v>
      </c>
      <c r="G72" s="70">
        <f t="shared" si="1"/>
        <v>77.841030431232184</v>
      </c>
      <c r="H72" s="72" t="str">
        <f t="shared" si="10"/>
        <v>BB</v>
      </c>
      <c r="I72" s="58" t="str">
        <f t="shared" si="2"/>
        <v/>
      </c>
      <c r="J72" s="72" t="str">
        <f t="shared" si="3"/>
        <v/>
      </c>
      <c r="U72" s="75" t="s">
        <v>377</v>
      </c>
      <c r="V72" s="81" t="e">
        <f t="shared" si="4"/>
        <v>#N/A</v>
      </c>
      <c r="W72" s="70" t="e">
        <f t="shared" si="5"/>
        <v>#N/A</v>
      </c>
      <c r="X72" s="70" t="e">
        <f t="shared" si="6"/>
        <v>#N/A</v>
      </c>
      <c r="Y72" s="70">
        <f t="shared" si="7"/>
        <v>77.841030431232184</v>
      </c>
      <c r="Z72" s="78" t="e">
        <f t="shared" si="8"/>
        <v>#N/A</v>
      </c>
      <c r="AC72" s="75" t="s">
        <v>377</v>
      </c>
      <c r="AD72" s="41" t="e">
        <f t="shared" si="12"/>
        <v>#N/A</v>
      </c>
      <c r="AE72" s="41" t="e">
        <f t="shared" si="12"/>
        <v>#N/A</v>
      </c>
      <c r="AF72" s="41" t="e">
        <f t="shared" si="12"/>
        <v>#N/A</v>
      </c>
      <c r="AG72" s="41">
        <f t="shared" si="12"/>
        <v>79.412955158060271</v>
      </c>
      <c r="AH72" s="79" t="e">
        <f t="shared" si="12"/>
        <v>#N/A</v>
      </c>
    </row>
    <row r="73" spans="1:34" x14ac:dyDescent="0.3">
      <c r="A73" s="41" t="s">
        <v>378</v>
      </c>
      <c r="B73" s="41" t="s">
        <v>379</v>
      </c>
      <c r="C73" s="105">
        <v>430.758536722364</v>
      </c>
      <c r="D73" s="105">
        <v>530.45384048139204</v>
      </c>
      <c r="E73" s="70">
        <f t="shared" ref="E73:F104" si="13">(C73-MIN(C$9:C$104))/(MAX(C$9:C$104)-MIN(C$9:C$104))*100</f>
        <v>49.155449490165502</v>
      </c>
      <c r="F73" s="70">
        <f t="shared" si="13"/>
        <v>54.993988979663925</v>
      </c>
      <c r="G73" s="70">
        <f t="shared" ref="G73:G104" si="14">F73-E73</f>
        <v>5.8385394894984231</v>
      </c>
      <c r="H73" s="72" t="str">
        <f t="shared" si="10"/>
        <v>AB</v>
      </c>
      <c r="I73" s="58" t="str">
        <f t="shared" ref="I73:I104" si="15">IF(AND(E73&lt;$R$15,F73&lt;$S$11),G73,"")</f>
        <v/>
      </c>
      <c r="J73" s="72" t="str">
        <f t="shared" ref="J73:J104" si="16">IF(OR(AND(($S$33-$S$38)&lt;G73,($S$33+$S$38)&gt;G73),AND(($S$36-$S$38)&lt;G73,($S$36+$S$38)&gt;G73)),"CHECK","")</f>
        <v/>
      </c>
      <c r="U73" s="75" t="s">
        <v>379</v>
      </c>
      <c r="V73" s="81" t="e">
        <f t="shared" ref="V73:V104" si="17">IF(I73="",NA(),G73)</f>
        <v>#N/A</v>
      </c>
      <c r="W73" s="70" t="e">
        <f t="shared" ref="W73:W104" si="18">IF(AND(I73="",G73&lt;$S$33),G73,NA())</f>
        <v>#N/A</v>
      </c>
      <c r="X73" s="70">
        <f t="shared" ref="X73:X104" si="19">IF(AND(I73="",G73&lt;$S$36,G73&gt;$S$33),G73,NA())</f>
        <v>5.8385394894984231</v>
      </c>
      <c r="Y73" s="70" t="e">
        <f t="shared" ref="Y73:Y104" si="20">IF(AND(I73="",G73&gt;$S$36),G73,NA())</f>
        <v>#N/A</v>
      </c>
      <c r="Z73" s="78" t="e">
        <f t="shared" ref="Z73:Z104" si="21">IF(J73="CHECK",G73,NA())</f>
        <v>#N/A</v>
      </c>
      <c r="AC73" s="75" t="s">
        <v>379</v>
      </c>
      <c r="AD73" s="41" t="e">
        <f t="shared" ref="AD73:AH104" si="22">IF(V73&lt;&gt;"#N/A",$F73,"")</f>
        <v>#N/A</v>
      </c>
      <c r="AE73" s="41" t="e">
        <f t="shared" si="22"/>
        <v>#N/A</v>
      </c>
      <c r="AF73" s="41">
        <f t="shared" si="22"/>
        <v>54.993988979663925</v>
      </c>
      <c r="AG73" s="41" t="e">
        <f t="shared" si="22"/>
        <v>#N/A</v>
      </c>
      <c r="AH73" s="79" t="e">
        <f t="shared" si="22"/>
        <v>#N/A</v>
      </c>
    </row>
    <row r="74" spans="1:34" x14ac:dyDescent="0.3">
      <c r="A74" s="41" t="s">
        <v>380</v>
      </c>
      <c r="B74" s="41" t="s">
        <v>381</v>
      </c>
      <c r="C74" s="105">
        <v>882.66850240973201</v>
      </c>
      <c r="D74" s="105">
        <v>17.6595633406323</v>
      </c>
      <c r="E74" s="70">
        <f t="shared" si="13"/>
        <v>100</v>
      </c>
      <c r="F74" s="70">
        <f t="shared" si="13"/>
        <v>1.6199325844427257</v>
      </c>
      <c r="G74" s="70">
        <f t="shared" si="14"/>
        <v>-98.380067415557278</v>
      </c>
      <c r="H74" s="72" t="str">
        <f t="shared" si="10"/>
        <v>AA</v>
      </c>
      <c r="I74" s="58" t="str">
        <f t="shared" si="15"/>
        <v/>
      </c>
      <c r="J74" s="72" t="str">
        <f t="shared" si="16"/>
        <v/>
      </c>
      <c r="U74" s="75" t="s">
        <v>381</v>
      </c>
      <c r="V74" s="81" t="e">
        <f t="shared" si="17"/>
        <v>#N/A</v>
      </c>
      <c r="W74" s="70">
        <f t="shared" si="18"/>
        <v>-98.380067415557278</v>
      </c>
      <c r="X74" s="70" t="e">
        <f t="shared" si="19"/>
        <v>#N/A</v>
      </c>
      <c r="Y74" s="70" t="e">
        <f t="shared" si="20"/>
        <v>#N/A</v>
      </c>
      <c r="Z74" s="78" t="e">
        <f t="shared" si="21"/>
        <v>#N/A</v>
      </c>
      <c r="AC74" s="75" t="s">
        <v>381</v>
      </c>
      <c r="AD74" s="41" t="e">
        <f t="shared" si="22"/>
        <v>#N/A</v>
      </c>
      <c r="AE74" s="41">
        <f t="shared" si="22"/>
        <v>1.6199325844427257</v>
      </c>
      <c r="AF74" s="41" t="e">
        <f t="shared" si="22"/>
        <v>#N/A</v>
      </c>
      <c r="AG74" s="41" t="e">
        <f t="shared" si="22"/>
        <v>#N/A</v>
      </c>
      <c r="AH74" s="79" t="e">
        <f t="shared" si="22"/>
        <v>#N/A</v>
      </c>
    </row>
    <row r="75" spans="1:34" x14ac:dyDescent="0.3">
      <c r="A75" s="41" t="s">
        <v>382</v>
      </c>
      <c r="B75" s="41" t="s">
        <v>383</v>
      </c>
      <c r="C75" s="105">
        <v>364.30582675876701</v>
      </c>
      <c r="D75" s="105">
        <v>445.74147815924601</v>
      </c>
      <c r="E75" s="70">
        <f t="shared" si="13"/>
        <v>41.678831524637125</v>
      </c>
      <c r="F75" s="70">
        <f t="shared" si="13"/>
        <v>46.17672520448042</v>
      </c>
      <c r="G75" s="70">
        <f t="shared" si="14"/>
        <v>4.497893679843294</v>
      </c>
      <c r="H75" s="72" t="str">
        <f t="shared" si="10"/>
        <v>AB</v>
      </c>
      <c r="I75" s="58" t="str">
        <f t="shared" si="15"/>
        <v/>
      </c>
      <c r="J75" s="72" t="str">
        <f t="shared" si="16"/>
        <v/>
      </c>
      <c r="U75" s="75" t="s">
        <v>383</v>
      </c>
      <c r="V75" s="81" t="e">
        <f t="shared" si="17"/>
        <v>#N/A</v>
      </c>
      <c r="W75" s="70" t="e">
        <f t="shared" si="18"/>
        <v>#N/A</v>
      </c>
      <c r="X75" s="70">
        <f t="shared" si="19"/>
        <v>4.497893679843294</v>
      </c>
      <c r="Y75" s="70" t="e">
        <f t="shared" si="20"/>
        <v>#N/A</v>
      </c>
      <c r="Z75" s="78" t="e">
        <f t="shared" si="21"/>
        <v>#N/A</v>
      </c>
      <c r="AC75" s="75" t="s">
        <v>383</v>
      </c>
      <c r="AD75" s="41" t="e">
        <f t="shared" si="22"/>
        <v>#N/A</v>
      </c>
      <c r="AE75" s="41" t="e">
        <f t="shared" si="22"/>
        <v>#N/A</v>
      </c>
      <c r="AF75" s="41">
        <f t="shared" si="22"/>
        <v>46.17672520448042</v>
      </c>
      <c r="AG75" s="41" t="e">
        <f t="shared" si="22"/>
        <v>#N/A</v>
      </c>
      <c r="AH75" s="79" t="e">
        <f t="shared" si="22"/>
        <v>#N/A</v>
      </c>
    </row>
    <row r="76" spans="1:34" x14ac:dyDescent="0.3">
      <c r="A76" s="41" t="s">
        <v>384</v>
      </c>
      <c r="B76" s="41" t="s">
        <v>385</v>
      </c>
      <c r="C76" s="105">
        <v>2.6557364203204101</v>
      </c>
      <c r="D76" s="105">
        <v>793.78380058091602</v>
      </c>
      <c r="E76" s="70">
        <f t="shared" si="13"/>
        <v>0.98945160107031549</v>
      </c>
      <c r="F76" s="70">
        <f t="shared" si="13"/>
        <v>82.402618068255165</v>
      </c>
      <c r="G76" s="70">
        <f t="shared" si="14"/>
        <v>81.413166467184851</v>
      </c>
      <c r="H76" s="72" t="str">
        <f t="shared" si="10"/>
        <v>BB</v>
      </c>
      <c r="I76" s="58" t="str">
        <f t="shared" si="15"/>
        <v/>
      </c>
      <c r="J76" s="72" t="str">
        <f t="shared" si="16"/>
        <v/>
      </c>
      <c r="U76" s="75" t="s">
        <v>385</v>
      </c>
      <c r="V76" s="81" t="e">
        <f t="shared" si="17"/>
        <v>#N/A</v>
      </c>
      <c r="W76" s="70" t="e">
        <f t="shared" si="18"/>
        <v>#N/A</v>
      </c>
      <c r="X76" s="70" t="e">
        <f t="shared" si="19"/>
        <v>#N/A</v>
      </c>
      <c r="Y76" s="70">
        <f t="shared" si="20"/>
        <v>81.413166467184851</v>
      </c>
      <c r="Z76" s="78" t="e">
        <f t="shared" si="21"/>
        <v>#N/A</v>
      </c>
      <c r="AC76" s="75" t="s">
        <v>385</v>
      </c>
      <c r="AD76" s="41" t="e">
        <f t="shared" si="22"/>
        <v>#N/A</v>
      </c>
      <c r="AE76" s="41" t="e">
        <f t="shared" si="22"/>
        <v>#N/A</v>
      </c>
      <c r="AF76" s="41" t="e">
        <f t="shared" si="22"/>
        <v>#N/A</v>
      </c>
      <c r="AG76" s="41">
        <f t="shared" si="22"/>
        <v>82.402618068255165</v>
      </c>
      <c r="AH76" s="79" t="e">
        <f t="shared" si="22"/>
        <v>#N/A</v>
      </c>
    </row>
    <row r="77" spans="1:34" x14ac:dyDescent="0.3">
      <c r="A77" s="41" t="s">
        <v>386</v>
      </c>
      <c r="B77" s="41" t="s">
        <v>387</v>
      </c>
      <c r="C77" s="105">
        <v>-2.6317135180720501</v>
      </c>
      <c r="D77" s="105">
        <v>773.69521859901795</v>
      </c>
      <c r="E77" s="70">
        <f t="shared" si="13"/>
        <v>0.39455873330205016</v>
      </c>
      <c r="F77" s="70">
        <f t="shared" si="13"/>
        <v>80.311703338121504</v>
      </c>
      <c r="G77" s="70">
        <f t="shared" si="14"/>
        <v>79.917144604819455</v>
      </c>
      <c r="H77" s="72" t="str">
        <f t="shared" si="10"/>
        <v>BB</v>
      </c>
      <c r="I77" s="58" t="str">
        <f t="shared" si="15"/>
        <v/>
      </c>
      <c r="J77" s="72" t="str">
        <f t="shared" si="16"/>
        <v/>
      </c>
      <c r="U77" s="75" t="s">
        <v>387</v>
      </c>
      <c r="V77" s="81" t="e">
        <f t="shared" si="17"/>
        <v>#N/A</v>
      </c>
      <c r="W77" s="70" t="e">
        <f t="shared" si="18"/>
        <v>#N/A</v>
      </c>
      <c r="X77" s="70" t="e">
        <f t="shared" si="19"/>
        <v>#N/A</v>
      </c>
      <c r="Y77" s="70">
        <f t="shared" si="20"/>
        <v>79.917144604819455</v>
      </c>
      <c r="Z77" s="78" t="e">
        <f t="shared" si="21"/>
        <v>#N/A</v>
      </c>
      <c r="AC77" s="75" t="s">
        <v>387</v>
      </c>
      <c r="AD77" s="41" t="e">
        <f t="shared" si="22"/>
        <v>#N/A</v>
      </c>
      <c r="AE77" s="41" t="e">
        <f t="shared" si="22"/>
        <v>#N/A</v>
      </c>
      <c r="AF77" s="41" t="e">
        <f t="shared" si="22"/>
        <v>#N/A</v>
      </c>
      <c r="AG77" s="41">
        <f t="shared" si="22"/>
        <v>80.311703338121504</v>
      </c>
      <c r="AH77" s="79" t="e">
        <f t="shared" si="22"/>
        <v>#N/A</v>
      </c>
    </row>
    <row r="78" spans="1:34" x14ac:dyDescent="0.3">
      <c r="A78" s="41" t="s">
        <v>388</v>
      </c>
      <c r="B78" s="41" t="s">
        <v>389</v>
      </c>
      <c r="C78" s="105">
        <v>-2.4150169274121298</v>
      </c>
      <c r="D78" s="105">
        <v>592.20139805773397</v>
      </c>
      <c r="E78" s="70">
        <f t="shared" si="13"/>
        <v>0.41893934356887347</v>
      </c>
      <c r="F78" s="70">
        <f t="shared" si="13"/>
        <v>61.420967140814867</v>
      </c>
      <c r="G78" s="70">
        <f t="shared" si="14"/>
        <v>61.002027797245994</v>
      </c>
      <c r="H78" s="72" t="str">
        <f t="shared" si="10"/>
        <v>BB</v>
      </c>
      <c r="I78" s="58" t="str">
        <f t="shared" si="15"/>
        <v/>
      </c>
      <c r="J78" s="72" t="str">
        <f t="shared" si="16"/>
        <v/>
      </c>
      <c r="U78" s="75" t="s">
        <v>389</v>
      </c>
      <c r="V78" s="81" t="e">
        <f t="shared" si="17"/>
        <v>#N/A</v>
      </c>
      <c r="W78" s="70" t="e">
        <f t="shared" si="18"/>
        <v>#N/A</v>
      </c>
      <c r="X78" s="70" t="e">
        <f t="shared" si="19"/>
        <v>#N/A</v>
      </c>
      <c r="Y78" s="70">
        <f t="shared" si="20"/>
        <v>61.002027797245994</v>
      </c>
      <c r="Z78" s="78" t="e">
        <f t="shared" si="21"/>
        <v>#N/A</v>
      </c>
      <c r="AC78" s="75" t="s">
        <v>389</v>
      </c>
      <c r="AD78" s="41" t="e">
        <f t="shared" si="22"/>
        <v>#N/A</v>
      </c>
      <c r="AE78" s="41" t="e">
        <f t="shared" si="22"/>
        <v>#N/A</v>
      </c>
      <c r="AF78" s="41" t="e">
        <f t="shared" si="22"/>
        <v>#N/A</v>
      </c>
      <c r="AG78" s="41">
        <f t="shared" si="22"/>
        <v>61.420967140814867</v>
      </c>
      <c r="AH78" s="79" t="e">
        <f t="shared" si="22"/>
        <v>#N/A</v>
      </c>
    </row>
    <row r="79" spans="1:34" x14ac:dyDescent="0.3">
      <c r="A79" s="41" t="s">
        <v>390</v>
      </c>
      <c r="B79" s="41" t="s">
        <v>391</v>
      </c>
      <c r="C79" s="105">
        <v>19.2370046732003</v>
      </c>
      <c r="D79" s="105">
        <v>748.57266994076701</v>
      </c>
      <c r="E79" s="70">
        <f t="shared" si="13"/>
        <v>2.855015972766207</v>
      </c>
      <c r="F79" s="70">
        <f t="shared" si="13"/>
        <v>77.696829520976493</v>
      </c>
      <c r="G79" s="70">
        <f t="shared" si="14"/>
        <v>74.841813548210283</v>
      </c>
      <c r="H79" s="72" t="str">
        <f t="shared" si="10"/>
        <v>BB</v>
      </c>
      <c r="I79" s="58" t="str">
        <f t="shared" si="15"/>
        <v/>
      </c>
      <c r="J79" s="72" t="str">
        <f t="shared" si="16"/>
        <v/>
      </c>
      <c r="U79" s="75" t="s">
        <v>391</v>
      </c>
      <c r="V79" s="81" t="e">
        <f t="shared" si="17"/>
        <v>#N/A</v>
      </c>
      <c r="W79" s="70" t="e">
        <f t="shared" si="18"/>
        <v>#N/A</v>
      </c>
      <c r="X79" s="70" t="e">
        <f t="shared" si="19"/>
        <v>#N/A</v>
      </c>
      <c r="Y79" s="70">
        <f t="shared" si="20"/>
        <v>74.841813548210283</v>
      </c>
      <c r="Z79" s="78" t="e">
        <f t="shared" si="21"/>
        <v>#N/A</v>
      </c>
      <c r="AC79" s="75" t="s">
        <v>391</v>
      </c>
      <c r="AD79" s="41" t="e">
        <f t="shared" si="22"/>
        <v>#N/A</v>
      </c>
      <c r="AE79" s="41" t="e">
        <f t="shared" si="22"/>
        <v>#N/A</v>
      </c>
      <c r="AF79" s="41" t="e">
        <f t="shared" si="22"/>
        <v>#N/A</v>
      </c>
      <c r="AG79" s="41">
        <f t="shared" si="22"/>
        <v>77.696829520976493</v>
      </c>
      <c r="AH79" s="79" t="e">
        <f t="shared" si="22"/>
        <v>#N/A</v>
      </c>
    </row>
    <row r="80" spans="1:34" x14ac:dyDescent="0.3">
      <c r="A80" s="41" t="s">
        <v>392</v>
      </c>
      <c r="B80" s="41" t="s">
        <v>393</v>
      </c>
      <c r="C80" s="105">
        <v>2.7802530593198802</v>
      </c>
      <c r="D80" s="105">
        <v>734.95755796959702</v>
      </c>
      <c r="E80" s="70">
        <f t="shared" si="13"/>
        <v>1.0034610122841041</v>
      </c>
      <c r="F80" s="70">
        <f t="shared" si="13"/>
        <v>76.279704200802527</v>
      </c>
      <c r="G80" s="70">
        <f t="shared" si="14"/>
        <v>75.276243188518421</v>
      </c>
      <c r="H80" s="72" t="str">
        <f t="shared" si="10"/>
        <v>BB</v>
      </c>
      <c r="I80" s="58" t="str">
        <f t="shared" si="15"/>
        <v/>
      </c>
      <c r="J80" s="72" t="str">
        <f t="shared" si="16"/>
        <v/>
      </c>
      <c r="U80" s="75" t="s">
        <v>393</v>
      </c>
      <c r="V80" s="81" t="e">
        <f t="shared" si="17"/>
        <v>#N/A</v>
      </c>
      <c r="W80" s="70" t="e">
        <f t="shared" si="18"/>
        <v>#N/A</v>
      </c>
      <c r="X80" s="70" t="e">
        <f t="shared" si="19"/>
        <v>#N/A</v>
      </c>
      <c r="Y80" s="70">
        <f t="shared" si="20"/>
        <v>75.276243188518421</v>
      </c>
      <c r="Z80" s="78" t="e">
        <f t="shared" si="21"/>
        <v>#N/A</v>
      </c>
      <c r="AC80" s="75" t="s">
        <v>393</v>
      </c>
      <c r="AD80" s="41" t="e">
        <f t="shared" si="22"/>
        <v>#N/A</v>
      </c>
      <c r="AE80" s="41" t="e">
        <f t="shared" si="22"/>
        <v>#N/A</v>
      </c>
      <c r="AF80" s="41" t="e">
        <f t="shared" si="22"/>
        <v>#N/A</v>
      </c>
      <c r="AG80" s="41">
        <f t="shared" si="22"/>
        <v>76.279704200802527</v>
      </c>
      <c r="AH80" s="79" t="e">
        <f t="shared" si="22"/>
        <v>#N/A</v>
      </c>
    </row>
    <row r="81" spans="1:34" x14ac:dyDescent="0.3">
      <c r="A81" s="41" t="s">
        <v>394</v>
      </c>
      <c r="B81" s="41" t="s">
        <v>395</v>
      </c>
      <c r="C81" s="105">
        <v>307.85434604189601</v>
      </c>
      <c r="D81" s="105">
        <v>387.87956768702401</v>
      </c>
      <c r="E81" s="70">
        <f t="shared" si="13"/>
        <v>35.32745540860445</v>
      </c>
      <c r="F81" s="70">
        <f t="shared" si="13"/>
        <v>40.154183592082731</v>
      </c>
      <c r="G81" s="70">
        <f t="shared" si="14"/>
        <v>4.8267281834782807</v>
      </c>
      <c r="H81" s="72" t="str">
        <f t="shared" si="10"/>
        <v>AB</v>
      </c>
      <c r="I81" s="58" t="str">
        <f t="shared" si="15"/>
        <v/>
      </c>
      <c r="J81" s="72" t="str">
        <f t="shared" si="16"/>
        <v/>
      </c>
      <c r="U81" s="75" t="s">
        <v>395</v>
      </c>
      <c r="V81" s="81" t="e">
        <f t="shared" si="17"/>
        <v>#N/A</v>
      </c>
      <c r="W81" s="70" t="e">
        <f t="shared" si="18"/>
        <v>#N/A</v>
      </c>
      <c r="X81" s="70">
        <f t="shared" si="19"/>
        <v>4.8267281834782807</v>
      </c>
      <c r="Y81" s="70" t="e">
        <f t="shared" si="20"/>
        <v>#N/A</v>
      </c>
      <c r="Z81" s="78" t="e">
        <f t="shared" si="21"/>
        <v>#N/A</v>
      </c>
      <c r="AC81" s="75" t="s">
        <v>395</v>
      </c>
      <c r="AD81" s="41" t="e">
        <f t="shared" si="22"/>
        <v>#N/A</v>
      </c>
      <c r="AE81" s="41" t="e">
        <f t="shared" si="22"/>
        <v>#N/A</v>
      </c>
      <c r="AF81" s="41">
        <f t="shared" si="22"/>
        <v>40.154183592082731</v>
      </c>
      <c r="AG81" s="41" t="e">
        <f t="shared" si="22"/>
        <v>#N/A</v>
      </c>
      <c r="AH81" s="79" t="e">
        <f t="shared" si="22"/>
        <v>#N/A</v>
      </c>
    </row>
    <row r="82" spans="1:34" x14ac:dyDescent="0.3">
      <c r="A82" s="41" t="s">
        <v>396</v>
      </c>
      <c r="B82" s="41" t="s">
        <v>397</v>
      </c>
      <c r="C82" s="105">
        <v>6.64544234153436</v>
      </c>
      <c r="D82" s="105">
        <v>842.210997429754</v>
      </c>
      <c r="E82" s="70">
        <f t="shared" si="13"/>
        <v>1.4383348292195342</v>
      </c>
      <c r="F82" s="70">
        <f t="shared" si="13"/>
        <v>87.443150014291007</v>
      </c>
      <c r="G82" s="70">
        <f t="shared" si="14"/>
        <v>86.004815185071479</v>
      </c>
      <c r="H82" s="72" t="str">
        <f t="shared" si="10"/>
        <v>BB</v>
      </c>
      <c r="I82" s="58" t="str">
        <f t="shared" si="15"/>
        <v/>
      </c>
      <c r="J82" s="72" t="str">
        <f t="shared" si="16"/>
        <v/>
      </c>
      <c r="U82" s="75" t="s">
        <v>397</v>
      </c>
      <c r="V82" s="81" t="e">
        <f t="shared" si="17"/>
        <v>#N/A</v>
      </c>
      <c r="W82" s="70" t="e">
        <f t="shared" si="18"/>
        <v>#N/A</v>
      </c>
      <c r="X82" s="70" t="e">
        <f t="shared" si="19"/>
        <v>#N/A</v>
      </c>
      <c r="Y82" s="70">
        <f t="shared" si="20"/>
        <v>86.004815185071479</v>
      </c>
      <c r="Z82" s="78" t="e">
        <f t="shared" si="21"/>
        <v>#N/A</v>
      </c>
      <c r="AC82" s="75" t="s">
        <v>397</v>
      </c>
      <c r="AD82" s="41" t="e">
        <f t="shared" si="22"/>
        <v>#N/A</v>
      </c>
      <c r="AE82" s="41" t="e">
        <f t="shared" si="22"/>
        <v>#N/A</v>
      </c>
      <c r="AF82" s="41" t="e">
        <f t="shared" si="22"/>
        <v>#N/A</v>
      </c>
      <c r="AG82" s="41">
        <f t="shared" si="22"/>
        <v>87.443150014291007</v>
      </c>
      <c r="AH82" s="79" t="e">
        <f t="shared" si="22"/>
        <v>#N/A</v>
      </c>
    </row>
    <row r="83" spans="1:34" x14ac:dyDescent="0.3">
      <c r="A83" s="41" t="s">
        <v>398</v>
      </c>
      <c r="B83" s="41" t="s">
        <v>399</v>
      </c>
      <c r="C83" s="105">
        <v>-3.0051556166040401</v>
      </c>
      <c r="D83" s="105">
        <v>791.20242475632597</v>
      </c>
      <c r="E83" s="70">
        <f t="shared" si="13"/>
        <v>0.3525426303545795</v>
      </c>
      <c r="F83" s="70">
        <f t="shared" si="13"/>
        <v>82.133936249871468</v>
      </c>
      <c r="G83" s="70">
        <f t="shared" si="14"/>
        <v>81.781393619516891</v>
      </c>
      <c r="H83" s="72" t="str">
        <f t="shared" si="10"/>
        <v>BB</v>
      </c>
      <c r="I83" s="58" t="str">
        <f t="shared" si="15"/>
        <v/>
      </c>
      <c r="J83" s="72" t="str">
        <f t="shared" si="16"/>
        <v/>
      </c>
      <c r="U83" s="75" t="s">
        <v>399</v>
      </c>
      <c r="V83" s="81" t="e">
        <f t="shared" si="17"/>
        <v>#N/A</v>
      </c>
      <c r="W83" s="70" t="e">
        <f t="shared" si="18"/>
        <v>#N/A</v>
      </c>
      <c r="X83" s="70" t="e">
        <f t="shared" si="19"/>
        <v>#N/A</v>
      </c>
      <c r="Y83" s="70">
        <f t="shared" si="20"/>
        <v>81.781393619516891</v>
      </c>
      <c r="Z83" s="78" t="e">
        <f t="shared" si="21"/>
        <v>#N/A</v>
      </c>
      <c r="AC83" s="75" t="s">
        <v>399</v>
      </c>
      <c r="AD83" s="41" t="e">
        <f t="shared" si="22"/>
        <v>#N/A</v>
      </c>
      <c r="AE83" s="41" t="e">
        <f t="shared" si="22"/>
        <v>#N/A</v>
      </c>
      <c r="AF83" s="41" t="e">
        <f t="shared" si="22"/>
        <v>#N/A</v>
      </c>
      <c r="AG83" s="41">
        <f t="shared" si="22"/>
        <v>82.133936249871468</v>
      </c>
      <c r="AH83" s="79" t="e">
        <f t="shared" si="22"/>
        <v>#N/A</v>
      </c>
    </row>
    <row r="84" spans="1:34" x14ac:dyDescent="0.3">
      <c r="A84" s="41" t="s">
        <v>400</v>
      </c>
      <c r="B84" s="41" t="s">
        <v>401</v>
      </c>
      <c r="C84" s="105">
        <v>5.2997432956490202</v>
      </c>
      <c r="D84" s="105">
        <v>943.69829247638199</v>
      </c>
      <c r="E84" s="70">
        <f t="shared" si="13"/>
        <v>1.2869297523133805</v>
      </c>
      <c r="F84" s="70">
        <f t="shared" si="13"/>
        <v>98.006428215093337</v>
      </c>
      <c r="G84" s="70">
        <f t="shared" si="14"/>
        <v>96.719498462779953</v>
      </c>
      <c r="H84" s="72" t="str">
        <f t="shared" si="10"/>
        <v>BB</v>
      </c>
      <c r="I84" s="58" t="str">
        <f t="shared" si="15"/>
        <v/>
      </c>
      <c r="J84" s="72" t="str">
        <f t="shared" si="16"/>
        <v/>
      </c>
      <c r="U84" s="75" t="s">
        <v>401</v>
      </c>
      <c r="V84" s="81" t="e">
        <f t="shared" si="17"/>
        <v>#N/A</v>
      </c>
      <c r="W84" s="70" t="e">
        <f t="shared" si="18"/>
        <v>#N/A</v>
      </c>
      <c r="X84" s="70" t="e">
        <f t="shared" si="19"/>
        <v>#N/A</v>
      </c>
      <c r="Y84" s="70">
        <f t="shared" si="20"/>
        <v>96.719498462779953</v>
      </c>
      <c r="Z84" s="78" t="e">
        <f t="shared" si="21"/>
        <v>#N/A</v>
      </c>
      <c r="AC84" s="75" t="s">
        <v>401</v>
      </c>
      <c r="AD84" s="41" t="e">
        <f t="shared" si="22"/>
        <v>#N/A</v>
      </c>
      <c r="AE84" s="41" t="e">
        <f t="shared" si="22"/>
        <v>#N/A</v>
      </c>
      <c r="AF84" s="41" t="e">
        <f t="shared" si="22"/>
        <v>#N/A</v>
      </c>
      <c r="AG84" s="41">
        <f t="shared" si="22"/>
        <v>98.006428215093337</v>
      </c>
      <c r="AH84" s="79" t="e">
        <f t="shared" si="22"/>
        <v>#N/A</v>
      </c>
    </row>
    <row r="85" spans="1:34" x14ac:dyDescent="0.3">
      <c r="A85" s="41" t="s">
        <v>402</v>
      </c>
      <c r="B85" s="41" t="s">
        <v>403</v>
      </c>
      <c r="C85" s="105">
        <v>5.8854529881950803</v>
      </c>
      <c r="D85" s="105">
        <v>839.27978655796198</v>
      </c>
      <c r="E85" s="70">
        <f t="shared" si="13"/>
        <v>1.3528281575443015</v>
      </c>
      <c r="F85" s="70">
        <f t="shared" si="13"/>
        <v>87.138055707760017</v>
      </c>
      <c r="G85" s="70">
        <f t="shared" si="14"/>
        <v>85.785227550215723</v>
      </c>
      <c r="H85" s="72" t="str">
        <f t="shared" ref="H85:H104" si="23">_xlfn.IFS(AND(E85&lt;$R$15,F85&lt;$S$11),"No amplification",G85&gt;$S$36,"BB",G85&lt;$S$33,"AA",AND(G85&lt;$S$36,G85&gt;$S$33),"AB")</f>
        <v>BB</v>
      </c>
      <c r="I85" s="58" t="str">
        <f t="shared" si="15"/>
        <v/>
      </c>
      <c r="J85" s="72" t="str">
        <f t="shared" si="16"/>
        <v/>
      </c>
      <c r="U85" s="75" t="s">
        <v>403</v>
      </c>
      <c r="V85" s="81" t="e">
        <f t="shared" si="17"/>
        <v>#N/A</v>
      </c>
      <c r="W85" s="70" t="e">
        <f t="shared" si="18"/>
        <v>#N/A</v>
      </c>
      <c r="X85" s="70" t="e">
        <f t="shared" si="19"/>
        <v>#N/A</v>
      </c>
      <c r="Y85" s="70">
        <f t="shared" si="20"/>
        <v>85.785227550215723</v>
      </c>
      <c r="Z85" s="78" t="e">
        <f t="shared" si="21"/>
        <v>#N/A</v>
      </c>
      <c r="AC85" s="75" t="s">
        <v>403</v>
      </c>
      <c r="AD85" s="41" t="e">
        <f t="shared" si="22"/>
        <v>#N/A</v>
      </c>
      <c r="AE85" s="41" t="e">
        <f t="shared" si="22"/>
        <v>#N/A</v>
      </c>
      <c r="AF85" s="41" t="e">
        <f t="shared" si="22"/>
        <v>#N/A</v>
      </c>
      <c r="AG85" s="41">
        <f t="shared" si="22"/>
        <v>87.138055707760017</v>
      </c>
      <c r="AH85" s="79" t="e">
        <f t="shared" si="22"/>
        <v>#N/A</v>
      </c>
    </row>
    <row r="86" spans="1:34" x14ac:dyDescent="0.3">
      <c r="A86" s="41" t="s">
        <v>404</v>
      </c>
      <c r="B86" s="41" t="s">
        <v>405</v>
      </c>
      <c r="C86" s="105">
        <v>3.6251178622201201</v>
      </c>
      <c r="D86" s="105">
        <v>831.42343569184902</v>
      </c>
      <c r="E86" s="70">
        <f t="shared" si="13"/>
        <v>1.0985170508906086</v>
      </c>
      <c r="F86" s="70">
        <f t="shared" si="13"/>
        <v>86.320329510567191</v>
      </c>
      <c r="G86" s="70">
        <f t="shared" si="14"/>
        <v>85.221812459676585</v>
      </c>
      <c r="H86" s="72" t="str">
        <f t="shared" si="23"/>
        <v>BB</v>
      </c>
      <c r="I86" s="58" t="str">
        <f t="shared" si="15"/>
        <v/>
      </c>
      <c r="J86" s="72" t="str">
        <f t="shared" si="16"/>
        <v/>
      </c>
      <c r="U86" s="75" t="s">
        <v>405</v>
      </c>
      <c r="V86" s="81" t="e">
        <f t="shared" si="17"/>
        <v>#N/A</v>
      </c>
      <c r="W86" s="70" t="e">
        <f t="shared" si="18"/>
        <v>#N/A</v>
      </c>
      <c r="X86" s="70" t="e">
        <f t="shared" si="19"/>
        <v>#N/A</v>
      </c>
      <c r="Y86" s="70">
        <f t="shared" si="20"/>
        <v>85.221812459676585</v>
      </c>
      <c r="Z86" s="78" t="e">
        <f t="shared" si="21"/>
        <v>#N/A</v>
      </c>
      <c r="AC86" s="75" t="s">
        <v>405</v>
      </c>
      <c r="AD86" s="41" t="e">
        <f t="shared" si="22"/>
        <v>#N/A</v>
      </c>
      <c r="AE86" s="41" t="e">
        <f t="shared" si="22"/>
        <v>#N/A</v>
      </c>
      <c r="AF86" s="41" t="e">
        <f t="shared" si="22"/>
        <v>#N/A</v>
      </c>
      <c r="AG86" s="41">
        <f t="shared" si="22"/>
        <v>86.320329510567191</v>
      </c>
      <c r="AH86" s="79" t="e">
        <f t="shared" si="22"/>
        <v>#N/A</v>
      </c>
    </row>
    <row r="87" spans="1:34" x14ac:dyDescent="0.3">
      <c r="A87" s="41" t="s">
        <v>5</v>
      </c>
      <c r="B87" s="41" t="s">
        <v>406</v>
      </c>
      <c r="C87" s="105">
        <v>0.34916884299218498</v>
      </c>
      <c r="D87" s="105">
        <v>781.331400079123</v>
      </c>
      <c r="E87" s="70">
        <f t="shared" si="13"/>
        <v>0.7299388649184787</v>
      </c>
      <c r="F87" s="70">
        <f t="shared" si="13"/>
        <v>81.106513263138268</v>
      </c>
      <c r="G87" s="70">
        <f t="shared" si="14"/>
        <v>80.376574398219788</v>
      </c>
      <c r="H87" s="72" t="str">
        <f t="shared" si="23"/>
        <v>BB</v>
      </c>
      <c r="I87" s="58" t="str">
        <f t="shared" si="15"/>
        <v/>
      </c>
      <c r="J87" s="72" t="str">
        <f t="shared" si="16"/>
        <v/>
      </c>
      <c r="U87" s="75" t="s">
        <v>406</v>
      </c>
      <c r="V87" s="81" t="e">
        <f t="shared" si="17"/>
        <v>#N/A</v>
      </c>
      <c r="W87" s="70" t="e">
        <f t="shared" si="18"/>
        <v>#N/A</v>
      </c>
      <c r="X87" s="70" t="e">
        <f t="shared" si="19"/>
        <v>#N/A</v>
      </c>
      <c r="Y87" s="70">
        <f t="shared" si="20"/>
        <v>80.376574398219788</v>
      </c>
      <c r="Z87" s="78" t="e">
        <f t="shared" si="21"/>
        <v>#N/A</v>
      </c>
      <c r="AC87" s="75" t="s">
        <v>406</v>
      </c>
      <c r="AD87" s="41" t="e">
        <f t="shared" si="22"/>
        <v>#N/A</v>
      </c>
      <c r="AE87" s="41" t="e">
        <f t="shared" si="22"/>
        <v>#N/A</v>
      </c>
      <c r="AF87" s="41" t="e">
        <f t="shared" si="22"/>
        <v>#N/A</v>
      </c>
      <c r="AG87" s="41">
        <f t="shared" si="22"/>
        <v>81.106513263138268</v>
      </c>
      <c r="AH87" s="79" t="e">
        <f t="shared" si="22"/>
        <v>#N/A</v>
      </c>
    </row>
    <row r="88" spans="1:34" x14ac:dyDescent="0.3">
      <c r="A88" s="41" t="s">
        <v>407</v>
      </c>
      <c r="B88" s="41" t="s">
        <v>408</v>
      </c>
      <c r="C88" s="105">
        <v>0.93256615994141601</v>
      </c>
      <c r="D88" s="105">
        <v>726.01155473981601</v>
      </c>
      <c r="E88" s="70">
        <f t="shared" si="13"/>
        <v>0.79557710395091408</v>
      </c>
      <c r="F88" s="70">
        <f t="shared" si="13"/>
        <v>75.34856182620247</v>
      </c>
      <c r="G88" s="70">
        <f t="shared" si="14"/>
        <v>74.552984722251551</v>
      </c>
      <c r="H88" s="72" t="str">
        <f t="shared" si="23"/>
        <v>BB</v>
      </c>
      <c r="I88" s="58" t="str">
        <f t="shared" si="15"/>
        <v/>
      </c>
      <c r="J88" s="72" t="str">
        <f t="shared" si="16"/>
        <v/>
      </c>
      <c r="U88" s="75" t="s">
        <v>408</v>
      </c>
      <c r="V88" s="81" t="e">
        <f t="shared" si="17"/>
        <v>#N/A</v>
      </c>
      <c r="W88" s="70" t="e">
        <f t="shared" si="18"/>
        <v>#N/A</v>
      </c>
      <c r="X88" s="70" t="e">
        <f t="shared" si="19"/>
        <v>#N/A</v>
      </c>
      <c r="Y88" s="70">
        <f t="shared" si="20"/>
        <v>74.552984722251551</v>
      </c>
      <c r="Z88" s="78" t="e">
        <f t="shared" si="21"/>
        <v>#N/A</v>
      </c>
      <c r="AC88" s="75" t="s">
        <v>408</v>
      </c>
      <c r="AD88" s="41" t="e">
        <f t="shared" si="22"/>
        <v>#N/A</v>
      </c>
      <c r="AE88" s="41" t="e">
        <f t="shared" si="22"/>
        <v>#N/A</v>
      </c>
      <c r="AF88" s="41" t="e">
        <f t="shared" si="22"/>
        <v>#N/A</v>
      </c>
      <c r="AG88" s="41">
        <f t="shared" si="22"/>
        <v>75.34856182620247</v>
      </c>
      <c r="AH88" s="79" t="e">
        <f t="shared" si="22"/>
        <v>#N/A</v>
      </c>
    </row>
    <row r="89" spans="1:34" x14ac:dyDescent="0.3">
      <c r="A89" s="41" t="s">
        <v>409</v>
      </c>
      <c r="B89" s="41" t="s">
        <v>410</v>
      </c>
      <c r="C89" s="105">
        <v>-2.9850343593534499</v>
      </c>
      <c r="D89" s="105">
        <v>676.636664366628</v>
      </c>
      <c r="E89" s="70">
        <f t="shared" si="13"/>
        <v>0.35480648014386867</v>
      </c>
      <c r="F89" s="70">
        <f t="shared" si="13"/>
        <v>70.20938945091676</v>
      </c>
      <c r="G89" s="70">
        <f t="shared" si="14"/>
        <v>69.854582970772896</v>
      </c>
      <c r="H89" s="72" t="str">
        <f t="shared" si="23"/>
        <v>BB</v>
      </c>
      <c r="I89" s="58" t="str">
        <f t="shared" si="15"/>
        <v/>
      </c>
      <c r="J89" s="72" t="str">
        <f t="shared" si="16"/>
        <v/>
      </c>
      <c r="U89" s="75" t="s">
        <v>410</v>
      </c>
      <c r="V89" s="81" t="e">
        <f t="shared" si="17"/>
        <v>#N/A</v>
      </c>
      <c r="W89" s="70" t="e">
        <f t="shared" si="18"/>
        <v>#N/A</v>
      </c>
      <c r="X89" s="70" t="e">
        <f t="shared" si="19"/>
        <v>#N/A</v>
      </c>
      <c r="Y89" s="70">
        <f t="shared" si="20"/>
        <v>69.854582970772896</v>
      </c>
      <c r="Z89" s="78" t="e">
        <f t="shared" si="21"/>
        <v>#N/A</v>
      </c>
      <c r="AC89" s="75" t="s">
        <v>410</v>
      </c>
      <c r="AD89" s="41" t="e">
        <f t="shared" si="22"/>
        <v>#N/A</v>
      </c>
      <c r="AE89" s="41" t="e">
        <f t="shared" si="22"/>
        <v>#N/A</v>
      </c>
      <c r="AF89" s="41" t="e">
        <f t="shared" si="22"/>
        <v>#N/A</v>
      </c>
      <c r="AG89" s="41">
        <f t="shared" si="22"/>
        <v>70.20938945091676</v>
      </c>
      <c r="AH89" s="79" t="e">
        <f t="shared" si="22"/>
        <v>#N/A</v>
      </c>
    </row>
    <row r="90" spans="1:34" x14ac:dyDescent="0.3">
      <c r="A90" s="41" t="s">
        <v>411</v>
      </c>
      <c r="B90" s="41" t="s">
        <v>412</v>
      </c>
      <c r="C90" s="105">
        <v>-2.5480409020110502</v>
      </c>
      <c r="D90" s="105">
        <v>615.67528906978498</v>
      </c>
      <c r="E90" s="70">
        <f t="shared" si="13"/>
        <v>0.40397276900965529</v>
      </c>
      <c r="F90" s="70">
        <f t="shared" si="13"/>
        <v>63.86424086391176</v>
      </c>
      <c r="G90" s="70">
        <f t="shared" si="14"/>
        <v>63.460268094902105</v>
      </c>
      <c r="H90" s="72" t="str">
        <f t="shared" si="23"/>
        <v>BB</v>
      </c>
      <c r="I90" s="58" t="str">
        <f t="shared" si="15"/>
        <v/>
      </c>
      <c r="J90" s="72" t="str">
        <f t="shared" si="16"/>
        <v/>
      </c>
      <c r="U90" s="75" t="s">
        <v>412</v>
      </c>
      <c r="V90" s="81" t="e">
        <f t="shared" si="17"/>
        <v>#N/A</v>
      </c>
      <c r="W90" s="70" t="e">
        <f t="shared" si="18"/>
        <v>#N/A</v>
      </c>
      <c r="X90" s="70" t="e">
        <f t="shared" si="19"/>
        <v>#N/A</v>
      </c>
      <c r="Y90" s="70">
        <f t="shared" si="20"/>
        <v>63.460268094902105</v>
      </c>
      <c r="Z90" s="78" t="e">
        <f t="shared" si="21"/>
        <v>#N/A</v>
      </c>
      <c r="AC90" s="75" t="s">
        <v>412</v>
      </c>
      <c r="AD90" s="41" t="e">
        <f t="shared" si="22"/>
        <v>#N/A</v>
      </c>
      <c r="AE90" s="41" t="e">
        <f t="shared" si="22"/>
        <v>#N/A</v>
      </c>
      <c r="AF90" s="41" t="e">
        <f t="shared" si="22"/>
        <v>#N/A</v>
      </c>
      <c r="AG90" s="41">
        <f t="shared" si="22"/>
        <v>63.86424086391176</v>
      </c>
      <c r="AH90" s="79" t="e">
        <f t="shared" si="22"/>
        <v>#N/A</v>
      </c>
    </row>
    <row r="91" spans="1:34" x14ac:dyDescent="0.3">
      <c r="A91" s="41" t="s">
        <v>413</v>
      </c>
      <c r="B91" s="41" t="s">
        <v>414</v>
      </c>
      <c r="C91" s="105">
        <v>356.84897508804801</v>
      </c>
      <c r="D91" s="105">
        <v>441.66853476575898</v>
      </c>
      <c r="E91" s="70">
        <f t="shared" si="13"/>
        <v>40.839858498584178</v>
      </c>
      <c r="F91" s="70">
        <f t="shared" si="13"/>
        <v>45.752793971100353</v>
      </c>
      <c r="G91" s="70">
        <f t="shared" si="14"/>
        <v>4.9129354725161747</v>
      </c>
      <c r="H91" s="72" t="str">
        <f t="shared" si="23"/>
        <v>AB</v>
      </c>
      <c r="I91" s="58" t="str">
        <f t="shared" si="15"/>
        <v/>
      </c>
      <c r="J91" s="72" t="str">
        <f t="shared" si="16"/>
        <v/>
      </c>
      <c r="U91" s="75" t="s">
        <v>414</v>
      </c>
      <c r="V91" s="81" t="e">
        <f t="shared" si="17"/>
        <v>#N/A</v>
      </c>
      <c r="W91" s="70" t="e">
        <f t="shared" si="18"/>
        <v>#N/A</v>
      </c>
      <c r="X91" s="70">
        <f t="shared" si="19"/>
        <v>4.9129354725161747</v>
      </c>
      <c r="Y91" s="70" t="e">
        <f t="shared" si="20"/>
        <v>#N/A</v>
      </c>
      <c r="Z91" s="78" t="e">
        <f t="shared" si="21"/>
        <v>#N/A</v>
      </c>
      <c r="AC91" s="75" t="s">
        <v>414</v>
      </c>
      <c r="AD91" s="41" t="e">
        <f t="shared" si="22"/>
        <v>#N/A</v>
      </c>
      <c r="AE91" s="41" t="e">
        <f t="shared" si="22"/>
        <v>#N/A</v>
      </c>
      <c r="AF91" s="41">
        <f t="shared" si="22"/>
        <v>45.752793971100353</v>
      </c>
      <c r="AG91" s="41" t="e">
        <f t="shared" si="22"/>
        <v>#N/A</v>
      </c>
      <c r="AH91" s="79" t="e">
        <f t="shared" si="22"/>
        <v>#N/A</v>
      </c>
    </row>
    <row r="92" spans="1:34" x14ac:dyDescent="0.3">
      <c r="A92" s="41" t="s">
        <v>415</v>
      </c>
      <c r="B92" s="41" t="s">
        <v>416</v>
      </c>
      <c r="C92" s="105">
        <v>309.38603799938198</v>
      </c>
      <c r="D92" s="105">
        <v>374.71994836541103</v>
      </c>
      <c r="E92" s="70">
        <f t="shared" si="13"/>
        <v>35.499786613957369</v>
      </c>
      <c r="F92" s="70">
        <f t="shared" si="13"/>
        <v>38.7844681035875</v>
      </c>
      <c r="G92" s="70">
        <f t="shared" si="14"/>
        <v>3.2846814896301311</v>
      </c>
      <c r="H92" s="72" t="str">
        <f t="shared" si="23"/>
        <v>AB</v>
      </c>
      <c r="I92" s="58" t="str">
        <f t="shared" si="15"/>
        <v/>
      </c>
      <c r="J92" s="72" t="str">
        <f t="shared" si="16"/>
        <v/>
      </c>
      <c r="U92" s="75" t="s">
        <v>416</v>
      </c>
      <c r="V92" s="81" t="e">
        <f t="shared" si="17"/>
        <v>#N/A</v>
      </c>
      <c r="W92" s="70" t="e">
        <f t="shared" si="18"/>
        <v>#N/A</v>
      </c>
      <c r="X92" s="70">
        <f t="shared" si="19"/>
        <v>3.2846814896301311</v>
      </c>
      <c r="Y92" s="70" t="e">
        <f t="shared" si="20"/>
        <v>#N/A</v>
      </c>
      <c r="Z92" s="78" t="e">
        <f t="shared" si="21"/>
        <v>#N/A</v>
      </c>
      <c r="AC92" s="75" t="s">
        <v>416</v>
      </c>
      <c r="AD92" s="41" t="e">
        <f t="shared" si="22"/>
        <v>#N/A</v>
      </c>
      <c r="AE92" s="41" t="e">
        <f t="shared" si="22"/>
        <v>#N/A</v>
      </c>
      <c r="AF92" s="41">
        <f t="shared" si="22"/>
        <v>38.7844681035875</v>
      </c>
      <c r="AG92" s="41" t="e">
        <f t="shared" si="22"/>
        <v>#N/A</v>
      </c>
      <c r="AH92" s="79" t="e">
        <f t="shared" si="22"/>
        <v>#N/A</v>
      </c>
    </row>
    <row r="93" spans="1:34" x14ac:dyDescent="0.3">
      <c r="A93" s="41" t="s">
        <v>417</v>
      </c>
      <c r="B93" s="41" t="s">
        <v>418</v>
      </c>
      <c r="C93" s="105">
        <v>3.6548423283061302</v>
      </c>
      <c r="D93" s="105">
        <v>621.636871141906</v>
      </c>
      <c r="E93" s="70">
        <f t="shared" si="13"/>
        <v>1.1018613611117591</v>
      </c>
      <c r="F93" s="70">
        <f t="shared" si="13"/>
        <v>64.484750553482229</v>
      </c>
      <c r="G93" s="70">
        <f t="shared" si="14"/>
        <v>63.38288919237047</v>
      </c>
      <c r="H93" s="72" t="str">
        <f t="shared" si="23"/>
        <v>BB</v>
      </c>
      <c r="I93" s="58" t="str">
        <f t="shared" si="15"/>
        <v/>
      </c>
      <c r="J93" s="72" t="str">
        <f t="shared" si="16"/>
        <v/>
      </c>
      <c r="U93" s="75" t="s">
        <v>418</v>
      </c>
      <c r="V93" s="81" t="e">
        <f t="shared" si="17"/>
        <v>#N/A</v>
      </c>
      <c r="W93" s="70" t="e">
        <f t="shared" si="18"/>
        <v>#N/A</v>
      </c>
      <c r="X93" s="70" t="e">
        <f t="shared" si="19"/>
        <v>#N/A</v>
      </c>
      <c r="Y93" s="70">
        <f t="shared" si="20"/>
        <v>63.38288919237047</v>
      </c>
      <c r="Z93" s="78" t="e">
        <f t="shared" si="21"/>
        <v>#N/A</v>
      </c>
      <c r="AC93" s="75" t="s">
        <v>418</v>
      </c>
      <c r="AD93" s="41" t="e">
        <f t="shared" si="22"/>
        <v>#N/A</v>
      </c>
      <c r="AE93" s="41" t="e">
        <f t="shared" si="22"/>
        <v>#N/A</v>
      </c>
      <c r="AF93" s="41" t="e">
        <f t="shared" si="22"/>
        <v>#N/A</v>
      </c>
      <c r="AG93" s="41">
        <f t="shared" si="22"/>
        <v>64.484750553482229</v>
      </c>
      <c r="AH93" s="79" t="e">
        <f t="shared" si="22"/>
        <v>#N/A</v>
      </c>
    </row>
    <row r="94" spans="1:34" x14ac:dyDescent="0.3">
      <c r="A94" s="41" t="s">
        <v>419</v>
      </c>
      <c r="B94" s="41" t="s">
        <v>420</v>
      </c>
      <c r="C94" s="105">
        <v>0.46853151206687499</v>
      </c>
      <c r="D94" s="105">
        <v>565.67840201582601</v>
      </c>
      <c r="E94" s="70">
        <f t="shared" si="13"/>
        <v>0.74336840114816927</v>
      </c>
      <c r="F94" s="70">
        <f t="shared" si="13"/>
        <v>58.660328128998366</v>
      </c>
      <c r="G94" s="70">
        <f t="shared" si="14"/>
        <v>57.916959727850198</v>
      </c>
      <c r="H94" s="72" t="str">
        <f t="shared" si="23"/>
        <v>BB</v>
      </c>
      <c r="I94" s="58" t="str">
        <f t="shared" si="15"/>
        <v/>
      </c>
      <c r="J94" s="72" t="str">
        <f t="shared" si="16"/>
        <v/>
      </c>
      <c r="U94" s="75" t="s">
        <v>420</v>
      </c>
      <c r="V94" s="81" t="e">
        <f t="shared" si="17"/>
        <v>#N/A</v>
      </c>
      <c r="W94" s="70" t="e">
        <f t="shared" si="18"/>
        <v>#N/A</v>
      </c>
      <c r="X94" s="70" t="e">
        <f t="shared" si="19"/>
        <v>#N/A</v>
      </c>
      <c r="Y94" s="70">
        <f t="shared" si="20"/>
        <v>57.916959727850198</v>
      </c>
      <c r="Z94" s="78" t="e">
        <f t="shared" si="21"/>
        <v>#N/A</v>
      </c>
      <c r="AC94" s="75" t="s">
        <v>420</v>
      </c>
      <c r="AD94" s="41" t="e">
        <f t="shared" si="22"/>
        <v>#N/A</v>
      </c>
      <c r="AE94" s="41" t="e">
        <f t="shared" si="22"/>
        <v>#N/A</v>
      </c>
      <c r="AF94" s="41" t="e">
        <f t="shared" si="22"/>
        <v>#N/A</v>
      </c>
      <c r="AG94" s="41">
        <f t="shared" si="22"/>
        <v>58.660328128998366</v>
      </c>
      <c r="AH94" s="79" t="e">
        <f t="shared" si="22"/>
        <v>#N/A</v>
      </c>
    </row>
    <row r="95" spans="1:34" x14ac:dyDescent="0.3">
      <c r="A95" s="41" t="s">
        <v>421</v>
      </c>
      <c r="B95" s="41" t="s">
        <v>422</v>
      </c>
      <c r="C95" s="105">
        <v>-7.2806999369276995E-2</v>
      </c>
      <c r="D95" s="105">
        <v>640.23867853236197</v>
      </c>
      <c r="E95" s="70">
        <f t="shared" si="13"/>
        <v>0.6824622132402105</v>
      </c>
      <c r="F95" s="70">
        <f t="shared" si="13"/>
        <v>66.420914744407284</v>
      </c>
      <c r="G95" s="70">
        <f t="shared" si="14"/>
        <v>65.73845253116707</v>
      </c>
      <c r="H95" s="72" t="str">
        <f t="shared" si="23"/>
        <v>BB</v>
      </c>
      <c r="I95" s="58" t="str">
        <f t="shared" si="15"/>
        <v/>
      </c>
      <c r="J95" s="72" t="str">
        <f t="shared" si="16"/>
        <v/>
      </c>
      <c r="U95" s="75" t="s">
        <v>422</v>
      </c>
      <c r="V95" s="81" t="e">
        <f t="shared" si="17"/>
        <v>#N/A</v>
      </c>
      <c r="W95" s="70" t="e">
        <f t="shared" si="18"/>
        <v>#N/A</v>
      </c>
      <c r="X95" s="70" t="e">
        <f t="shared" si="19"/>
        <v>#N/A</v>
      </c>
      <c r="Y95" s="70">
        <f t="shared" si="20"/>
        <v>65.73845253116707</v>
      </c>
      <c r="Z95" s="78" t="e">
        <f t="shared" si="21"/>
        <v>#N/A</v>
      </c>
      <c r="AC95" s="75" t="s">
        <v>422</v>
      </c>
      <c r="AD95" s="41" t="e">
        <f t="shared" si="22"/>
        <v>#N/A</v>
      </c>
      <c r="AE95" s="41" t="e">
        <f t="shared" si="22"/>
        <v>#N/A</v>
      </c>
      <c r="AF95" s="41" t="e">
        <f t="shared" si="22"/>
        <v>#N/A</v>
      </c>
      <c r="AG95" s="41">
        <f t="shared" si="22"/>
        <v>66.420914744407284</v>
      </c>
      <c r="AH95" s="79" t="e">
        <f t="shared" si="22"/>
        <v>#N/A</v>
      </c>
    </row>
    <row r="96" spans="1:34" x14ac:dyDescent="0.3">
      <c r="A96" s="41" t="s">
        <v>423</v>
      </c>
      <c r="B96" s="41" t="s">
        <v>424</v>
      </c>
      <c r="C96" s="105">
        <v>385.09085975924302</v>
      </c>
      <c r="D96" s="105">
        <v>460.75320626585898</v>
      </c>
      <c r="E96" s="70">
        <f t="shared" si="13"/>
        <v>44.017362958954678</v>
      </c>
      <c r="F96" s="70">
        <f t="shared" si="13"/>
        <v>47.739216944871174</v>
      </c>
      <c r="G96" s="70">
        <f t="shared" si="14"/>
        <v>3.7218539859164963</v>
      </c>
      <c r="H96" s="72" t="str">
        <f t="shared" si="23"/>
        <v>AB</v>
      </c>
      <c r="I96" s="58" t="str">
        <f t="shared" si="15"/>
        <v/>
      </c>
      <c r="J96" s="72" t="str">
        <f t="shared" si="16"/>
        <v/>
      </c>
      <c r="U96" s="75" t="s">
        <v>424</v>
      </c>
      <c r="V96" s="81" t="e">
        <f t="shared" si="17"/>
        <v>#N/A</v>
      </c>
      <c r="W96" s="70" t="e">
        <f t="shared" si="18"/>
        <v>#N/A</v>
      </c>
      <c r="X96" s="70">
        <f t="shared" si="19"/>
        <v>3.7218539859164963</v>
      </c>
      <c r="Y96" s="70" t="e">
        <f t="shared" si="20"/>
        <v>#N/A</v>
      </c>
      <c r="Z96" s="78" t="e">
        <f t="shared" si="21"/>
        <v>#N/A</v>
      </c>
      <c r="AC96" s="75" t="s">
        <v>424</v>
      </c>
      <c r="AD96" s="41" t="e">
        <f t="shared" si="22"/>
        <v>#N/A</v>
      </c>
      <c r="AE96" s="41" t="e">
        <f t="shared" si="22"/>
        <v>#N/A</v>
      </c>
      <c r="AF96" s="41">
        <f t="shared" si="22"/>
        <v>47.739216944871174</v>
      </c>
      <c r="AG96" s="41" t="e">
        <f t="shared" si="22"/>
        <v>#N/A</v>
      </c>
      <c r="AH96" s="79" t="e">
        <f t="shared" si="22"/>
        <v>#N/A</v>
      </c>
    </row>
    <row r="97" spans="1:34" x14ac:dyDescent="0.3">
      <c r="A97" s="41" t="s">
        <v>425</v>
      </c>
      <c r="B97" s="41" t="s">
        <v>426</v>
      </c>
      <c r="C97" s="105">
        <v>0.37771054029644802</v>
      </c>
      <c r="D97" s="105">
        <v>742.77550739877302</v>
      </c>
      <c r="E97" s="70">
        <f t="shared" si="13"/>
        <v>0.73315010140452452</v>
      </c>
      <c r="F97" s="70">
        <f t="shared" si="13"/>
        <v>77.093433394611935</v>
      </c>
      <c r="G97" s="70">
        <f t="shared" si="14"/>
        <v>76.360283293207416</v>
      </c>
      <c r="H97" s="72" t="str">
        <f t="shared" si="23"/>
        <v>BB</v>
      </c>
      <c r="I97" s="58" t="str">
        <f t="shared" si="15"/>
        <v/>
      </c>
      <c r="J97" s="72" t="str">
        <f t="shared" si="16"/>
        <v/>
      </c>
      <c r="U97" s="75" t="s">
        <v>426</v>
      </c>
      <c r="V97" s="81" t="e">
        <f t="shared" si="17"/>
        <v>#N/A</v>
      </c>
      <c r="W97" s="70" t="e">
        <f t="shared" si="18"/>
        <v>#N/A</v>
      </c>
      <c r="X97" s="70" t="e">
        <f t="shared" si="19"/>
        <v>#N/A</v>
      </c>
      <c r="Y97" s="70">
        <f t="shared" si="20"/>
        <v>76.360283293207416</v>
      </c>
      <c r="Z97" s="78" t="e">
        <f t="shared" si="21"/>
        <v>#N/A</v>
      </c>
      <c r="AC97" s="75" t="s">
        <v>426</v>
      </c>
      <c r="AD97" s="41" t="e">
        <f t="shared" si="22"/>
        <v>#N/A</v>
      </c>
      <c r="AE97" s="41" t="e">
        <f t="shared" si="22"/>
        <v>#N/A</v>
      </c>
      <c r="AF97" s="41" t="e">
        <f t="shared" si="22"/>
        <v>#N/A</v>
      </c>
      <c r="AG97" s="41">
        <f t="shared" si="22"/>
        <v>77.093433394611935</v>
      </c>
      <c r="AH97" s="79" t="e">
        <f t="shared" si="22"/>
        <v>#N/A</v>
      </c>
    </row>
    <row r="98" spans="1:34" x14ac:dyDescent="0.3">
      <c r="A98" s="41" t="s">
        <v>427</v>
      </c>
      <c r="B98" s="41" t="s">
        <v>428</v>
      </c>
      <c r="C98" s="105">
        <v>0.23858127111907401</v>
      </c>
      <c r="D98" s="105">
        <v>784.75517454470901</v>
      </c>
      <c r="E98" s="70">
        <f t="shared" si="13"/>
        <v>0.71749661798703523</v>
      </c>
      <c r="F98" s="70">
        <f t="shared" si="13"/>
        <v>81.462875920751429</v>
      </c>
      <c r="G98" s="70">
        <f t="shared" si="14"/>
        <v>80.745379302764391</v>
      </c>
      <c r="H98" s="72" t="str">
        <f t="shared" si="23"/>
        <v>BB</v>
      </c>
      <c r="I98" s="58" t="str">
        <f t="shared" si="15"/>
        <v/>
      </c>
      <c r="J98" s="72" t="str">
        <f t="shared" si="16"/>
        <v/>
      </c>
      <c r="U98" s="75" t="s">
        <v>428</v>
      </c>
      <c r="V98" s="81" t="e">
        <f t="shared" si="17"/>
        <v>#N/A</v>
      </c>
      <c r="W98" s="70" t="e">
        <f t="shared" si="18"/>
        <v>#N/A</v>
      </c>
      <c r="X98" s="70" t="e">
        <f t="shared" si="19"/>
        <v>#N/A</v>
      </c>
      <c r="Y98" s="70">
        <f t="shared" si="20"/>
        <v>80.745379302764391</v>
      </c>
      <c r="Z98" s="78" t="e">
        <f t="shared" si="21"/>
        <v>#N/A</v>
      </c>
      <c r="AC98" s="75" t="s">
        <v>428</v>
      </c>
      <c r="AD98" s="41" t="e">
        <f t="shared" si="22"/>
        <v>#N/A</v>
      </c>
      <c r="AE98" s="41" t="e">
        <f t="shared" si="22"/>
        <v>#N/A</v>
      </c>
      <c r="AF98" s="41" t="e">
        <f t="shared" si="22"/>
        <v>#N/A</v>
      </c>
      <c r="AG98" s="41">
        <f t="shared" si="22"/>
        <v>81.462875920751429</v>
      </c>
      <c r="AH98" s="79" t="e">
        <f t="shared" si="22"/>
        <v>#N/A</v>
      </c>
    </row>
    <row r="99" spans="1:34" x14ac:dyDescent="0.3">
      <c r="A99" s="41" t="s">
        <v>429</v>
      </c>
      <c r="B99" s="41" t="s">
        <v>430</v>
      </c>
      <c r="C99" s="105">
        <v>-1.2504567027776801</v>
      </c>
      <c r="D99" s="105">
        <v>597.96058454165495</v>
      </c>
      <c r="E99" s="70">
        <f t="shared" si="13"/>
        <v>0.54996442745501439</v>
      </c>
      <c r="F99" s="70">
        <f t="shared" si="13"/>
        <v>62.020410539242285</v>
      </c>
      <c r="G99" s="70">
        <f t="shared" si="14"/>
        <v>61.470446111787268</v>
      </c>
      <c r="H99" s="72" t="str">
        <f t="shared" si="23"/>
        <v>BB</v>
      </c>
      <c r="I99" s="58" t="str">
        <f t="shared" si="15"/>
        <v/>
      </c>
      <c r="J99" s="72" t="str">
        <f t="shared" si="16"/>
        <v/>
      </c>
      <c r="U99" s="75" t="s">
        <v>430</v>
      </c>
      <c r="V99" s="81" t="e">
        <f t="shared" si="17"/>
        <v>#N/A</v>
      </c>
      <c r="W99" s="70" t="e">
        <f t="shared" si="18"/>
        <v>#N/A</v>
      </c>
      <c r="X99" s="70" t="e">
        <f t="shared" si="19"/>
        <v>#N/A</v>
      </c>
      <c r="Y99" s="70">
        <f t="shared" si="20"/>
        <v>61.470446111787268</v>
      </c>
      <c r="Z99" s="78" t="e">
        <f t="shared" si="21"/>
        <v>#N/A</v>
      </c>
      <c r="AC99" s="75" t="s">
        <v>430</v>
      </c>
      <c r="AD99" s="41" t="e">
        <f t="shared" si="22"/>
        <v>#N/A</v>
      </c>
      <c r="AE99" s="41" t="e">
        <f t="shared" si="22"/>
        <v>#N/A</v>
      </c>
      <c r="AF99" s="41" t="e">
        <f t="shared" si="22"/>
        <v>#N/A</v>
      </c>
      <c r="AG99" s="41">
        <f t="shared" si="22"/>
        <v>62.020410539242285</v>
      </c>
      <c r="AH99" s="79" t="e">
        <f t="shared" si="22"/>
        <v>#N/A</v>
      </c>
    </row>
    <row r="100" spans="1:34" x14ac:dyDescent="0.3">
      <c r="A100" s="41" t="s">
        <v>431</v>
      </c>
      <c r="B100" s="41" t="s">
        <v>432</v>
      </c>
      <c r="C100" s="105">
        <v>-3.7656872623497302</v>
      </c>
      <c r="D100" s="105">
        <v>527.05488884955798</v>
      </c>
      <c r="E100" s="70">
        <f t="shared" si="13"/>
        <v>0.266974945168377</v>
      </c>
      <c r="F100" s="70">
        <f t="shared" si="13"/>
        <v>54.640210000121336</v>
      </c>
      <c r="G100" s="70">
        <f t="shared" si="14"/>
        <v>54.373235054952957</v>
      </c>
      <c r="H100" s="72" t="str">
        <f t="shared" si="23"/>
        <v>BB</v>
      </c>
      <c r="I100" s="58" t="str">
        <f t="shared" si="15"/>
        <v/>
      </c>
      <c r="J100" s="72" t="str">
        <f t="shared" si="16"/>
        <v/>
      </c>
      <c r="U100" s="75" t="s">
        <v>432</v>
      </c>
      <c r="V100" s="81" t="e">
        <f t="shared" si="17"/>
        <v>#N/A</v>
      </c>
      <c r="W100" s="70" t="e">
        <f t="shared" si="18"/>
        <v>#N/A</v>
      </c>
      <c r="X100" s="70" t="e">
        <f t="shared" si="19"/>
        <v>#N/A</v>
      </c>
      <c r="Y100" s="70">
        <f t="shared" si="20"/>
        <v>54.373235054952957</v>
      </c>
      <c r="Z100" s="78" t="e">
        <f t="shared" si="21"/>
        <v>#N/A</v>
      </c>
      <c r="AC100" s="75" t="s">
        <v>432</v>
      </c>
      <c r="AD100" s="41" t="e">
        <f t="shared" si="22"/>
        <v>#N/A</v>
      </c>
      <c r="AE100" s="41" t="e">
        <f t="shared" si="22"/>
        <v>#N/A</v>
      </c>
      <c r="AF100" s="41" t="e">
        <f t="shared" si="22"/>
        <v>#N/A</v>
      </c>
      <c r="AG100" s="41">
        <f t="shared" si="22"/>
        <v>54.640210000121336</v>
      </c>
      <c r="AH100" s="79" t="e">
        <f t="shared" si="22"/>
        <v>#N/A</v>
      </c>
    </row>
    <row r="101" spans="1:34" x14ac:dyDescent="0.3">
      <c r="A101" s="41" t="s">
        <v>433</v>
      </c>
      <c r="B101" s="41" t="s">
        <v>434</v>
      </c>
      <c r="C101" s="105">
        <v>8.41691874967273</v>
      </c>
      <c r="D101" s="105">
        <v>646.71071669646506</v>
      </c>
      <c r="E101" s="70">
        <f t="shared" si="13"/>
        <v>1.6376442681551695</v>
      </c>
      <c r="F101" s="70">
        <f t="shared" si="13"/>
        <v>67.094555120990577</v>
      </c>
      <c r="G101" s="70">
        <f t="shared" si="14"/>
        <v>65.456910852835406</v>
      </c>
      <c r="H101" s="72" t="str">
        <f t="shared" si="23"/>
        <v>BB</v>
      </c>
      <c r="I101" s="58" t="str">
        <f t="shared" si="15"/>
        <v/>
      </c>
      <c r="J101" s="72" t="str">
        <f t="shared" si="16"/>
        <v/>
      </c>
      <c r="U101" s="75" t="s">
        <v>434</v>
      </c>
      <c r="V101" s="81" t="e">
        <f t="shared" si="17"/>
        <v>#N/A</v>
      </c>
      <c r="W101" s="70" t="e">
        <f t="shared" si="18"/>
        <v>#N/A</v>
      </c>
      <c r="X101" s="70" t="e">
        <f t="shared" si="19"/>
        <v>#N/A</v>
      </c>
      <c r="Y101" s="70">
        <f t="shared" si="20"/>
        <v>65.456910852835406</v>
      </c>
      <c r="Z101" s="78" t="e">
        <f t="shared" si="21"/>
        <v>#N/A</v>
      </c>
      <c r="AC101" s="75" t="s">
        <v>434</v>
      </c>
      <c r="AD101" s="41" t="e">
        <f t="shared" si="22"/>
        <v>#N/A</v>
      </c>
      <c r="AE101" s="41" t="e">
        <f t="shared" si="22"/>
        <v>#N/A</v>
      </c>
      <c r="AF101" s="41" t="e">
        <f t="shared" si="22"/>
        <v>#N/A</v>
      </c>
      <c r="AG101" s="41">
        <f t="shared" si="22"/>
        <v>67.094555120990577</v>
      </c>
      <c r="AH101" s="79" t="e">
        <f t="shared" si="22"/>
        <v>#N/A</v>
      </c>
    </row>
    <row r="102" spans="1:34" x14ac:dyDescent="0.3">
      <c r="A102" s="41" t="s">
        <v>435</v>
      </c>
      <c r="B102" s="41" t="s">
        <v>436</v>
      </c>
      <c r="C102" s="105">
        <v>544.73688110023295</v>
      </c>
      <c r="D102" s="105">
        <v>14.9722890051808</v>
      </c>
      <c r="E102" s="70">
        <f t="shared" si="13"/>
        <v>61.979193438660282</v>
      </c>
      <c r="F102" s="70">
        <f t="shared" si="13"/>
        <v>1.3402283476295529</v>
      </c>
      <c r="G102" s="70">
        <f t="shared" si="14"/>
        <v>-60.638965091030727</v>
      </c>
      <c r="H102" s="72" t="str">
        <f t="shared" si="23"/>
        <v>AA</v>
      </c>
      <c r="I102" s="58" t="str">
        <f t="shared" si="15"/>
        <v/>
      </c>
      <c r="J102" s="72" t="str">
        <f t="shared" si="16"/>
        <v/>
      </c>
      <c r="U102" s="75" t="s">
        <v>436</v>
      </c>
      <c r="V102" s="81" t="e">
        <f t="shared" si="17"/>
        <v>#N/A</v>
      </c>
      <c r="W102" s="70">
        <f t="shared" si="18"/>
        <v>-60.638965091030727</v>
      </c>
      <c r="X102" s="70" t="e">
        <f t="shared" si="19"/>
        <v>#N/A</v>
      </c>
      <c r="Y102" s="70" t="e">
        <f t="shared" si="20"/>
        <v>#N/A</v>
      </c>
      <c r="Z102" s="78" t="e">
        <f t="shared" si="21"/>
        <v>#N/A</v>
      </c>
      <c r="AC102" s="75" t="s">
        <v>436</v>
      </c>
      <c r="AD102" s="41" t="e">
        <f t="shared" si="22"/>
        <v>#N/A</v>
      </c>
      <c r="AE102" s="41">
        <f t="shared" si="22"/>
        <v>1.3402283476295529</v>
      </c>
      <c r="AF102" s="41" t="e">
        <f t="shared" si="22"/>
        <v>#N/A</v>
      </c>
      <c r="AG102" s="41" t="e">
        <f t="shared" si="22"/>
        <v>#N/A</v>
      </c>
      <c r="AH102" s="79" t="e">
        <f t="shared" si="22"/>
        <v>#N/A</v>
      </c>
    </row>
    <row r="103" spans="1:34" x14ac:dyDescent="0.3">
      <c r="A103" s="41" t="s">
        <v>437</v>
      </c>
      <c r="B103" s="41" t="s">
        <v>438</v>
      </c>
      <c r="C103" s="105">
        <v>1.6127024880806899</v>
      </c>
      <c r="D103" s="105">
        <v>677.69309041391796</v>
      </c>
      <c r="E103" s="70">
        <f t="shared" si="13"/>
        <v>0.87209948344093391</v>
      </c>
      <c r="F103" s="70">
        <f t="shared" si="13"/>
        <v>70.319347275992016</v>
      </c>
      <c r="G103" s="70">
        <f t="shared" si="14"/>
        <v>69.447247792551082</v>
      </c>
      <c r="H103" s="72" t="str">
        <f t="shared" si="23"/>
        <v>BB</v>
      </c>
      <c r="I103" s="58" t="str">
        <f t="shared" si="15"/>
        <v/>
      </c>
      <c r="J103" s="72" t="str">
        <f t="shared" si="16"/>
        <v/>
      </c>
      <c r="U103" s="75" t="s">
        <v>438</v>
      </c>
      <c r="V103" s="81" t="e">
        <f t="shared" si="17"/>
        <v>#N/A</v>
      </c>
      <c r="W103" s="70" t="e">
        <f t="shared" si="18"/>
        <v>#N/A</v>
      </c>
      <c r="X103" s="70" t="e">
        <f t="shared" si="19"/>
        <v>#N/A</v>
      </c>
      <c r="Y103" s="70">
        <f t="shared" si="20"/>
        <v>69.447247792551082</v>
      </c>
      <c r="Z103" s="78" t="e">
        <f t="shared" si="21"/>
        <v>#N/A</v>
      </c>
      <c r="AC103" s="75" t="s">
        <v>438</v>
      </c>
      <c r="AD103" s="41" t="e">
        <f t="shared" si="22"/>
        <v>#N/A</v>
      </c>
      <c r="AE103" s="41" t="e">
        <f t="shared" si="22"/>
        <v>#N/A</v>
      </c>
      <c r="AF103" s="41" t="e">
        <f t="shared" si="22"/>
        <v>#N/A</v>
      </c>
      <c r="AG103" s="41">
        <f t="shared" si="22"/>
        <v>70.319347275992016</v>
      </c>
      <c r="AH103" s="79" t="e">
        <f t="shared" si="22"/>
        <v>#N/A</v>
      </c>
    </row>
    <row r="104" spans="1:34" x14ac:dyDescent="0.3">
      <c r="A104" s="41" t="s">
        <v>439</v>
      </c>
      <c r="B104" s="41" t="s">
        <v>440</v>
      </c>
      <c r="C104" s="105">
        <v>383.81</v>
      </c>
      <c r="D104" s="105">
        <v>19</v>
      </c>
      <c r="E104" s="70">
        <f t="shared" si="13"/>
        <v>43.87325297318398</v>
      </c>
      <c r="F104" s="70">
        <f t="shared" si="13"/>
        <v>1.7594515787853142</v>
      </c>
      <c r="G104" s="70">
        <f t="shared" si="14"/>
        <v>-42.113801394398664</v>
      </c>
      <c r="H104" s="72" t="str">
        <f t="shared" si="23"/>
        <v>AA</v>
      </c>
      <c r="I104" s="58" t="str">
        <f t="shared" si="15"/>
        <v/>
      </c>
      <c r="J104" s="72" t="str">
        <f t="shared" si="16"/>
        <v/>
      </c>
      <c r="U104" s="101" t="s">
        <v>440</v>
      </c>
      <c r="V104" s="102" t="e">
        <f t="shared" si="17"/>
        <v>#N/A</v>
      </c>
      <c r="W104" s="90">
        <f t="shared" si="18"/>
        <v>-42.113801394398664</v>
      </c>
      <c r="X104" s="90" t="e">
        <f t="shared" si="19"/>
        <v>#N/A</v>
      </c>
      <c r="Y104" s="90" t="e">
        <f t="shared" si="20"/>
        <v>#N/A</v>
      </c>
      <c r="Z104" s="103" t="e">
        <f t="shared" si="21"/>
        <v>#N/A</v>
      </c>
      <c r="AC104" s="101" t="s">
        <v>440</v>
      </c>
      <c r="AD104" s="59" t="e">
        <f t="shared" si="22"/>
        <v>#N/A</v>
      </c>
      <c r="AE104" s="59">
        <f t="shared" si="22"/>
        <v>1.7594515787853142</v>
      </c>
      <c r="AF104" s="59" t="e">
        <f t="shared" si="22"/>
        <v>#N/A</v>
      </c>
      <c r="AG104" s="59" t="e">
        <f t="shared" si="22"/>
        <v>#N/A</v>
      </c>
      <c r="AH104" s="104" t="e">
        <f t="shared" si="22"/>
        <v>#N/A</v>
      </c>
    </row>
    <row r="105" spans="1:34" x14ac:dyDescent="0.3">
      <c r="W105" s="70">
        <f t="shared" ref="W105:Y105" si="24">SUMIF(W9:W104,"&lt;&gt;#N/A")</f>
        <v>-973.39136768904723</v>
      </c>
      <c r="X105" s="70">
        <f t="shared" si="24"/>
        <v>86.172209643145692</v>
      </c>
      <c r="Y105" s="70">
        <f t="shared" si="24"/>
        <v>4566.1141303394943</v>
      </c>
    </row>
  </sheetData>
  <mergeCells count="9">
    <mergeCell ref="R32:S32"/>
    <mergeCell ref="R35:S35"/>
    <mergeCell ref="A1:L1"/>
    <mergeCell ref="A3:L5"/>
    <mergeCell ref="V6:Z7"/>
    <mergeCell ref="AD6:AH7"/>
    <mergeCell ref="A7:J7"/>
    <mergeCell ref="R9:S9"/>
    <mergeCell ref="R13:S13"/>
  </mergeCells>
  <conditionalFormatting sqref="V9:Y104">
    <cfRule type="containsErrors" dxfId="39" priority="6">
      <formula>ISERROR(V9)</formula>
    </cfRule>
  </conditionalFormatting>
  <conditionalFormatting sqref="H9:H104 J9:J104">
    <cfRule type="expression" dxfId="38" priority="5">
      <formula>$J9="CHECK"</formula>
    </cfRule>
  </conditionalFormatting>
  <conditionalFormatting sqref="Z9:Z104">
    <cfRule type="containsErrors" dxfId="37" priority="4">
      <formula>ISERROR(Z9)</formula>
    </cfRule>
  </conditionalFormatting>
  <conditionalFormatting sqref="K9:K104">
    <cfRule type="containsErrors" dxfId="36" priority="3">
      <formula>ISERROR(K9)</formula>
    </cfRule>
  </conditionalFormatting>
  <conditionalFormatting sqref="H9:I104">
    <cfRule type="expression" dxfId="35" priority="2">
      <formula>$I9&lt;&gt;""</formula>
    </cfRule>
  </conditionalFormatting>
  <conditionalFormatting sqref="AD9:AH104">
    <cfRule type="containsErrors" dxfId="34" priority="1">
      <formula>ISERROR(AD9)</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A1119-920B-4B2E-B809-3D623E3840AD}">
  <dimension ref="A1:N9"/>
  <sheetViews>
    <sheetView workbookViewId="0">
      <selection sqref="A1:N1"/>
    </sheetView>
  </sheetViews>
  <sheetFormatPr defaultRowHeight="16.8" customHeight="1" x14ac:dyDescent="0.3"/>
  <cols>
    <col min="1" max="1" width="22.5546875" customWidth="1"/>
    <col min="2" max="2" width="18.21875" bestFit="1" customWidth="1"/>
    <col min="3" max="4" width="3.88671875" bestFit="1" customWidth="1"/>
    <col min="5" max="7" width="5.5546875" bestFit="1" customWidth="1"/>
    <col min="8" max="9" width="4.44140625" bestFit="1" customWidth="1"/>
    <col min="10" max="14" width="4.109375" bestFit="1" customWidth="1"/>
  </cols>
  <sheetData>
    <row r="1" spans="1:14" ht="55.2" customHeight="1" x14ac:dyDescent="0.3">
      <c r="A1" s="122" t="s">
        <v>498</v>
      </c>
      <c r="B1" s="122"/>
      <c r="C1" s="122"/>
      <c r="D1" s="122"/>
      <c r="E1" s="122"/>
      <c r="F1" s="122"/>
      <c r="G1" s="122"/>
      <c r="H1" s="122"/>
      <c r="I1" s="122"/>
      <c r="J1" s="122"/>
      <c r="K1" s="122"/>
      <c r="L1" s="122"/>
      <c r="M1" s="122"/>
      <c r="N1" s="122"/>
    </row>
    <row r="2" spans="1:14" ht="16.8" customHeight="1" thickBot="1" x14ac:dyDescent="0.35">
      <c r="A2" s="107"/>
    </row>
    <row r="3" spans="1:14" ht="16.8" customHeight="1" x14ac:dyDescent="0.3">
      <c r="A3" s="108" t="s">
        <v>444</v>
      </c>
      <c r="B3" s="113" t="s">
        <v>445</v>
      </c>
      <c r="C3" s="113" t="s">
        <v>446</v>
      </c>
      <c r="D3" s="113"/>
      <c r="E3" s="113"/>
      <c r="F3" s="113"/>
      <c r="G3" s="113"/>
      <c r="H3" s="113"/>
      <c r="I3" s="113"/>
      <c r="J3" s="113"/>
      <c r="K3" s="113"/>
      <c r="L3" s="113"/>
      <c r="M3" s="113"/>
      <c r="N3" s="113"/>
    </row>
    <row r="4" spans="1:14" ht="16.8" customHeight="1" thickBot="1" x14ac:dyDescent="0.35">
      <c r="A4" s="109" t="s">
        <v>447</v>
      </c>
      <c r="B4" s="114"/>
      <c r="C4" s="109" t="s">
        <v>448</v>
      </c>
      <c r="D4" s="109" t="s">
        <v>449</v>
      </c>
      <c r="E4" s="109" t="s">
        <v>450</v>
      </c>
      <c r="F4" s="109" t="s">
        <v>451</v>
      </c>
      <c r="G4" s="109" t="s">
        <v>452</v>
      </c>
      <c r="H4" s="109" t="s">
        <v>453</v>
      </c>
      <c r="I4" s="109" t="s">
        <v>454</v>
      </c>
      <c r="J4" s="109" t="s">
        <v>455</v>
      </c>
      <c r="K4" s="109" t="s">
        <v>456</v>
      </c>
      <c r="L4" s="109" t="s">
        <v>457</v>
      </c>
      <c r="M4" s="109" t="s">
        <v>458</v>
      </c>
      <c r="N4" s="109" t="s">
        <v>459</v>
      </c>
    </row>
    <row r="5" spans="1:14" ht="16.8" customHeight="1" x14ac:dyDescent="0.3">
      <c r="A5" s="113" t="s">
        <v>460</v>
      </c>
      <c r="B5" s="110" t="s">
        <v>461</v>
      </c>
      <c r="C5" s="32" t="s">
        <v>462</v>
      </c>
      <c r="D5" s="32" t="s">
        <v>462</v>
      </c>
      <c r="E5" s="32" t="s">
        <v>462</v>
      </c>
      <c r="F5" s="32" t="s">
        <v>462</v>
      </c>
      <c r="G5" s="32" t="s">
        <v>462</v>
      </c>
      <c r="H5" s="32" t="s">
        <v>463</v>
      </c>
      <c r="I5" s="32" t="s">
        <v>462</v>
      </c>
      <c r="J5" s="32" t="s">
        <v>463</v>
      </c>
      <c r="K5" s="32" t="s">
        <v>463</v>
      </c>
      <c r="L5" s="32" t="s">
        <v>463</v>
      </c>
      <c r="M5" s="32" t="s">
        <v>463</v>
      </c>
      <c r="N5" s="32" t="s">
        <v>463</v>
      </c>
    </row>
    <row r="6" spans="1:14" ht="16.8" customHeight="1" x14ac:dyDescent="0.3">
      <c r="A6" s="115"/>
      <c r="B6" s="111" t="s">
        <v>464</v>
      </c>
      <c r="C6" s="32" t="s">
        <v>462</v>
      </c>
      <c r="D6" s="32" t="s">
        <v>462</v>
      </c>
      <c r="E6" s="32" t="s">
        <v>462</v>
      </c>
      <c r="F6" s="32" t="s">
        <v>462</v>
      </c>
      <c r="G6" s="32" t="s">
        <v>462</v>
      </c>
      <c r="H6" s="32" t="s">
        <v>462</v>
      </c>
      <c r="I6" s="32" t="s">
        <v>462</v>
      </c>
      <c r="J6" s="32" t="s">
        <v>463</v>
      </c>
      <c r="K6" s="32" t="s">
        <v>462</v>
      </c>
      <c r="L6" s="32" t="s">
        <v>463</v>
      </c>
      <c r="M6" s="32" t="s">
        <v>462</v>
      </c>
      <c r="N6" s="32" t="s">
        <v>462</v>
      </c>
    </row>
    <row r="7" spans="1:14" ht="16.8" customHeight="1" x14ac:dyDescent="0.3">
      <c r="A7" s="115"/>
      <c r="B7" s="111" t="s">
        <v>465</v>
      </c>
      <c r="C7" s="32" t="s">
        <v>463</v>
      </c>
      <c r="D7" s="32" t="s">
        <v>463</v>
      </c>
      <c r="E7" s="32" t="s">
        <v>462</v>
      </c>
      <c r="F7" s="32" t="s">
        <v>462</v>
      </c>
      <c r="G7" s="32" t="s">
        <v>463</v>
      </c>
      <c r="H7" s="32" t="s">
        <v>463</v>
      </c>
      <c r="I7" s="32" t="s">
        <v>463</v>
      </c>
      <c r="J7" s="32" t="s">
        <v>463</v>
      </c>
      <c r="K7" s="32" t="s">
        <v>463</v>
      </c>
      <c r="L7" s="32" t="s">
        <v>463</v>
      </c>
      <c r="M7" s="32" t="s">
        <v>463</v>
      </c>
      <c r="N7" s="32" t="s">
        <v>463</v>
      </c>
    </row>
    <row r="8" spans="1:14" ht="16.8" customHeight="1" x14ac:dyDescent="0.3">
      <c r="A8" s="115"/>
      <c r="B8" s="111" t="s">
        <v>466</v>
      </c>
      <c r="C8" s="32" t="s">
        <v>462</v>
      </c>
      <c r="D8" s="32" t="s">
        <v>463</v>
      </c>
      <c r="E8" s="32" t="s">
        <v>462</v>
      </c>
      <c r="F8" s="32" t="s">
        <v>463</v>
      </c>
      <c r="G8" s="32" t="s">
        <v>462</v>
      </c>
      <c r="H8" s="32" t="s">
        <v>463</v>
      </c>
      <c r="I8" s="32" t="s">
        <v>463</v>
      </c>
      <c r="J8" s="32" t="s">
        <v>463</v>
      </c>
      <c r="K8" s="32" t="s">
        <v>462</v>
      </c>
      <c r="L8" s="32" t="s">
        <v>463</v>
      </c>
      <c r="M8" s="32" t="s">
        <v>462</v>
      </c>
      <c r="N8" s="32" t="s">
        <v>463</v>
      </c>
    </row>
    <row r="9" spans="1:14" ht="16.8" customHeight="1" thickBot="1" x14ac:dyDescent="0.35">
      <c r="A9" s="114"/>
      <c r="B9" s="112" t="s">
        <v>467</v>
      </c>
      <c r="C9" s="34" t="s">
        <v>463</v>
      </c>
      <c r="D9" s="34" t="s">
        <v>463</v>
      </c>
      <c r="E9" s="34" t="s">
        <v>462</v>
      </c>
      <c r="F9" s="34" t="s">
        <v>462</v>
      </c>
      <c r="G9" s="34" t="s">
        <v>462</v>
      </c>
      <c r="H9" s="34" t="s">
        <v>463</v>
      </c>
      <c r="I9" s="34" t="s">
        <v>462</v>
      </c>
      <c r="J9" s="34" t="s">
        <v>463</v>
      </c>
      <c r="K9" s="34" t="s">
        <v>462</v>
      </c>
      <c r="L9" s="34" t="s">
        <v>462</v>
      </c>
      <c r="M9" s="34" t="s">
        <v>463</v>
      </c>
      <c r="N9" s="34" t="s">
        <v>462</v>
      </c>
    </row>
  </sheetData>
  <mergeCells count="4">
    <mergeCell ref="B3:B4"/>
    <mergeCell ref="C3:N3"/>
    <mergeCell ref="A5:A9"/>
    <mergeCell ref="A1:N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654BB-E67B-4BA7-93F7-C73A91DE72E3}">
  <dimension ref="A1:O125"/>
  <sheetViews>
    <sheetView tabSelected="1" topLeftCell="A82" workbookViewId="0">
      <selection sqref="A1:O1"/>
    </sheetView>
  </sheetViews>
  <sheetFormatPr defaultColWidth="12.21875" defaultRowHeight="15" x14ac:dyDescent="0.25"/>
  <cols>
    <col min="1" max="1" width="21" style="41" bestFit="1" customWidth="1"/>
    <col min="2" max="2" width="25.77734375" style="41" customWidth="1"/>
    <col min="3" max="6" width="12.44140625" style="41" customWidth="1"/>
    <col min="7" max="8" width="17.77734375" style="41" customWidth="1"/>
    <col min="9" max="9" width="2.77734375" style="41" customWidth="1"/>
    <col min="10" max="10" width="13.88671875" style="41" bestFit="1" customWidth="1"/>
    <col min="11" max="11" width="14.5546875" style="41" customWidth="1"/>
    <col min="12" max="12" width="2.33203125" style="41" customWidth="1"/>
    <col min="13" max="15" width="12.21875" style="42"/>
    <col min="16" max="16384" width="12.21875" style="41"/>
  </cols>
  <sheetData>
    <row r="1" spans="1:15" s="116" customFormat="1" ht="30.75" customHeight="1" x14ac:dyDescent="0.3">
      <c r="A1" s="122" t="s">
        <v>499</v>
      </c>
      <c r="B1" s="122"/>
      <c r="C1" s="122"/>
      <c r="D1" s="122"/>
      <c r="E1" s="122"/>
      <c r="F1" s="122"/>
      <c r="G1" s="122"/>
      <c r="H1" s="122"/>
      <c r="I1" s="122"/>
      <c r="J1" s="122"/>
      <c r="K1" s="122"/>
      <c r="L1" s="122"/>
      <c r="M1" s="122"/>
      <c r="N1" s="122"/>
      <c r="O1" s="122"/>
    </row>
    <row r="2" spans="1:15" ht="14.25" customHeight="1" x14ac:dyDescent="0.25">
      <c r="A2" s="44"/>
      <c r="B2" s="44"/>
      <c r="C2" s="44"/>
      <c r="D2" s="44"/>
      <c r="E2" s="44"/>
      <c r="F2" s="44"/>
      <c r="G2" s="44"/>
      <c r="H2" s="44"/>
    </row>
    <row r="3" spans="1:15" s="118" customFormat="1" ht="20.25" customHeight="1" x14ac:dyDescent="0.3">
      <c r="A3" s="123" t="s">
        <v>468</v>
      </c>
      <c r="B3" s="123" t="s">
        <v>469</v>
      </c>
      <c r="C3" s="123" t="s">
        <v>227</v>
      </c>
      <c r="D3" s="123"/>
      <c r="E3" s="123"/>
      <c r="F3" s="123"/>
      <c r="G3" s="123" t="s">
        <v>470</v>
      </c>
      <c r="H3" s="123" t="s">
        <v>471</v>
      </c>
      <c r="J3" s="124" t="s">
        <v>472</v>
      </c>
      <c r="K3" s="124"/>
      <c r="M3" s="125" t="s">
        <v>473</v>
      </c>
      <c r="N3" s="125"/>
      <c r="O3" s="125"/>
    </row>
    <row r="4" spans="1:15" s="118" customFormat="1" ht="15.6" x14ac:dyDescent="0.3">
      <c r="A4" s="126"/>
      <c r="B4" s="126"/>
      <c r="C4" s="127" t="s">
        <v>220</v>
      </c>
      <c r="D4" s="127" t="s">
        <v>221</v>
      </c>
      <c r="E4" s="127" t="s">
        <v>222</v>
      </c>
      <c r="F4" s="127" t="s">
        <v>223</v>
      </c>
      <c r="G4" s="126"/>
      <c r="H4" s="126"/>
      <c r="J4" s="128" t="s">
        <v>470</v>
      </c>
      <c r="K4" s="128" t="s">
        <v>471</v>
      </c>
      <c r="M4" s="129" t="s">
        <v>474</v>
      </c>
      <c r="N4" s="129" t="s">
        <v>475</v>
      </c>
      <c r="O4" s="129" t="s">
        <v>205</v>
      </c>
    </row>
    <row r="5" spans="1:15" s="118" customFormat="1" ht="15.6" x14ac:dyDescent="0.3">
      <c r="A5" s="130" t="s">
        <v>289</v>
      </c>
      <c r="B5" s="119" t="s">
        <v>476</v>
      </c>
      <c r="C5" s="131" t="s">
        <v>189</v>
      </c>
      <c r="D5" s="131" t="s">
        <v>189</v>
      </c>
      <c r="E5" s="132" t="s">
        <v>193</v>
      </c>
      <c r="F5" s="131" t="s">
        <v>189</v>
      </c>
      <c r="G5" s="119" t="s">
        <v>191</v>
      </c>
      <c r="H5" s="119" t="s">
        <v>191</v>
      </c>
      <c r="J5" s="119" t="s">
        <v>199</v>
      </c>
      <c r="K5" s="119" t="s">
        <v>199</v>
      </c>
      <c r="M5" s="119">
        <v>350</v>
      </c>
      <c r="N5" s="119" t="s">
        <v>204</v>
      </c>
      <c r="O5" s="119" t="s">
        <v>207</v>
      </c>
    </row>
    <row r="6" spans="1:15" s="118" customFormat="1" ht="15.6" x14ac:dyDescent="0.3">
      <c r="A6" s="133" t="s">
        <v>316</v>
      </c>
      <c r="B6" s="134" t="s">
        <v>476</v>
      </c>
      <c r="C6" s="135" t="s">
        <v>189</v>
      </c>
      <c r="D6" s="135" t="s">
        <v>189</v>
      </c>
      <c r="E6" s="136" t="s">
        <v>193</v>
      </c>
      <c r="F6" s="135" t="s">
        <v>189</v>
      </c>
      <c r="G6" s="134" t="s">
        <v>191</v>
      </c>
      <c r="H6" s="134" t="s">
        <v>191</v>
      </c>
      <c r="J6" s="134" t="s">
        <v>199</v>
      </c>
      <c r="K6" s="134" t="s">
        <v>199</v>
      </c>
      <c r="M6" s="119">
        <v>350</v>
      </c>
      <c r="N6" s="119" t="s">
        <v>204</v>
      </c>
      <c r="O6" s="119" t="s">
        <v>207</v>
      </c>
    </row>
    <row r="7" spans="1:15" s="118" customFormat="1" ht="15.6" x14ac:dyDescent="0.3">
      <c r="A7" s="130" t="s">
        <v>340</v>
      </c>
      <c r="B7" s="119" t="s">
        <v>476</v>
      </c>
      <c r="C7" s="131" t="s">
        <v>189</v>
      </c>
      <c r="D7" s="131" t="s">
        <v>189</v>
      </c>
      <c r="E7" s="132" t="s">
        <v>193</v>
      </c>
      <c r="F7" s="131" t="s">
        <v>189</v>
      </c>
      <c r="G7" s="119" t="s">
        <v>191</v>
      </c>
      <c r="H7" s="119" t="s">
        <v>191</v>
      </c>
      <c r="J7" s="119" t="s">
        <v>199</v>
      </c>
      <c r="K7" s="119" t="s">
        <v>199</v>
      </c>
      <c r="M7" s="119">
        <v>350</v>
      </c>
      <c r="N7" s="119" t="s">
        <v>204</v>
      </c>
      <c r="O7" s="119" t="s">
        <v>207</v>
      </c>
    </row>
    <row r="8" spans="1:15" s="118" customFormat="1" ht="15.6" x14ac:dyDescent="0.3">
      <c r="A8" s="130" t="s">
        <v>364</v>
      </c>
      <c r="B8" s="119" t="s">
        <v>476</v>
      </c>
      <c r="C8" s="131" t="s">
        <v>189</v>
      </c>
      <c r="D8" s="131" t="s">
        <v>189</v>
      </c>
      <c r="E8" s="132" t="s">
        <v>193</v>
      </c>
      <c r="F8" s="131" t="s">
        <v>189</v>
      </c>
      <c r="G8" s="119" t="s">
        <v>191</v>
      </c>
      <c r="H8" s="119" t="s">
        <v>191</v>
      </c>
      <c r="J8" s="119" t="s">
        <v>199</v>
      </c>
      <c r="K8" s="119" t="s">
        <v>199</v>
      </c>
      <c r="M8" s="119">
        <v>350</v>
      </c>
      <c r="N8" s="119" t="s">
        <v>204</v>
      </c>
      <c r="O8" s="119" t="s">
        <v>207</v>
      </c>
    </row>
    <row r="9" spans="1:15" s="118" customFormat="1" ht="15.6" x14ac:dyDescent="0.3">
      <c r="A9" s="133" t="s">
        <v>388</v>
      </c>
      <c r="B9" s="134" t="s">
        <v>476</v>
      </c>
      <c r="C9" s="135" t="s">
        <v>189</v>
      </c>
      <c r="D9" s="135" t="s">
        <v>189</v>
      </c>
      <c r="E9" s="136" t="s">
        <v>193</v>
      </c>
      <c r="F9" s="135" t="s">
        <v>189</v>
      </c>
      <c r="G9" s="134" t="s">
        <v>191</v>
      </c>
      <c r="H9" s="134" t="s">
        <v>191</v>
      </c>
      <c r="J9" s="134" t="s">
        <v>199</v>
      </c>
      <c r="K9" s="134" t="s">
        <v>199</v>
      </c>
      <c r="M9" s="119">
        <v>350</v>
      </c>
      <c r="N9" s="119" t="s">
        <v>204</v>
      </c>
      <c r="O9" s="119" t="s">
        <v>207</v>
      </c>
    </row>
    <row r="10" spans="1:15" s="118" customFormat="1" ht="15.6" x14ac:dyDescent="0.3">
      <c r="A10" s="38" t="s">
        <v>411</v>
      </c>
      <c r="B10" s="119" t="s">
        <v>476</v>
      </c>
      <c r="C10" s="131" t="s">
        <v>189</v>
      </c>
      <c r="D10" s="131" t="s">
        <v>189</v>
      </c>
      <c r="E10" s="132" t="s">
        <v>193</v>
      </c>
      <c r="F10" s="131" t="s">
        <v>189</v>
      </c>
      <c r="G10" s="119" t="s">
        <v>191</v>
      </c>
      <c r="H10" s="119" t="s">
        <v>191</v>
      </c>
      <c r="J10" s="119" t="s">
        <v>199</v>
      </c>
      <c r="K10" s="119" t="s">
        <v>199</v>
      </c>
      <c r="M10" s="119">
        <v>350</v>
      </c>
      <c r="N10" s="119" t="s">
        <v>204</v>
      </c>
      <c r="O10" s="119" t="s">
        <v>207</v>
      </c>
    </row>
    <row r="11" spans="1:15" s="118" customFormat="1" ht="15.6" x14ac:dyDescent="0.3">
      <c r="A11" s="38"/>
      <c r="B11" s="119" t="s">
        <v>477</v>
      </c>
      <c r="C11" s="131" t="s">
        <v>189</v>
      </c>
      <c r="D11" s="131" t="s">
        <v>189</v>
      </c>
      <c r="E11" s="132" t="s">
        <v>193</v>
      </c>
      <c r="F11" s="131" t="s">
        <v>189</v>
      </c>
      <c r="G11" s="119" t="s">
        <v>191</v>
      </c>
      <c r="H11" s="119" t="s">
        <v>191</v>
      </c>
      <c r="J11" s="119" t="s">
        <v>199</v>
      </c>
      <c r="K11" s="119" t="s">
        <v>199</v>
      </c>
      <c r="M11" s="119">
        <v>350</v>
      </c>
      <c r="N11" s="119" t="s">
        <v>204</v>
      </c>
      <c r="O11" s="119" t="s">
        <v>207</v>
      </c>
    </row>
    <row r="12" spans="1:15" s="118" customFormat="1" ht="15.6" x14ac:dyDescent="0.3">
      <c r="A12" s="137" t="s">
        <v>332</v>
      </c>
      <c r="B12" s="119" t="s">
        <v>476</v>
      </c>
      <c r="C12" s="132" t="s">
        <v>193</v>
      </c>
      <c r="D12" s="131" t="s">
        <v>189</v>
      </c>
      <c r="E12" s="132" t="s">
        <v>193</v>
      </c>
      <c r="F12" s="132" t="s">
        <v>193</v>
      </c>
      <c r="G12" s="119" t="s">
        <v>195</v>
      </c>
      <c r="H12" s="119" t="s">
        <v>195</v>
      </c>
      <c r="J12" s="119" t="s">
        <v>201</v>
      </c>
      <c r="K12" s="119" t="s">
        <v>201</v>
      </c>
      <c r="M12" s="119">
        <v>1000</v>
      </c>
      <c r="N12" s="119" t="s">
        <v>203</v>
      </c>
      <c r="O12" s="119" t="s">
        <v>206</v>
      </c>
    </row>
    <row r="13" spans="1:15" s="118" customFormat="1" ht="15.6" x14ac:dyDescent="0.3">
      <c r="A13" s="137"/>
      <c r="B13" s="119" t="s">
        <v>477</v>
      </c>
      <c r="C13" s="132" t="s">
        <v>193</v>
      </c>
      <c r="D13" s="131" t="s">
        <v>189</v>
      </c>
      <c r="E13" s="132" t="s">
        <v>193</v>
      </c>
      <c r="F13" s="132" t="s">
        <v>193</v>
      </c>
      <c r="G13" s="119" t="s">
        <v>195</v>
      </c>
      <c r="H13" s="119" t="s">
        <v>195</v>
      </c>
      <c r="J13" s="119" t="s">
        <v>201</v>
      </c>
      <c r="K13" s="119" t="s">
        <v>201</v>
      </c>
      <c r="M13" s="119">
        <v>1000</v>
      </c>
      <c r="N13" s="119" t="s">
        <v>203</v>
      </c>
      <c r="O13" s="119" t="s">
        <v>206</v>
      </c>
    </row>
    <row r="14" spans="1:15" s="118" customFormat="1" ht="15.6" x14ac:dyDescent="0.3">
      <c r="A14" s="130" t="s">
        <v>283</v>
      </c>
      <c r="B14" s="119" t="s">
        <v>476</v>
      </c>
      <c r="C14" s="132" t="s">
        <v>193</v>
      </c>
      <c r="D14" s="132" t="s">
        <v>193</v>
      </c>
      <c r="E14" s="132" t="s">
        <v>193</v>
      </c>
      <c r="F14" s="131" t="s">
        <v>189</v>
      </c>
      <c r="G14" s="119" t="s">
        <v>194</v>
      </c>
      <c r="H14" s="119" t="s">
        <v>194</v>
      </c>
      <c r="J14" s="119" t="s">
        <v>201</v>
      </c>
      <c r="K14" s="119" t="s">
        <v>201</v>
      </c>
      <c r="M14" s="119">
        <v>1300</v>
      </c>
      <c r="N14" s="119" t="s">
        <v>203</v>
      </c>
      <c r="O14" s="119" t="s">
        <v>206</v>
      </c>
    </row>
    <row r="15" spans="1:15" s="118" customFormat="1" ht="15.6" x14ac:dyDescent="0.3">
      <c r="A15" s="137" t="s">
        <v>437</v>
      </c>
      <c r="B15" s="119" t="s">
        <v>476</v>
      </c>
      <c r="C15" s="131" t="s">
        <v>189</v>
      </c>
      <c r="D15" s="131" t="s">
        <v>189</v>
      </c>
      <c r="E15" s="132" t="s">
        <v>193</v>
      </c>
      <c r="F15" s="131" t="s">
        <v>189</v>
      </c>
      <c r="G15" s="119" t="s">
        <v>191</v>
      </c>
      <c r="H15" s="119" t="s">
        <v>191</v>
      </c>
      <c r="J15" s="119" t="s">
        <v>199</v>
      </c>
      <c r="K15" s="119" t="s">
        <v>199</v>
      </c>
      <c r="M15" s="119">
        <v>925</v>
      </c>
      <c r="N15" s="119" t="s">
        <v>204</v>
      </c>
      <c r="O15" s="119" t="s">
        <v>207</v>
      </c>
    </row>
    <row r="16" spans="1:15" s="118" customFormat="1" ht="15.6" x14ac:dyDescent="0.3">
      <c r="A16" s="137"/>
      <c r="B16" s="119" t="s">
        <v>477</v>
      </c>
      <c r="C16" s="131" t="s">
        <v>189</v>
      </c>
      <c r="D16" s="131" t="s">
        <v>189</v>
      </c>
      <c r="E16" s="132" t="s">
        <v>193</v>
      </c>
      <c r="F16" s="131" t="s">
        <v>189</v>
      </c>
      <c r="G16" s="119" t="s">
        <v>191</v>
      </c>
      <c r="H16" s="119" t="s">
        <v>191</v>
      </c>
      <c r="J16" s="119" t="s">
        <v>199</v>
      </c>
      <c r="K16" s="119" t="s">
        <v>199</v>
      </c>
      <c r="M16" s="119">
        <v>925</v>
      </c>
      <c r="N16" s="119" t="s">
        <v>204</v>
      </c>
      <c r="O16" s="119" t="s">
        <v>207</v>
      </c>
    </row>
    <row r="17" spans="1:15" s="118" customFormat="1" ht="15.6" x14ac:dyDescent="0.3">
      <c r="A17" s="137" t="s">
        <v>334</v>
      </c>
      <c r="B17" s="119" t="s">
        <v>476</v>
      </c>
      <c r="C17" s="131" t="s">
        <v>189</v>
      </c>
      <c r="D17" s="131" t="s">
        <v>189</v>
      </c>
      <c r="E17" s="132" t="s">
        <v>193</v>
      </c>
      <c r="F17" s="131" t="s">
        <v>189</v>
      </c>
      <c r="G17" s="119" t="s">
        <v>191</v>
      </c>
      <c r="H17" s="119" t="s">
        <v>191</v>
      </c>
      <c r="J17" s="119" t="s">
        <v>199</v>
      </c>
      <c r="K17" s="119" t="s">
        <v>199</v>
      </c>
      <c r="M17" s="119">
        <v>650</v>
      </c>
      <c r="N17" s="119" t="s">
        <v>204</v>
      </c>
      <c r="O17" s="119" t="s">
        <v>206</v>
      </c>
    </row>
    <row r="18" spans="1:15" s="118" customFormat="1" ht="15.6" x14ac:dyDescent="0.3">
      <c r="A18" s="137"/>
      <c r="B18" s="119" t="s">
        <v>477</v>
      </c>
      <c r="C18" s="131" t="s">
        <v>189</v>
      </c>
      <c r="D18" s="131" t="s">
        <v>189</v>
      </c>
      <c r="E18" s="132" t="s">
        <v>193</v>
      </c>
      <c r="F18" s="131" t="s">
        <v>189</v>
      </c>
      <c r="G18" s="119" t="s">
        <v>191</v>
      </c>
      <c r="H18" s="119" t="s">
        <v>191</v>
      </c>
      <c r="J18" s="119" t="s">
        <v>199</v>
      </c>
      <c r="K18" s="119" t="s">
        <v>199</v>
      </c>
      <c r="M18" s="119">
        <v>650</v>
      </c>
      <c r="N18" s="119" t="s">
        <v>204</v>
      </c>
      <c r="O18" s="119" t="s">
        <v>206</v>
      </c>
    </row>
    <row r="19" spans="1:15" s="118" customFormat="1" ht="15.6" x14ac:dyDescent="0.3">
      <c r="A19" s="130" t="s">
        <v>435</v>
      </c>
      <c r="B19" s="119" t="s">
        <v>476</v>
      </c>
      <c r="C19" s="131" t="s">
        <v>189</v>
      </c>
      <c r="D19" s="131" t="s">
        <v>189</v>
      </c>
      <c r="E19" s="132" t="s">
        <v>193</v>
      </c>
      <c r="F19" s="132" t="s">
        <v>193</v>
      </c>
      <c r="G19" s="119" t="s">
        <v>478</v>
      </c>
      <c r="H19" s="119" t="s">
        <v>478</v>
      </c>
      <c r="J19" s="119" t="s">
        <v>479</v>
      </c>
      <c r="K19" s="119" t="s">
        <v>479</v>
      </c>
      <c r="M19" s="119">
        <v>350</v>
      </c>
      <c r="N19" s="119" t="s">
        <v>480</v>
      </c>
      <c r="O19" s="119" t="s">
        <v>206</v>
      </c>
    </row>
    <row r="20" spans="1:15" s="118" customFormat="1" ht="15.6" x14ac:dyDescent="0.3">
      <c r="A20" s="130" t="s">
        <v>291</v>
      </c>
      <c r="B20" s="119" t="s">
        <v>476</v>
      </c>
      <c r="C20" s="131" t="s">
        <v>189</v>
      </c>
      <c r="D20" s="131" t="s">
        <v>189</v>
      </c>
      <c r="E20" s="132" t="s">
        <v>193</v>
      </c>
      <c r="F20" s="132" t="s">
        <v>193</v>
      </c>
      <c r="G20" s="119" t="s">
        <v>478</v>
      </c>
      <c r="H20" s="119" t="s">
        <v>478</v>
      </c>
      <c r="J20" s="119" t="s">
        <v>479</v>
      </c>
      <c r="K20" s="119" t="s">
        <v>479</v>
      </c>
      <c r="M20" s="119">
        <v>350</v>
      </c>
      <c r="N20" s="119" t="s">
        <v>480</v>
      </c>
      <c r="O20" s="119" t="s">
        <v>206</v>
      </c>
    </row>
    <row r="21" spans="1:15" s="118" customFormat="1" ht="15.6" x14ac:dyDescent="0.3">
      <c r="A21" s="130" t="s">
        <v>439</v>
      </c>
      <c r="B21" s="119" t="s">
        <v>476</v>
      </c>
      <c r="C21" s="131" t="s">
        <v>189</v>
      </c>
      <c r="D21" s="131" t="s">
        <v>189</v>
      </c>
      <c r="E21" s="132" t="s">
        <v>193</v>
      </c>
      <c r="F21" s="132" t="s">
        <v>193</v>
      </c>
      <c r="G21" s="119" t="s">
        <v>478</v>
      </c>
      <c r="H21" s="119" t="s">
        <v>478</v>
      </c>
      <c r="J21" s="119" t="s">
        <v>479</v>
      </c>
      <c r="K21" s="119" t="s">
        <v>479</v>
      </c>
      <c r="M21" s="119">
        <v>350</v>
      </c>
      <c r="N21" s="119" t="s">
        <v>480</v>
      </c>
      <c r="O21" s="119" t="s">
        <v>206</v>
      </c>
    </row>
    <row r="22" spans="1:15" s="118" customFormat="1" ht="15.6" x14ac:dyDescent="0.3">
      <c r="A22" s="137" t="s">
        <v>392</v>
      </c>
      <c r="B22" s="119" t="s">
        <v>476</v>
      </c>
      <c r="C22" s="132" t="s">
        <v>193</v>
      </c>
      <c r="D22" s="132" t="s">
        <v>193</v>
      </c>
      <c r="E22" s="132" t="s">
        <v>193</v>
      </c>
      <c r="F22" s="131" t="s">
        <v>189</v>
      </c>
      <c r="G22" s="119" t="s">
        <v>194</v>
      </c>
      <c r="H22" s="119" t="s">
        <v>194</v>
      </c>
      <c r="J22" s="119" t="s">
        <v>201</v>
      </c>
      <c r="K22" s="119" t="s">
        <v>201</v>
      </c>
      <c r="M22" s="119">
        <v>950</v>
      </c>
      <c r="N22" s="119" t="s">
        <v>203</v>
      </c>
      <c r="O22" s="119" t="s">
        <v>206</v>
      </c>
    </row>
    <row r="23" spans="1:15" s="118" customFormat="1" ht="15.6" x14ac:dyDescent="0.3">
      <c r="A23" s="137"/>
      <c r="B23" s="119" t="s">
        <v>477</v>
      </c>
      <c r="C23" s="132" t="s">
        <v>193</v>
      </c>
      <c r="D23" s="132" t="s">
        <v>193</v>
      </c>
      <c r="E23" s="132" t="s">
        <v>193</v>
      </c>
      <c r="F23" s="131" t="s">
        <v>189</v>
      </c>
      <c r="G23" s="119" t="s">
        <v>194</v>
      </c>
      <c r="H23" s="119" t="s">
        <v>194</v>
      </c>
      <c r="J23" s="119" t="s">
        <v>201</v>
      </c>
      <c r="K23" s="119" t="s">
        <v>201</v>
      </c>
      <c r="M23" s="119">
        <v>950</v>
      </c>
      <c r="N23" s="119" t="s">
        <v>203</v>
      </c>
      <c r="O23" s="119" t="s">
        <v>206</v>
      </c>
    </row>
    <row r="24" spans="1:15" s="118" customFormat="1" ht="15.6" x14ac:dyDescent="0.3">
      <c r="A24" s="130" t="s">
        <v>330</v>
      </c>
      <c r="B24" s="119" t="s">
        <v>476</v>
      </c>
      <c r="C24" s="131" t="s">
        <v>189</v>
      </c>
      <c r="D24" s="131" t="s">
        <v>189</v>
      </c>
      <c r="E24" s="132" t="s">
        <v>193</v>
      </c>
      <c r="F24" s="131" t="s">
        <v>189</v>
      </c>
      <c r="G24" s="119" t="s">
        <v>191</v>
      </c>
      <c r="H24" s="119" t="s">
        <v>191</v>
      </c>
      <c r="J24" s="119" t="s">
        <v>199</v>
      </c>
      <c r="K24" s="119" t="s">
        <v>199</v>
      </c>
      <c r="M24" s="119">
        <v>950</v>
      </c>
      <c r="N24" s="119" t="s">
        <v>204</v>
      </c>
      <c r="O24" s="119" t="s">
        <v>207</v>
      </c>
    </row>
    <row r="25" spans="1:15" s="118" customFormat="1" ht="15.6" x14ac:dyDescent="0.3">
      <c r="A25" s="137" t="s">
        <v>5</v>
      </c>
      <c r="B25" s="119" t="s">
        <v>476</v>
      </c>
      <c r="C25" s="131" t="s">
        <v>189</v>
      </c>
      <c r="D25" s="131" t="s">
        <v>189</v>
      </c>
      <c r="E25" s="132" t="s">
        <v>193</v>
      </c>
      <c r="F25" s="131" t="s">
        <v>189</v>
      </c>
      <c r="G25" s="119" t="s">
        <v>191</v>
      </c>
      <c r="H25" s="119" t="s">
        <v>191</v>
      </c>
      <c r="J25" s="119" t="s">
        <v>199</v>
      </c>
      <c r="K25" s="119" t="s">
        <v>199</v>
      </c>
      <c r="M25" s="119">
        <v>750</v>
      </c>
      <c r="N25" s="119" t="s">
        <v>204</v>
      </c>
      <c r="O25" s="119" t="s">
        <v>206</v>
      </c>
    </row>
    <row r="26" spans="1:15" s="118" customFormat="1" ht="15.6" x14ac:dyDescent="0.3">
      <c r="A26" s="137"/>
      <c r="B26" s="119" t="s">
        <v>477</v>
      </c>
      <c r="C26" s="131" t="s">
        <v>189</v>
      </c>
      <c r="D26" s="131" t="s">
        <v>189</v>
      </c>
      <c r="E26" s="132" t="s">
        <v>193</v>
      </c>
      <c r="F26" s="131" t="s">
        <v>189</v>
      </c>
      <c r="G26" s="119" t="s">
        <v>191</v>
      </c>
      <c r="H26" s="119" t="s">
        <v>191</v>
      </c>
      <c r="J26" s="119" t="s">
        <v>199</v>
      </c>
      <c r="K26" s="119" t="s">
        <v>199</v>
      </c>
      <c r="M26" s="119">
        <v>750</v>
      </c>
      <c r="N26" s="119" t="s">
        <v>204</v>
      </c>
      <c r="O26" s="119" t="s">
        <v>206</v>
      </c>
    </row>
    <row r="27" spans="1:15" s="118" customFormat="1" ht="15.6" x14ac:dyDescent="0.3">
      <c r="A27" s="130" t="s">
        <v>354</v>
      </c>
      <c r="B27" s="119" t="s">
        <v>476</v>
      </c>
      <c r="C27" s="132" t="s">
        <v>193</v>
      </c>
      <c r="D27" s="132" t="s">
        <v>193</v>
      </c>
      <c r="E27" s="132" t="s">
        <v>193</v>
      </c>
      <c r="F27" s="131" t="s">
        <v>189</v>
      </c>
      <c r="G27" s="119" t="s">
        <v>194</v>
      </c>
      <c r="H27" s="119" t="s">
        <v>194</v>
      </c>
      <c r="J27" s="119" t="s">
        <v>201</v>
      </c>
      <c r="K27" s="119" t="s">
        <v>201</v>
      </c>
      <c r="M27" s="119">
        <v>950</v>
      </c>
      <c r="N27" s="119" t="s">
        <v>203</v>
      </c>
      <c r="O27" s="119" t="s">
        <v>206</v>
      </c>
    </row>
    <row r="28" spans="1:15" s="118" customFormat="1" ht="15.6" x14ac:dyDescent="0.3">
      <c r="A28" s="137" t="s">
        <v>481</v>
      </c>
      <c r="B28" s="119" t="s">
        <v>476</v>
      </c>
      <c r="C28" s="138" t="s">
        <v>190</v>
      </c>
      <c r="D28" s="138" t="s">
        <v>190</v>
      </c>
      <c r="E28" s="132" t="s">
        <v>193</v>
      </c>
      <c r="F28" s="131" t="s">
        <v>189</v>
      </c>
      <c r="G28" s="119" t="s">
        <v>194</v>
      </c>
      <c r="H28" s="119" t="s">
        <v>191</v>
      </c>
      <c r="J28" s="119" t="s">
        <v>201</v>
      </c>
      <c r="K28" s="119" t="s">
        <v>199</v>
      </c>
      <c r="M28" s="119">
        <v>1100</v>
      </c>
      <c r="N28" s="119" t="s">
        <v>212</v>
      </c>
      <c r="O28" s="119" t="s">
        <v>206</v>
      </c>
    </row>
    <row r="29" spans="1:15" s="118" customFormat="1" ht="15.6" x14ac:dyDescent="0.3">
      <c r="A29" s="137"/>
      <c r="B29" s="119" t="s">
        <v>477</v>
      </c>
      <c r="C29" s="138" t="s">
        <v>190</v>
      </c>
      <c r="D29" s="138" t="s">
        <v>190</v>
      </c>
      <c r="E29" s="132" t="s">
        <v>193</v>
      </c>
      <c r="F29" s="131" t="s">
        <v>189</v>
      </c>
      <c r="G29" s="119" t="s">
        <v>194</v>
      </c>
      <c r="H29" s="119" t="s">
        <v>191</v>
      </c>
      <c r="J29" s="119" t="s">
        <v>201</v>
      </c>
      <c r="K29" s="119" t="s">
        <v>199</v>
      </c>
      <c r="M29" s="119">
        <v>1100</v>
      </c>
      <c r="N29" s="119" t="s">
        <v>212</v>
      </c>
      <c r="O29" s="119" t="s">
        <v>206</v>
      </c>
    </row>
    <row r="30" spans="1:15" s="118" customFormat="1" ht="15.6" x14ac:dyDescent="0.3">
      <c r="A30" s="137" t="s">
        <v>482</v>
      </c>
      <c r="B30" s="119" t="s">
        <v>476</v>
      </c>
      <c r="C30" s="131" t="s">
        <v>189</v>
      </c>
      <c r="D30" s="131" t="s">
        <v>189</v>
      </c>
      <c r="E30" s="132" t="s">
        <v>193</v>
      </c>
      <c r="F30" s="131" t="s">
        <v>189</v>
      </c>
      <c r="G30" s="119" t="s">
        <v>191</v>
      </c>
      <c r="H30" s="119" t="s">
        <v>191</v>
      </c>
      <c r="J30" s="119" t="s">
        <v>199</v>
      </c>
      <c r="K30" s="119" t="s">
        <v>199</v>
      </c>
      <c r="M30" s="119">
        <v>750</v>
      </c>
      <c r="N30" s="119" t="s">
        <v>204</v>
      </c>
      <c r="O30" s="119" t="s">
        <v>206</v>
      </c>
    </row>
    <row r="31" spans="1:15" s="118" customFormat="1" ht="15.6" x14ac:dyDescent="0.3">
      <c r="A31" s="137"/>
      <c r="B31" s="119" t="s">
        <v>477</v>
      </c>
      <c r="C31" s="131" t="s">
        <v>189</v>
      </c>
      <c r="D31" s="131" t="s">
        <v>189</v>
      </c>
      <c r="E31" s="132" t="s">
        <v>193</v>
      </c>
      <c r="F31" s="131" t="s">
        <v>189</v>
      </c>
      <c r="G31" s="119" t="s">
        <v>191</v>
      </c>
      <c r="H31" s="119" t="s">
        <v>191</v>
      </c>
      <c r="J31" s="119" t="s">
        <v>199</v>
      </c>
      <c r="K31" s="119" t="s">
        <v>199</v>
      </c>
      <c r="M31" s="119">
        <v>750</v>
      </c>
      <c r="N31" s="119" t="s">
        <v>204</v>
      </c>
      <c r="O31" s="119" t="s">
        <v>206</v>
      </c>
    </row>
    <row r="32" spans="1:15" s="118" customFormat="1" ht="15.6" x14ac:dyDescent="0.3">
      <c r="A32" s="130" t="s">
        <v>358</v>
      </c>
      <c r="B32" s="119" t="s">
        <v>476</v>
      </c>
      <c r="C32" s="131" t="s">
        <v>189</v>
      </c>
      <c r="D32" s="131" t="s">
        <v>189</v>
      </c>
      <c r="E32" s="138" t="s">
        <v>190</v>
      </c>
      <c r="F32" s="131" t="s">
        <v>189</v>
      </c>
      <c r="G32" s="119" t="s">
        <v>191</v>
      </c>
      <c r="H32" s="119" t="s">
        <v>192</v>
      </c>
      <c r="J32" s="119" t="s">
        <v>199</v>
      </c>
      <c r="K32" s="119" t="s">
        <v>200</v>
      </c>
      <c r="M32" s="119">
        <v>700</v>
      </c>
      <c r="N32" s="119" t="s">
        <v>215</v>
      </c>
      <c r="O32" s="119" t="s">
        <v>206</v>
      </c>
    </row>
    <row r="33" spans="1:15" s="118" customFormat="1" ht="15.6" x14ac:dyDescent="0.3">
      <c r="A33" s="130" t="s">
        <v>483</v>
      </c>
      <c r="B33" s="119" t="s">
        <v>476</v>
      </c>
      <c r="C33" s="138" t="s">
        <v>190</v>
      </c>
      <c r="D33" s="131" t="s">
        <v>189</v>
      </c>
      <c r="E33" s="132" t="s">
        <v>193</v>
      </c>
      <c r="F33" s="138" t="s">
        <v>190</v>
      </c>
      <c r="G33" s="119" t="s">
        <v>195</v>
      </c>
      <c r="H33" s="119" t="s">
        <v>191</v>
      </c>
      <c r="J33" s="119" t="s">
        <v>201</v>
      </c>
      <c r="K33" s="119" t="s">
        <v>199</v>
      </c>
      <c r="M33" s="119">
        <v>950</v>
      </c>
      <c r="N33" s="119" t="s">
        <v>212</v>
      </c>
      <c r="O33" s="119" t="s">
        <v>206</v>
      </c>
    </row>
    <row r="34" spans="1:15" s="118" customFormat="1" ht="15.6" x14ac:dyDescent="0.3">
      <c r="A34" s="137" t="s">
        <v>360</v>
      </c>
      <c r="B34" s="119" t="s">
        <v>476</v>
      </c>
      <c r="C34" s="131" t="s">
        <v>189</v>
      </c>
      <c r="D34" s="131" t="s">
        <v>189</v>
      </c>
      <c r="E34" s="138" t="s">
        <v>190</v>
      </c>
      <c r="F34" s="131" t="s">
        <v>189</v>
      </c>
      <c r="G34" s="119" t="s">
        <v>191</v>
      </c>
      <c r="H34" s="119" t="s">
        <v>192</v>
      </c>
      <c r="J34" s="119" t="s">
        <v>199</v>
      </c>
      <c r="K34" s="119" t="s">
        <v>200</v>
      </c>
      <c r="M34" s="119">
        <v>700</v>
      </c>
      <c r="N34" s="119" t="s">
        <v>215</v>
      </c>
      <c r="O34" s="119" t="s">
        <v>206</v>
      </c>
    </row>
    <row r="35" spans="1:15" s="118" customFormat="1" ht="15.6" x14ac:dyDescent="0.3">
      <c r="A35" s="137"/>
      <c r="B35" s="119" t="s">
        <v>477</v>
      </c>
      <c r="C35" s="131" t="s">
        <v>189</v>
      </c>
      <c r="D35" s="131" t="s">
        <v>189</v>
      </c>
      <c r="E35" s="138" t="s">
        <v>190</v>
      </c>
      <c r="F35" s="131" t="s">
        <v>189</v>
      </c>
      <c r="G35" s="119" t="s">
        <v>191</v>
      </c>
      <c r="H35" s="119" t="s">
        <v>192</v>
      </c>
      <c r="J35" s="119" t="s">
        <v>199</v>
      </c>
      <c r="K35" s="119" t="s">
        <v>200</v>
      </c>
      <c r="M35" s="119">
        <v>700</v>
      </c>
      <c r="N35" s="119" t="s">
        <v>214</v>
      </c>
      <c r="O35" s="119" t="s">
        <v>206</v>
      </c>
    </row>
    <row r="36" spans="1:15" s="118" customFormat="1" ht="15.6" x14ac:dyDescent="0.3">
      <c r="A36" s="137" t="s">
        <v>303</v>
      </c>
      <c r="B36" s="119" t="s">
        <v>476</v>
      </c>
      <c r="C36" s="131" t="s">
        <v>189</v>
      </c>
      <c r="D36" s="131" t="s">
        <v>189</v>
      </c>
      <c r="E36" s="132" t="s">
        <v>193</v>
      </c>
      <c r="F36" s="131" t="s">
        <v>189</v>
      </c>
      <c r="G36" s="119" t="s">
        <v>191</v>
      </c>
      <c r="H36" s="119" t="s">
        <v>191</v>
      </c>
      <c r="J36" s="119" t="s">
        <v>199</v>
      </c>
      <c r="K36" s="119" t="s">
        <v>199</v>
      </c>
      <c r="M36" s="119">
        <v>850</v>
      </c>
      <c r="N36" s="119" t="s">
        <v>204</v>
      </c>
      <c r="O36" s="119" t="s">
        <v>206</v>
      </c>
    </row>
    <row r="37" spans="1:15" s="118" customFormat="1" ht="15.6" x14ac:dyDescent="0.3">
      <c r="A37" s="137"/>
      <c r="B37" s="119" t="s">
        <v>477</v>
      </c>
      <c r="C37" s="131" t="s">
        <v>189</v>
      </c>
      <c r="D37" s="131" t="s">
        <v>189</v>
      </c>
      <c r="E37" s="132" t="s">
        <v>193</v>
      </c>
      <c r="F37" s="131" t="s">
        <v>189</v>
      </c>
      <c r="G37" s="119" t="s">
        <v>191</v>
      </c>
      <c r="H37" s="119" t="s">
        <v>191</v>
      </c>
      <c r="J37" s="119" t="s">
        <v>199</v>
      </c>
      <c r="K37" s="119" t="s">
        <v>199</v>
      </c>
      <c r="M37" s="119">
        <v>850</v>
      </c>
      <c r="N37" s="119" t="s">
        <v>204</v>
      </c>
      <c r="O37" s="119" t="s">
        <v>206</v>
      </c>
    </row>
    <row r="38" spans="1:15" s="118" customFormat="1" ht="15.6" x14ac:dyDescent="0.3">
      <c r="A38" s="130" t="s">
        <v>484</v>
      </c>
      <c r="B38" s="119" t="s">
        <v>476</v>
      </c>
      <c r="C38" s="131" t="s">
        <v>189</v>
      </c>
      <c r="D38" s="131" t="s">
        <v>189</v>
      </c>
      <c r="E38" s="132" t="s">
        <v>193</v>
      </c>
      <c r="F38" s="132" t="s">
        <v>193</v>
      </c>
      <c r="G38" s="119" t="s">
        <v>478</v>
      </c>
      <c r="H38" s="119" t="s">
        <v>478</v>
      </c>
      <c r="J38" s="119" t="s">
        <v>479</v>
      </c>
      <c r="K38" s="119" t="s">
        <v>479</v>
      </c>
      <c r="M38" s="119">
        <v>350</v>
      </c>
      <c r="N38" s="119" t="s">
        <v>480</v>
      </c>
      <c r="O38" s="119" t="s">
        <v>206</v>
      </c>
    </row>
    <row r="39" spans="1:15" s="118" customFormat="1" ht="15.6" x14ac:dyDescent="0.3">
      <c r="A39" s="137" t="s">
        <v>271</v>
      </c>
      <c r="B39" s="119" t="s">
        <v>476</v>
      </c>
      <c r="C39" s="131" t="s">
        <v>189</v>
      </c>
      <c r="D39" s="131" t="s">
        <v>189</v>
      </c>
      <c r="E39" s="138" t="s">
        <v>190</v>
      </c>
      <c r="F39" s="138" t="s">
        <v>190</v>
      </c>
      <c r="G39" s="119" t="s">
        <v>478</v>
      </c>
      <c r="H39" s="119" t="s">
        <v>192</v>
      </c>
      <c r="J39" s="119" t="s">
        <v>479</v>
      </c>
      <c r="K39" s="119" t="s">
        <v>200</v>
      </c>
      <c r="M39" s="119">
        <v>294</v>
      </c>
      <c r="N39" s="119" t="s">
        <v>485</v>
      </c>
      <c r="O39" s="119" t="s">
        <v>206</v>
      </c>
    </row>
    <row r="40" spans="1:15" s="118" customFormat="1" ht="15.6" x14ac:dyDescent="0.3">
      <c r="A40" s="137"/>
      <c r="B40" s="119" t="s">
        <v>477</v>
      </c>
      <c r="C40" s="131" t="s">
        <v>189</v>
      </c>
      <c r="D40" s="131" t="s">
        <v>189</v>
      </c>
      <c r="E40" s="138" t="s">
        <v>190</v>
      </c>
      <c r="F40" s="138" t="s">
        <v>190</v>
      </c>
      <c r="G40" s="119" t="s">
        <v>478</v>
      </c>
      <c r="H40" s="119" t="s">
        <v>192</v>
      </c>
      <c r="J40" s="119" t="s">
        <v>479</v>
      </c>
      <c r="K40" s="119" t="s">
        <v>200</v>
      </c>
      <c r="M40" s="119">
        <v>294</v>
      </c>
      <c r="N40" s="119" t="s">
        <v>485</v>
      </c>
      <c r="O40" s="119" t="s">
        <v>206</v>
      </c>
    </row>
    <row r="41" spans="1:15" s="118" customFormat="1" ht="15.6" x14ac:dyDescent="0.3">
      <c r="A41" s="130" t="s">
        <v>287</v>
      </c>
      <c r="B41" s="119" t="s">
        <v>476</v>
      </c>
      <c r="C41" s="138" t="s">
        <v>190</v>
      </c>
      <c r="D41" s="138" t="s">
        <v>190</v>
      </c>
      <c r="E41" s="132" t="s">
        <v>193</v>
      </c>
      <c r="F41" s="131" t="s">
        <v>189</v>
      </c>
      <c r="G41" s="119" t="s">
        <v>194</v>
      </c>
      <c r="H41" s="119" t="s">
        <v>191</v>
      </c>
      <c r="J41" s="119" t="s">
        <v>201</v>
      </c>
      <c r="K41" s="119" t="s">
        <v>199</v>
      </c>
      <c r="M41" s="119">
        <v>950</v>
      </c>
      <c r="N41" s="119" t="s">
        <v>212</v>
      </c>
      <c r="O41" s="119" t="s">
        <v>206</v>
      </c>
    </row>
    <row r="42" spans="1:15" s="118" customFormat="1" ht="15.6" x14ac:dyDescent="0.3">
      <c r="A42" s="130" t="s">
        <v>396</v>
      </c>
      <c r="B42" s="119" t="s">
        <v>476</v>
      </c>
      <c r="C42" s="138" t="s">
        <v>190</v>
      </c>
      <c r="D42" s="138" t="s">
        <v>190</v>
      </c>
      <c r="E42" s="132" t="s">
        <v>193</v>
      </c>
      <c r="F42" s="131" t="s">
        <v>189</v>
      </c>
      <c r="G42" s="119" t="s">
        <v>194</v>
      </c>
      <c r="H42" s="119" t="s">
        <v>191</v>
      </c>
      <c r="J42" s="119" t="s">
        <v>201</v>
      </c>
      <c r="K42" s="119" t="s">
        <v>199</v>
      </c>
      <c r="M42" s="119">
        <v>750</v>
      </c>
      <c r="N42" s="119" t="s">
        <v>212</v>
      </c>
      <c r="O42" s="119" t="s">
        <v>206</v>
      </c>
    </row>
    <row r="43" spans="1:15" s="118" customFormat="1" ht="15.6" x14ac:dyDescent="0.3">
      <c r="A43" s="137" t="s">
        <v>486</v>
      </c>
      <c r="B43" s="119" t="s">
        <v>476</v>
      </c>
      <c r="C43" s="132" t="s">
        <v>193</v>
      </c>
      <c r="D43" s="138" t="s">
        <v>190</v>
      </c>
      <c r="E43" s="132" t="s">
        <v>193</v>
      </c>
      <c r="F43" s="131" t="s">
        <v>189</v>
      </c>
      <c r="G43" s="119" t="s">
        <v>194</v>
      </c>
      <c r="H43" s="119" t="s">
        <v>194</v>
      </c>
      <c r="J43" s="119" t="s">
        <v>201</v>
      </c>
      <c r="K43" s="119" t="s">
        <v>201</v>
      </c>
      <c r="M43" s="119">
        <v>950</v>
      </c>
      <c r="N43" s="119" t="s">
        <v>203</v>
      </c>
      <c r="O43" s="119" t="s">
        <v>206</v>
      </c>
    </row>
    <row r="44" spans="1:15" s="118" customFormat="1" ht="15.6" x14ac:dyDescent="0.3">
      <c r="A44" s="137"/>
      <c r="B44" s="119" t="s">
        <v>477</v>
      </c>
      <c r="C44" s="132" t="s">
        <v>193</v>
      </c>
      <c r="D44" s="138" t="s">
        <v>190</v>
      </c>
      <c r="E44" s="132" t="s">
        <v>193</v>
      </c>
      <c r="F44" s="131" t="s">
        <v>189</v>
      </c>
      <c r="G44" s="119" t="s">
        <v>194</v>
      </c>
      <c r="H44" s="119" t="s">
        <v>197</v>
      </c>
      <c r="J44" s="119" t="s">
        <v>201</v>
      </c>
      <c r="K44" s="119" t="s">
        <v>201</v>
      </c>
      <c r="M44" s="119">
        <v>950</v>
      </c>
      <c r="N44" s="119" t="s">
        <v>203</v>
      </c>
      <c r="O44" s="119" t="s">
        <v>206</v>
      </c>
    </row>
    <row r="45" spans="1:15" s="118" customFormat="1" ht="15.6" x14ac:dyDescent="0.3">
      <c r="A45" s="130" t="s">
        <v>407</v>
      </c>
      <c r="B45" s="119" t="s">
        <v>476</v>
      </c>
      <c r="C45" s="131" t="s">
        <v>189</v>
      </c>
      <c r="D45" s="131" t="s">
        <v>189</v>
      </c>
      <c r="E45" s="138" t="s">
        <v>190</v>
      </c>
      <c r="F45" s="131" t="s">
        <v>189</v>
      </c>
      <c r="G45" s="119" t="s">
        <v>191</v>
      </c>
      <c r="H45" s="119" t="s">
        <v>192</v>
      </c>
      <c r="J45" s="119" t="s">
        <v>199</v>
      </c>
      <c r="K45" s="119" t="s">
        <v>200</v>
      </c>
      <c r="M45" s="119">
        <v>650</v>
      </c>
      <c r="N45" s="119" t="s">
        <v>215</v>
      </c>
      <c r="O45" s="119" t="s">
        <v>206</v>
      </c>
    </row>
    <row r="46" spans="1:15" s="118" customFormat="1" ht="15.6" x14ac:dyDescent="0.3">
      <c r="A46" s="130" t="s">
        <v>273</v>
      </c>
      <c r="B46" s="119" t="s">
        <v>476</v>
      </c>
      <c r="C46" s="131" t="s">
        <v>189</v>
      </c>
      <c r="D46" s="131" t="s">
        <v>189</v>
      </c>
      <c r="E46" s="132" t="s">
        <v>193</v>
      </c>
      <c r="F46" s="131" t="s">
        <v>189</v>
      </c>
      <c r="G46" s="119" t="s">
        <v>191</v>
      </c>
      <c r="H46" s="119" t="s">
        <v>191</v>
      </c>
      <c r="J46" s="119" t="s">
        <v>199</v>
      </c>
      <c r="K46" s="119" t="s">
        <v>199</v>
      </c>
      <c r="M46" s="119">
        <v>650</v>
      </c>
      <c r="N46" s="119" t="s">
        <v>204</v>
      </c>
      <c r="O46" s="119" t="s">
        <v>206</v>
      </c>
    </row>
    <row r="47" spans="1:15" s="118" customFormat="1" ht="15.6" x14ac:dyDescent="0.3">
      <c r="A47" s="139" t="s">
        <v>342</v>
      </c>
      <c r="B47" s="119" t="s">
        <v>476</v>
      </c>
      <c r="C47" s="140" t="s">
        <v>189</v>
      </c>
      <c r="D47" s="131" t="s">
        <v>189</v>
      </c>
      <c r="E47" s="132" t="s">
        <v>193</v>
      </c>
      <c r="F47" s="140" t="s">
        <v>189</v>
      </c>
      <c r="G47" s="119" t="s">
        <v>191</v>
      </c>
      <c r="H47" s="119" t="s">
        <v>191</v>
      </c>
      <c r="J47" s="119" t="s">
        <v>199</v>
      </c>
      <c r="K47" s="119" t="s">
        <v>199</v>
      </c>
      <c r="M47" s="119">
        <v>750</v>
      </c>
      <c r="N47" s="119" t="s">
        <v>204</v>
      </c>
      <c r="O47" s="119" t="s">
        <v>206</v>
      </c>
    </row>
    <row r="48" spans="1:15" s="118" customFormat="1" ht="15.6" x14ac:dyDescent="0.3">
      <c r="A48" s="139"/>
      <c r="B48" s="119" t="s">
        <v>477</v>
      </c>
      <c r="C48" s="141" t="s">
        <v>190</v>
      </c>
      <c r="D48" s="131" t="s">
        <v>189</v>
      </c>
      <c r="E48" s="132" t="s">
        <v>193</v>
      </c>
      <c r="F48" s="141" t="s">
        <v>190</v>
      </c>
      <c r="G48" s="119" t="s">
        <v>195</v>
      </c>
      <c r="H48" s="119" t="s">
        <v>191</v>
      </c>
      <c r="J48" s="119" t="s">
        <v>201</v>
      </c>
      <c r="K48" s="119" t="s">
        <v>199</v>
      </c>
      <c r="M48" s="119">
        <v>750</v>
      </c>
      <c r="N48" s="119" t="s">
        <v>212</v>
      </c>
      <c r="O48" s="119" t="s">
        <v>206</v>
      </c>
    </row>
    <row r="49" spans="1:15" s="118" customFormat="1" ht="15.6" x14ac:dyDescent="0.3">
      <c r="A49" s="130" t="s">
        <v>328</v>
      </c>
      <c r="B49" s="119" t="s">
        <v>476</v>
      </c>
      <c r="C49" s="131" t="s">
        <v>189</v>
      </c>
      <c r="D49" s="131" t="s">
        <v>189</v>
      </c>
      <c r="E49" s="132" t="s">
        <v>193</v>
      </c>
      <c r="F49" s="131" t="s">
        <v>189</v>
      </c>
      <c r="G49" s="119" t="s">
        <v>191</v>
      </c>
      <c r="H49" s="119" t="s">
        <v>191</v>
      </c>
      <c r="J49" s="119" t="s">
        <v>199</v>
      </c>
      <c r="K49" s="119" t="s">
        <v>199</v>
      </c>
      <c r="M49" s="119">
        <v>850</v>
      </c>
      <c r="N49" s="119" t="s">
        <v>204</v>
      </c>
      <c r="O49" s="119" t="s">
        <v>206</v>
      </c>
    </row>
    <row r="50" spans="1:15" s="118" customFormat="1" ht="15.6" x14ac:dyDescent="0.3">
      <c r="A50" s="130" t="s">
        <v>419</v>
      </c>
      <c r="B50" s="119" t="s">
        <v>476</v>
      </c>
      <c r="C50" s="131" t="s">
        <v>189</v>
      </c>
      <c r="D50" s="131" t="s">
        <v>189</v>
      </c>
      <c r="E50" s="132" t="s">
        <v>193</v>
      </c>
      <c r="F50" s="131" t="s">
        <v>189</v>
      </c>
      <c r="G50" s="119" t="s">
        <v>191</v>
      </c>
      <c r="H50" s="119" t="s">
        <v>191</v>
      </c>
      <c r="J50" s="119" t="s">
        <v>199</v>
      </c>
      <c r="K50" s="119" t="s">
        <v>199</v>
      </c>
      <c r="M50" s="119">
        <v>750</v>
      </c>
      <c r="N50" s="119" t="s">
        <v>204</v>
      </c>
      <c r="O50" s="119" t="s">
        <v>206</v>
      </c>
    </row>
    <row r="51" spans="1:15" s="118" customFormat="1" ht="15.6" x14ac:dyDescent="0.3">
      <c r="A51" s="130" t="s">
        <v>275</v>
      </c>
      <c r="B51" s="119" t="s">
        <v>476</v>
      </c>
      <c r="C51" s="131" t="s">
        <v>189</v>
      </c>
      <c r="D51" s="131" t="s">
        <v>189</v>
      </c>
      <c r="E51" s="132" t="s">
        <v>193</v>
      </c>
      <c r="F51" s="131" t="s">
        <v>189</v>
      </c>
      <c r="G51" s="119" t="s">
        <v>191</v>
      </c>
      <c r="H51" s="119" t="s">
        <v>191</v>
      </c>
      <c r="J51" s="119" t="s">
        <v>199</v>
      </c>
      <c r="K51" s="119" t="s">
        <v>199</v>
      </c>
      <c r="M51" s="119">
        <v>750</v>
      </c>
      <c r="N51" s="119" t="s">
        <v>204</v>
      </c>
      <c r="O51" s="119" t="s">
        <v>206</v>
      </c>
    </row>
    <row r="52" spans="1:15" s="118" customFormat="1" ht="15.6" x14ac:dyDescent="0.3">
      <c r="A52" s="130" t="s">
        <v>300</v>
      </c>
      <c r="B52" s="119" t="s">
        <v>476</v>
      </c>
      <c r="C52" s="138" t="s">
        <v>190</v>
      </c>
      <c r="D52" s="131" t="s">
        <v>189</v>
      </c>
      <c r="E52" s="132" t="s">
        <v>193</v>
      </c>
      <c r="F52" s="138" t="s">
        <v>190</v>
      </c>
      <c r="G52" s="119" t="s">
        <v>195</v>
      </c>
      <c r="H52" s="119" t="s">
        <v>191</v>
      </c>
      <c r="J52" s="119" t="s">
        <v>201</v>
      </c>
      <c r="K52" s="119" t="s">
        <v>199</v>
      </c>
      <c r="M52" s="119">
        <v>750</v>
      </c>
      <c r="N52" s="119" t="s">
        <v>212</v>
      </c>
      <c r="O52" s="119" t="s">
        <v>206</v>
      </c>
    </row>
    <row r="53" spans="1:15" s="118" customFormat="1" ht="15.6" x14ac:dyDescent="0.3">
      <c r="A53" s="133" t="s">
        <v>344</v>
      </c>
      <c r="B53" s="119" t="s">
        <v>476</v>
      </c>
      <c r="C53" s="132" t="s">
        <v>193</v>
      </c>
      <c r="D53" s="138" t="s">
        <v>190</v>
      </c>
      <c r="E53" s="132" t="s">
        <v>193</v>
      </c>
      <c r="F53" s="138" t="s">
        <v>190</v>
      </c>
      <c r="G53" s="119" t="s">
        <v>196</v>
      </c>
      <c r="H53" s="119" t="s">
        <v>197</v>
      </c>
      <c r="J53" s="119" t="s">
        <v>201</v>
      </c>
      <c r="K53" s="119" t="s">
        <v>201</v>
      </c>
      <c r="M53" s="119">
        <v>700</v>
      </c>
      <c r="N53" s="119" t="s">
        <v>203</v>
      </c>
      <c r="O53" s="119" t="s">
        <v>207</v>
      </c>
    </row>
    <row r="54" spans="1:15" s="118" customFormat="1" ht="15.6" x14ac:dyDescent="0.3">
      <c r="A54" s="137" t="s">
        <v>417</v>
      </c>
      <c r="B54" s="119" t="s">
        <v>476</v>
      </c>
      <c r="C54" s="131" t="s">
        <v>189</v>
      </c>
      <c r="D54" s="131" t="s">
        <v>189</v>
      </c>
      <c r="E54" s="132" t="s">
        <v>193</v>
      </c>
      <c r="F54" s="131" t="s">
        <v>189</v>
      </c>
      <c r="G54" s="119" t="s">
        <v>191</v>
      </c>
      <c r="H54" s="119" t="s">
        <v>191</v>
      </c>
      <c r="J54" s="119" t="s">
        <v>199</v>
      </c>
      <c r="K54" s="119" t="s">
        <v>199</v>
      </c>
      <c r="M54" s="119">
        <v>550</v>
      </c>
      <c r="N54" s="119" t="s">
        <v>204</v>
      </c>
      <c r="O54" s="119" t="s">
        <v>207</v>
      </c>
    </row>
    <row r="55" spans="1:15" s="118" customFormat="1" ht="15.6" x14ac:dyDescent="0.3">
      <c r="A55" s="137"/>
      <c r="B55" s="119" t="s">
        <v>477</v>
      </c>
      <c r="C55" s="131" t="s">
        <v>189</v>
      </c>
      <c r="D55" s="131" t="s">
        <v>189</v>
      </c>
      <c r="E55" s="132" t="s">
        <v>193</v>
      </c>
      <c r="F55" s="131" t="s">
        <v>189</v>
      </c>
      <c r="G55" s="119" t="s">
        <v>191</v>
      </c>
      <c r="H55" s="119" t="s">
        <v>191</v>
      </c>
      <c r="J55" s="119" t="s">
        <v>199</v>
      </c>
      <c r="K55" s="119" t="s">
        <v>199</v>
      </c>
      <c r="M55" s="119">
        <v>550</v>
      </c>
      <c r="N55" s="119" t="s">
        <v>204</v>
      </c>
      <c r="O55" s="119" t="s">
        <v>207</v>
      </c>
    </row>
    <row r="56" spans="1:15" s="118" customFormat="1" ht="15.6" x14ac:dyDescent="0.3">
      <c r="A56" s="137" t="s">
        <v>307</v>
      </c>
      <c r="B56" s="119" t="s">
        <v>476</v>
      </c>
      <c r="C56" s="131" t="s">
        <v>189</v>
      </c>
      <c r="D56" s="131" t="s">
        <v>189</v>
      </c>
      <c r="E56" s="132" t="s">
        <v>193</v>
      </c>
      <c r="F56" s="131" t="s">
        <v>189</v>
      </c>
      <c r="G56" s="119" t="s">
        <v>191</v>
      </c>
      <c r="H56" s="119" t="s">
        <v>191</v>
      </c>
      <c r="J56" s="119" t="s">
        <v>199</v>
      </c>
      <c r="K56" s="119" t="s">
        <v>199</v>
      </c>
      <c r="M56" s="119">
        <v>1000</v>
      </c>
      <c r="N56" s="119" t="s">
        <v>204</v>
      </c>
      <c r="O56" s="119" t="s">
        <v>207</v>
      </c>
    </row>
    <row r="57" spans="1:15" s="118" customFormat="1" ht="15.6" x14ac:dyDescent="0.3">
      <c r="A57" s="137"/>
      <c r="B57" s="119" t="s">
        <v>477</v>
      </c>
      <c r="C57" s="131" t="s">
        <v>189</v>
      </c>
      <c r="D57" s="131" t="s">
        <v>189</v>
      </c>
      <c r="E57" s="132" t="s">
        <v>193</v>
      </c>
      <c r="F57" s="131" t="s">
        <v>189</v>
      </c>
      <c r="G57" s="119" t="s">
        <v>191</v>
      </c>
      <c r="H57" s="119" t="s">
        <v>191</v>
      </c>
      <c r="J57" s="119" t="s">
        <v>199</v>
      </c>
      <c r="K57" s="119" t="s">
        <v>199</v>
      </c>
      <c r="M57" s="119">
        <v>1000</v>
      </c>
      <c r="N57" s="119" t="s">
        <v>204</v>
      </c>
      <c r="O57" s="119" t="s">
        <v>207</v>
      </c>
    </row>
    <row r="58" spans="1:15" s="118" customFormat="1" ht="15.6" x14ac:dyDescent="0.3">
      <c r="A58" s="137" t="s">
        <v>433</v>
      </c>
      <c r="B58" s="119" t="s">
        <v>476</v>
      </c>
      <c r="C58" s="138" t="s">
        <v>190</v>
      </c>
      <c r="D58" s="138" t="s">
        <v>190</v>
      </c>
      <c r="E58" s="132" t="s">
        <v>193</v>
      </c>
      <c r="F58" s="131" t="s">
        <v>189</v>
      </c>
      <c r="G58" s="119" t="s">
        <v>194</v>
      </c>
      <c r="H58" s="119" t="s">
        <v>191</v>
      </c>
      <c r="J58" s="119" t="s">
        <v>201</v>
      </c>
      <c r="K58" s="119" t="s">
        <v>199</v>
      </c>
      <c r="M58" s="119">
        <v>900</v>
      </c>
      <c r="N58" s="119" t="s">
        <v>212</v>
      </c>
      <c r="O58" s="119" t="s">
        <v>206</v>
      </c>
    </row>
    <row r="59" spans="1:15" s="118" customFormat="1" ht="15.6" x14ac:dyDescent="0.3">
      <c r="A59" s="137"/>
      <c r="B59" s="119" t="s">
        <v>477</v>
      </c>
      <c r="C59" s="138" t="s">
        <v>190</v>
      </c>
      <c r="D59" s="138" t="s">
        <v>190</v>
      </c>
      <c r="E59" s="132" t="s">
        <v>193</v>
      </c>
      <c r="F59" s="131" t="s">
        <v>189</v>
      </c>
      <c r="G59" s="119" t="s">
        <v>194</v>
      </c>
      <c r="H59" s="119" t="s">
        <v>191</v>
      </c>
      <c r="J59" s="119" t="s">
        <v>201</v>
      </c>
      <c r="K59" s="119" t="s">
        <v>199</v>
      </c>
      <c r="M59" s="119">
        <v>900</v>
      </c>
      <c r="N59" s="119" t="s">
        <v>212</v>
      </c>
      <c r="O59" s="119" t="s">
        <v>206</v>
      </c>
    </row>
    <row r="60" spans="1:15" s="118" customFormat="1" ht="15.6" x14ac:dyDescent="0.3">
      <c r="A60" s="130" t="s">
        <v>352</v>
      </c>
      <c r="B60" s="119" t="s">
        <v>476</v>
      </c>
      <c r="C60" s="138" t="s">
        <v>190</v>
      </c>
      <c r="D60" s="131" t="s">
        <v>189</v>
      </c>
      <c r="E60" s="132" t="s">
        <v>193</v>
      </c>
      <c r="F60" s="138" t="s">
        <v>190</v>
      </c>
      <c r="G60" s="119" t="s">
        <v>195</v>
      </c>
      <c r="H60" s="119" t="s">
        <v>191</v>
      </c>
      <c r="J60" s="119" t="s">
        <v>201</v>
      </c>
      <c r="K60" s="119" t="s">
        <v>199</v>
      </c>
      <c r="M60" s="119">
        <v>850</v>
      </c>
      <c r="N60" s="119" t="s">
        <v>212</v>
      </c>
      <c r="O60" s="119" t="s">
        <v>206</v>
      </c>
    </row>
    <row r="61" spans="1:15" s="118" customFormat="1" ht="15.6" x14ac:dyDescent="0.3">
      <c r="A61" s="130" t="s">
        <v>314</v>
      </c>
      <c r="B61" s="119" t="s">
        <v>476</v>
      </c>
      <c r="C61" s="138" t="s">
        <v>190</v>
      </c>
      <c r="D61" s="138" t="s">
        <v>190</v>
      </c>
      <c r="E61" s="132" t="s">
        <v>193</v>
      </c>
      <c r="F61" s="131" t="s">
        <v>189</v>
      </c>
      <c r="G61" s="119" t="s">
        <v>194</v>
      </c>
      <c r="H61" s="119" t="s">
        <v>191</v>
      </c>
      <c r="J61" s="119" t="s">
        <v>201</v>
      </c>
      <c r="K61" s="119" t="s">
        <v>199</v>
      </c>
      <c r="M61" s="119">
        <v>950</v>
      </c>
      <c r="N61" s="119" t="s">
        <v>212</v>
      </c>
      <c r="O61" s="119" t="s">
        <v>206</v>
      </c>
    </row>
    <row r="62" spans="1:15" s="118" customFormat="1" ht="15.6" x14ac:dyDescent="0.3">
      <c r="A62" s="137" t="s">
        <v>429</v>
      </c>
      <c r="B62" s="119" t="s">
        <v>476</v>
      </c>
      <c r="C62" s="131" t="s">
        <v>189</v>
      </c>
      <c r="D62" s="131" t="s">
        <v>189</v>
      </c>
      <c r="E62" s="132" t="s">
        <v>193</v>
      </c>
      <c r="F62" s="131" t="s">
        <v>189</v>
      </c>
      <c r="G62" s="119" t="s">
        <v>191</v>
      </c>
      <c r="H62" s="119" t="s">
        <v>191</v>
      </c>
      <c r="J62" s="119" t="s">
        <v>199</v>
      </c>
      <c r="K62" s="119" t="s">
        <v>199</v>
      </c>
      <c r="M62" s="119">
        <v>750</v>
      </c>
      <c r="N62" s="119" t="s">
        <v>204</v>
      </c>
      <c r="O62" s="119" t="s">
        <v>206</v>
      </c>
    </row>
    <row r="63" spans="1:15" s="118" customFormat="1" ht="15.6" x14ac:dyDescent="0.3">
      <c r="A63" s="137"/>
      <c r="B63" s="119" t="s">
        <v>477</v>
      </c>
      <c r="C63" s="131" t="s">
        <v>189</v>
      </c>
      <c r="D63" s="131" t="s">
        <v>189</v>
      </c>
      <c r="E63" s="132" t="s">
        <v>193</v>
      </c>
      <c r="F63" s="131" t="s">
        <v>189</v>
      </c>
      <c r="G63" s="119" t="s">
        <v>191</v>
      </c>
      <c r="H63" s="119" t="s">
        <v>191</v>
      </c>
      <c r="J63" s="119" t="s">
        <v>199</v>
      </c>
      <c r="K63" s="119" t="s">
        <v>199</v>
      </c>
      <c r="M63" s="119">
        <v>750</v>
      </c>
      <c r="N63" s="119" t="s">
        <v>204</v>
      </c>
      <c r="O63" s="119" t="s">
        <v>206</v>
      </c>
    </row>
    <row r="64" spans="1:15" s="118" customFormat="1" ht="15.6" x14ac:dyDescent="0.3">
      <c r="A64" s="137" t="s">
        <v>326</v>
      </c>
      <c r="B64" s="119" t="s">
        <v>476</v>
      </c>
      <c r="C64" s="132" t="s">
        <v>193</v>
      </c>
      <c r="D64" s="131" t="s">
        <v>189</v>
      </c>
      <c r="E64" s="132" t="s">
        <v>193</v>
      </c>
      <c r="F64" s="132" t="s">
        <v>193</v>
      </c>
      <c r="G64" s="119" t="s">
        <v>195</v>
      </c>
      <c r="H64" s="119" t="s">
        <v>195</v>
      </c>
      <c r="J64" s="119" t="s">
        <v>201</v>
      </c>
      <c r="K64" s="119" t="s">
        <v>201</v>
      </c>
      <c r="M64" s="119">
        <v>750</v>
      </c>
      <c r="N64" s="119" t="s">
        <v>203</v>
      </c>
      <c r="O64" s="119" t="s">
        <v>207</v>
      </c>
    </row>
    <row r="65" spans="1:15" s="118" customFormat="1" ht="15.6" x14ac:dyDescent="0.3">
      <c r="A65" s="137"/>
      <c r="B65" s="119" t="s">
        <v>477</v>
      </c>
      <c r="C65" s="132" t="s">
        <v>193</v>
      </c>
      <c r="D65" s="131" t="s">
        <v>189</v>
      </c>
      <c r="E65" s="132" t="s">
        <v>193</v>
      </c>
      <c r="F65" s="132" t="s">
        <v>193</v>
      </c>
      <c r="G65" s="119" t="s">
        <v>195</v>
      </c>
      <c r="H65" s="119" t="s">
        <v>195</v>
      </c>
      <c r="J65" s="119" t="s">
        <v>201</v>
      </c>
      <c r="K65" s="119" t="s">
        <v>201</v>
      </c>
      <c r="M65" s="119">
        <v>750</v>
      </c>
      <c r="N65" s="119" t="s">
        <v>203</v>
      </c>
      <c r="O65" s="119" t="s">
        <v>207</v>
      </c>
    </row>
    <row r="66" spans="1:15" s="118" customFormat="1" ht="15.6" x14ac:dyDescent="0.3">
      <c r="A66" s="137" t="s">
        <v>234</v>
      </c>
      <c r="B66" s="119" t="s">
        <v>476</v>
      </c>
      <c r="C66" s="138" t="s">
        <v>190</v>
      </c>
      <c r="D66" s="131" t="s">
        <v>189</v>
      </c>
      <c r="E66" s="132" t="s">
        <v>193</v>
      </c>
      <c r="F66" s="138" t="s">
        <v>190</v>
      </c>
      <c r="G66" s="119" t="s">
        <v>195</v>
      </c>
      <c r="H66" s="119" t="s">
        <v>191</v>
      </c>
      <c r="J66" s="119" t="s">
        <v>201</v>
      </c>
      <c r="K66" s="119" t="s">
        <v>199</v>
      </c>
      <c r="M66" s="119">
        <v>1050</v>
      </c>
      <c r="N66" s="119" t="s">
        <v>212</v>
      </c>
      <c r="O66" s="119" t="s">
        <v>206</v>
      </c>
    </row>
    <row r="67" spans="1:15" s="118" customFormat="1" ht="15.6" x14ac:dyDescent="0.3">
      <c r="A67" s="137"/>
      <c r="B67" s="119" t="s">
        <v>477</v>
      </c>
      <c r="C67" s="138" t="s">
        <v>190</v>
      </c>
      <c r="D67" s="131" t="s">
        <v>189</v>
      </c>
      <c r="E67" s="132" t="s">
        <v>193</v>
      </c>
      <c r="F67" s="138" t="s">
        <v>190</v>
      </c>
      <c r="G67" s="119" t="s">
        <v>195</v>
      </c>
      <c r="H67" s="119" t="s">
        <v>191</v>
      </c>
      <c r="J67" s="119" t="s">
        <v>201</v>
      </c>
      <c r="K67" s="119" t="s">
        <v>199</v>
      </c>
      <c r="M67" s="119">
        <v>1050</v>
      </c>
      <c r="N67" s="119" t="s">
        <v>212</v>
      </c>
      <c r="O67" s="119" t="s">
        <v>206</v>
      </c>
    </row>
    <row r="68" spans="1:15" s="118" customFormat="1" ht="15.6" x14ac:dyDescent="0.3">
      <c r="A68" s="137" t="s">
        <v>390</v>
      </c>
      <c r="B68" s="119" t="s">
        <v>476</v>
      </c>
      <c r="C68" s="132" t="s">
        <v>193</v>
      </c>
      <c r="D68" s="132" t="s">
        <v>193</v>
      </c>
      <c r="E68" s="132" t="s">
        <v>193</v>
      </c>
      <c r="F68" s="131" t="s">
        <v>189</v>
      </c>
      <c r="G68" s="119" t="s">
        <v>194</v>
      </c>
      <c r="H68" s="119" t="s">
        <v>194</v>
      </c>
      <c r="J68" s="119" t="s">
        <v>201</v>
      </c>
      <c r="K68" s="119" t="s">
        <v>201</v>
      </c>
      <c r="M68" s="119">
        <v>850</v>
      </c>
      <c r="N68" s="119" t="s">
        <v>203</v>
      </c>
      <c r="O68" s="119" t="s">
        <v>206</v>
      </c>
    </row>
    <row r="69" spans="1:15" s="118" customFormat="1" ht="15.6" x14ac:dyDescent="0.3">
      <c r="A69" s="137"/>
      <c r="B69" s="119" t="s">
        <v>477</v>
      </c>
      <c r="C69" s="132" t="s">
        <v>193</v>
      </c>
      <c r="D69" s="132" t="s">
        <v>193</v>
      </c>
      <c r="E69" s="132" t="s">
        <v>193</v>
      </c>
      <c r="F69" s="131" t="s">
        <v>189</v>
      </c>
      <c r="G69" s="119" t="s">
        <v>194</v>
      </c>
      <c r="H69" s="119" t="s">
        <v>194</v>
      </c>
      <c r="J69" s="119" t="s">
        <v>201</v>
      </c>
      <c r="K69" s="119" t="s">
        <v>201</v>
      </c>
      <c r="M69" s="119">
        <v>850</v>
      </c>
      <c r="N69" s="119" t="s">
        <v>203</v>
      </c>
      <c r="O69" s="119" t="s">
        <v>206</v>
      </c>
    </row>
    <row r="70" spans="1:15" s="118" customFormat="1" ht="15.6" x14ac:dyDescent="0.3">
      <c r="A70" s="137" t="s">
        <v>376</v>
      </c>
      <c r="B70" s="119" t="s">
        <v>476</v>
      </c>
      <c r="C70" s="131" t="s">
        <v>189</v>
      </c>
      <c r="D70" s="131" t="s">
        <v>189</v>
      </c>
      <c r="E70" s="132" t="s">
        <v>193</v>
      </c>
      <c r="F70" s="131" t="s">
        <v>189</v>
      </c>
      <c r="G70" s="119" t="s">
        <v>191</v>
      </c>
      <c r="H70" s="119" t="s">
        <v>191</v>
      </c>
      <c r="J70" s="119" t="s">
        <v>199</v>
      </c>
      <c r="K70" s="119" t="s">
        <v>199</v>
      </c>
      <c r="M70" s="119">
        <v>850</v>
      </c>
      <c r="N70" s="119" t="s">
        <v>204</v>
      </c>
      <c r="O70" s="119" t="s">
        <v>206</v>
      </c>
    </row>
    <row r="71" spans="1:15" s="118" customFormat="1" ht="15.6" x14ac:dyDescent="0.3">
      <c r="A71" s="137"/>
      <c r="B71" s="119" t="s">
        <v>477</v>
      </c>
      <c r="C71" s="131" t="s">
        <v>189</v>
      </c>
      <c r="D71" s="131" t="s">
        <v>189</v>
      </c>
      <c r="E71" s="132" t="s">
        <v>193</v>
      </c>
      <c r="F71" s="131" t="s">
        <v>189</v>
      </c>
      <c r="G71" s="119" t="s">
        <v>191</v>
      </c>
      <c r="H71" s="119" t="s">
        <v>191</v>
      </c>
      <c r="J71" s="119" t="s">
        <v>199</v>
      </c>
      <c r="K71" s="119" t="s">
        <v>199</v>
      </c>
      <c r="M71" s="119">
        <v>850</v>
      </c>
      <c r="N71" s="119" t="s">
        <v>204</v>
      </c>
      <c r="O71" s="119" t="s">
        <v>206</v>
      </c>
    </row>
    <row r="72" spans="1:15" s="118" customFormat="1" ht="15.6" x14ac:dyDescent="0.3">
      <c r="A72" s="130" t="s">
        <v>312</v>
      </c>
      <c r="B72" s="119" t="s">
        <v>476</v>
      </c>
      <c r="C72" s="131" t="s">
        <v>189</v>
      </c>
      <c r="D72" s="131" t="s">
        <v>189</v>
      </c>
      <c r="E72" s="132" t="s">
        <v>193</v>
      </c>
      <c r="F72" s="131" t="s">
        <v>189</v>
      </c>
      <c r="G72" s="119" t="s">
        <v>191</v>
      </c>
      <c r="H72" s="119" t="s">
        <v>191</v>
      </c>
      <c r="J72" s="119" t="s">
        <v>199</v>
      </c>
      <c r="K72" s="119" t="s">
        <v>199</v>
      </c>
      <c r="M72" s="119">
        <v>800</v>
      </c>
      <c r="N72" s="119" t="s">
        <v>204</v>
      </c>
      <c r="O72" s="119" t="s">
        <v>206</v>
      </c>
    </row>
    <row r="73" spans="1:15" s="118" customFormat="1" ht="15.6" x14ac:dyDescent="0.3">
      <c r="A73" s="137" t="s">
        <v>415</v>
      </c>
      <c r="B73" s="119" t="s">
        <v>476</v>
      </c>
      <c r="C73" s="138" t="s">
        <v>190</v>
      </c>
      <c r="D73" s="131" t="s">
        <v>189</v>
      </c>
      <c r="E73" s="132" t="s">
        <v>193</v>
      </c>
      <c r="F73" s="138" t="s">
        <v>190</v>
      </c>
      <c r="G73" s="119" t="s">
        <v>195</v>
      </c>
      <c r="H73" s="119" t="s">
        <v>191</v>
      </c>
      <c r="J73" s="119" t="s">
        <v>201</v>
      </c>
      <c r="K73" s="119" t="s">
        <v>199</v>
      </c>
      <c r="M73" s="119">
        <v>850</v>
      </c>
      <c r="N73" s="119" t="s">
        <v>212</v>
      </c>
      <c r="O73" s="119" t="s">
        <v>206</v>
      </c>
    </row>
    <row r="74" spans="1:15" s="118" customFormat="1" ht="15.6" x14ac:dyDescent="0.3">
      <c r="A74" s="137"/>
      <c r="B74" s="119" t="s">
        <v>477</v>
      </c>
      <c r="C74" s="138" t="s">
        <v>190</v>
      </c>
      <c r="D74" s="131" t="s">
        <v>189</v>
      </c>
      <c r="E74" s="132" t="s">
        <v>193</v>
      </c>
      <c r="F74" s="138" t="s">
        <v>190</v>
      </c>
      <c r="G74" s="119" t="s">
        <v>195</v>
      </c>
      <c r="H74" s="119" t="s">
        <v>191</v>
      </c>
      <c r="J74" s="119" t="s">
        <v>201</v>
      </c>
      <c r="K74" s="119" t="s">
        <v>199</v>
      </c>
      <c r="M74" s="119">
        <v>850</v>
      </c>
      <c r="N74" s="119" t="s">
        <v>212</v>
      </c>
      <c r="O74" s="119" t="s">
        <v>206</v>
      </c>
    </row>
    <row r="75" spans="1:15" s="118" customFormat="1" ht="15.6" x14ac:dyDescent="0.3">
      <c r="A75" s="130" t="s">
        <v>409</v>
      </c>
      <c r="B75" s="119" t="s">
        <v>476</v>
      </c>
      <c r="C75" s="131" t="s">
        <v>189</v>
      </c>
      <c r="D75" s="131" t="s">
        <v>189</v>
      </c>
      <c r="E75" s="131" t="s">
        <v>189</v>
      </c>
      <c r="F75" s="131" t="s">
        <v>189</v>
      </c>
      <c r="G75" s="119" t="s">
        <v>192</v>
      </c>
      <c r="H75" s="119" t="s">
        <v>192</v>
      </c>
      <c r="J75" s="119" t="s">
        <v>200</v>
      </c>
      <c r="K75" s="119" t="s">
        <v>200</v>
      </c>
      <c r="M75" s="119">
        <v>675</v>
      </c>
      <c r="N75" s="119" t="s">
        <v>214</v>
      </c>
      <c r="O75" s="119" t="s">
        <v>206</v>
      </c>
    </row>
    <row r="76" spans="1:15" s="118" customFormat="1" ht="15.6" x14ac:dyDescent="0.3">
      <c r="A76" s="130" t="s">
        <v>487</v>
      </c>
      <c r="B76" s="119" t="s">
        <v>476</v>
      </c>
      <c r="C76" s="131" t="s">
        <v>189</v>
      </c>
      <c r="D76" s="131" t="s">
        <v>189</v>
      </c>
      <c r="E76" s="132" t="s">
        <v>193</v>
      </c>
      <c r="F76" s="131" t="s">
        <v>189</v>
      </c>
      <c r="G76" s="119" t="s">
        <v>191</v>
      </c>
      <c r="H76" s="119" t="s">
        <v>191</v>
      </c>
      <c r="J76" s="119" t="s">
        <v>199</v>
      </c>
      <c r="K76" s="119" t="s">
        <v>199</v>
      </c>
      <c r="M76" s="119">
        <v>650</v>
      </c>
      <c r="N76" s="119" t="s">
        <v>204</v>
      </c>
      <c r="O76" s="119" t="s">
        <v>206</v>
      </c>
    </row>
    <row r="77" spans="1:15" s="118" customFormat="1" ht="15.6" x14ac:dyDescent="0.3">
      <c r="A77" s="137" t="s">
        <v>366</v>
      </c>
      <c r="B77" s="119" t="s">
        <v>476</v>
      </c>
      <c r="C77" s="131" t="s">
        <v>189</v>
      </c>
      <c r="D77" s="131" t="s">
        <v>189</v>
      </c>
      <c r="E77" s="132" t="s">
        <v>193</v>
      </c>
      <c r="F77" s="131" t="s">
        <v>189</v>
      </c>
      <c r="G77" s="119" t="s">
        <v>191</v>
      </c>
      <c r="H77" s="119" t="s">
        <v>191</v>
      </c>
      <c r="J77" s="119" t="s">
        <v>199</v>
      </c>
      <c r="K77" s="119" t="s">
        <v>199</v>
      </c>
      <c r="M77" s="119">
        <v>800</v>
      </c>
      <c r="N77" s="119" t="s">
        <v>204</v>
      </c>
      <c r="O77" s="119" t="s">
        <v>206</v>
      </c>
    </row>
    <row r="78" spans="1:15" s="118" customFormat="1" ht="15.6" x14ac:dyDescent="0.3">
      <c r="A78" s="137"/>
      <c r="B78" s="119" t="s">
        <v>477</v>
      </c>
      <c r="C78" s="131" t="s">
        <v>189</v>
      </c>
      <c r="D78" s="131" t="s">
        <v>189</v>
      </c>
      <c r="E78" s="132" t="s">
        <v>193</v>
      </c>
      <c r="F78" s="131" t="s">
        <v>189</v>
      </c>
      <c r="G78" s="119" t="s">
        <v>191</v>
      </c>
      <c r="H78" s="119" t="s">
        <v>191</v>
      </c>
      <c r="J78" s="119" t="s">
        <v>199</v>
      </c>
      <c r="K78" s="119" t="s">
        <v>199</v>
      </c>
      <c r="M78" s="119">
        <v>800</v>
      </c>
      <c r="N78" s="119" t="s">
        <v>204</v>
      </c>
      <c r="O78" s="119" t="s">
        <v>206</v>
      </c>
    </row>
    <row r="79" spans="1:15" s="118" customFormat="1" ht="15.6" x14ac:dyDescent="0.3">
      <c r="A79" s="130" t="s">
        <v>488</v>
      </c>
      <c r="B79" s="119" t="s">
        <v>476</v>
      </c>
      <c r="C79" s="131" t="s">
        <v>189</v>
      </c>
      <c r="D79" s="131" t="s">
        <v>189</v>
      </c>
      <c r="E79" s="132" t="s">
        <v>193</v>
      </c>
      <c r="F79" s="131" t="s">
        <v>189</v>
      </c>
      <c r="G79" s="119" t="s">
        <v>191</v>
      </c>
      <c r="H79" s="119" t="s">
        <v>191</v>
      </c>
      <c r="J79" s="119" t="s">
        <v>199</v>
      </c>
      <c r="K79" s="119" t="s">
        <v>199</v>
      </c>
      <c r="M79" s="119">
        <v>950</v>
      </c>
      <c r="N79" s="119" t="s">
        <v>204</v>
      </c>
      <c r="O79" s="119" t="s">
        <v>207</v>
      </c>
    </row>
    <row r="80" spans="1:15" s="118" customFormat="1" ht="15.6" x14ac:dyDescent="0.3">
      <c r="A80" s="130" t="s">
        <v>281</v>
      </c>
      <c r="B80" s="119" t="s">
        <v>476</v>
      </c>
      <c r="C80" s="132" t="s">
        <v>193</v>
      </c>
      <c r="D80" s="138" t="s">
        <v>190</v>
      </c>
      <c r="E80" s="132" t="s">
        <v>193</v>
      </c>
      <c r="F80" s="138" t="s">
        <v>190</v>
      </c>
      <c r="G80" s="119" t="s">
        <v>196</v>
      </c>
      <c r="H80" s="119" t="s">
        <v>197</v>
      </c>
      <c r="J80" s="119" t="s">
        <v>201</v>
      </c>
      <c r="K80" s="119" t="s">
        <v>201</v>
      </c>
      <c r="M80" s="119">
        <v>950</v>
      </c>
      <c r="N80" s="119" t="s">
        <v>203</v>
      </c>
      <c r="O80" s="119" t="s">
        <v>206</v>
      </c>
    </row>
    <row r="81" spans="1:15" s="118" customFormat="1" ht="15.6" x14ac:dyDescent="0.3">
      <c r="A81" s="130" t="s">
        <v>427</v>
      </c>
      <c r="B81" s="119" t="s">
        <v>476</v>
      </c>
      <c r="C81" s="138" t="s">
        <v>190</v>
      </c>
      <c r="D81" s="138" t="s">
        <v>190</v>
      </c>
      <c r="E81" s="132" t="s">
        <v>193</v>
      </c>
      <c r="F81" s="131" t="s">
        <v>189</v>
      </c>
      <c r="G81" s="119" t="s">
        <v>194</v>
      </c>
      <c r="H81" s="119" t="s">
        <v>191</v>
      </c>
      <c r="J81" s="119" t="s">
        <v>201</v>
      </c>
      <c r="K81" s="119" t="s">
        <v>199</v>
      </c>
      <c r="M81" s="119">
        <v>1150</v>
      </c>
      <c r="N81" s="119" t="s">
        <v>212</v>
      </c>
      <c r="O81" s="119" t="s">
        <v>206</v>
      </c>
    </row>
    <row r="82" spans="1:15" s="118" customFormat="1" ht="15.6" x14ac:dyDescent="0.3">
      <c r="A82" s="130" t="s">
        <v>380</v>
      </c>
      <c r="B82" s="119" t="s">
        <v>476</v>
      </c>
      <c r="C82" s="132" t="s">
        <v>193</v>
      </c>
      <c r="D82" s="131" t="s">
        <v>189</v>
      </c>
      <c r="E82" s="132" t="s">
        <v>193</v>
      </c>
      <c r="F82" s="132" t="s">
        <v>193</v>
      </c>
      <c r="G82" s="119" t="s">
        <v>195</v>
      </c>
      <c r="H82" s="119" t="s">
        <v>195</v>
      </c>
      <c r="J82" s="119" t="s">
        <v>201</v>
      </c>
      <c r="K82" s="119" t="s">
        <v>201</v>
      </c>
      <c r="M82" s="119">
        <v>1100</v>
      </c>
      <c r="N82" s="119" t="s">
        <v>203</v>
      </c>
      <c r="O82" s="119" t="s">
        <v>206</v>
      </c>
    </row>
    <row r="83" spans="1:15" s="118" customFormat="1" ht="15.6" x14ac:dyDescent="0.3">
      <c r="A83" s="38" t="s">
        <v>336</v>
      </c>
      <c r="B83" s="119" t="s">
        <v>476</v>
      </c>
      <c r="C83" s="138" t="s">
        <v>190</v>
      </c>
      <c r="D83" s="138" t="s">
        <v>190</v>
      </c>
      <c r="E83" s="132" t="s">
        <v>193</v>
      </c>
      <c r="F83" s="131" t="s">
        <v>189</v>
      </c>
      <c r="G83" s="119" t="s">
        <v>194</v>
      </c>
      <c r="H83" s="119" t="s">
        <v>191</v>
      </c>
      <c r="J83" s="119" t="s">
        <v>201</v>
      </c>
      <c r="K83" s="119" t="s">
        <v>199</v>
      </c>
      <c r="M83" s="119">
        <v>800</v>
      </c>
      <c r="N83" s="119" t="s">
        <v>212</v>
      </c>
      <c r="O83" s="119" t="s">
        <v>206</v>
      </c>
    </row>
    <row r="84" spans="1:15" s="118" customFormat="1" ht="15.6" x14ac:dyDescent="0.3">
      <c r="A84" s="142"/>
      <c r="B84" s="119" t="s">
        <v>477</v>
      </c>
      <c r="C84" s="138" t="s">
        <v>190</v>
      </c>
      <c r="D84" s="138" t="s">
        <v>190</v>
      </c>
      <c r="E84" s="132" t="s">
        <v>193</v>
      </c>
      <c r="F84" s="131" t="s">
        <v>189</v>
      </c>
      <c r="G84" s="119" t="s">
        <v>194</v>
      </c>
      <c r="H84" s="119" t="s">
        <v>191</v>
      </c>
      <c r="J84" s="119" t="s">
        <v>201</v>
      </c>
      <c r="K84" s="119" t="s">
        <v>199</v>
      </c>
      <c r="M84" s="119">
        <v>800</v>
      </c>
      <c r="N84" s="119" t="s">
        <v>212</v>
      </c>
      <c r="O84" s="119" t="s">
        <v>206</v>
      </c>
    </row>
    <row r="85" spans="1:15" s="118" customFormat="1" ht="15.6" x14ac:dyDescent="0.3">
      <c r="A85" s="137" t="s">
        <v>489</v>
      </c>
      <c r="B85" s="119" t="s">
        <v>476</v>
      </c>
      <c r="C85" s="132" t="s">
        <v>193</v>
      </c>
      <c r="D85" s="138" t="s">
        <v>190</v>
      </c>
      <c r="E85" s="132" t="s">
        <v>193</v>
      </c>
      <c r="F85" s="138" t="s">
        <v>190</v>
      </c>
      <c r="G85" s="119" t="s">
        <v>196</v>
      </c>
      <c r="H85" s="119" t="s">
        <v>197</v>
      </c>
      <c r="J85" s="119" t="s">
        <v>201</v>
      </c>
      <c r="K85" s="119" t="s">
        <v>201</v>
      </c>
      <c r="M85" s="119">
        <v>800</v>
      </c>
      <c r="N85" s="119" t="s">
        <v>203</v>
      </c>
      <c r="O85" s="119" t="s">
        <v>207</v>
      </c>
    </row>
    <row r="86" spans="1:15" s="118" customFormat="1" ht="15.6" x14ac:dyDescent="0.3">
      <c r="A86" s="137"/>
      <c r="B86" s="119" t="s">
        <v>477</v>
      </c>
      <c r="C86" s="132" t="s">
        <v>193</v>
      </c>
      <c r="D86" s="138" t="s">
        <v>190</v>
      </c>
      <c r="E86" s="132" t="s">
        <v>193</v>
      </c>
      <c r="F86" s="138" t="s">
        <v>190</v>
      </c>
      <c r="G86" s="119" t="s">
        <v>196</v>
      </c>
      <c r="H86" s="119" t="s">
        <v>197</v>
      </c>
      <c r="J86" s="119" t="s">
        <v>201</v>
      </c>
      <c r="K86" s="119" t="s">
        <v>201</v>
      </c>
      <c r="M86" s="119">
        <v>800</v>
      </c>
      <c r="N86" s="119" t="s">
        <v>203</v>
      </c>
      <c r="O86" s="119" t="s">
        <v>207</v>
      </c>
    </row>
    <row r="87" spans="1:15" s="118" customFormat="1" ht="15.6" x14ac:dyDescent="0.3">
      <c r="A87" s="130" t="s">
        <v>490</v>
      </c>
      <c r="B87" s="119" t="s">
        <v>476</v>
      </c>
      <c r="C87" s="132" t="s">
        <v>193</v>
      </c>
      <c r="D87" s="138" t="s">
        <v>190</v>
      </c>
      <c r="E87" s="132" t="s">
        <v>193</v>
      </c>
      <c r="F87" s="138" t="s">
        <v>190</v>
      </c>
      <c r="G87" s="119" t="s">
        <v>196</v>
      </c>
      <c r="H87" s="119" t="s">
        <v>197</v>
      </c>
      <c r="J87" s="119" t="s">
        <v>201</v>
      </c>
      <c r="K87" s="119" t="s">
        <v>201</v>
      </c>
      <c r="M87" s="119">
        <v>150</v>
      </c>
      <c r="N87" s="119" t="s">
        <v>203</v>
      </c>
      <c r="O87" s="119" t="s">
        <v>207</v>
      </c>
    </row>
    <row r="88" spans="1:15" s="118" customFormat="1" ht="15.6" x14ac:dyDescent="0.3">
      <c r="A88" s="137" t="s">
        <v>370</v>
      </c>
      <c r="B88" s="119" t="s">
        <v>476</v>
      </c>
      <c r="C88" s="131" t="s">
        <v>189</v>
      </c>
      <c r="D88" s="131" t="s">
        <v>189</v>
      </c>
      <c r="E88" s="132" t="s">
        <v>193</v>
      </c>
      <c r="F88" s="140" t="s">
        <v>189</v>
      </c>
      <c r="G88" s="119" t="s">
        <v>191</v>
      </c>
      <c r="H88" s="119" t="s">
        <v>191</v>
      </c>
      <c r="J88" s="119" t="s">
        <v>199</v>
      </c>
      <c r="K88" s="119" t="s">
        <v>199</v>
      </c>
      <c r="M88" s="119">
        <v>450</v>
      </c>
      <c r="N88" s="119" t="s">
        <v>204</v>
      </c>
      <c r="O88" s="119" t="s">
        <v>207</v>
      </c>
    </row>
    <row r="89" spans="1:15" s="118" customFormat="1" ht="15.6" x14ac:dyDescent="0.3">
      <c r="A89" s="137"/>
      <c r="B89" s="119" t="s">
        <v>477</v>
      </c>
      <c r="C89" s="131" t="s">
        <v>189</v>
      </c>
      <c r="D89" s="131" t="s">
        <v>189</v>
      </c>
      <c r="E89" s="132" t="s">
        <v>193</v>
      </c>
      <c r="F89" s="141" t="s">
        <v>190</v>
      </c>
      <c r="G89" s="119" t="s">
        <v>478</v>
      </c>
      <c r="H89" s="119" t="s">
        <v>191</v>
      </c>
      <c r="J89" s="119" t="s">
        <v>479</v>
      </c>
      <c r="K89" s="119" t="s">
        <v>199</v>
      </c>
      <c r="M89" s="119">
        <v>450</v>
      </c>
      <c r="N89" s="119" t="s">
        <v>491</v>
      </c>
      <c r="O89" s="119" t="s">
        <v>206</v>
      </c>
    </row>
    <row r="90" spans="1:15" s="118" customFormat="1" ht="15.6" x14ac:dyDescent="0.3">
      <c r="A90" s="130" t="s">
        <v>404</v>
      </c>
      <c r="B90" s="119" t="s">
        <v>476</v>
      </c>
      <c r="C90" s="138" t="s">
        <v>190</v>
      </c>
      <c r="D90" s="138" t="s">
        <v>190</v>
      </c>
      <c r="E90" s="132" t="s">
        <v>193</v>
      </c>
      <c r="F90" s="131" t="s">
        <v>189</v>
      </c>
      <c r="G90" s="119" t="s">
        <v>194</v>
      </c>
      <c r="H90" s="119" t="s">
        <v>191</v>
      </c>
      <c r="J90" s="119" t="s">
        <v>201</v>
      </c>
      <c r="K90" s="119" t="s">
        <v>199</v>
      </c>
      <c r="M90" s="119">
        <v>1100</v>
      </c>
      <c r="N90" s="119" t="s">
        <v>212</v>
      </c>
      <c r="O90" s="119" t="s">
        <v>206</v>
      </c>
    </row>
    <row r="91" spans="1:15" s="118" customFormat="1" ht="15.6" x14ac:dyDescent="0.3">
      <c r="A91" s="130" t="s">
        <v>400</v>
      </c>
      <c r="B91" s="119" t="s">
        <v>476</v>
      </c>
      <c r="C91" s="138" t="s">
        <v>190</v>
      </c>
      <c r="D91" s="131" t="s">
        <v>189</v>
      </c>
      <c r="E91" s="132" t="s">
        <v>193</v>
      </c>
      <c r="F91" s="131" t="s">
        <v>189</v>
      </c>
      <c r="G91" s="119" t="s">
        <v>197</v>
      </c>
      <c r="H91" s="119" t="s">
        <v>191</v>
      </c>
      <c r="J91" s="119" t="s">
        <v>201</v>
      </c>
      <c r="K91" s="119" t="s">
        <v>199</v>
      </c>
      <c r="M91" s="119">
        <v>850</v>
      </c>
      <c r="N91" s="119" t="s">
        <v>212</v>
      </c>
      <c r="O91" s="119" t="s">
        <v>206</v>
      </c>
    </row>
    <row r="92" spans="1:15" s="118" customFormat="1" ht="15.6" x14ac:dyDescent="0.3">
      <c r="A92" s="137" t="s">
        <v>184</v>
      </c>
      <c r="B92" s="119" t="s">
        <v>476</v>
      </c>
      <c r="C92" s="138" t="s">
        <v>190</v>
      </c>
      <c r="D92" s="131" t="s">
        <v>189</v>
      </c>
      <c r="E92" s="132" t="s">
        <v>193</v>
      </c>
      <c r="F92" s="138" t="s">
        <v>190</v>
      </c>
      <c r="G92" s="119" t="s">
        <v>195</v>
      </c>
      <c r="H92" s="119" t="s">
        <v>191</v>
      </c>
      <c r="J92" s="119" t="s">
        <v>201</v>
      </c>
      <c r="K92" s="119" t="s">
        <v>199</v>
      </c>
      <c r="M92" s="119">
        <v>850</v>
      </c>
      <c r="N92" s="119" t="s">
        <v>212</v>
      </c>
      <c r="O92" s="119" t="s">
        <v>206</v>
      </c>
    </row>
    <row r="93" spans="1:15" s="118" customFormat="1" ht="15.6" x14ac:dyDescent="0.3">
      <c r="A93" s="137"/>
      <c r="B93" s="119" t="s">
        <v>477</v>
      </c>
      <c r="C93" s="138" t="s">
        <v>190</v>
      </c>
      <c r="D93" s="131" t="s">
        <v>189</v>
      </c>
      <c r="E93" s="132" t="s">
        <v>193</v>
      </c>
      <c r="F93" s="138" t="s">
        <v>190</v>
      </c>
      <c r="G93" s="119" t="s">
        <v>195</v>
      </c>
      <c r="H93" s="119" t="s">
        <v>191</v>
      </c>
      <c r="J93" s="119" t="s">
        <v>201</v>
      </c>
      <c r="K93" s="119" t="s">
        <v>199</v>
      </c>
      <c r="M93" s="119">
        <v>850</v>
      </c>
      <c r="N93" s="119" t="s">
        <v>212</v>
      </c>
      <c r="O93" s="119" t="s">
        <v>206</v>
      </c>
    </row>
    <row r="94" spans="1:15" s="118" customFormat="1" ht="15.6" x14ac:dyDescent="0.3">
      <c r="A94" s="137" t="s">
        <v>338</v>
      </c>
      <c r="B94" s="119" t="s">
        <v>476</v>
      </c>
      <c r="C94" s="138" t="s">
        <v>190</v>
      </c>
      <c r="D94" s="138" t="s">
        <v>190</v>
      </c>
      <c r="E94" s="132" t="s">
        <v>193</v>
      </c>
      <c r="F94" s="131" t="s">
        <v>189</v>
      </c>
      <c r="G94" s="119" t="s">
        <v>194</v>
      </c>
      <c r="H94" s="119" t="s">
        <v>191</v>
      </c>
      <c r="J94" s="119" t="s">
        <v>201</v>
      </c>
      <c r="K94" s="119" t="s">
        <v>199</v>
      </c>
      <c r="M94" s="119">
        <v>950</v>
      </c>
      <c r="N94" s="119" t="s">
        <v>212</v>
      </c>
      <c r="O94" s="119" t="s">
        <v>206</v>
      </c>
    </row>
    <row r="95" spans="1:15" s="118" customFormat="1" ht="15.6" x14ac:dyDescent="0.3">
      <c r="A95" s="137"/>
      <c r="B95" s="119" t="s">
        <v>477</v>
      </c>
      <c r="C95" s="138" t="s">
        <v>190</v>
      </c>
      <c r="D95" s="138" t="s">
        <v>190</v>
      </c>
      <c r="E95" s="132" t="s">
        <v>193</v>
      </c>
      <c r="F95" s="131" t="s">
        <v>189</v>
      </c>
      <c r="G95" s="119" t="s">
        <v>194</v>
      </c>
      <c r="H95" s="119" t="s">
        <v>191</v>
      </c>
      <c r="J95" s="119" t="s">
        <v>201</v>
      </c>
      <c r="K95" s="119" t="s">
        <v>199</v>
      </c>
      <c r="M95" s="119">
        <v>950</v>
      </c>
      <c r="N95" s="119" t="s">
        <v>212</v>
      </c>
      <c r="O95" s="119" t="s">
        <v>206</v>
      </c>
    </row>
    <row r="96" spans="1:15" s="118" customFormat="1" ht="15.6" x14ac:dyDescent="0.3">
      <c r="A96" s="130" t="s">
        <v>423</v>
      </c>
      <c r="B96" s="119" t="s">
        <v>476</v>
      </c>
      <c r="C96" s="138" t="s">
        <v>190</v>
      </c>
      <c r="D96" s="131" t="s">
        <v>189</v>
      </c>
      <c r="E96" s="132" t="s">
        <v>193</v>
      </c>
      <c r="F96" s="138" t="s">
        <v>190</v>
      </c>
      <c r="G96" s="119" t="s">
        <v>195</v>
      </c>
      <c r="H96" s="119" t="s">
        <v>191</v>
      </c>
      <c r="J96" s="119" t="s">
        <v>201</v>
      </c>
      <c r="K96" s="119" t="s">
        <v>199</v>
      </c>
      <c r="M96" s="119">
        <v>850</v>
      </c>
      <c r="N96" s="119" t="s">
        <v>212</v>
      </c>
      <c r="O96" s="119" t="s">
        <v>206</v>
      </c>
    </row>
    <row r="97" spans="1:15" s="118" customFormat="1" ht="15.6" x14ac:dyDescent="0.3">
      <c r="A97" s="137" t="s">
        <v>279</v>
      </c>
      <c r="B97" s="119" t="s">
        <v>476</v>
      </c>
      <c r="C97" s="138" t="s">
        <v>190</v>
      </c>
      <c r="D97" s="138" t="s">
        <v>190</v>
      </c>
      <c r="E97" s="132" t="s">
        <v>193</v>
      </c>
      <c r="F97" s="131" t="s">
        <v>189</v>
      </c>
      <c r="G97" s="119" t="s">
        <v>194</v>
      </c>
      <c r="H97" s="119" t="s">
        <v>191</v>
      </c>
      <c r="J97" s="119" t="s">
        <v>201</v>
      </c>
      <c r="K97" s="119" t="s">
        <v>199</v>
      </c>
      <c r="M97" s="119">
        <v>850</v>
      </c>
      <c r="N97" s="119" t="s">
        <v>212</v>
      </c>
      <c r="O97" s="119" t="s">
        <v>206</v>
      </c>
    </row>
    <row r="98" spans="1:15" s="118" customFormat="1" ht="15.6" x14ac:dyDescent="0.3">
      <c r="A98" s="137"/>
      <c r="B98" s="119" t="s">
        <v>477</v>
      </c>
      <c r="C98" s="138" t="s">
        <v>190</v>
      </c>
      <c r="D98" s="138" t="s">
        <v>190</v>
      </c>
      <c r="E98" s="132" t="s">
        <v>193</v>
      </c>
      <c r="F98" s="131" t="s">
        <v>189</v>
      </c>
      <c r="G98" s="119" t="s">
        <v>194</v>
      </c>
      <c r="H98" s="119" t="s">
        <v>191</v>
      </c>
      <c r="J98" s="119" t="s">
        <v>201</v>
      </c>
      <c r="K98" s="119" t="s">
        <v>199</v>
      </c>
      <c r="M98" s="119">
        <v>850</v>
      </c>
      <c r="N98" s="119" t="s">
        <v>212</v>
      </c>
      <c r="O98" s="119" t="s">
        <v>206</v>
      </c>
    </row>
    <row r="99" spans="1:15" s="118" customFormat="1" ht="15.6" x14ac:dyDescent="0.3">
      <c r="A99" s="133" t="s">
        <v>350</v>
      </c>
      <c r="B99" s="119" t="s">
        <v>476</v>
      </c>
      <c r="C99" s="132" t="s">
        <v>193</v>
      </c>
      <c r="D99" s="131" t="s">
        <v>189</v>
      </c>
      <c r="E99" s="132" t="s">
        <v>193</v>
      </c>
      <c r="F99" s="132" t="s">
        <v>193</v>
      </c>
      <c r="G99" s="119" t="s">
        <v>195</v>
      </c>
      <c r="H99" s="119" t="s">
        <v>195</v>
      </c>
      <c r="J99" s="119" t="s">
        <v>201</v>
      </c>
      <c r="K99" s="119" t="s">
        <v>201</v>
      </c>
      <c r="M99" s="119">
        <v>1050</v>
      </c>
      <c r="N99" s="119" t="s">
        <v>203</v>
      </c>
      <c r="O99" s="119" t="s">
        <v>206</v>
      </c>
    </row>
    <row r="100" spans="1:15" s="118" customFormat="1" ht="15.6" x14ac:dyDescent="0.3">
      <c r="A100" s="139" t="s">
        <v>348</v>
      </c>
      <c r="B100" s="119" t="s">
        <v>476</v>
      </c>
      <c r="C100" s="140" t="s">
        <v>189</v>
      </c>
      <c r="D100" s="131" t="s">
        <v>189</v>
      </c>
      <c r="E100" s="132" t="s">
        <v>193</v>
      </c>
      <c r="F100" s="140" t="s">
        <v>189</v>
      </c>
      <c r="G100" s="119" t="s">
        <v>191</v>
      </c>
      <c r="H100" s="119" t="s">
        <v>191</v>
      </c>
      <c r="J100" s="119" t="s">
        <v>199</v>
      </c>
      <c r="K100" s="119" t="s">
        <v>199</v>
      </c>
      <c r="M100" s="119">
        <v>700</v>
      </c>
      <c r="N100" s="119" t="s">
        <v>204</v>
      </c>
      <c r="O100" s="119" t="s">
        <v>206</v>
      </c>
    </row>
    <row r="101" spans="1:15" s="118" customFormat="1" ht="15.6" x14ac:dyDescent="0.3">
      <c r="A101" s="139"/>
      <c r="B101" s="119" t="s">
        <v>477</v>
      </c>
      <c r="C101" s="141" t="s">
        <v>190</v>
      </c>
      <c r="D101" s="131" t="s">
        <v>189</v>
      </c>
      <c r="E101" s="132" t="s">
        <v>193</v>
      </c>
      <c r="F101" s="141" t="s">
        <v>190</v>
      </c>
      <c r="G101" s="119" t="s">
        <v>195</v>
      </c>
      <c r="H101" s="119" t="s">
        <v>191</v>
      </c>
      <c r="J101" s="119" t="s">
        <v>201</v>
      </c>
      <c r="K101" s="119" t="s">
        <v>199</v>
      </c>
      <c r="M101" s="119">
        <v>700</v>
      </c>
      <c r="N101" s="119" t="s">
        <v>212</v>
      </c>
      <c r="O101" s="119" t="s">
        <v>207</v>
      </c>
    </row>
    <row r="102" spans="1:15" s="118" customFormat="1" ht="15.6" x14ac:dyDescent="0.3">
      <c r="A102" s="130" t="s">
        <v>492</v>
      </c>
      <c r="B102" s="119" t="s">
        <v>476</v>
      </c>
      <c r="C102" s="138" t="s">
        <v>190</v>
      </c>
      <c r="D102" s="138" t="s">
        <v>190</v>
      </c>
      <c r="E102" s="138" t="s">
        <v>190</v>
      </c>
      <c r="F102" s="131" t="s">
        <v>189</v>
      </c>
      <c r="G102" s="119" t="s">
        <v>194</v>
      </c>
      <c r="H102" s="119" t="s">
        <v>192</v>
      </c>
      <c r="J102" s="119" t="s">
        <v>201</v>
      </c>
      <c r="K102" s="119" t="s">
        <v>200</v>
      </c>
      <c r="M102" s="119">
        <v>900</v>
      </c>
      <c r="N102" s="119" t="s">
        <v>213</v>
      </c>
      <c r="O102" s="119" t="s">
        <v>207</v>
      </c>
    </row>
    <row r="103" spans="1:15" s="118" customFormat="1" ht="15.6" x14ac:dyDescent="0.3">
      <c r="A103" s="137" t="s">
        <v>374</v>
      </c>
      <c r="B103" s="119" t="s">
        <v>476</v>
      </c>
      <c r="C103" s="138" t="s">
        <v>190</v>
      </c>
      <c r="D103" s="131" t="s">
        <v>189</v>
      </c>
      <c r="E103" s="132" t="s">
        <v>193</v>
      </c>
      <c r="F103" s="138" t="s">
        <v>190</v>
      </c>
      <c r="G103" s="119" t="s">
        <v>195</v>
      </c>
      <c r="H103" s="119" t="s">
        <v>191</v>
      </c>
      <c r="J103" s="119" t="s">
        <v>201</v>
      </c>
      <c r="K103" s="119" t="s">
        <v>199</v>
      </c>
      <c r="M103" s="119">
        <v>750</v>
      </c>
      <c r="N103" s="119" t="s">
        <v>212</v>
      </c>
      <c r="O103" s="119" t="s">
        <v>206</v>
      </c>
    </row>
    <row r="104" spans="1:15" s="118" customFormat="1" ht="15.6" x14ac:dyDescent="0.3">
      <c r="A104" s="137"/>
      <c r="B104" s="119" t="s">
        <v>477</v>
      </c>
      <c r="C104" s="138" t="s">
        <v>190</v>
      </c>
      <c r="D104" s="131" t="s">
        <v>189</v>
      </c>
      <c r="E104" s="132" t="s">
        <v>193</v>
      </c>
      <c r="F104" s="138" t="s">
        <v>190</v>
      </c>
      <c r="G104" s="119" t="s">
        <v>195</v>
      </c>
      <c r="H104" s="119" t="s">
        <v>191</v>
      </c>
      <c r="J104" s="119" t="s">
        <v>201</v>
      </c>
      <c r="K104" s="119" t="s">
        <v>199</v>
      </c>
      <c r="M104" s="119">
        <v>750</v>
      </c>
      <c r="N104" s="119" t="s">
        <v>212</v>
      </c>
      <c r="O104" s="119" t="s">
        <v>206</v>
      </c>
    </row>
    <row r="105" spans="1:15" s="118" customFormat="1" ht="15.6" x14ac:dyDescent="0.3">
      <c r="A105" s="130" t="s">
        <v>305</v>
      </c>
      <c r="B105" s="119" t="s">
        <v>476</v>
      </c>
      <c r="C105" s="138" t="s">
        <v>190</v>
      </c>
      <c r="D105" s="131" t="s">
        <v>189</v>
      </c>
      <c r="E105" s="132" t="s">
        <v>193</v>
      </c>
      <c r="F105" s="138" t="s">
        <v>190</v>
      </c>
      <c r="G105" s="119" t="s">
        <v>195</v>
      </c>
      <c r="H105" s="119" t="s">
        <v>191</v>
      </c>
      <c r="J105" s="119" t="s">
        <v>201</v>
      </c>
      <c r="K105" s="119" t="s">
        <v>199</v>
      </c>
      <c r="M105" s="119">
        <v>850</v>
      </c>
      <c r="N105" s="119" t="s">
        <v>212</v>
      </c>
      <c r="O105" s="119" t="s">
        <v>206</v>
      </c>
    </row>
    <row r="106" spans="1:15" s="118" customFormat="1" ht="15.6" x14ac:dyDescent="0.3">
      <c r="A106" s="137" t="s">
        <v>493</v>
      </c>
      <c r="B106" s="119" t="s">
        <v>476</v>
      </c>
      <c r="C106" s="131" t="s">
        <v>189</v>
      </c>
      <c r="D106" s="131" t="s">
        <v>189</v>
      </c>
      <c r="E106" s="138" t="s">
        <v>190</v>
      </c>
      <c r="F106" s="131" t="s">
        <v>189</v>
      </c>
      <c r="G106" s="119" t="s">
        <v>191</v>
      </c>
      <c r="H106" s="119" t="s">
        <v>192</v>
      </c>
      <c r="J106" s="119" t="s">
        <v>199</v>
      </c>
      <c r="K106" s="119" t="s">
        <v>200</v>
      </c>
      <c r="M106" s="119">
        <v>650</v>
      </c>
      <c r="N106" s="119" t="s">
        <v>215</v>
      </c>
      <c r="O106" s="119" t="s">
        <v>206</v>
      </c>
    </row>
    <row r="107" spans="1:15" s="118" customFormat="1" ht="15.6" x14ac:dyDescent="0.3">
      <c r="A107" s="137"/>
      <c r="B107" s="119" t="s">
        <v>477</v>
      </c>
      <c r="C107" s="131" t="s">
        <v>189</v>
      </c>
      <c r="D107" s="131" t="s">
        <v>189</v>
      </c>
      <c r="E107" s="138" t="s">
        <v>190</v>
      </c>
      <c r="F107" s="131" t="s">
        <v>189</v>
      </c>
      <c r="G107" s="119" t="s">
        <v>191</v>
      </c>
      <c r="H107" s="119" t="s">
        <v>192</v>
      </c>
      <c r="J107" s="119" t="s">
        <v>199</v>
      </c>
      <c r="K107" s="119" t="s">
        <v>200</v>
      </c>
      <c r="M107" s="119">
        <v>650</v>
      </c>
      <c r="N107" s="119" t="s">
        <v>214</v>
      </c>
      <c r="O107" s="119" t="s">
        <v>206</v>
      </c>
    </row>
    <row r="108" spans="1:15" s="118" customFormat="1" ht="15.6" x14ac:dyDescent="0.3">
      <c r="A108" s="137" t="s">
        <v>494</v>
      </c>
      <c r="B108" s="119" t="s">
        <v>476</v>
      </c>
      <c r="C108" s="138" t="s">
        <v>190</v>
      </c>
      <c r="D108" s="131" t="s">
        <v>189</v>
      </c>
      <c r="E108" s="138" t="s">
        <v>190</v>
      </c>
      <c r="F108" s="138" t="s">
        <v>190</v>
      </c>
      <c r="G108" s="119" t="s">
        <v>195</v>
      </c>
      <c r="H108" s="119" t="s">
        <v>192</v>
      </c>
      <c r="J108" s="119" t="s">
        <v>201</v>
      </c>
      <c r="K108" s="119" t="s">
        <v>200</v>
      </c>
      <c r="M108" s="119">
        <v>650</v>
      </c>
      <c r="N108" s="119" t="s">
        <v>213</v>
      </c>
      <c r="O108" s="119" t="s">
        <v>206</v>
      </c>
    </row>
    <row r="109" spans="1:15" s="118" customFormat="1" ht="15.6" x14ac:dyDescent="0.3">
      <c r="A109" s="137"/>
      <c r="B109" s="119" t="s">
        <v>477</v>
      </c>
      <c r="C109" s="138" t="s">
        <v>190</v>
      </c>
      <c r="D109" s="131" t="s">
        <v>189</v>
      </c>
      <c r="E109" s="138" t="s">
        <v>190</v>
      </c>
      <c r="F109" s="138" t="s">
        <v>190</v>
      </c>
      <c r="G109" s="119" t="s">
        <v>195</v>
      </c>
      <c r="H109" s="119" t="s">
        <v>192</v>
      </c>
      <c r="J109" s="119" t="s">
        <v>201</v>
      </c>
      <c r="K109" s="119" t="s">
        <v>200</v>
      </c>
      <c r="M109" s="119">
        <v>650</v>
      </c>
      <c r="N109" s="119" t="s">
        <v>213</v>
      </c>
      <c r="O109" s="119" t="s">
        <v>206</v>
      </c>
    </row>
    <row r="110" spans="1:15" s="118" customFormat="1" ht="15.6" x14ac:dyDescent="0.3">
      <c r="A110" s="130" t="s">
        <v>382</v>
      </c>
      <c r="B110" s="119" t="s">
        <v>476</v>
      </c>
      <c r="C110" s="138" t="s">
        <v>190</v>
      </c>
      <c r="D110" s="131" t="s">
        <v>189</v>
      </c>
      <c r="E110" s="132" t="s">
        <v>193</v>
      </c>
      <c r="F110" s="138" t="s">
        <v>190</v>
      </c>
      <c r="G110" s="119" t="s">
        <v>195</v>
      </c>
      <c r="H110" s="119" t="s">
        <v>191</v>
      </c>
      <c r="J110" s="119" t="s">
        <v>201</v>
      </c>
      <c r="K110" s="119" t="s">
        <v>199</v>
      </c>
      <c r="M110" s="119">
        <v>700</v>
      </c>
      <c r="N110" s="119" t="s">
        <v>212</v>
      </c>
      <c r="O110" s="119" t="s">
        <v>207</v>
      </c>
    </row>
    <row r="111" spans="1:15" s="118" customFormat="1" ht="15.6" x14ac:dyDescent="0.3">
      <c r="A111" s="137" t="s">
        <v>175</v>
      </c>
      <c r="B111" s="119" t="s">
        <v>476</v>
      </c>
      <c r="C111" s="131" t="s">
        <v>189</v>
      </c>
      <c r="D111" s="131" t="s">
        <v>189</v>
      </c>
      <c r="E111" s="132" t="s">
        <v>193</v>
      </c>
      <c r="F111" s="131" t="s">
        <v>189</v>
      </c>
      <c r="G111" s="119" t="s">
        <v>191</v>
      </c>
      <c r="H111" s="119" t="s">
        <v>191</v>
      </c>
      <c r="J111" s="119" t="s">
        <v>199</v>
      </c>
      <c r="K111" s="119" t="s">
        <v>199</v>
      </c>
      <c r="M111" s="119">
        <v>850</v>
      </c>
      <c r="N111" s="119" t="s">
        <v>204</v>
      </c>
      <c r="O111" s="119" t="s">
        <v>206</v>
      </c>
    </row>
    <row r="112" spans="1:15" s="118" customFormat="1" ht="15.6" x14ac:dyDescent="0.3">
      <c r="A112" s="137"/>
      <c r="B112" s="119" t="s">
        <v>477</v>
      </c>
      <c r="C112" s="131" t="s">
        <v>189</v>
      </c>
      <c r="D112" s="131" t="s">
        <v>189</v>
      </c>
      <c r="E112" s="132" t="s">
        <v>193</v>
      </c>
      <c r="F112" s="131" t="s">
        <v>189</v>
      </c>
      <c r="G112" s="119" t="s">
        <v>191</v>
      </c>
      <c r="H112" s="119" t="s">
        <v>191</v>
      </c>
      <c r="J112" s="119" t="s">
        <v>199</v>
      </c>
      <c r="K112" s="119" t="s">
        <v>199</v>
      </c>
      <c r="M112" s="119">
        <v>850</v>
      </c>
      <c r="N112" s="119" t="s">
        <v>204</v>
      </c>
      <c r="O112" s="119" t="s">
        <v>206</v>
      </c>
    </row>
    <row r="113" spans="1:15" s="118" customFormat="1" ht="15.6" x14ac:dyDescent="0.3">
      <c r="A113" s="130" t="s">
        <v>368</v>
      </c>
      <c r="B113" s="119" t="s">
        <v>476</v>
      </c>
      <c r="C113" s="138" t="s">
        <v>190</v>
      </c>
      <c r="D113" s="138" t="s">
        <v>190</v>
      </c>
      <c r="E113" s="132" t="s">
        <v>193</v>
      </c>
      <c r="F113" s="131" t="s">
        <v>189</v>
      </c>
      <c r="G113" s="119" t="s">
        <v>194</v>
      </c>
      <c r="H113" s="119" t="s">
        <v>191</v>
      </c>
      <c r="J113" s="119" t="s">
        <v>201</v>
      </c>
      <c r="K113" s="119" t="s">
        <v>199</v>
      </c>
      <c r="M113" s="119">
        <v>650</v>
      </c>
      <c r="N113" s="119" t="s">
        <v>212</v>
      </c>
      <c r="O113" s="119" t="s">
        <v>207</v>
      </c>
    </row>
    <row r="114" spans="1:15" s="118" customFormat="1" ht="15.6" x14ac:dyDescent="0.3">
      <c r="A114" s="130" t="s">
        <v>394</v>
      </c>
      <c r="B114" s="119" t="s">
        <v>476</v>
      </c>
      <c r="C114" s="138" t="s">
        <v>190</v>
      </c>
      <c r="D114" s="131" t="s">
        <v>189</v>
      </c>
      <c r="E114" s="132" t="s">
        <v>193</v>
      </c>
      <c r="F114" s="138" t="s">
        <v>190</v>
      </c>
      <c r="G114" s="119" t="s">
        <v>195</v>
      </c>
      <c r="H114" s="119" t="s">
        <v>191</v>
      </c>
      <c r="J114" s="119" t="s">
        <v>201</v>
      </c>
      <c r="K114" s="119" t="s">
        <v>199</v>
      </c>
      <c r="M114" s="119">
        <v>450</v>
      </c>
      <c r="N114" s="119" t="s">
        <v>212</v>
      </c>
      <c r="O114" s="119" t="s">
        <v>207</v>
      </c>
    </row>
    <row r="115" spans="1:15" s="118" customFormat="1" ht="15.6" x14ac:dyDescent="0.3">
      <c r="A115" s="130" t="s">
        <v>293</v>
      </c>
      <c r="B115" s="119" t="s">
        <v>476</v>
      </c>
      <c r="C115" s="131" t="s">
        <v>189</v>
      </c>
      <c r="D115" s="131" t="s">
        <v>189</v>
      </c>
      <c r="E115" s="132" t="s">
        <v>193</v>
      </c>
      <c r="F115" s="132" t="s">
        <v>193</v>
      </c>
      <c r="G115" s="119" t="s">
        <v>478</v>
      </c>
      <c r="H115" s="119" t="s">
        <v>478</v>
      </c>
      <c r="J115" s="119" t="s">
        <v>479</v>
      </c>
      <c r="K115" s="119" t="s">
        <v>479</v>
      </c>
      <c r="M115" s="119">
        <v>175</v>
      </c>
      <c r="N115" s="119" t="s">
        <v>480</v>
      </c>
      <c r="O115" s="119" t="s">
        <v>206</v>
      </c>
    </row>
    <row r="116" spans="1:15" s="118" customFormat="1" ht="15.6" x14ac:dyDescent="0.3">
      <c r="A116" s="130" t="s">
        <v>320</v>
      </c>
      <c r="B116" s="119" t="s">
        <v>476</v>
      </c>
      <c r="C116" s="131" t="s">
        <v>189</v>
      </c>
      <c r="D116" s="131" t="s">
        <v>189</v>
      </c>
      <c r="E116" s="132" t="s">
        <v>193</v>
      </c>
      <c r="F116" s="132" t="s">
        <v>193</v>
      </c>
      <c r="G116" s="119" t="s">
        <v>478</v>
      </c>
      <c r="H116" s="119" t="s">
        <v>478</v>
      </c>
      <c r="J116" s="119" t="s">
        <v>479</v>
      </c>
      <c r="K116" s="119" t="s">
        <v>479</v>
      </c>
      <c r="M116" s="119">
        <v>150</v>
      </c>
      <c r="N116" s="119" t="s">
        <v>480</v>
      </c>
      <c r="O116" s="119" t="s">
        <v>206</v>
      </c>
    </row>
    <row r="117" spans="1:15" s="118" customFormat="1" ht="15.6" x14ac:dyDescent="0.3">
      <c r="A117" s="130" t="s">
        <v>495</v>
      </c>
      <c r="B117" s="119" t="s">
        <v>476</v>
      </c>
      <c r="C117" s="131" t="s">
        <v>189</v>
      </c>
      <c r="D117" s="131" t="s">
        <v>189</v>
      </c>
      <c r="E117" s="132" t="s">
        <v>193</v>
      </c>
      <c r="F117" s="131" t="s">
        <v>189</v>
      </c>
      <c r="G117" s="119" t="s">
        <v>191</v>
      </c>
      <c r="H117" s="119" t="s">
        <v>191</v>
      </c>
      <c r="J117" s="119" t="s">
        <v>199</v>
      </c>
      <c r="K117" s="119" t="s">
        <v>199</v>
      </c>
      <c r="M117" s="119">
        <v>850</v>
      </c>
      <c r="N117" s="119" t="s">
        <v>204</v>
      </c>
      <c r="O117" s="119" t="s">
        <v>206</v>
      </c>
    </row>
    <row r="118" spans="1:15" s="118" customFormat="1" ht="15.6" x14ac:dyDescent="0.3">
      <c r="A118" s="133" t="s">
        <v>346</v>
      </c>
      <c r="B118" s="119" t="s">
        <v>476</v>
      </c>
      <c r="C118" s="131" t="s">
        <v>189</v>
      </c>
      <c r="D118" s="131" t="s">
        <v>189</v>
      </c>
      <c r="E118" s="132" t="s">
        <v>193</v>
      </c>
      <c r="F118" s="131" t="s">
        <v>189</v>
      </c>
      <c r="G118" s="119" t="s">
        <v>191</v>
      </c>
      <c r="H118" s="119" t="s">
        <v>191</v>
      </c>
      <c r="J118" s="119" t="s">
        <v>199</v>
      </c>
      <c r="K118" s="119" t="s">
        <v>199</v>
      </c>
      <c r="M118" s="119">
        <v>950</v>
      </c>
      <c r="N118" s="119" t="s">
        <v>204</v>
      </c>
      <c r="O118" s="119" t="s">
        <v>207</v>
      </c>
    </row>
    <row r="119" spans="1:15" s="118" customFormat="1" ht="15.6" x14ac:dyDescent="0.3">
      <c r="A119" s="137" t="s">
        <v>285</v>
      </c>
      <c r="B119" s="119" t="s">
        <v>476</v>
      </c>
      <c r="C119" s="131" t="s">
        <v>189</v>
      </c>
      <c r="D119" s="131" t="s">
        <v>189</v>
      </c>
      <c r="E119" s="132" t="s">
        <v>193</v>
      </c>
      <c r="F119" s="131" t="s">
        <v>189</v>
      </c>
      <c r="G119" s="119" t="s">
        <v>191</v>
      </c>
      <c r="H119" s="119" t="s">
        <v>191</v>
      </c>
      <c r="J119" s="119" t="s">
        <v>199</v>
      </c>
      <c r="K119" s="119" t="s">
        <v>199</v>
      </c>
      <c r="M119" s="119">
        <v>750</v>
      </c>
      <c r="N119" s="119" t="s">
        <v>204</v>
      </c>
      <c r="O119" s="119" t="s">
        <v>206</v>
      </c>
    </row>
    <row r="120" spans="1:15" s="118" customFormat="1" ht="15.6" x14ac:dyDescent="0.3">
      <c r="A120" s="137"/>
      <c r="B120" s="119" t="s">
        <v>477</v>
      </c>
      <c r="C120" s="131" t="s">
        <v>189</v>
      </c>
      <c r="D120" s="131" t="s">
        <v>189</v>
      </c>
      <c r="E120" s="132" t="s">
        <v>193</v>
      </c>
      <c r="F120" s="131" t="s">
        <v>189</v>
      </c>
      <c r="G120" s="119" t="s">
        <v>191</v>
      </c>
      <c r="H120" s="119" t="s">
        <v>191</v>
      </c>
      <c r="J120" s="119" t="s">
        <v>199</v>
      </c>
      <c r="K120" s="119" t="s">
        <v>199</v>
      </c>
      <c r="M120" s="119">
        <v>750</v>
      </c>
      <c r="N120" s="119" t="s">
        <v>204</v>
      </c>
      <c r="O120" s="119" t="s">
        <v>206</v>
      </c>
    </row>
    <row r="121" spans="1:15" s="118" customFormat="1" ht="15.6" x14ac:dyDescent="0.3">
      <c r="A121" s="130" t="s">
        <v>421</v>
      </c>
      <c r="B121" s="119" t="s">
        <v>476</v>
      </c>
      <c r="C121" s="131" t="s">
        <v>189</v>
      </c>
      <c r="D121" s="131" t="s">
        <v>189</v>
      </c>
      <c r="E121" s="132" t="s">
        <v>193</v>
      </c>
      <c r="F121" s="131" t="s">
        <v>189</v>
      </c>
      <c r="G121" s="119" t="s">
        <v>191</v>
      </c>
      <c r="H121" s="119" t="s">
        <v>191</v>
      </c>
      <c r="J121" s="119" t="s">
        <v>199</v>
      </c>
      <c r="K121" s="119" t="s">
        <v>199</v>
      </c>
      <c r="M121" s="119">
        <v>750</v>
      </c>
      <c r="N121" s="119" t="s">
        <v>204</v>
      </c>
      <c r="O121" s="119" t="s">
        <v>206</v>
      </c>
    </row>
    <row r="122" spans="1:15" s="118" customFormat="1" ht="15.6" x14ac:dyDescent="0.3">
      <c r="A122" s="130" t="s">
        <v>398</v>
      </c>
      <c r="B122" s="119" t="s">
        <v>476</v>
      </c>
      <c r="C122" s="132" t="s">
        <v>193</v>
      </c>
      <c r="D122" s="132" t="s">
        <v>193</v>
      </c>
      <c r="E122" s="132" t="s">
        <v>193</v>
      </c>
      <c r="F122" s="131" t="s">
        <v>189</v>
      </c>
      <c r="G122" s="119" t="s">
        <v>194</v>
      </c>
      <c r="H122" s="119" t="s">
        <v>194</v>
      </c>
      <c r="J122" s="119" t="s">
        <v>201</v>
      </c>
      <c r="K122" s="119" t="s">
        <v>201</v>
      </c>
      <c r="M122" s="119">
        <v>950</v>
      </c>
      <c r="N122" s="119" t="s">
        <v>203</v>
      </c>
      <c r="O122" s="119" t="s">
        <v>206</v>
      </c>
    </row>
    <row r="123" spans="1:15" s="118" customFormat="1" ht="15.6" x14ac:dyDescent="0.3">
      <c r="A123" s="137" t="s">
        <v>356</v>
      </c>
      <c r="B123" s="119" t="s">
        <v>476</v>
      </c>
      <c r="C123" s="131" t="s">
        <v>189</v>
      </c>
      <c r="D123" s="131" t="s">
        <v>189</v>
      </c>
      <c r="E123" s="132" t="s">
        <v>193</v>
      </c>
      <c r="F123" s="131" t="s">
        <v>189</v>
      </c>
      <c r="G123" s="119" t="s">
        <v>191</v>
      </c>
      <c r="H123" s="119" t="s">
        <v>191</v>
      </c>
      <c r="J123" s="119" t="s">
        <v>199</v>
      </c>
      <c r="K123" s="119" t="s">
        <v>199</v>
      </c>
      <c r="M123" s="119">
        <v>1200</v>
      </c>
      <c r="N123" s="119" t="s">
        <v>204</v>
      </c>
      <c r="O123" s="119" t="s">
        <v>207</v>
      </c>
    </row>
    <row r="124" spans="1:15" s="118" customFormat="1" ht="15.6" x14ac:dyDescent="0.3">
      <c r="A124" s="143"/>
      <c r="B124" s="144" t="s">
        <v>477</v>
      </c>
      <c r="C124" s="145" t="s">
        <v>189</v>
      </c>
      <c r="D124" s="145" t="s">
        <v>189</v>
      </c>
      <c r="E124" s="146" t="s">
        <v>193</v>
      </c>
      <c r="F124" s="145" t="s">
        <v>189</v>
      </c>
      <c r="G124" s="144" t="s">
        <v>191</v>
      </c>
      <c r="H124" s="144" t="s">
        <v>191</v>
      </c>
      <c r="J124" s="144" t="s">
        <v>199</v>
      </c>
      <c r="K124" s="144" t="s">
        <v>199</v>
      </c>
      <c r="M124" s="144">
        <v>1200</v>
      </c>
      <c r="N124" s="144" t="s">
        <v>204</v>
      </c>
      <c r="O124" s="144" t="s">
        <v>207</v>
      </c>
    </row>
    <row r="125" spans="1:15" x14ac:dyDescent="0.25">
      <c r="A125" s="117"/>
    </row>
  </sheetData>
  <mergeCells count="44">
    <mergeCell ref="A103:A104"/>
    <mergeCell ref="A106:A107"/>
    <mergeCell ref="A108:A109"/>
    <mergeCell ref="A111:A112"/>
    <mergeCell ref="A119:A120"/>
    <mergeCell ref="A123:A124"/>
    <mergeCell ref="A85:A86"/>
    <mergeCell ref="A88:A89"/>
    <mergeCell ref="A92:A93"/>
    <mergeCell ref="A94:A95"/>
    <mergeCell ref="A97:A98"/>
    <mergeCell ref="A100:A101"/>
    <mergeCell ref="A66:A67"/>
    <mergeCell ref="A68:A69"/>
    <mergeCell ref="A70:A71"/>
    <mergeCell ref="A73:A74"/>
    <mergeCell ref="A77:A78"/>
    <mergeCell ref="A83:A84"/>
    <mergeCell ref="A47:A48"/>
    <mergeCell ref="A54:A55"/>
    <mergeCell ref="A56:A57"/>
    <mergeCell ref="A58:A59"/>
    <mergeCell ref="A62:A63"/>
    <mergeCell ref="A64:A65"/>
    <mergeCell ref="A28:A29"/>
    <mergeCell ref="A30:A31"/>
    <mergeCell ref="A34:A35"/>
    <mergeCell ref="A36:A37"/>
    <mergeCell ref="A39:A40"/>
    <mergeCell ref="A43:A44"/>
    <mergeCell ref="A10:A11"/>
    <mergeCell ref="A12:A13"/>
    <mergeCell ref="A15:A16"/>
    <mergeCell ref="A17:A18"/>
    <mergeCell ref="A22:A23"/>
    <mergeCell ref="A25:A26"/>
    <mergeCell ref="A1:O1"/>
    <mergeCell ref="A3:A4"/>
    <mergeCell ref="B3:B4"/>
    <mergeCell ref="C3:F3"/>
    <mergeCell ref="G3:G4"/>
    <mergeCell ref="H3:H4"/>
    <mergeCell ref="J3:K3"/>
    <mergeCell ref="M3:O3"/>
  </mergeCells>
  <conditionalFormatting sqref="C3 I4 G3:H3">
    <cfRule type="containsText" dxfId="33" priority="30" operator="containsText" text="BB">
      <formula>NOT(ISERROR(SEARCH("BB",C3)))</formula>
    </cfRule>
    <cfRule type="containsText" dxfId="32" priority="31" operator="containsText" text="AB">
      <formula>NOT(ISERROR(SEARCH("AB",C3)))</formula>
    </cfRule>
    <cfRule type="containsText" dxfId="31" priority="32" operator="containsText" text="AA">
      <formula>NOT(ISERROR(SEARCH("AA",C3)))</formula>
    </cfRule>
  </conditionalFormatting>
  <conditionalFormatting sqref="C4:F4">
    <cfRule type="containsText" dxfId="30" priority="27" operator="containsText" text="BB">
      <formula>NOT(ISERROR(SEARCH("BB",C4)))</formula>
    </cfRule>
    <cfRule type="containsText" dxfId="29" priority="28" operator="containsText" text="AB">
      <formula>NOT(ISERROR(SEARCH("AB",C4)))</formula>
    </cfRule>
    <cfRule type="containsText" dxfId="28" priority="29" operator="containsText" text="AA">
      <formula>NOT(ISERROR(SEARCH("AA",C4)))</formula>
    </cfRule>
  </conditionalFormatting>
  <conditionalFormatting sqref="D28 C5:C124">
    <cfRule type="expression" dxfId="27" priority="33">
      <formula>#REF!="CHECK"</formula>
    </cfRule>
  </conditionalFormatting>
  <conditionalFormatting sqref="D28 C5:C124">
    <cfRule type="expression" dxfId="26" priority="34">
      <formula>#REF!&lt;&gt;""</formula>
    </cfRule>
  </conditionalFormatting>
  <conditionalFormatting sqref="D84">
    <cfRule type="expression" dxfId="25" priority="25">
      <formula>#REF!="CHECK"</formula>
    </cfRule>
  </conditionalFormatting>
  <conditionalFormatting sqref="D84">
    <cfRule type="expression" dxfId="24" priority="26">
      <formula>#REF!&lt;&gt;""</formula>
    </cfRule>
  </conditionalFormatting>
  <conditionalFormatting sqref="D83">
    <cfRule type="expression" dxfId="23" priority="23">
      <formula>#REF!="CHECK"</formula>
    </cfRule>
  </conditionalFormatting>
  <conditionalFormatting sqref="D83">
    <cfRule type="expression" dxfId="22" priority="24">
      <formula>#REF!&lt;&gt;""</formula>
    </cfRule>
  </conditionalFormatting>
  <conditionalFormatting sqref="D6">
    <cfRule type="expression" dxfId="21" priority="21">
      <formula>#REF!="CHECK"</formula>
    </cfRule>
  </conditionalFormatting>
  <conditionalFormatting sqref="D6">
    <cfRule type="expression" dxfId="20" priority="22">
      <formula>#REF!&lt;&gt;""</formula>
    </cfRule>
  </conditionalFormatting>
  <conditionalFormatting sqref="D9">
    <cfRule type="expression" dxfId="19" priority="19">
      <formula>#REF!="CHECK"</formula>
    </cfRule>
  </conditionalFormatting>
  <conditionalFormatting sqref="D9">
    <cfRule type="expression" dxfId="18" priority="20">
      <formula>#REF!&lt;&gt;""</formula>
    </cfRule>
  </conditionalFormatting>
  <conditionalFormatting sqref="J3">
    <cfRule type="containsText" dxfId="17" priority="16" operator="containsText" text="BB">
      <formula>NOT(ISERROR(SEARCH("BB",J3)))</formula>
    </cfRule>
    <cfRule type="containsText" dxfId="16" priority="17" operator="containsText" text="AB">
      <formula>NOT(ISERROR(SEARCH("AB",J3)))</formula>
    </cfRule>
    <cfRule type="containsText" dxfId="15" priority="18" operator="containsText" text="AA">
      <formula>NOT(ISERROR(SEARCH("AA",J3)))</formula>
    </cfRule>
  </conditionalFormatting>
  <conditionalFormatting sqref="D41:D42">
    <cfRule type="expression" dxfId="14" priority="14">
      <formula>#REF!="CHECK"</formula>
    </cfRule>
  </conditionalFormatting>
  <conditionalFormatting sqref="D41:D42">
    <cfRule type="expression" dxfId="13" priority="15">
      <formula>#REF!&lt;&gt;""</formula>
    </cfRule>
  </conditionalFormatting>
  <conditionalFormatting sqref="D53">
    <cfRule type="expression" dxfId="12" priority="12">
      <formula>#REF!="CHECK"</formula>
    </cfRule>
  </conditionalFormatting>
  <conditionalFormatting sqref="D53">
    <cfRule type="expression" dxfId="11" priority="13">
      <formula>#REF!&lt;&gt;""</formula>
    </cfRule>
  </conditionalFormatting>
  <conditionalFormatting sqref="D80">
    <cfRule type="expression" dxfId="10" priority="10">
      <formula>#REF!="CHECK"</formula>
    </cfRule>
  </conditionalFormatting>
  <conditionalFormatting sqref="D80">
    <cfRule type="expression" dxfId="9" priority="11">
      <formula>#REF!&lt;&gt;""</formula>
    </cfRule>
  </conditionalFormatting>
  <conditionalFormatting sqref="D81">
    <cfRule type="expression" dxfId="8" priority="8">
      <formula>#REF!="CHECK"</formula>
    </cfRule>
  </conditionalFormatting>
  <conditionalFormatting sqref="D81">
    <cfRule type="expression" dxfId="7" priority="9">
      <formula>#REF!&lt;&gt;""</formula>
    </cfRule>
  </conditionalFormatting>
  <conditionalFormatting sqref="D90">
    <cfRule type="expression" dxfId="6" priority="6">
      <formula>#REF!="CHECK"</formula>
    </cfRule>
  </conditionalFormatting>
  <conditionalFormatting sqref="D90">
    <cfRule type="expression" dxfId="5" priority="7">
      <formula>#REF!&lt;&gt;""</formula>
    </cfRule>
  </conditionalFormatting>
  <conditionalFormatting sqref="D113">
    <cfRule type="expression" dxfId="4" priority="4">
      <formula>#REF!="CHECK"</formula>
    </cfRule>
  </conditionalFormatting>
  <conditionalFormatting sqref="D113">
    <cfRule type="expression" dxfId="3" priority="5">
      <formula>#REF!&lt;&gt;""</formula>
    </cfRule>
  </conditionalFormatting>
  <conditionalFormatting sqref="J4:K4">
    <cfRule type="containsText" dxfId="2" priority="1" operator="containsText" text="BB">
      <formula>NOT(ISERROR(SEARCH("BB",J4)))</formula>
    </cfRule>
    <cfRule type="containsText" dxfId="1" priority="2" operator="containsText" text="AB">
      <formula>NOT(ISERROR(SEARCH("AB",J4)))</formula>
    </cfRule>
    <cfRule type="containsText" dxfId="0" priority="3" operator="containsText" text="AA">
      <formula>NOT(ISERROR(SEARCH("AA",J4)))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Supplementary Table S1</vt:lpstr>
      <vt:lpstr>Supplementary Table S2</vt:lpstr>
      <vt:lpstr>Supplementary Table S3</vt:lpstr>
      <vt:lpstr>Supplementary Table S4</vt:lpstr>
      <vt:lpstr>Supplementay Table S5</vt:lpstr>
      <vt:lpstr>Supplementary Table S6</vt:lpstr>
      <vt:lpstr>Supplementary Table S7</vt:lpstr>
      <vt:lpstr>Supplementary Table S8</vt:lpstr>
    </vt:vector>
  </TitlesOfParts>
  <Company>Clemson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Calle</dc:creator>
  <cp:lastModifiedBy>gasic lab</cp:lastModifiedBy>
  <dcterms:created xsi:type="dcterms:W3CDTF">2022-05-17T15:47:56Z</dcterms:created>
  <dcterms:modified xsi:type="dcterms:W3CDTF">2022-10-12T20:27:00Z</dcterms:modified>
</cp:coreProperties>
</file>