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Álvaro\Desktop\UWF-1_Cellulose Submission\"/>
    </mc:Choice>
  </mc:AlternateContent>
  <xr:revisionPtr revIDLastSave="0" documentId="13_ncr:1_{4DF445CE-6137-408D-AA2F-FC87CFD860B2}" xr6:coauthVersionLast="47" xr6:coauthVersionMax="47" xr10:uidLastSave="{00000000-0000-0000-0000-000000000000}"/>
  <bookViews>
    <workbookView xWindow="-120" yWindow="-120" windowWidth="20730" windowHeight="11160" activeTab="2" xr2:uid="{C14706D7-00D0-4314-9107-3C6B944BA191}"/>
  </bookViews>
  <sheets>
    <sheet name="ESCA" sheetId="1" r:id="rId1"/>
    <sheet name="Thermoporosimetry" sheetId="2" r:id="rId2"/>
    <sheet name="Graph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6" i="2" l="1"/>
  <c r="U30" i="2" s="1"/>
  <c r="T16" i="2"/>
  <c r="T30" i="2" s="1"/>
  <c r="S16" i="2"/>
  <c r="S30" i="2" s="1"/>
  <c r="R16" i="2"/>
  <c r="R30" i="2" s="1"/>
  <c r="Q16" i="2"/>
  <c r="Q30" i="2" s="1"/>
  <c r="L16" i="2"/>
  <c r="J16" i="2"/>
  <c r="H16" i="2"/>
  <c r="F16" i="2"/>
  <c r="D16" i="2"/>
  <c r="U14" i="2"/>
  <c r="U28" i="2" s="1"/>
  <c r="T14" i="2"/>
  <c r="T28" i="2" s="1"/>
  <c r="S14" i="2"/>
  <c r="S28" i="2" s="1"/>
  <c r="R14" i="2"/>
  <c r="R28" i="2" s="1"/>
  <c r="Q14" i="2"/>
  <c r="Q28" i="2" s="1"/>
  <c r="L14" i="2"/>
  <c r="J14" i="2"/>
  <c r="H14" i="2"/>
  <c r="F14" i="2"/>
  <c r="D14" i="2"/>
  <c r="U12" i="2"/>
  <c r="U26" i="2" s="1"/>
  <c r="T12" i="2"/>
  <c r="T26" i="2" s="1"/>
  <c r="S12" i="2"/>
  <c r="S26" i="2" s="1"/>
  <c r="R12" i="2"/>
  <c r="R26" i="2" s="1"/>
  <c r="Q12" i="2"/>
  <c r="Q26" i="2" s="1"/>
  <c r="L12" i="2"/>
  <c r="J12" i="2"/>
  <c r="H12" i="2"/>
  <c r="F12" i="2"/>
  <c r="D12" i="2"/>
  <c r="U10" i="2"/>
  <c r="U24" i="2" s="1"/>
  <c r="T10" i="2"/>
  <c r="T24" i="2" s="1"/>
  <c r="S10" i="2"/>
  <c r="S24" i="2" s="1"/>
  <c r="R10" i="2"/>
  <c r="R24" i="2" s="1"/>
  <c r="Q10" i="2"/>
  <c r="Q24" i="2" s="1"/>
  <c r="L10" i="2"/>
  <c r="J10" i="2"/>
  <c r="H10" i="2"/>
  <c r="F10" i="2"/>
  <c r="D10" i="2"/>
  <c r="U8" i="2"/>
  <c r="U22" i="2" s="1"/>
  <c r="T8" i="2"/>
  <c r="T22" i="2" s="1"/>
  <c r="S8" i="2"/>
  <c r="S22" i="2" s="1"/>
  <c r="R8" i="2"/>
  <c r="R22" i="2" s="1"/>
  <c r="Q8" i="2"/>
  <c r="Q22" i="2" s="1"/>
  <c r="L8" i="2"/>
  <c r="J8" i="2"/>
  <c r="H8" i="2"/>
  <c r="F8" i="2"/>
  <c r="D8" i="2"/>
  <c r="O52" i="1"/>
  <c r="N52" i="1"/>
  <c r="M52" i="1"/>
  <c r="L52" i="1"/>
  <c r="G52" i="1"/>
  <c r="F52" i="1"/>
  <c r="E52" i="1"/>
  <c r="D52" i="1"/>
  <c r="H51" i="1"/>
  <c r="H52" i="1" s="1"/>
  <c r="O50" i="1"/>
  <c r="N50" i="1"/>
  <c r="M50" i="1"/>
  <c r="L50" i="1"/>
  <c r="G50" i="1"/>
  <c r="F50" i="1"/>
  <c r="E50" i="1"/>
  <c r="D50" i="1"/>
  <c r="H49" i="1"/>
  <c r="H50" i="1" s="1"/>
  <c r="O48" i="1"/>
  <c r="N48" i="1"/>
  <c r="M48" i="1"/>
  <c r="L48" i="1"/>
  <c r="G48" i="1"/>
  <c r="F48" i="1"/>
  <c r="E48" i="1"/>
  <c r="D48" i="1"/>
  <c r="H47" i="1"/>
  <c r="H48" i="1" s="1"/>
  <c r="O46" i="1"/>
  <c r="N46" i="1"/>
  <c r="M46" i="1"/>
  <c r="L46" i="1"/>
  <c r="G46" i="1"/>
  <c r="F46" i="1"/>
  <c r="E46" i="1"/>
  <c r="D46" i="1"/>
  <c r="H45" i="1"/>
  <c r="H46" i="1" s="1"/>
  <c r="O44" i="1"/>
  <c r="N44" i="1"/>
  <c r="M44" i="1"/>
  <c r="L44" i="1"/>
  <c r="G44" i="1"/>
  <c r="F44" i="1"/>
  <c r="E44" i="1"/>
  <c r="D44" i="1"/>
  <c r="H43" i="1"/>
  <c r="H44" i="1" s="1"/>
  <c r="H42" i="1"/>
  <c r="H41" i="1"/>
  <c r="H37" i="1"/>
  <c r="H35" i="1"/>
  <c r="H34" i="1"/>
  <c r="H33" i="1"/>
  <c r="H32" i="1"/>
  <c r="H31" i="1"/>
  <c r="H30" i="1"/>
  <c r="Q24" i="1"/>
  <c r="Q22" i="1"/>
  <c r="Q21" i="1"/>
  <c r="Q20" i="1"/>
  <c r="Q19" i="1"/>
  <c r="Q18" i="1"/>
  <c r="Q17" i="1"/>
  <c r="P12" i="1"/>
  <c r="P10" i="1"/>
  <c r="P9" i="1"/>
  <c r="P8" i="1"/>
  <c r="P7" i="1"/>
  <c r="P6" i="1"/>
  <c r="R5" i="1"/>
  <c r="P5" i="1"/>
</calcChain>
</file>

<file path=xl/sharedStrings.xml><?xml version="1.0" encoding="utf-8"?>
<sst xmlns="http://schemas.openxmlformats.org/spreadsheetml/2006/main" count="245" uniqueCount="112">
  <si>
    <t>Sample</t>
  </si>
  <si>
    <t>C 1s %</t>
  </si>
  <si>
    <t>N 1s %</t>
  </si>
  <si>
    <t>O 1s %</t>
  </si>
  <si>
    <t>Si 2p %</t>
  </si>
  <si>
    <t>O/C ratio</t>
  </si>
  <si>
    <t>Fibers</t>
  </si>
  <si>
    <t>60,99</t>
  </si>
  <si>
    <t>0,25</t>
  </si>
  <si>
    <t>38,59</t>
  </si>
  <si>
    <t>0,17</t>
  </si>
  <si>
    <t>0,63</t>
  </si>
  <si>
    <t>59,69</t>
  </si>
  <si>
    <t>1,73</t>
  </si>
  <si>
    <t>38,56</t>
  </si>
  <si>
    <t>0,02</t>
  </si>
  <si>
    <t>0,65</t>
  </si>
  <si>
    <t>Fib Xylanase</t>
  </si>
  <si>
    <t>61,43</t>
  </si>
  <si>
    <t>0,27</t>
  </si>
  <si>
    <t>38,17</t>
  </si>
  <si>
    <t>0,13</t>
  </si>
  <si>
    <t>0,62</t>
  </si>
  <si>
    <t>Vessels</t>
  </si>
  <si>
    <t>61,44</t>
  </si>
  <si>
    <t>0,23</t>
  </si>
  <si>
    <t>37,84</t>
  </si>
  <si>
    <t>0,49</t>
  </si>
  <si>
    <t>62,18</t>
  </si>
  <si>
    <t>2,19</t>
  </si>
  <si>
    <t>35,45</t>
  </si>
  <si>
    <t>0,19</t>
  </si>
  <si>
    <t>0,57</t>
  </si>
  <si>
    <t>Ves Xylanase</t>
  </si>
  <si>
    <t>62,06</t>
  </si>
  <si>
    <t>0,33</t>
  </si>
  <si>
    <t>37,29</t>
  </si>
  <si>
    <t>0,32</t>
  </si>
  <si>
    <t>0,60</t>
  </si>
  <si>
    <t>Ref (Whatman)</t>
  </si>
  <si>
    <t>57,04</t>
  </si>
  <si>
    <t>0,00</t>
  </si>
  <si>
    <t>42,96</t>
  </si>
  <si>
    <t>0,75</t>
  </si>
  <si>
    <t>C-C %</t>
  </si>
  <si>
    <t>C-O/C-N %</t>
  </si>
  <si>
    <t>C=O %</t>
  </si>
  <si>
    <t>O-C=O %</t>
  </si>
  <si>
    <t>17,53</t>
  </si>
  <si>
    <t>62,44</t>
  </si>
  <si>
    <t>15,60</t>
  </si>
  <si>
    <t>4,43</t>
  </si>
  <si>
    <t>14,99</t>
  </si>
  <si>
    <t>65,58</t>
  </si>
  <si>
    <t>15,02</t>
  </si>
  <si>
    <t>4,40</t>
  </si>
  <si>
    <t>18,05</t>
  </si>
  <si>
    <t>58,29</t>
  </si>
  <si>
    <t>17,83</t>
  </si>
  <si>
    <t>5,82</t>
  </si>
  <si>
    <t>21,28</t>
  </si>
  <si>
    <t>60,91</t>
  </si>
  <si>
    <t>13,86</t>
  </si>
  <si>
    <t>3,95</t>
  </si>
  <si>
    <t>22,74</t>
  </si>
  <si>
    <t>57,34</t>
  </si>
  <si>
    <t>13,93</t>
  </si>
  <si>
    <t>5,99</t>
  </si>
  <si>
    <t>21,02</t>
  </si>
  <si>
    <t>59,16</t>
  </si>
  <si>
    <t>15,76</t>
  </si>
  <si>
    <t>4,07</t>
  </si>
  <si>
    <t>4,55</t>
  </si>
  <si>
    <t>74,59</t>
  </si>
  <si>
    <t>16,98</t>
  </si>
  <si>
    <t>3,88</t>
  </si>
  <si>
    <t>stdev</t>
  </si>
  <si>
    <t xml:space="preserve">Fibers </t>
  </si>
  <si>
    <t>Vtotal, mL/g</t>
  </si>
  <si>
    <t>Vmicro, mL/g</t>
  </si>
  <si>
    <t>Vmeso, mL/g</t>
  </si>
  <si>
    <t>Fibers (Xylanase)</t>
  </si>
  <si>
    <t>Vessels (Xylanase)</t>
  </si>
  <si>
    <t>Fiber Xylanase Effect</t>
  </si>
  <si>
    <t>Vessel Xylanase Effect</t>
  </si>
  <si>
    <t>Vessel Fiber Comparison</t>
  </si>
  <si>
    <t>FBW, g/g</t>
  </si>
  <si>
    <t>NFW, g/g</t>
  </si>
  <si>
    <t>MC, g/g</t>
  </si>
  <si>
    <t>Fibers w/ Xyl.</t>
  </si>
  <si>
    <t>Vesels w/ Xyl.</t>
  </si>
  <si>
    <t>Vessels w/ Xyl.</t>
  </si>
  <si>
    <t>Vessels Xylanase Effect</t>
  </si>
  <si>
    <t>Fibers Xylanase Effect</t>
  </si>
  <si>
    <r>
      <t>1.411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0.663</t>
    </r>
  </si>
  <si>
    <r>
      <t>0.955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0.089</t>
    </r>
  </si>
  <si>
    <r>
      <t>V</t>
    </r>
    <r>
      <rPr>
        <vertAlign val="subscript"/>
        <sz val="11"/>
        <color theme="1"/>
        <rFont val="Calibri"/>
        <family val="2"/>
        <scheme val="minor"/>
      </rPr>
      <t>total</t>
    </r>
  </si>
  <si>
    <r>
      <t>V</t>
    </r>
    <r>
      <rPr>
        <vertAlign val="subscript"/>
        <sz val="11"/>
        <color theme="1"/>
        <rFont val="Calibri"/>
        <family val="2"/>
        <scheme val="minor"/>
      </rPr>
      <t>micro</t>
    </r>
  </si>
  <si>
    <r>
      <t>V</t>
    </r>
    <r>
      <rPr>
        <vertAlign val="subscript"/>
        <sz val="11"/>
        <color theme="1"/>
        <rFont val="Calibri"/>
        <family val="2"/>
        <scheme val="minor"/>
      </rPr>
      <t>meso</t>
    </r>
  </si>
  <si>
    <t>NFW</t>
  </si>
  <si>
    <t>FBW</t>
  </si>
  <si>
    <t>Fibers (Cocktail)</t>
  </si>
  <si>
    <t>Vessels (Cocktail)</t>
  </si>
  <si>
    <t>Fiber Cocktail Effect</t>
  </si>
  <si>
    <t>Vessel Cocktail Effect</t>
  </si>
  <si>
    <t>Fib Cocktail</t>
  </si>
  <si>
    <t>Ves Cocktail</t>
  </si>
  <si>
    <t>Fibers w/ Cocktail</t>
  </si>
  <si>
    <t>Ves w/ Cocktail</t>
  </si>
  <si>
    <t>Fibers Cocktail Effect</t>
  </si>
  <si>
    <t>Vessels w/ Cocktail</t>
  </si>
  <si>
    <t>Vessels Cocktail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</si>
</sst>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3" fillId="3" borderId="0" xfId="0" applyFont="1" applyFill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5" borderId="10" xfId="1" applyNumberFormat="1" applyFont="1" applyFill="1" applyBorder="1" applyAlignment="1">
      <alignment horizontal="center"/>
    </xf>
    <xf numFmtId="165" fontId="0" fillId="5" borderId="3" xfId="1" applyNumberFormat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/>
    <xf numFmtId="165" fontId="0" fillId="5" borderId="11" xfId="1" applyNumberFormat="1" applyFont="1" applyFill="1" applyBorder="1" applyAlignment="1">
      <alignment horizontal="center"/>
    </xf>
    <xf numFmtId="165" fontId="0" fillId="5" borderId="8" xfId="1" applyNumberFormat="1" applyFont="1" applyFill="1" applyBorder="1" applyAlignment="1">
      <alignment horizontal="center"/>
    </xf>
    <xf numFmtId="0" fontId="0" fillId="0" borderId="3" xfId="0" applyBorder="1"/>
    <xf numFmtId="0" fontId="0" fillId="5" borderId="3" xfId="0" applyFill="1" applyBorder="1" applyAlignment="1">
      <alignment horizontal="center"/>
    </xf>
    <xf numFmtId="9" fontId="0" fillId="5" borderId="3" xfId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7537182852142"/>
          <c:y val="0.13467592592592592"/>
          <c:w val="0.85766907261592296"/>
          <c:h val="0.69838692038495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Graphs!$D$4</c:f>
              <c:strCache>
                <c:ptCount val="1"/>
                <c:pt idx="0">
                  <c:v>NFW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Graphs!$C$5:$C$10</c:f>
              <c:strCache>
                <c:ptCount val="6"/>
                <c:pt idx="0">
                  <c:v>Fibers </c:v>
                </c:pt>
                <c:pt idx="1">
                  <c:v>Fibers (Xylanase)</c:v>
                </c:pt>
                <c:pt idx="2">
                  <c:v>Fibers (Cocktail)</c:v>
                </c:pt>
                <c:pt idx="3">
                  <c:v>Vessels</c:v>
                </c:pt>
                <c:pt idx="4">
                  <c:v>Vessels (Xylanase)</c:v>
                </c:pt>
                <c:pt idx="5">
                  <c:v>Vessels (Cocktail)</c:v>
                </c:pt>
              </c:strCache>
            </c:strRef>
          </c:cat>
          <c:val>
            <c:numRef>
              <c:f>Graphs!$D$5:$D$10</c:f>
              <c:numCache>
                <c:formatCode>General</c:formatCode>
                <c:ptCount val="6"/>
                <c:pt idx="0">
                  <c:v>0.32100000000000001</c:v>
                </c:pt>
                <c:pt idx="1">
                  <c:v>0.27400000000000002</c:v>
                </c:pt>
                <c:pt idx="2">
                  <c:v>0.26500000000000001</c:v>
                </c:pt>
                <c:pt idx="3">
                  <c:v>0.28499999999999998</c:v>
                </c:pt>
                <c:pt idx="4">
                  <c:v>0.31900000000000001</c:v>
                </c:pt>
                <c:pt idx="5">
                  <c:v>0.32400000000000001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C-409E-822B-8E718D0A3267}"/>
            </c:ext>
          </c:extLst>
        </c:ser>
        <c:ser>
          <c:idx val="1"/>
          <c:order val="1"/>
          <c:tx>
            <c:strRef>
              <c:f>Graphs!$E$4</c:f>
              <c:strCache>
                <c:ptCount val="1"/>
                <c:pt idx="0">
                  <c:v>FBW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4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Graphs!$C$5:$C$10</c:f>
              <c:strCache>
                <c:ptCount val="6"/>
                <c:pt idx="0">
                  <c:v>Fibers </c:v>
                </c:pt>
                <c:pt idx="1">
                  <c:v>Fibers (Xylanase)</c:v>
                </c:pt>
                <c:pt idx="2">
                  <c:v>Fibers (Cocktail)</c:v>
                </c:pt>
                <c:pt idx="3">
                  <c:v>Vessels</c:v>
                </c:pt>
                <c:pt idx="4">
                  <c:v>Vessels (Xylanase)</c:v>
                </c:pt>
                <c:pt idx="5">
                  <c:v>Vessels (Cocktail)</c:v>
                </c:pt>
              </c:strCache>
            </c:strRef>
          </c:cat>
          <c:val>
            <c:numRef>
              <c:f>Graphs!$E$5:$E$10</c:f>
              <c:numCache>
                <c:formatCode>General</c:formatCode>
                <c:ptCount val="6"/>
                <c:pt idx="0">
                  <c:v>0.36099999999999999</c:v>
                </c:pt>
                <c:pt idx="1">
                  <c:v>0.36399999999999999</c:v>
                </c:pt>
                <c:pt idx="2">
                  <c:v>0.41699999999999998</c:v>
                </c:pt>
                <c:pt idx="3">
                  <c:v>0.45400000000000001</c:v>
                </c:pt>
                <c:pt idx="4">
                  <c:v>0.48899999999999999</c:v>
                </c:pt>
                <c:pt idx="5">
                  <c:v>0.56899999999999995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C-409E-822B-8E718D0A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787423"/>
        <c:axId val="373787839"/>
      </c:barChart>
      <c:catAx>
        <c:axId val="373787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73787839"/>
        <c:crosses val="autoZero"/>
        <c:auto val="1"/>
        <c:lblAlgn val="ctr"/>
        <c:lblOffset val="100"/>
        <c:noMultiLvlLbl val="0"/>
      </c:catAx>
      <c:valAx>
        <c:axId val="3737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Bound water</a:t>
                </a:r>
                <a:r>
                  <a:rPr lang="pt-PT" baseline="0"/>
                  <a:t> (g/g)</a:t>
                </a:r>
                <a:endParaRPr lang="pt-P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73787423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9.9096675415573071E-2"/>
          <c:y val="0.17650408282298044"/>
          <c:w val="0.1825275590551181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1092437821472"/>
          <c:y val="7.4276666028042351E-2"/>
          <c:w val="0.85071128105148064"/>
          <c:h val="0.758786079362738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Graphs!$H$4</c:f>
              <c:strCache>
                <c:ptCount val="1"/>
                <c:pt idx="0">
                  <c:v>Vtotal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2.8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Graphs!$G$5:$G$10</c:f>
              <c:strCache>
                <c:ptCount val="6"/>
                <c:pt idx="0">
                  <c:v>Fibers </c:v>
                </c:pt>
                <c:pt idx="1">
                  <c:v>Fibers (Xylanase)</c:v>
                </c:pt>
                <c:pt idx="2">
                  <c:v>Fibers (Cocktail)</c:v>
                </c:pt>
                <c:pt idx="3">
                  <c:v>Vessels</c:v>
                </c:pt>
                <c:pt idx="4">
                  <c:v>Vessels (Xylanase)</c:v>
                </c:pt>
                <c:pt idx="5">
                  <c:v>Vessels (Cocktail)</c:v>
                </c:pt>
              </c:strCache>
            </c:strRef>
          </c:cat>
          <c:val>
            <c:numRef>
              <c:f>Graphs!$H$5:$H$10</c:f>
              <c:numCache>
                <c:formatCode>General</c:formatCode>
                <c:ptCount val="6"/>
                <c:pt idx="0">
                  <c:v>0.76800000000000002</c:v>
                </c:pt>
                <c:pt idx="1">
                  <c:v>0.72</c:v>
                </c:pt>
                <c:pt idx="2">
                  <c:v>0.77100000000000002</c:v>
                </c:pt>
                <c:pt idx="3">
                  <c:v>0.81499999999999995</c:v>
                </c:pt>
                <c:pt idx="4">
                  <c:v>0.91</c:v>
                </c:pt>
                <c:pt idx="5">
                  <c:v>0.97399999999999998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7-4006-A933-46880808223D}"/>
            </c:ext>
          </c:extLst>
        </c:ser>
        <c:ser>
          <c:idx val="1"/>
          <c:order val="1"/>
          <c:tx>
            <c:strRef>
              <c:f>Graphs!$I$4</c:f>
              <c:strCache>
                <c:ptCount val="1"/>
                <c:pt idx="0">
                  <c:v>Vmicro</c:v>
                </c:pt>
              </c:strCache>
            </c:strRef>
          </c:tx>
          <c:spPr>
            <a:pattFill prst="zigZ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12.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Graphs!$G$5:$G$10</c:f>
              <c:strCache>
                <c:ptCount val="6"/>
                <c:pt idx="0">
                  <c:v>Fibers </c:v>
                </c:pt>
                <c:pt idx="1">
                  <c:v>Fibers (Xylanase)</c:v>
                </c:pt>
                <c:pt idx="2">
                  <c:v>Fibers (Cocktail)</c:v>
                </c:pt>
                <c:pt idx="3">
                  <c:v>Vessels</c:v>
                </c:pt>
                <c:pt idx="4">
                  <c:v>Vessels (Xylanase)</c:v>
                </c:pt>
                <c:pt idx="5">
                  <c:v>Vessels (Cocktail)</c:v>
                </c:pt>
              </c:strCache>
            </c:strRef>
          </c:cat>
          <c:val>
            <c:numRef>
              <c:f>Graphs!$I$5:$I$10</c:f>
              <c:numCache>
                <c:formatCode>General</c:formatCode>
                <c:ptCount val="6"/>
                <c:pt idx="0">
                  <c:v>0.23699999999999999</c:v>
                </c:pt>
                <c:pt idx="1">
                  <c:v>0.189</c:v>
                </c:pt>
                <c:pt idx="2">
                  <c:v>0.157</c:v>
                </c:pt>
                <c:pt idx="3" formatCode="0.000">
                  <c:v>0.2</c:v>
                </c:pt>
                <c:pt idx="4">
                  <c:v>0.185</c:v>
                </c:pt>
                <c:pt idx="5">
                  <c:v>0.13200000000000001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7-4006-A933-46880808223D}"/>
            </c:ext>
          </c:extLst>
        </c:ser>
        <c:ser>
          <c:idx val="2"/>
          <c:order val="2"/>
          <c:tx>
            <c:strRef>
              <c:f>Graphs!$J$4</c:f>
              <c:strCache>
                <c:ptCount val="1"/>
                <c:pt idx="0">
                  <c:v>Vmeso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3.8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Graphs!$G$5:$G$10</c:f>
              <c:strCache>
                <c:ptCount val="6"/>
                <c:pt idx="0">
                  <c:v>Fibers </c:v>
                </c:pt>
                <c:pt idx="1">
                  <c:v>Fibers (Xylanase)</c:v>
                </c:pt>
                <c:pt idx="2">
                  <c:v>Fibers (Cocktail)</c:v>
                </c:pt>
                <c:pt idx="3">
                  <c:v>Vessels</c:v>
                </c:pt>
                <c:pt idx="4">
                  <c:v>Vessels (Xylanase)</c:v>
                </c:pt>
                <c:pt idx="5">
                  <c:v>Vessels (Cocktail)</c:v>
                </c:pt>
              </c:strCache>
            </c:strRef>
          </c:cat>
          <c:val>
            <c:numRef>
              <c:f>Graphs!$J$5:$J$10</c:f>
              <c:numCache>
                <c:formatCode>General</c:formatCode>
                <c:ptCount val="6"/>
                <c:pt idx="0">
                  <c:v>0.51400000000000001</c:v>
                </c:pt>
                <c:pt idx="1">
                  <c:v>0.51600000000000001</c:v>
                </c:pt>
                <c:pt idx="2">
                  <c:v>0.59399999999999997</c:v>
                </c:pt>
                <c:pt idx="3">
                  <c:v>0.59899999999999998</c:v>
                </c:pt>
                <c:pt idx="4" formatCode="0.000">
                  <c:v>0.7</c:v>
                </c:pt>
                <c:pt idx="5">
                  <c:v>0.81799999999999995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7-4006-A933-468808082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4887359"/>
        <c:axId val="1974889855"/>
      </c:barChart>
      <c:catAx>
        <c:axId val="197488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74889855"/>
        <c:crosses val="autoZero"/>
        <c:auto val="1"/>
        <c:lblAlgn val="ctr"/>
        <c:lblOffset val="100"/>
        <c:noMultiLvlLbl val="0"/>
      </c:catAx>
      <c:valAx>
        <c:axId val="197488985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Pore volume (mL/g)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74887359"/>
        <c:crosses val="autoZero"/>
        <c:crossBetween val="between"/>
        <c:majorUnit val="0.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5547488425751005"/>
          <c:y val="9.325189831384792E-2"/>
          <c:w val="0.31633009405494178"/>
          <c:h val="7.88096729152562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11</xdr:row>
      <xdr:rowOff>109537</xdr:rowOff>
    </xdr:from>
    <xdr:to>
      <xdr:col>6</xdr:col>
      <xdr:colOff>447675</xdr:colOff>
      <xdr:row>25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97BBB6-DAA2-EBEA-5842-003A4BE6E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762000</xdr:colOff>
      <xdr:row>11</xdr:row>
      <xdr:rowOff>180974</xdr:rowOff>
    </xdr:from>
    <xdr:to>
      <xdr:col>12</xdr:col>
      <xdr:colOff>495300</xdr:colOff>
      <xdr:row>26</xdr:row>
      <xdr:rowOff>42861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482322-3417-F590-9498-F217C26CA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25FB-88C8-4630-9441-18550828D111}">
  <dimension ref="C3:R52"/>
  <sheetViews>
    <sheetView topLeftCell="A17" workbookViewId="0">
      <selection activeCell="A26" sqref="A26"/>
    </sheetView>
  </sheetViews>
  <sheetFormatPr defaultRowHeight="15" x14ac:dyDescent="0.25"/>
  <cols>
    <col min="3" max="3" width="22.5703125" customWidth="1"/>
    <col min="11" max="11" width="22.42578125" customWidth="1"/>
    <col min="13" max="13" width="10.42578125" customWidth="1"/>
    <col min="16" max="16" width="9.5703125" bestFit="1" customWidth="1"/>
  </cols>
  <sheetData>
    <row r="3" spans="3:18" ht="15.75" thickBot="1" x14ac:dyDescent="0.3"/>
    <row r="4" spans="3:18" ht="16.5" thickTop="1" thickBot="1" x14ac:dyDescent="0.3">
      <c r="C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K4" s="8" t="s">
        <v>0</v>
      </c>
      <c r="L4" s="8" t="s">
        <v>1</v>
      </c>
      <c r="M4" s="8" t="s">
        <v>2</v>
      </c>
      <c r="N4" s="8" t="s">
        <v>3</v>
      </c>
      <c r="O4" s="8" t="s">
        <v>4</v>
      </c>
      <c r="P4" s="8" t="s">
        <v>5</v>
      </c>
    </row>
    <row r="5" spans="3:18" ht="15.75" thickTop="1" x14ac:dyDescent="0.25">
      <c r="C5" s="3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K5" s="8" t="s">
        <v>6</v>
      </c>
      <c r="L5" s="8">
        <v>60.99</v>
      </c>
      <c r="M5" s="8">
        <v>0.25</v>
      </c>
      <c r="N5" s="8">
        <v>38.590000000000003</v>
      </c>
      <c r="O5" s="8">
        <v>0.17</v>
      </c>
      <c r="P5" s="9">
        <f>N5/L5</f>
        <v>0.632726676504345</v>
      </c>
      <c r="R5">
        <f>L5+N5+M5+O5</f>
        <v>100.00000000000001</v>
      </c>
    </row>
    <row r="6" spans="3:18" x14ac:dyDescent="0.25">
      <c r="C6" s="3" t="s">
        <v>105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K6" s="8" t="s">
        <v>105</v>
      </c>
      <c r="L6" s="8">
        <v>59.69</v>
      </c>
      <c r="M6" s="8">
        <v>1.73</v>
      </c>
      <c r="N6" s="8">
        <v>38.56</v>
      </c>
      <c r="O6" s="8">
        <v>0.02</v>
      </c>
      <c r="P6" s="9">
        <f t="shared" ref="P6:P12" si="0">N6/L6</f>
        <v>0.64600435583849902</v>
      </c>
    </row>
    <row r="7" spans="3:18" ht="30" x14ac:dyDescent="0.25">
      <c r="C7" s="3" t="s">
        <v>17</v>
      </c>
      <c r="D7" s="4" t="s">
        <v>18</v>
      </c>
      <c r="E7" s="4" t="s">
        <v>19</v>
      </c>
      <c r="F7" s="4" t="s">
        <v>20</v>
      </c>
      <c r="G7" s="4" t="s">
        <v>21</v>
      </c>
      <c r="H7" s="4" t="s">
        <v>22</v>
      </c>
      <c r="K7" s="8" t="s">
        <v>17</v>
      </c>
      <c r="L7" s="8">
        <v>61.43</v>
      </c>
      <c r="M7" s="8">
        <v>0.27</v>
      </c>
      <c r="N7" s="8">
        <v>38.17</v>
      </c>
      <c r="O7" s="8">
        <v>0.13</v>
      </c>
      <c r="P7" s="9">
        <f t="shared" si="0"/>
        <v>0.6213576428455152</v>
      </c>
    </row>
    <row r="8" spans="3:18" x14ac:dyDescent="0.25">
      <c r="C8" s="3" t="s">
        <v>23</v>
      </c>
      <c r="D8" s="5" t="s">
        <v>24</v>
      </c>
      <c r="E8" s="5" t="s">
        <v>25</v>
      </c>
      <c r="F8" s="5" t="s">
        <v>26</v>
      </c>
      <c r="G8" s="5" t="s">
        <v>27</v>
      </c>
      <c r="H8" s="5" t="s">
        <v>22</v>
      </c>
      <c r="K8" s="8" t="s">
        <v>23</v>
      </c>
      <c r="L8" s="8">
        <v>61.44</v>
      </c>
      <c r="M8" s="8">
        <v>0.23</v>
      </c>
      <c r="N8" s="8">
        <v>37.840000000000003</v>
      </c>
      <c r="O8" s="8">
        <v>0.49</v>
      </c>
      <c r="P8" s="9">
        <f t="shared" si="0"/>
        <v>0.61588541666666674</v>
      </c>
    </row>
    <row r="9" spans="3:18" x14ac:dyDescent="0.25">
      <c r="C9" s="3" t="s">
        <v>106</v>
      </c>
      <c r="D9" s="4" t="s">
        <v>28</v>
      </c>
      <c r="E9" s="4" t="s">
        <v>29</v>
      </c>
      <c r="F9" s="4" t="s">
        <v>30</v>
      </c>
      <c r="G9" s="4" t="s">
        <v>31</v>
      </c>
      <c r="H9" s="4" t="s">
        <v>32</v>
      </c>
      <c r="K9" s="8" t="s">
        <v>106</v>
      </c>
      <c r="L9" s="8">
        <v>62.18</v>
      </c>
      <c r="M9" s="8">
        <v>2.19</v>
      </c>
      <c r="N9" s="8">
        <v>35.450000000000003</v>
      </c>
      <c r="O9" s="8">
        <v>0.19</v>
      </c>
      <c r="P9" s="9">
        <f t="shared" si="0"/>
        <v>0.57011900932775816</v>
      </c>
    </row>
    <row r="10" spans="3:18" ht="30" x14ac:dyDescent="0.25">
      <c r="C10" s="3" t="s">
        <v>33</v>
      </c>
      <c r="D10" s="5" t="s">
        <v>34</v>
      </c>
      <c r="E10" s="5" t="s">
        <v>35</v>
      </c>
      <c r="F10" s="5" t="s">
        <v>36</v>
      </c>
      <c r="G10" s="5" t="s">
        <v>37</v>
      </c>
      <c r="H10" s="5" t="s">
        <v>38</v>
      </c>
      <c r="K10" s="8" t="s">
        <v>33</v>
      </c>
      <c r="L10" s="8">
        <v>62.06</v>
      </c>
      <c r="M10" s="8">
        <v>0.33</v>
      </c>
      <c r="N10" s="8">
        <v>37.29</v>
      </c>
      <c r="O10" s="8">
        <v>0.32</v>
      </c>
      <c r="P10" s="9">
        <f t="shared" si="0"/>
        <v>0.60087012568482112</v>
      </c>
    </row>
    <row r="11" spans="3:18" x14ac:dyDescent="0.25">
      <c r="C11" s="3"/>
      <c r="D11" s="4"/>
      <c r="E11" s="4"/>
      <c r="F11" s="4"/>
      <c r="G11" s="4"/>
      <c r="H11" s="4"/>
      <c r="K11" s="8"/>
      <c r="L11" s="8"/>
      <c r="M11" s="8"/>
      <c r="N11" s="8"/>
      <c r="O11" s="8"/>
      <c r="P11" s="9"/>
    </row>
    <row r="12" spans="3:18" ht="45.75" thickBot="1" x14ac:dyDescent="0.3">
      <c r="C12" s="6" t="s">
        <v>39</v>
      </c>
      <c r="D12" s="7" t="s">
        <v>40</v>
      </c>
      <c r="E12" s="7" t="s">
        <v>41</v>
      </c>
      <c r="F12" s="7" t="s">
        <v>42</v>
      </c>
      <c r="G12" s="7" t="s">
        <v>41</v>
      </c>
      <c r="H12" s="7" t="s">
        <v>43</v>
      </c>
      <c r="K12" s="8" t="s">
        <v>39</v>
      </c>
      <c r="L12" s="8">
        <v>57.04</v>
      </c>
      <c r="M12" s="10">
        <v>0</v>
      </c>
      <c r="N12" s="8">
        <v>42.96</v>
      </c>
      <c r="O12" s="10">
        <v>0</v>
      </c>
      <c r="P12" s="9">
        <f t="shared" si="0"/>
        <v>0.75315568022440393</v>
      </c>
    </row>
    <row r="13" spans="3:18" ht="15.75" thickTop="1" x14ac:dyDescent="0.25"/>
    <row r="15" spans="3:18" ht="15.75" thickBot="1" x14ac:dyDescent="0.3"/>
    <row r="16" spans="3:18" ht="31.5" thickTop="1" thickBot="1" x14ac:dyDescent="0.3">
      <c r="C16" s="1" t="s">
        <v>0</v>
      </c>
      <c r="D16" s="2" t="s">
        <v>44</v>
      </c>
      <c r="E16" s="2" t="s">
        <v>45</v>
      </c>
      <c r="F16" s="2" t="s">
        <v>46</v>
      </c>
      <c r="G16" s="2" t="s">
        <v>47</v>
      </c>
      <c r="K16" s="8" t="s">
        <v>0</v>
      </c>
      <c r="L16" s="8" t="s">
        <v>44</v>
      </c>
      <c r="M16" s="8" t="s">
        <v>45</v>
      </c>
      <c r="N16" s="8" t="s">
        <v>46</v>
      </c>
      <c r="O16" s="8" t="s">
        <v>47</v>
      </c>
    </row>
    <row r="17" spans="3:17" ht="15.75" thickTop="1" x14ac:dyDescent="0.25">
      <c r="C17" s="3" t="s">
        <v>6</v>
      </c>
      <c r="D17" s="4" t="s">
        <v>48</v>
      </c>
      <c r="E17" s="4" t="s">
        <v>49</v>
      </c>
      <c r="F17" s="4" t="s">
        <v>50</v>
      </c>
      <c r="G17" s="4" t="s">
        <v>51</v>
      </c>
      <c r="K17" s="8" t="s">
        <v>6</v>
      </c>
      <c r="L17" s="8">
        <v>17.53</v>
      </c>
      <c r="M17" s="8">
        <v>62.44</v>
      </c>
      <c r="N17" s="8">
        <v>15.6</v>
      </c>
      <c r="O17" s="8">
        <v>4.43</v>
      </c>
      <c r="Q17">
        <f>L17+M17+N17+O17</f>
        <v>100</v>
      </c>
    </row>
    <row r="18" spans="3:17" x14ac:dyDescent="0.25">
      <c r="C18" s="3" t="s">
        <v>105</v>
      </c>
      <c r="D18" s="5" t="s">
        <v>52</v>
      </c>
      <c r="E18" s="5" t="s">
        <v>53</v>
      </c>
      <c r="F18" s="5" t="s">
        <v>54</v>
      </c>
      <c r="G18" s="5" t="s">
        <v>55</v>
      </c>
      <c r="K18" s="8" t="s">
        <v>105</v>
      </c>
      <c r="L18" s="8">
        <v>14.99</v>
      </c>
      <c r="M18" s="8">
        <v>65.58</v>
      </c>
      <c r="N18" s="8">
        <v>15.02</v>
      </c>
      <c r="O18" s="10">
        <v>4.4000000000000004</v>
      </c>
      <c r="Q18">
        <f t="shared" ref="Q18:Q24" si="1">L18+M18+N18+O18</f>
        <v>99.99</v>
      </c>
    </row>
    <row r="19" spans="3:17" x14ac:dyDescent="0.25">
      <c r="C19" s="3" t="s">
        <v>17</v>
      </c>
      <c r="D19" s="4" t="s">
        <v>56</v>
      </c>
      <c r="E19" s="4" t="s">
        <v>57</v>
      </c>
      <c r="F19" s="4" t="s">
        <v>58</v>
      </c>
      <c r="G19" s="4" t="s">
        <v>59</v>
      </c>
      <c r="K19" s="8" t="s">
        <v>17</v>
      </c>
      <c r="L19" s="8">
        <v>18.05</v>
      </c>
      <c r="M19" s="8">
        <v>58.29</v>
      </c>
      <c r="N19" s="8">
        <v>17.829999999999998</v>
      </c>
      <c r="O19" s="8">
        <v>5.82</v>
      </c>
      <c r="Q19">
        <f t="shared" si="1"/>
        <v>99.990000000000009</v>
      </c>
    </row>
    <row r="20" spans="3:17" x14ac:dyDescent="0.25">
      <c r="C20" s="3" t="s">
        <v>23</v>
      </c>
      <c r="D20" s="5" t="s">
        <v>60</v>
      </c>
      <c r="E20" s="5" t="s">
        <v>61</v>
      </c>
      <c r="F20" s="5" t="s">
        <v>62</v>
      </c>
      <c r="G20" s="5" t="s">
        <v>63</v>
      </c>
      <c r="K20" s="8" t="s">
        <v>23</v>
      </c>
      <c r="L20" s="8">
        <v>21.28</v>
      </c>
      <c r="M20" s="8">
        <v>60.91</v>
      </c>
      <c r="N20" s="8">
        <v>13.86</v>
      </c>
      <c r="O20" s="8">
        <v>3.95</v>
      </c>
      <c r="Q20">
        <f t="shared" si="1"/>
        <v>100</v>
      </c>
    </row>
    <row r="21" spans="3:17" x14ac:dyDescent="0.25">
      <c r="C21" s="3" t="s">
        <v>106</v>
      </c>
      <c r="D21" s="4" t="s">
        <v>64</v>
      </c>
      <c r="E21" s="4" t="s">
        <v>65</v>
      </c>
      <c r="F21" s="4" t="s">
        <v>66</v>
      </c>
      <c r="G21" s="4" t="s">
        <v>67</v>
      </c>
      <c r="K21" s="8" t="s">
        <v>106</v>
      </c>
      <c r="L21" s="8">
        <v>22.74</v>
      </c>
      <c r="M21" s="8">
        <v>57.34</v>
      </c>
      <c r="N21" s="8">
        <v>13.93</v>
      </c>
      <c r="O21" s="8">
        <v>5.99</v>
      </c>
      <c r="Q21">
        <f t="shared" si="1"/>
        <v>99.999999999999986</v>
      </c>
    </row>
    <row r="22" spans="3:17" x14ac:dyDescent="0.25">
      <c r="C22" s="3" t="s">
        <v>33</v>
      </c>
      <c r="D22" s="5" t="s">
        <v>68</v>
      </c>
      <c r="E22" s="5" t="s">
        <v>69</v>
      </c>
      <c r="F22" s="5" t="s">
        <v>70</v>
      </c>
      <c r="G22" s="5" t="s">
        <v>71</v>
      </c>
      <c r="K22" s="8" t="s">
        <v>33</v>
      </c>
      <c r="L22" s="8">
        <v>21.02</v>
      </c>
      <c r="M22" s="8">
        <v>59.16</v>
      </c>
      <c r="N22" s="8">
        <v>15.76</v>
      </c>
      <c r="O22" s="8">
        <v>4.07</v>
      </c>
      <c r="Q22">
        <f t="shared" si="1"/>
        <v>100.00999999999999</v>
      </c>
    </row>
    <row r="23" spans="3:17" x14ac:dyDescent="0.25">
      <c r="C23" s="3"/>
      <c r="D23" s="4"/>
      <c r="E23" s="4"/>
      <c r="F23" s="4"/>
      <c r="G23" s="4"/>
      <c r="K23" s="8"/>
      <c r="L23" s="8"/>
      <c r="M23" s="8"/>
      <c r="N23" s="8"/>
      <c r="O23" s="8"/>
    </row>
    <row r="24" spans="3:17" ht="15.75" thickBot="1" x14ac:dyDescent="0.3">
      <c r="C24" s="6" t="s">
        <v>39</v>
      </c>
      <c r="D24" s="7" t="s">
        <v>72</v>
      </c>
      <c r="E24" s="7" t="s">
        <v>73</v>
      </c>
      <c r="F24" s="7" t="s">
        <v>74</v>
      </c>
      <c r="G24" s="7" t="s">
        <v>75</v>
      </c>
      <c r="K24" s="8" t="s">
        <v>39</v>
      </c>
      <c r="L24" s="8">
        <v>4.55</v>
      </c>
      <c r="M24" s="8">
        <v>74.59</v>
      </c>
      <c r="N24" s="8">
        <v>16.98</v>
      </c>
      <c r="O24" s="8">
        <v>3.88</v>
      </c>
      <c r="Q24">
        <f t="shared" si="1"/>
        <v>100</v>
      </c>
    </row>
    <row r="25" spans="3:17" ht="15.75" thickTop="1" x14ac:dyDescent="0.25"/>
    <row r="29" spans="3:17" x14ac:dyDescent="0.25">
      <c r="C29" s="11"/>
      <c r="D29" s="11" t="s">
        <v>1</v>
      </c>
      <c r="E29" s="11" t="s">
        <v>2</v>
      </c>
      <c r="F29" s="11" t="s">
        <v>3</v>
      </c>
      <c r="G29" s="11" t="s">
        <v>4</v>
      </c>
      <c r="H29" s="11" t="s">
        <v>5</v>
      </c>
      <c r="K29" s="11"/>
      <c r="L29" s="11" t="s">
        <v>44</v>
      </c>
      <c r="M29" s="11" t="s">
        <v>45</v>
      </c>
      <c r="N29" s="11" t="s">
        <v>46</v>
      </c>
      <c r="O29" s="11" t="s">
        <v>47</v>
      </c>
    </row>
    <row r="30" spans="3:17" x14ac:dyDescent="0.25">
      <c r="C30" s="11" t="s">
        <v>6</v>
      </c>
      <c r="D30" s="11">
        <v>60.99</v>
      </c>
      <c r="E30" s="11">
        <v>0.25</v>
      </c>
      <c r="F30" s="11">
        <v>38.590000000000003</v>
      </c>
      <c r="G30" s="11">
        <v>0.17</v>
      </c>
      <c r="H30" s="12">
        <f>F30/D30</f>
        <v>0.632726676504345</v>
      </c>
      <c r="K30" s="11" t="s">
        <v>6</v>
      </c>
      <c r="L30" s="11">
        <v>17.53</v>
      </c>
      <c r="M30" s="11">
        <v>62.44</v>
      </c>
      <c r="N30" s="11">
        <v>15.6</v>
      </c>
      <c r="O30" s="11">
        <v>4.43</v>
      </c>
    </row>
    <row r="31" spans="3:17" x14ac:dyDescent="0.25">
      <c r="C31" s="11" t="s">
        <v>107</v>
      </c>
      <c r="D31" s="11">
        <v>59.69</v>
      </c>
      <c r="E31" s="11">
        <v>1.73</v>
      </c>
      <c r="F31" s="11">
        <v>38.56</v>
      </c>
      <c r="G31" s="11">
        <v>0.02</v>
      </c>
      <c r="H31" s="12">
        <f t="shared" ref="H31:H35" si="2">F31/D31</f>
        <v>0.64600435583849902</v>
      </c>
      <c r="K31" s="11" t="s">
        <v>107</v>
      </c>
      <c r="L31" s="11">
        <v>14.99</v>
      </c>
      <c r="M31" s="11">
        <v>65.58</v>
      </c>
      <c r="N31" s="11">
        <v>15.02</v>
      </c>
      <c r="O31" s="40">
        <v>4.4000000000000004</v>
      </c>
    </row>
    <row r="32" spans="3:17" x14ac:dyDescent="0.25">
      <c r="C32" s="11" t="s">
        <v>89</v>
      </c>
      <c r="D32" s="11">
        <v>61.43</v>
      </c>
      <c r="E32" s="11">
        <v>0.27</v>
      </c>
      <c r="F32" s="11">
        <v>38.17</v>
      </c>
      <c r="G32" s="11">
        <v>0.13</v>
      </c>
      <c r="H32" s="12">
        <f t="shared" si="2"/>
        <v>0.6213576428455152</v>
      </c>
      <c r="K32" s="11" t="s">
        <v>89</v>
      </c>
      <c r="L32" s="11">
        <v>18.05</v>
      </c>
      <c r="M32" s="11">
        <v>58.29</v>
      </c>
      <c r="N32" s="11">
        <v>17.829999999999998</v>
      </c>
      <c r="O32" s="11">
        <v>5.82</v>
      </c>
    </row>
    <row r="33" spans="3:15" x14ac:dyDescent="0.25">
      <c r="C33" s="11" t="s">
        <v>23</v>
      </c>
      <c r="D33" s="11">
        <v>61.44</v>
      </c>
      <c r="E33" s="11">
        <v>0.23</v>
      </c>
      <c r="F33" s="11">
        <v>37.840000000000003</v>
      </c>
      <c r="G33" s="11">
        <v>0.49</v>
      </c>
      <c r="H33" s="12">
        <f t="shared" si="2"/>
        <v>0.61588541666666674</v>
      </c>
      <c r="K33" s="11" t="s">
        <v>23</v>
      </c>
      <c r="L33" s="11">
        <v>21.28</v>
      </c>
      <c r="M33" s="11">
        <v>60.91</v>
      </c>
      <c r="N33" s="11">
        <v>13.86</v>
      </c>
      <c r="O33" s="11">
        <v>3.95</v>
      </c>
    </row>
    <row r="34" spans="3:15" x14ac:dyDescent="0.25">
      <c r="C34" s="11" t="s">
        <v>108</v>
      </c>
      <c r="D34" s="11">
        <v>62.18</v>
      </c>
      <c r="E34" s="11">
        <v>2.19</v>
      </c>
      <c r="F34" s="11">
        <v>35.450000000000003</v>
      </c>
      <c r="G34" s="11">
        <v>0.19</v>
      </c>
      <c r="H34" s="12">
        <f t="shared" si="2"/>
        <v>0.57011900932775816</v>
      </c>
      <c r="K34" s="11" t="s">
        <v>108</v>
      </c>
      <c r="L34" s="11">
        <v>22.74</v>
      </c>
      <c r="M34" s="11">
        <v>57.34</v>
      </c>
      <c r="N34" s="11">
        <v>13.93</v>
      </c>
      <c r="O34" s="11">
        <v>5.99</v>
      </c>
    </row>
    <row r="35" spans="3:15" x14ac:dyDescent="0.25">
      <c r="C35" s="11" t="s">
        <v>91</v>
      </c>
      <c r="D35" s="11">
        <v>62.06</v>
      </c>
      <c r="E35" s="11">
        <v>0.33</v>
      </c>
      <c r="F35" s="11">
        <v>37.29</v>
      </c>
      <c r="G35" s="11">
        <v>0.32</v>
      </c>
      <c r="H35" s="12">
        <f t="shared" si="2"/>
        <v>0.60087012568482112</v>
      </c>
      <c r="K35" s="11" t="s">
        <v>90</v>
      </c>
      <c r="L35" s="11">
        <v>21.02</v>
      </c>
      <c r="M35" s="11">
        <v>59.16</v>
      </c>
      <c r="N35" s="11">
        <v>15.76</v>
      </c>
      <c r="O35" s="11">
        <v>4.07</v>
      </c>
    </row>
    <row r="36" spans="3:15" x14ac:dyDescent="0.25">
      <c r="C36" s="11"/>
      <c r="D36" s="11"/>
      <c r="E36" s="11"/>
      <c r="F36" s="11"/>
      <c r="G36" s="11"/>
      <c r="H36" s="12"/>
      <c r="K36" s="11"/>
      <c r="L36" s="11"/>
      <c r="M36" s="11"/>
      <c r="N36" s="11"/>
      <c r="O36" s="11"/>
    </row>
    <row r="37" spans="3:15" x14ac:dyDescent="0.25">
      <c r="C37" s="11" t="s">
        <v>39</v>
      </c>
      <c r="D37" s="11">
        <v>57.04</v>
      </c>
      <c r="E37" s="40">
        <v>0</v>
      </c>
      <c r="F37" s="11">
        <v>42.96</v>
      </c>
      <c r="G37" s="40">
        <v>0</v>
      </c>
      <c r="H37" s="12">
        <f t="shared" ref="H37" si="3">F37/D37</f>
        <v>0.75315568022440393</v>
      </c>
      <c r="K37" s="11" t="s">
        <v>39</v>
      </c>
      <c r="L37" s="11">
        <v>4.55</v>
      </c>
      <c r="M37" s="11">
        <v>74.59</v>
      </c>
      <c r="N37" s="11">
        <v>16.98</v>
      </c>
      <c r="O37" s="11">
        <v>3.88</v>
      </c>
    </row>
    <row r="40" spans="3:15" x14ac:dyDescent="0.25">
      <c r="C40" s="36"/>
      <c r="D40" s="39" t="s">
        <v>1</v>
      </c>
      <c r="E40" s="39" t="s">
        <v>2</v>
      </c>
      <c r="F40" s="39" t="s">
        <v>3</v>
      </c>
      <c r="G40" s="39" t="s">
        <v>4</v>
      </c>
      <c r="H40" s="39" t="s">
        <v>5</v>
      </c>
      <c r="K40" s="36"/>
      <c r="L40" s="39" t="s">
        <v>44</v>
      </c>
      <c r="M40" s="39" t="s">
        <v>45</v>
      </c>
      <c r="N40" s="39" t="s">
        <v>46</v>
      </c>
      <c r="O40" s="39" t="s">
        <v>47</v>
      </c>
    </row>
    <row r="41" spans="3:15" x14ac:dyDescent="0.25">
      <c r="C41" s="37" t="s">
        <v>39</v>
      </c>
      <c r="D41" s="37">
        <v>57.04</v>
      </c>
      <c r="E41" s="41">
        <v>0</v>
      </c>
      <c r="F41" s="37">
        <v>42.96</v>
      </c>
      <c r="G41" s="41">
        <v>0</v>
      </c>
      <c r="H41" s="42">
        <f t="shared" ref="H41" si="4">F41/D41</f>
        <v>0.75315568022440393</v>
      </c>
      <c r="K41" s="37" t="s">
        <v>39</v>
      </c>
      <c r="L41" s="37">
        <v>4.55</v>
      </c>
      <c r="M41" s="37">
        <v>74.59</v>
      </c>
      <c r="N41" s="37">
        <v>16.98</v>
      </c>
      <c r="O41" s="37">
        <v>3.88</v>
      </c>
    </row>
    <row r="42" spans="3:15" x14ac:dyDescent="0.25">
      <c r="C42" s="11" t="s">
        <v>6</v>
      </c>
      <c r="D42" s="11">
        <v>60.99</v>
      </c>
      <c r="E42" s="11">
        <v>0.25</v>
      </c>
      <c r="F42" s="11">
        <v>38.590000000000003</v>
      </c>
      <c r="G42" s="11">
        <v>0.17</v>
      </c>
      <c r="H42" s="12">
        <f>F42/D42</f>
        <v>0.632726676504345</v>
      </c>
      <c r="K42" s="11" t="s">
        <v>6</v>
      </c>
      <c r="L42" s="11">
        <v>17.53</v>
      </c>
      <c r="M42" s="11">
        <v>62.44</v>
      </c>
      <c r="N42" s="11">
        <v>15.6</v>
      </c>
      <c r="O42" s="11">
        <v>4.43</v>
      </c>
    </row>
    <row r="43" spans="3:15" x14ac:dyDescent="0.25">
      <c r="C43" s="11" t="s">
        <v>23</v>
      </c>
      <c r="D43" s="11">
        <v>61.44</v>
      </c>
      <c r="E43" s="11">
        <v>0.23</v>
      </c>
      <c r="F43" s="11">
        <v>37.840000000000003</v>
      </c>
      <c r="G43" s="11">
        <v>0.49</v>
      </c>
      <c r="H43" s="12">
        <f t="shared" ref="H43" si="5">F43/D43</f>
        <v>0.61588541666666674</v>
      </c>
      <c r="K43" s="11" t="s">
        <v>23</v>
      </c>
      <c r="L43" s="11">
        <v>21.28</v>
      </c>
      <c r="M43" s="11">
        <v>60.91</v>
      </c>
      <c r="N43" s="11">
        <v>13.86</v>
      </c>
      <c r="O43" s="11">
        <v>3.95</v>
      </c>
    </row>
    <row r="44" spans="3:15" x14ac:dyDescent="0.25">
      <c r="C44" s="37" t="s">
        <v>85</v>
      </c>
      <c r="D44" s="25">
        <f>D43/D42-1</f>
        <v>7.3782587309394465E-3</v>
      </c>
      <c r="E44" s="25">
        <f t="shared" ref="E44:H44" si="6">E43/E42-1</f>
        <v>-7.999999999999996E-2</v>
      </c>
      <c r="F44" s="25">
        <f t="shared" si="6"/>
        <v>-1.9435086810054458E-2</v>
      </c>
      <c r="G44" s="38">
        <f t="shared" si="6"/>
        <v>1.8823529411764701</v>
      </c>
      <c r="H44" s="25">
        <f t="shared" si="6"/>
        <v>-2.6616958732832208E-2</v>
      </c>
      <c r="K44" s="37" t="s">
        <v>85</v>
      </c>
      <c r="L44" s="25">
        <f t="shared" ref="L44:O44" si="7">L43/L42-1</f>
        <v>0.2139189960068455</v>
      </c>
      <c r="M44" s="25">
        <f t="shared" si="7"/>
        <v>-2.4503523382447212E-2</v>
      </c>
      <c r="N44" s="25">
        <f t="shared" si="7"/>
        <v>-0.11153846153846159</v>
      </c>
      <c r="O44" s="25">
        <f t="shared" si="7"/>
        <v>-0.1083521444695259</v>
      </c>
    </row>
    <row r="45" spans="3:15" x14ac:dyDescent="0.25">
      <c r="C45" s="11" t="s">
        <v>89</v>
      </c>
      <c r="D45" s="11">
        <v>61.43</v>
      </c>
      <c r="E45" s="11">
        <v>0.27</v>
      </c>
      <c r="F45" s="11">
        <v>38.17</v>
      </c>
      <c r="G45" s="11">
        <v>0.13</v>
      </c>
      <c r="H45" s="12">
        <f t="shared" ref="H45" si="8">F45/D45</f>
        <v>0.6213576428455152</v>
      </c>
      <c r="K45" s="11" t="s">
        <v>89</v>
      </c>
      <c r="L45" s="11">
        <v>18.05</v>
      </c>
      <c r="M45" s="11">
        <v>58.29</v>
      </c>
      <c r="N45" s="11">
        <v>17.829999999999998</v>
      </c>
      <c r="O45" s="11">
        <v>5.82</v>
      </c>
    </row>
    <row r="46" spans="3:15" x14ac:dyDescent="0.25">
      <c r="C46" s="37" t="s">
        <v>93</v>
      </c>
      <c r="D46" s="25">
        <f>D45/D42-1</f>
        <v>7.21429742580737E-3</v>
      </c>
      <c r="E46" s="25">
        <f t="shared" ref="E46:H46" si="9">E45/E42-1</f>
        <v>8.0000000000000071E-2</v>
      </c>
      <c r="F46" s="25">
        <f t="shared" si="9"/>
        <v>-1.0883648613630559E-2</v>
      </c>
      <c r="G46" s="38">
        <f t="shared" si="9"/>
        <v>-0.23529411764705888</v>
      </c>
      <c r="H46" s="25">
        <f t="shared" si="9"/>
        <v>-1.7968317254522637E-2</v>
      </c>
      <c r="K46" s="37" t="s">
        <v>93</v>
      </c>
      <c r="L46" s="25">
        <f t="shared" ref="L46:O46" si="10">L45/L42-1</f>
        <v>2.9663434112949139E-2</v>
      </c>
      <c r="M46" s="25">
        <f t="shared" si="10"/>
        <v>-6.6463805253042851E-2</v>
      </c>
      <c r="N46" s="25">
        <f t="shared" si="10"/>
        <v>0.14294871794871788</v>
      </c>
      <c r="O46" s="25">
        <f t="shared" si="10"/>
        <v>0.31376975169300247</v>
      </c>
    </row>
    <row r="47" spans="3:15" x14ac:dyDescent="0.25">
      <c r="C47" s="11" t="s">
        <v>91</v>
      </c>
      <c r="D47" s="11">
        <v>62.06</v>
      </c>
      <c r="E47" s="11">
        <v>0.33</v>
      </c>
      <c r="F47" s="11">
        <v>37.29</v>
      </c>
      <c r="G47" s="11">
        <v>0.32</v>
      </c>
      <c r="H47" s="12">
        <f t="shared" ref="H47" si="11">F47/D47</f>
        <v>0.60087012568482112</v>
      </c>
      <c r="K47" s="11" t="s">
        <v>91</v>
      </c>
      <c r="L47" s="11">
        <v>21.02</v>
      </c>
      <c r="M47" s="11">
        <v>59.16</v>
      </c>
      <c r="N47" s="11">
        <v>15.76</v>
      </c>
      <c r="O47" s="11">
        <v>4.07</v>
      </c>
    </row>
    <row r="48" spans="3:15" x14ac:dyDescent="0.25">
      <c r="C48" s="37" t="s">
        <v>92</v>
      </c>
      <c r="D48" s="25">
        <f>D47/D43-1</f>
        <v>1.0091145833333481E-2</v>
      </c>
      <c r="E48" s="25">
        <f t="shared" ref="E48:H48" si="12">E47/E43-1</f>
        <v>0.43478260869565211</v>
      </c>
      <c r="F48" s="25">
        <f t="shared" si="12"/>
        <v>-1.4534883720930369E-2</v>
      </c>
      <c r="G48" s="38">
        <f t="shared" si="12"/>
        <v>-0.34693877551020402</v>
      </c>
      <c r="H48" s="25">
        <f t="shared" si="12"/>
        <v>-2.4380007344730337E-2</v>
      </c>
      <c r="K48" s="37" t="s">
        <v>92</v>
      </c>
      <c r="L48" s="25">
        <f t="shared" ref="L48:O48" si="13">L47/L43-1</f>
        <v>-1.2218045112782017E-2</v>
      </c>
      <c r="M48" s="25">
        <f t="shared" si="13"/>
        <v>-2.8730914463963253E-2</v>
      </c>
      <c r="N48" s="25">
        <f t="shared" si="13"/>
        <v>0.13708513708513714</v>
      </c>
      <c r="O48" s="25">
        <f t="shared" si="13"/>
        <v>3.0379746835442978E-2</v>
      </c>
    </row>
    <row r="49" spans="3:15" x14ac:dyDescent="0.25">
      <c r="C49" s="11" t="s">
        <v>107</v>
      </c>
      <c r="D49" s="11">
        <v>59.69</v>
      </c>
      <c r="E49" s="11">
        <v>1.73</v>
      </c>
      <c r="F49" s="11">
        <v>38.56</v>
      </c>
      <c r="G49" s="11">
        <v>0.02</v>
      </c>
      <c r="H49" s="12">
        <f t="shared" ref="H49" si="14">F49/D49</f>
        <v>0.64600435583849902</v>
      </c>
      <c r="K49" s="11" t="s">
        <v>107</v>
      </c>
      <c r="L49" s="11">
        <v>14.99</v>
      </c>
      <c r="M49" s="11">
        <v>65.58</v>
      </c>
      <c r="N49" s="11">
        <v>15.02</v>
      </c>
      <c r="O49" s="40">
        <v>4.4000000000000004</v>
      </c>
    </row>
    <row r="50" spans="3:15" x14ac:dyDescent="0.25">
      <c r="C50" s="37" t="s">
        <v>109</v>
      </c>
      <c r="D50" s="25">
        <f>D49/D42-1</f>
        <v>-2.1314969667158623E-2</v>
      </c>
      <c r="E50" s="38">
        <f t="shared" ref="E50:H50" si="15">E49/E42-1</f>
        <v>5.92</v>
      </c>
      <c r="F50" s="25">
        <f t="shared" si="15"/>
        <v>-7.7740347240218277E-4</v>
      </c>
      <c r="G50" s="38">
        <f t="shared" si="15"/>
        <v>-0.88235294117647056</v>
      </c>
      <c r="H50" s="25">
        <f t="shared" si="15"/>
        <v>2.0984857802281764E-2</v>
      </c>
      <c r="K50" s="37" t="s">
        <v>109</v>
      </c>
      <c r="L50" s="25">
        <f t="shared" ref="L50:O50" si="16">L49/L42-1</f>
        <v>-0.1448944666286367</v>
      </c>
      <c r="M50" s="25">
        <f t="shared" si="16"/>
        <v>5.028827674567582E-2</v>
      </c>
      <c r="N50" s="25">
        <f t="shared" si="16"/>
        <v>-3.7179487179487158E-2</v>
      </c>
      <c r="O50" s="25">
        <f t="shared" si="16"/>
        <v>-6.7720090293452717E-3</v>
      </c>
    </row>
    <row r="51" spans="3:15" x14ac:dyDescent="0.25">
      <c r="C51" s="11" t="s">
        <v>110</v>
      </c>
      <c r="D51" s="11">
        <v>62.18</v>
      </c>
      <c r="E51" s="11">
        <v>2.19</v>
      </c>
      <c r="F51" s="11">
        <v>35.450000000000003</v>
      </c>
      <c r="G51" s="11">
        <v>0.19</v>
      </c>
      <c r="H51" s="12">
        <f t="shared" ref="H51" si="17">F51/D51</f>
        <v>0.57011900932775816</v>
      </c>
      <c r="K51" s="11" t="s">
        <v>110</v>
      </c>
      <c r="L51" s="11">
        <v>22.74</v>
      </c>
      <c r="M51" s="11">
        <v>57.34</v>
      </c>
      <c r="N51" s="11">
        <v>13.93</v>
      </c>
      <c r="O51" s="11">
        <v>5.99</v>
      </c>
    </row>
    <row r="52" spans="3:15" x14ac:dyDescent="0.25">
      <c r="C52" s="37" t="s">
        <v>111</v>
      </c>
      <c r="D52" s="25">
        <f>D51/D43-1</f>
        <v>1.2044270833333259E-2</v>
      </c>
      <c r="E52" s="38">
        <f t="shared" ref="E52:H52" si="18">E51/E43-1</f>
        <v>8.5217391304347814</v>
      </c>
      <c r="F52" s="25">
        <f t="shared" si="18"/>
        <v>-6.3160676532769577E-2</v>
      </c>
      <c r="G52" s="38">
        <f t="shared" si="18"/>
        <v>-0.61224489795918369</v>
      </c>
      <c r="H52" s="25">
        <f t="shared" si="18"/>
        <v>-7.4309938343090409E-2</v>
      </c>
      <c r="K52" s="37" t="s">
        <v>111</v>
      </c>
      <c r="L52" s="25">
        <f t="shared" ref="L52:O52" si="19">L51/L43-1</f>
        <v>6.8609022556390897E-2</v>
      </c>
      <c r="M52" s="25">
        <f t="shared" si="19"/>
        <v>-5.8611065506484872E-2</v>
      </c>
      <c r="N52" s="25">
        <f t="shared" si="19"/>
        <v>5.050505050504972E-3</v>
      </c>
      <c r="O52" s="25">
        <f t="shared" si="19"/>
        <v>0.51645569620253173</v>
      </c>
    </row>
  </sheetData>
  <pageMargins left="0.7" right="0.7" top="0.75" bottom="0.75" header="0.3" footer="0.3"/>
  <pageSetup paperSize="9" orientation="portrait" r:id="rId1"/>
  <ignoredErrors>
    <ignoredError sqref="H44 H46 H48 H5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3B7C-3F6C-4307-9063-68818BB4F6AC}">
  <sheetPr>
    <pageSetUpPr fitToPage="1"/>
  </sheetPr>
  <dimension ref="A4:U30"/>
  <sheetViews>
    <sheetView topLeftCell="A14" zoomScale="80" zoomScaleNormal="80" workbookViewId="0">
      <selection activeCell="D33" sqref="D33"/>
    </sheetView>
  </sheetViews>
  <sheetFormatPr defaultRowHeight="15" x14ac:dyDescent="0.25"/>
  <cols>
    <col min="1" max="1" width="21.5703125" customWidth="1"/>
    <col min="2" max="3" width="9.140625" style="8"/>
    <col min="4" max="4" width="9.7109375" style="8" customWidth="1"/>
    <col min="5" max="7" width="9.140625" style="8"/>
    <col min="8" max="8" width="11.7109375" style="8" customWidth="1"/>
    <col min="9" max="9" width="9.140625" style="8"/>
    <col min="10" max="10" width="12.7109375" style="8" customWidth="1"/>
    <col min="11" max="11" width="9.140625" style="8"/>
    <col min="12" max="12" width="12.85546875" style="8" customWidth="1"/>
    <col min="13" max="13" width="9.140625" style="8"/>
    <col min="15" max="15" width="25" customWidth="1"/>
    <col min="16" max="16" width="12.28515625" customWidth="1"/>
    <col min="19" max="19" width="11.85546875" customWidth="1"/>
    <col min="20" max="20" width="11.5703125" customWidth="1"/>
    <col min="21" max="21" width="15.140625" customWidth="1"/>
    <col min="24" max="24" width="9.140625" customWidth="1"/>
  </cols>
  <sheetData>
    <row r="4" spans="1:21" ht="15.75" thickBot="1" x14ac:dyDescent="0.3"/>
    <row r="5" spans="1:21" ht="15.75" thickBot="1" x14ac:dyDescent="0.3">
      <c r="A5" s="21"/>
      <c r="B5" s="22" t="s">
        <v>88</v>
      </c>
      <c r="C5" s="22" t="s">
        <v>76</v>
      </c>
      <c r="D5" s="22" t="s">
        <v>87</v>
      </c>
      <c r="E5" s="22" t="s">
        <v>76</v>
      </c>
      <c r="F5" s="22" t="s">
        <v>86</v>
      </c>
      <c r="G5" s="22" t="s">
        <v>76</v>
      </c>
      <c r="H5" s="22" t="s">
        <v>78</v>
      </c>
      <c r="I5" s="22" t="s">
        <v>76</v>
      </c>
      <c r="J5" s="22" t="s">
        <v>79</v>
      </c>
      <c r="K5" s="22" t="s">
        <v>76</v>
      </c>
      <c r="L5" s="22" t="s">
        <v>80</v>
      </c>
      <c r="M5" s="23" t="s">
        <v>76</v>
      </c>
      <c r="O5" s="33"/>
      <c r="P5" s="32" t="s">
        <v>88</v>
      </c>
      <c r="Q5" s="22" t="s">
        <v>87</v>
      </c>
      <c r="R5" s="22" t="s">
        <v>86</v>
      </c>
      <c r="S5" s="22" t="s">
        <v>78</v>
      </c>
      <c r="T5" s="22" t="s">
        <v>79</v>
      </c>
      <c r="U5" s="23" t="s">
        <v>80</v>
      </c>
    </row>
    <row r="6" spans="1:21" x14ac:dyDescent="0.25">
      <c r="A6" s="13" t="s">
        <v>77</v>
      </c>
      <c r="B6" s="14">
        <v>1.411</v>
      </c>
      <c r="C6" s="14">
        <v>0.66300000000000003</v>
      </c>
      <c r="D6" s="14">
        <v>0.32100000000000001</v>
      </c>
      <c r="E6" s="14">
        <v>3.5999999999999997E-2</v>
      </c>
      <c r="F6" s="14">
        <v>0.36099999999999999</v>
      </c>
      <c r="G6" s="14">
        <v>3.3000000000000002E-2</v>
      </c>
      <c r="H6" s="14">
        <v>0.76800000000000002</v>
      </c>
      <c r="I6" s="14">
        <v>2.8000000000000001E-2</v>
      </c>
      <c r="J6" s="14">
        <v>0.23699999999999999</v>
      </c>
      <c r="K6" s="14">
        <v>3.9E-2</v>
      </c>
      <c r="L6" s="14">
        <v>0.51400000000000001</v>
      </c>
      <c r="M6" s="15">
        <v>2.9000000000000001E-2</v>
      </c>
      <c r="O6" s="29" t="s">
        <v>77</v>
      </c>
      <c r="P6" s="26">
        <v>1.411</v>
      </c>
      <c r="Q6" s="14">
        <v>0.32100000000000001</v>
      </c>
      <c r="R6" s="14">
        <v>0.36099999999999999</v>
      </c>
      <c r="S6" s="14">
        <v>0.76800000000000002</v>
      </c>
      <c r="T6" s="14">
        <v>0.23699999999999999</v>
      </c>
      <c r="U6" s="15">
        <v>0.51400000000000001</v>
      </c>
    </row>
    <row r="7" spans="1:21" x14ac:dyDescent="0.25">
      <c r="A7" s="16" t="s">
        <v>23</v>
      </c>
      <c r="B7" s="11">
        <v>0.95499999999999996</v>
      </c>
      <c r="C7" s="11">
        <v>8.8999999999999996E-2</v>
      </c>
      <c r="D7" s="11">
        <v>0.28499999999999998</v>
      </c>
      <c r="E7" s="11">
        <v>8.0000000000000002E-3</v>
      </c>
      <c r="F7" s="11">
        <v>0.45400000000000001</v>
      </c>
      <c r="G7" s="11">
        <v>1.4E-2</v>
      </c>
      <c r="H7" s="11">
        <v>0.81499999999999995</v>
      </c>
      <c r="I7" s="11">
        <v>1.7999999999999999E-2</v>
      </c>
      <c r="J7" s="12">
        <v>0.2</v>
      </c>
      <c r="K7" s="11">
        <v>1.7000000000000001E-2</v>
      </c>
      <c r="L7" s="11">
        <v>0.59899999999999998</v>
      </c>
      <c r="M7" s="17">
        <v>1.7999999999999999E-2</v>
      </c>
      <c r="O7" s="30" t="s">
        <v>23</v>
      </c>
      <c r="P7" s="27">
        <v>0.95499999999999996</v>
      </c>
      <c r="Q7" s="11">
        <v>0.28499999999999998</v>
      </c>
      <c r="R7" s="11">
        <v>0.45400000000000001</v>
      </c>
      <c r="S7" s="11">
        <v>0.81499999999999995</v>
      </c>
      <c r="T7" s="12">
        <v>0.2</v>
      </c>
      <c r="U7" s="17">
        <v>0.59899999999999998</v>
      </c>
    </row>
    <row r="8" spans="1:21" ht="15.75" thickBot="1" x14ac:dyDescent="0.3">
      <c r="A8" s="18" t="s">
        <v>85</v>
      </c>
      <c r="B8" s="19"/>
      <c r="C8" s="19"/>
      <c r="D8" s="24">
        <f>(D7-D6)/D6</f>
        <v>-0.11214953271028047</v>
      </c>
      <c r="E8" s="19"/>
      <c r="F8" s="24">
        <f>(F7-F6)/F6</f>
        <v>0.25761772853185605</v>
      </c>
      <c r="G8" s="19"/>
      <c r="H8" s="24">
        <f>(H7-H6)/H6</f>
        <v>6.1197916666666574E-2</v>
      </c>
      <c r="I8" s="19"/>
      <c r="J8" s="24">
        <f>(J7-J6)/J6</f>
        <v>-0.15611814345991554</v>
      </c>
      <c r="K8" s="19"/>
      <c r="L8" s="24">
        <f>(L7-L6)/L6</f>
        <v>0.16536964980544741</v>
      </c>
      <c r="M8" s="20"/>
      <c r="O8" s="31" t="s">
        <v>85</v>
      </c>
      <c r="P8" s="28"/>
      <c r="Q8" s="24">
        <f>(Q7-Q6)/Q6</f>
        <v>-0.11214953271028047</v>
      </c>
      <c r="R8" s="24">
        <f>(R7-R6)/R6</f>
        <v>0.25761772853185605</v>
      </c>
      <c r="S8" s="24">
        <f>(S7-S6)/S6</f>
        <v>6.1197916666666574E-2</v>
      </c>
      <c r="T8" s="24">
        <f>(T7-T6)/T6</f>
        <v>-0.15611814345991554</v>
      </c>
      <c r="U8" s="34">
        <f>(U7-U6)/U6</f>
        <v>0.16536964980544741</v>
      </c>
    </row>
    <row r="9" spans="1:21" x14ac:dyDescent="0.25">
      <c r="A9" s="13" t="s">
        <v>81</v>
      </c>
      <c r="B9" s="14">
        <v>1.044</v>
      </c>
      <c r="C9" s="14">
        <v>7.8E-2</v>
      </c>
      <c r="D9" s="14">
        <v>0.27400000000000002</v>
      </c>
      <c r="E9" s="14">
        <v>5.0000000000000001E-3</v>
      </c>
      <c r="F9" s="14">
        <v>0.36399999999999999</v>
      </c>
      <c r="G9" s="14">
        <v>1.2999999999999999E-2</v>
      </c>
      <c r="H9" s="14">
        <v>0.72</v>
      </c>
      <c r="I9" s="14">
        <v>1.4999999999999999E-2</v>
      </c>
      <c r="J9" s="14">
        <v>0.189</v>
      </c>
      <c r="K9" s="14">
        <v>1.4999999999999999E-2</v>
      </c>
      <c r="L9" s="14">
        <v>0.51600000000000001</v>
      </c>
      <c r="M9" s="15">
        <v>1.7000000000000001E-2</v>
      </c>
      <c r="O9" s="29" t="s">
        <v>81</v>
      </c>
      <c r="P9" s="26">
        <v>1.044</v>
      </c>
      <c r="Q9" s="14">
        <v>0.27400000000000002</v>
      </c>
      <c r="R9" s="14">
        <v>0.36399999999999999</v>
      </c>
      <c r="S9" s="14">
        <v>0.72</v>
      </c>
      <c r="T9" s="14">
        <v>0.189</v>
      </c>
      <c r="U9" s="15">
        <v>0.51600000000000001</v>
      </c>
    </row>
    <row r="10" spans="1:21" x14ac:dyDescent="0.25">
      <c r="A10" s="16" t="s">
        <v>83</v>
      </c>
      <c r="B10" s="11"/>
      <c r="C10" s="11"/>
      <c r="D10" s="25">
        <f>(D9-D6)/D6</f>
        <v>-0.146417445482866</v>
      </c>
      <c r="E10" s="11"/>
      <c r="F10" s="25">
        <f>(F9-F6)/F6</f>
        <v>8.3102493074792318E-3</v>
      </c>
      <c r="G10" s="11"/>
      <c r="H10" s="25">
        <f>(H9-H6)/H6</f>
        <v>-6.2500000000000056E-2</v>
      </c>
      <c r="I10" s="11"/>
      <c r="J10" s="25">
        <f>(J9-J6)/J6</f>
        <v>-0.20253164556962022</v>
      </c>
      <c r="K10" s="11"/>
      <c r="L10" s="25">
        <f>(L9-L6)/L6</f>
        <v>3.8910505836575911E-3</v>
      </c>
      <c r="M10" s="17"/>
      <c r="O10" s="30" t="s">
        <v>83</v>
      </c>
      <c r="P10" s="27"/>
      <c r="Q10" s="25">
        <f>(Q9-Q6)/Q6</f>
        <v>-0.146417445482866</v>
      </c>
      <c r="R10" s="25">
        <f>(R9-R6)/R6</f>
        <v>8.3102493074792318E-3</v>
      </c>
      <c r="S10" s="25">
        <f>(S9-S6)/S6</f>
        <v>-6.2500000000000056E-2</v>
      </c>
      <c r="T10" s="25">
        <f>(T9-T6)/T6</f>
        <v>-0.20253164556962022</v>
      </c>
      <c r="U10" s="35">
        <f>(U9-U6)/U6</f>
        <v>3.8910505836575911E-3</v>
      </c>
    </row>
    <row r="11" spans="1:21" x14ac:dyDescent="0.25">
      <c r="A11" s="16" t="s">
        <v>82</v>
      </c>
      <c r="B11" s="11">
        <v>2.2709999999999999</v>
      </c>
      <c r="C11" s="11">
        <v>0.255</v>
      </c>
      <c r="D11" s="11">
        <v>0.31900000000000001</v>
      </c>
      <c r="E11" s="11">
        <v>2.3E-2</v>
      </c>
      <c r="F11" s="11">
        <v>0.48899999999999999</v>
      </c>
      <c r="G11" s="11">
        <v>1.6E-2</v>
      </c>
      <c r="H11" s="11">
        <v>0.91</v>
      </c>
      <c r="I11" s="11">
        <v>1.4999999999999999E-2</v>
      </c>
      <c r="J11" s="11">
        <v>0.185</v>
      </c>
      <c r="K11" s="11">
        <v>5.0000000000000001E-3</v>
      </c>
      <c r="L11" s="11">
        <v>0.7</v>
      </c>
      <c r="M11" s="17">
        <v>1.0999999999999999E-2</v>
      </c>
      <c r="O11" s="30" t="s">
        <v>82</v>
      </c>
      <c r="P11" s="27">
        <v>2.2709999999999999</v>
      </c>
      <c r="Q11" s="11">
        <v>0.31900000000000001</v>
      </c>
      <c r="R11" s="11">
        <v>0.48899999999999999</v>
      </c>
      <c r="S11" s="11">
        <v>0.91</v>
      </c>
      <c r="T11" s="11">
        <v>0.185</v>
      </c>
      <c r="U11" s="17">
        <v>0.7</v>
      </c>
    </row>
    <row r="12" spans="1:21" ht="15.75" thickBot="1" x14ac:dyDescent="0.3">
      <c r="A12" s="18" t="s">
        <v>84</v>
      </c>
      <c r="B12" s="19"/>
      <c r="C12" s="19"/>
      <c r="D12" s="24">
        <f>(D11-D7)/D7</f>
        <v>0.11929824561403521</v>
      </c>
      <c r="E12" s="19"/>
      <c r="F12" s="24">
        <f>(F11-F7)/F7</f>
        <v>7.7092511013215806E-2</v>
      </c>
      <c r="G12" s="19"/>
      <c r="H12" s="24">
        <f>(H11-H7)/H7</f>
        <v>0.11656441717791421</v>
      </c>
      <c r="I12" s="19"/>
      <c r="J12" s="24">
        <f>(J11-J7)/J7</f>
        <v>-7.5000000000000067E-2</v>
      </c>
      <c r="K12" s="19"/>
      <c r="L12" s="24">
        <f>(L11-L7)/L7</f>
        <v>0.16861435726210347</v>
      </c>
      <c r="M12" s="20"/>
      <c r="O12" s="31" t="s">
        <v>84</v>
      </c>
      <c r="P12" s="28"/>
      <c r="Q12" s="24">
        <f>(Q11-Q7)/Q7</f>
        <v>0.11929824561403521</v>
      </c>
      <c r="R12" s="24">
        <f>(R11-R7)/R7</f>
        <v>7.7092511013215806E-2</v>
      </c>
      <c r="S12" s="24">
        <f>(S11-S7)/S7</f>
        <v>0.11656441717791421</v>
      </c>
      <c r="T12" s="24">
        <f>(T11-T7)/T7</f>
        <v>-7.5000000000000067E-2</v>
      </c>
      <c r="U12" s="34">
        <f>(U11-U7)/U7</f>
        <v>0.16861435726210347</v>
      </c>
    </row>
    <row r="13" spans="1:21" x14ac:dyDescent="0.25">
      <c r="A13" s="13" t="s">
        <v>101</v>
      </c>
      <c r="B13" s="14">
        <v>1.306</v>
      </c>
      <c r="C13" s="14">
        <v>0.09</v>
      </c>
      <c r="D13" s="14">
        <v>0.26500000000000001</v>
      </c>
      <c r="E13" s="14">
        <v>2.5000000000000001E-2</v>
      </c>
      <c r="F13" s="14">
        <v>0.41699999999999998</v>
      </c>
      <c r="G13" s="14">
        <v>2.7E-2</v>
      </c>
      <c r="H13" s="14">
        <v>0.77100000000000002</v>
      </c>
      <c r="I13" s="14">
        <v>3.4000000000000002E-2</v>
      </c>
      <c r="J13" s="14">
        <v>0.157</v>
      </c>
      <c r="K13" s="14">
        <v>1.6E-2</v>
      </c>
      <c r="L13" s="14">
        <v>0.59399999999999997</v>
      </c>
      <c r="M13" s="15">
        <v>3.3000000000000002E-2</v>
      </c>
      <c r="O13" s="29" t="s">
        <v>101</v>
      </c>
      <c r="P13" s="26">
        <v>1.306</v>
      </c>
      <c r="Q13" s="14">
        <v>0.26500000000000001</v>
      </c>
      <c r="R13" s="14">
        <v>0.41699999999999998</v>
      </c>
      <c r="S13" s="14">
        <v>0.77100000000000002</v>
      </c>
      <c r="T13" s="14">
        <v>0.157</v>
      </c>
      <c r="U13" s="15">
        <v>0.59399999999999997</v>
      </c>
    </row>
    <row r="14" spans="1:21" x14ac:dyDescent="0.25">
      <c r="A14" s="16" t="s">
        <v>103</v>
      </c>
      <c r="B14" s="11"/>
      <c r="C14" s="11"/>
      <c r="D14" s="25">
        <f>(D13-D6)/D6</f>
        <v>-0.17445482866043613</v>
      </c>
      <c r="E14" s="11"/>
      <c r="F14" s="25">
        <f>(F13-F6)/F6</f>
        <v>0.15512465373961218</v>
      </c>
      <c r="G14" s="11"/>
      <c r="H14" s="25">
        <f>(H13-H6)/H6</f>
        <v>3.9062500000000035E-3</v>
      </c>
      <c r="I14" s="11"/>
      <c r="J14" s="25">
        <f>(J13-J6)/J6</f>
        <v>-0.33755274261603374</v>
      </c>
      <c r="K14" s="11"/>
      <c r="L14" s="25">
        <f>(L13-L6)/L6</f>
        <v>0.15564202334630342</v>
      </c>
      <c r="M14" s="17"/>
      <c r="O14" s="30" t="s">
        <v>103</v>
      </c>
      <c r="P14" s="27"/>
      <c r="Q14" s="25">
        <f>(Q13-Q6)/Q6</f>
        <v>-0.17445482866043613</v>
      </c>
      <c r="R14" s="25">
        <f>(R13-R6)/R6</f>
        <v>0.15512465373961218</v>
      </c>
      <c r="S14" s="25">
        <f>(S13-S6)/S6</f>
        <v>3.9062500000000035E-3</v>
      </c>
      <c r="T14" s="25">
        <f>(T13-T6)/T6</f>
        <v>-0.33755274261603374</v>
      </c>
      <c r="U14" s="35">
        <f>(U13-U6)/U6</f>
        <v>0.15564202334630342</v>
      </c>
    </row>
    <row r="15" spans="1:21" x14ac:dyDescent="0.25">
      <c r="A15" s="16" t="s">
        <v>102</v>
      </c>
      <c r="B15" s="11">
        <v>2.117</v>
      </c>
      <c r="C15" s="11">
        <v>0.36099999999999999</v>
      </c>
      <c r="D15" s="11">
        <v>0.32400000000000001</v>
      </c>
      <c r="E15" s="11">
        <v>4.5999999999999999E-2</v>
      </c>
      <c r="F15" s="11">
        <v>0.56899999999999995</v>
      </c>
      <c r="G15" s="11">
        <v>7.0000000000000001E-3</v>
      </c>
      <c r="H15" s="11">
        <v>0.97399999999999998</v>
      </c>
      <c r="I15" s="11">
        <v>3.1E-2</v>
      </c>
      <c r="J15" s="11">
        <v>0.13200000000000001</v>
      </c>
      <c r="K15" s="11">
        <v>4.5999999999999999E-2</v>
      </c>
      <c r="L15" s="11">
        <v>0.81799999999999995</v>
      </c>
      <c r="M15" s="17">
        <v>3.5000000000000003E-2</v>
      </c>
      <c r="O15" s="30" t="s">
        <v>102</v>
      </c>
      <c r="P15" s="27">
        <v>2.117</v>
      </c>
      <c r="Q15" s="11">
        <v>0.32400000000000001</v>
      </c>
      <c r="R15" s="11">
        <v>0.56899999999999995</v>
      </c>
      <c r="S15" s="11">
        <v>0.97399999999999998</v>
      </c>
      <c r="T15" s="11">
        <v>0.13200000000000001</v>
      </c>
      <c r="U15" s="17">
        <v>0.81799999999999995</v>
      </c>
    </row>
    <row r="16" spans="1:21" ht="15.75" thickBot="1" x14ac:dyDescent="0.3">
      <c r="A16" s="18" t="s">
        <v>104</v>
      </c>
      <c r="B16" s="19"/>
      <c r="C16" s="19"/>
      <c r="D16" s="24">
        <f>(D15-D7)/D7</f>
        <v>0.13684210526315801</v>
      </c>
      <c r="E16" s="19"/>
      <c r="F16" s="24">
        <f>(F15-F7)/F7</f>
        <v>0.25330396475770911</v>
      </c>
      <c r="G16" s="19"/>
      <c r="H16" s="24">
        <f>(H15-H7)/H7</f>
        <v>0.19509202453987734</v>
      </c>
      <c r="I16" s="19"/>
      <c r="J16" s="24">
        <f>(J15-J7)/J7</f>
        <v>-0.34</v>
      </c>
      <c r="K16" s="19"/>
      <c r="L16" s="24">
        <f>(L15-L7)/L7</f>
        <v>0.36560934891485808</v>
      </c>
      <c r="M16" s="20"/>
      <c r="O16" s="31" t="s">
        <v>104</v>
      </c>
      <c r="P16" s="28"/>
      <c r="Q16" s="24">
        <f>(Q15-Q7)/Q7</f>
        <v>0.13684210526315801</v>
      </c>
      <c r="R16" s="24">
        <f>(R15-R7)/R7</f>
        <v>0.25330396475770911</v>
      </c>
      <c r="S16" s="24">
        <f>(S15-S7)/S7</f>
        <v>0.19509202453987734</v>
      </c>
      <c r="T16" s="24">
        <f>(T15-T7)/T7</f>
        <v>-0.34</v>
      </c>
      <c r="U16" s="34">
        <f>(U15-U7)/U7</f>
        <v>0.36560934891485808</v>
      </c>
    </row>
    <row r="18" spans="15:21" ht="15.75" thickBot="1" x14ac:dyDescent="0.3"/>
    <row r="19" spans="15:21" ht="15.75" thickBot="1" x14ac:dyDescent="0.3">
      <c r="O19" s="33"/>
      <c r="P19" s="32" t="s">
        <v>88</v>
      </c>
      <c r="Q19" s="22" t="s">
        <v>87</v>
      </c>
      <c r="R19" s="22" t="s">
        <v>86</v>
      </c>
      <c r="S19" s="22" t="s">
        <v>78</v>
      </c>
      <c r="T19" s="22" t="s">
        <v>79</v>
      </c>
      <c r="U19" s="23" t="s">
        <v>80</v>
      </c>
    </row>
    <row r="20" spans="15:21" x14ac:dyDescent="0.25">
      <c r="O20" s="29" t="s">
        <v>77</v>
      </c>
      <c r="P20" s="26" t="s">
        <v>94</v>
      </c>
      <c r="Q20" s="14">
        <v>0.32100000000000001</v>
      </c>
      <c r="R20" s="14">
        <v>0.36099999999999999</v>
      </c>
      <c r="S20" s="14">
        <v>0.76800000000000002</v>
      </c>
      <c r="T20" s="14">
        <v>0.23699999999999999</v>
      </c>
      <c r="U20" s="15">
        <v>0.51400000000000001</v>
      </c>
    </row>
    <row r="21" spans="15:21" x14ac:dyDescent="0.25">
      <c r="O21" s="30" t="s">
        <v>23</v>
      </c>
      <c r="P21" s="27" t="s">
        <v>95</v>
      </c>
      <c r="Q21" s="11">
        <v>0.28499999999999998</v>
      </c>
      <c r="R21" s="11">
        <v>0.45400000000000001</v>
      </c>
      <c r="S21" s="11">
        <v>0.81499999999999995</v>
      </c>
      <c r="T21" s="12">
        <v>0.2</v>
      </c>
      <c r="U21" s="17">
        <v>0.59899999999999998</v>
      </c>
    </row>
    <row r="22" spans="15:21" ht="15.75" thickBot="1" x14ac:dyDescent="0.3">
      <c r="O22" s="31" t="s">
        <v>85</v>
      </c>
      <c r="P22" s="28"/>
      <c r="Q22" s="24">
        <f>Q8</f>
        <v>-0.11214953271028047</v>
      </c>
      <c r="R22" s="24">
        <f t="shared" ref="R22:U22" si="0">R8</f>
        <v>0.25761772853185605</v>
      </c>
      <c r="S22" s="24">
        <f t="shared" si="0"/>
        <v>6.1197916666666574E-2</v>
      </c>
      <c r="T22" s="24">
        <f t="shared" si="0"/>
        <v>-0.15611814345991554</v>
      </c>
      <c r="U22" s="34">
        <f t="shared" si="0"/>
        <v>0.16536964980544741</v>
      </c>
    </row>
    <row r="23" spans="15:21" x14ac:dyDescent="0.25">
      <c r="O23" s="29" t="s">
        <v>81</v>
      </c>
      <c r="P23" s="26">
        <v>1.044</v>
      </c>
      <c r="Q23" s="14">
        <v>0.27400000000000002</v>
      </c>
      <c r="R23" s="14">
        <v>0.36399999999999999</v>
      </c>
      <c r="S23" s="14">
        <v>0.72</v>
      </c>
      <c r="T23" s="14">
        <v>0.189</v>
      </c>
      <c r="U23" s="15">
        <v>0.51600000000000001</v>
      </c>
    </row>
    <row r="24" spans="15:21" x14ac:dyDescent="0.25">
      <c r="O24" s="30" t="s">
        <v>83</v>
      </c>
      <c r="P24" s="27"/>
      <c r="Q24" s="25">
        <f>Q10</f>
        <v>-0.146417445482866</v>
      </c>
      <c r="R24" s="25">
        <f t="shared" ref="R24:U24" si="1">R10</f>
        <v>8.3102493074792318E-3</v>
      </c>
      <c r="S24" s="25">
        <f t="shared" si="1"/>
        <v>-6.2500000000000056E-2</v>
      </c>
      <c r="T24" s="25">
        <f t="shared" si="1"/>
        <v>-0.20253164556962022</v>
      </c>
      <c r="U24" s="35">
        <f t="shared" si="1"/>
        <v>3.8910505836575911E-3</v>
      </c>
    </row>
    <row r="25" spans="15:21" x14ac:dyDescent="0.25">
      <c r="O25" s="30" t="s">
        <v>82</v>
      </c>
      <c r="P25" s="27">
        <v>2.2709999999999999</v>
      </c>
      <c r="Q25" s="11">
        <v>0.31900000000000001</v>
      </c>
      <c r="R25" s="11">
        <v>0.48899999999999999</v>
      </c>
      <c r="S25" s="11">
        <v>0.91</v>
      </c>
      <c r="T25" s="11">
        <v>0.185</v>
      </c>
      <c r="U25" s="17">
        <v>0.7</v>
      </c>
    </row>
    <row r="26" spans="15:21" ht="15.75" thickBot="1" x14ac:dyDescent="0.3">
      <c r="O26" s="31" t="s">
        <v>84</v>
      </c>
      <c r="P26" s="28"/>
      <c r="Q26" s="24">
        <f>Q12</f>
        <v>0.11929824561403521</v>
      </c>
      <c r="R26" s="24">
        <f t="shared" ref="R26:U26" si="2">R12</f>
        <v>7.7092511013215806E-2</v>
      </c>
      <c r="S26" s="24">
        <f t="shared" si="2"/>
        <v>0.11656441717791421</v>
      </c>
      <c r="T26" s="24">
        <f t="shared" si="2"/>
        <v>-7.5000000000000067E-2</v>
      </c>
      <c r="U26" s="34">
        <f t="shared" si="2"/>
        <v>0.16861435726210347</v>
      </c>
    </row>
    <row r="27" spans="15:21" x14ac:dyDescent="0.25">
      <c r="O27" s="29" t="s">
        <v>101</v>
      </c>
      <c r="P27" s="26">
        <v>1.306</v>
      </c>
      <c r="Q27" s="14">
        <v>0.26500000000000001</v>
      </c>
      <c r="R27" s="14">
        <v>0.41699999999999998</v>
      </c>
      <c r="S27" s="14">
        <v>0.77100000000000002</v>
      </c>
      <c r="T27" s="14">
        <v>0.157</v>
      </c>
      <c r="U27" s="15">
        <v>0.59399999999999997</v>
      </c>
    </row>
    <row r="28" spans="15:21" x14ac:dyDescent="0.25">
      <c r="O28" s="30" t="s">
        <v>103</v>
      </c>
      <c r="P28" s="27"/>
      <c r="Q28" s="25">
        <f>Q14</f>
        <v>-0.17445482866043613</v>
      </c>
      <c r="R28" s="25">
        <f t="shared" ref="R28:U28" si="3">R14</f>
        <v>0.15512465373961218</v>
      </c>
      <c r="S28" s="25">
        <f t="shared" si="3"/>
        <v>3.9062500000000035E-3</v>
      </c>
      <c r="T28" s="25">
        <f t="shared" si="3"/>
        <v>-0.33755274261603374</v>
      </c>
      <c r="U28" s="35">
        <f t="shared" si="3"/>
        <v>0.15564202334630342</v>
      </c>
    </row>
    <row r="29" spans="15:21" x14ac:dyDescent="0.25">
      <c r="O29" s="30" t="s">
        <v>102</v>
      </c>
      <c r="P29" s="27">
        <v>2.117</v>
      </c>
      <c r="Q29" s="11">
        <v>0.32400000000000001</v>
      </c>
      <c r="R29" s="11">
        <v>0.56899999999999995</v>
      </c>
      <c r="S29" s="11">
        <v>0.97399999999999998</v>
      </c>
      <c r="T29" s="11">
        <v>0.13200000000000001</v>
      </c>
      <c r="U29" s="17">
        <v>0.81799999999999995</v>
      </c>
    </row>
    <row r="30" spans="15:21" ht="15.75" thickBot="1" x14ac:dyDescent="0.3">
      <c r="O30" s="31" t="s">
        <v>104</v>
      </c>
      <c r="P30" s="28"/>
      <c r="Q30" s="24">
        <f>Q16</f>
        <v>0.13684210526315801</v>
      </c>
      <c r="R30" s="24">
        <f t="shared" ref="R30:U30" si="4">R16</f>
        <v>0.25330396475770911</v>
      </c>
      <c r="S30" s="24">
        <f t="shared" si="4"/>
        <v>0.19509202453987734</v>
      </c>
      <c r="T30" s="24">
        <f t="shared" si="4"/>
        <v>-0.34</v>
      </c>
      <c r="U30" s="34">
        <f t="shared" si="4"/>
        <v>0.36560934891485808</v>
      </c>
    </row>
  </sheetData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0B7A-F98B-4301-B6EC-1F6E0426EDE0}">
  <dimension ref="C3:J10"/>
  <sheetViews>
    <sheetView tabSelected="1" workbookViewId="0"/>
  </sheetViews>
  <sheetFormatPr defaultRowHeight="15" x14ac:dyDescent="0.25"/>
  <cols>
    <col min="3" max="3" width="32.140625" customWidth="1"/>
    <col min="7" max="7" width="17.42578125" customWidth="1"/>
    <col min="8" max="8" width="12.42578125" customWidth="1"/>
    <col min="9" max="9" width="16" customWidth="1"/>
    <col min="10" max="10" width="14.28515625" customWidth="1"/>
  </cols>
  <sheetData>
    <row r="3" spans="3:10" ht="15.75" thickBot="1" x14ac:dyDescent="0.3"/>
    <row r="4" spans="3:10" ht="18.75" thickBot="1" x14ac:dyDescent="0.4">
      <c r="C4" s="33"/>
      <c r="D4" s="22" t="s">
        <v>99</v>
      </c>
      <c r="E4" s="22" t="s">
        <v>100</v>
      </c>
      <c r="G4" s="33"/>
      <c r="H4" s="22" t="s">
        <v>96</v>
      </c>
      <c r="I4" s="22" t="s">
        <v>97</v>
      </c>
      <c r="J4" s="23" t="s">
        <v>98</v>
      </c>
    </row>
    <row r="5" spans="3:10" ht="15.75" thickBot="1" x14ac:dyDescent="0.3">
      <c r="C5" s="29" t="s">
        <v>77</v>
      </c>
      <c r="D5" s="14">
        <v>0.32100000000000001</v>
      </c>
      <c r="E5" s="14">
        <v>0.36099999999999999</v>
      </c>
      <c r="G5" s="29" t="s">
        <v>77</v>
      </c>
      <c r="H5" s="14">
        <v>0.76800000000000002</v>
      </c>
      <c r="I5" s="14">
        <v>0.23699999999999999</v>
      </c>
      <c r="J5" s="15">
        <v>0.51400000000000001</v>
      </c>
    </row>
    <row r="6" spans="3:10" ht="15.75" thickBot="1" x14ac:dyDescent="0.3">
      <c r="C6" s="29" t="s">
        <v>81</v>
      </c>
      <c r="D6" s="14">
        <v>0.27400000000000002</v>
      </c>
      <c r="E6" s="14">
        <v>0.36399999999999999</v>
      </c>
      <c r="G6" s="29" t="s">
        <v>81</v>
      </c>
      <c r="H6" s="14">
        <v>0.72</v>
      </c>
      <c r="I6" s="14">
        <v>0.189</v>
      </c>
      <c r="J6" s="15">
        <v>0.51600000000000001</v>
      </c>
    </row>
    <row r="7" spans="3:10" x14ac:dyDescent="0.25">
      <c r="C7" s="29" t="s">
        <v>101</v>
      </c>
      <c r="D7" s="14">
        <v>0.26500000000000001</v>
      </c>
      <c r="E7" s="14">
        <v>0.41699999999999998</v>
      </c>
      <c r="G7" s="29" t="s">
        <v>101</v>
      </c>
      <c r="H7" s="14">
        <v>0.77100000000000002</v>
      </c>
      <c r="I7" s="14">
        <v>0.157</v>
      </c>
      <c r="J7" s="15">
        <v>0.59399999999999997</v>
      </c>
    </row>
    <row r="8" spans="3:10" x14ac:dyDescent="0.25">
      <c r="C8" s="30" t="s">
        <v>23</v>
      </c>
      <c r="D8" s="11">
        <v>0.28499999999999998</v>
      </c>
      <c r="E8" s="11">
        <v>0.45400000000000001</v>
      </c>
      <c r="G8" s="30" t="s">
        <v>23</v>
      </c>
      <c r="H8" s="11">
        <v>0.81499999999999995</v>
      </c>
      <c r="I8" s="12">
        <v>0.2</v>
      </c>
      <c r="J8" s="17">
        <v>0.59899999999999998</v>
      </c>
    </row>
    <row r="9" spans="3:10" x14ac:dyDescent="0.25">
      <c r="C9" s="30" t="s">
        <v>82</v>
      </c>
      <c r="D9" s="11">
        <v>0.31900000000000001</v>
      </c>
      <c r="E9" s="11">
        <v>0.48899999999999999</v>
      </c>
      <c r="G9" s="30" t="s">
        <v>82</v>
      </c>
      <c r="H9" s="11">
        <v>0.91</v>
      </c>
      <c r="I9" s="11">
        <v>0.185</v>
      </c>
      <c r="J9" s="43">
        <v>0.7</v>
      </c>
    </row>
    <row r="10" spans="3:10" x14ac:dyDescent="0.25">
      <c r="C10" s="30" t="s">
        <v>102</v>
      </c>
      <c r="D10" s="11">
        <v>0.32400000000000001</v>
      </c>
      <c r="E10" s="11">
        <v>0.56899999999999995</v>
      </c>
      <c r="G10" s="30" t="s">
        <v>102</v>
      </c>
      <c r="H10" s="11">
        <v>0.97399999999999998</v>
      </c>
      <c r="I10" s="11">
        <v>0.13200000000000001</v>
      </c>
      <c r="J10" s="17">
        <v>0.81799999999999995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ESCA</vt:lpstr>
      <vt:lpstr>Thermoporosimetry</vt:lpstr>
      <vt:lpstr>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Álvaro Vaz</dc:creator>
  <cp:lastModifiedBy>Álvaro Vaz</cp:lastModifiedBy>
  <cp:lastPrinted>2022-03-25T16:41:42Z</cp:lastPrinted>
  <dcterms:created xsi:type="dcterms:W3CDTF">2022-03-24T18:26:59Z</dcterms:created>
  <dcterms:modified xsi:type="dcterms:W3CDTF">2022-10-12T18:19:46Z</dcterms:modified>
</cp:coreProperties>
</file>