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ropbox\Manu\Gloria\Papers\FelkelEtAl2021_GeneticDiv_AchiClus_CampPull\manuscript\_submitted_GenomeBiology\"/>
    </mc:Choice>
  </mc:AlternateContent>
  <xr:revisionPtr revIDLastSave="0" documentId="13_ncr:1_{B75965CE-1EA2-44B8-96BB-072556E9C7F2}" xr6:coauthVersionLast="47" xr6:coauthVersionMax="47" xr10:uidLastSave="{00000000-0000-0000-0000-000000000000}"/>
  <bookViews>
    <workbookView xWindow="-110" yWindow="-110" windowWidth="19420" windowHeight="10300" xr2:uid="{00000000-000D-0000-FFFF-FFFF00000000}"/>
  </bookViews>
  <sheets>
    <sheet name="Tabelle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2" l="1"/>
  <c r="F41" i="2"/>
  <c r="G41" i="2"/>
  <c r="D41" i="2"/>
  <c r="E40" i="2"/>
  <c r="F40" i="2"/>
  <c r="G40" i="2"/>
  <c r="D40" i="2"/>
  <c r="E39" i="2"/>
  <c r="F39" i="2"/>
  <c r="G39" i="2"/>
  <c r="D39" i="2"/>
  <c r="D37" i="2"/>
  <c r="E37" i="2"/>
  <c r="F37" i="2"/>
  <c r="G37" i="2"/>
  <c r="D38" i="2"/>
  <c r="E38" i="2"/>
  <c r="F38" i="2"/>
  <c r="G38" i="2"/>
  <c r="E36" i="2"/>
  <c r="F36" i="2"/>
  <c r="G36" i="2"/>
  <c r="D36" i="2"/>
  <c r="E35" i="2"/>
  <c r="F35" i="2"/>
  <c r="G35" i="2"/>
  <c r="D35" i="2"/>
  <c r="E34" i="2"/>
  <c r="F34" i="2"/>
  <c r="G34" i="2"/>
  <c r="D34" i="2"/>
  <c r="E33" i="2"/>
  <c r="F33" i="2"/>
  <c r="G33" i="2"/>
  <c r="D33" i="2"/>
  <c r="E32" i="2"/>
  <c r="F32" i="2"/>
  <c r="G32" i="2"/>
  <c r="D32" i="2"/>
  <c r="E31" i="2"/>
  <c r="F31" i="2"/>
  <c r="G31" i="2"/>
  <c r="D31" i="2"/>
  <c r="E30" i="2"/>
  <c r="F30" i="2"/>
  <c r="G30" i="2"/>
  <c r="D30" i="2"/>
  <c r="E27" i="2"/>
  <c r="F27" i="2"/>
  <c r="G27" i="2"/>
  <c r="E28" i="2"/>
  <c r="F28" i="2"/>
  <c r="G28" i="2"/>
  <c r="E29" i="2"/>
  <c r="F29" i="2"/>
  <c r="G29" i="2"/>
  <c r="D28" i="2"/>
  <c r="D29" i="2"/>
  <c r="D27" i="2"/>
  <c r="E25" i="2"/>
  <c r="F25" i="2"/>
  <c r="G25" i="2"/>
  <c r="E26" i="2"/>
  <c r="F26" i="2"/>
  <c r="G26" i="2"/>
  <c r="D25" i="2"/>
  <c r="D26" i="2"/>
  <c r="E24" i="2"/>
  <c r="F24" i="2"/>
  <c r="G24" i="2"/>
  <c r="D24" i="2"/>
  <c r="E23" i="2"/>
  <c r="F23" i="2"/>
  <c r="G23" i="2"/>
  <c r="D23" i="2"/>
  <c r="E22" i="2"/>
  <c r="F22" i="2"/>
  <c r="G22" i="2"/>
  <c r="D22" i="2"/>
</calcChain>
</file>

<file path=xl/sharedStrings.xml><?xml version="1.0" encoding="utf-8"?>
<sst xmlns="http://schemas.openxmlformats.org/spreadsheetml/2006/main" count="55" uniqueCount="55">
  <si>
    <t>Obs_Het</t>
  </si>
  <si>
    <t>Exp_Het</t>
  </si>
  <si>
    <t>Fis</t>
  </si>
  <si>
    <t>population</t>
  </si>
  <si>
    <t>pi</t>
  </si>
  <si>
    <t>AHL</t>
  </si>
  <si>
    <t>AHM</t>
  </si>
  <si>
    <t>AHU</t>
  </si>
  <si>
    <t>AKL</t>
  </si>
  <si>
    <t>AKM</t>
  </si>
  <si>
    <t>AKU</t>
  </si>
  <si>
    <t>ASL</t>
  </si>
  <si>
    <t>ASM</t>
  </si>
  <si>
    <t>ASU</t>
  </si>
  <si>
    <t>CHL</t>
  </si>
  <si>
    <t>CHM</t>
  </si>
  <si>
    <t>CHU</t>
  </si>
  <si>
    <t>CKL</t>
  </si>
  <si>
    <t>CKM</t>
  </si>
  <si>
    <t>CKU</t>
  </si>
  <si>
    <t>CSL</t>
  </si>
  <si>
    <t>CSM</t>
  </si>
  <si>
    <t>CSU</t>
  </si>
  <si>
    <t>avg_AL</t>
  </si>
  <si>
    <t>avg_AM</t>
  </si>
  <si>
    <t>avg_AU</t>
  </si>
  <si>
    <t>avg_CL</t>
  </si>
  <si>
    <t>avg_CM</t>
  </si>
  <si>
    <t>avg_CU</t>
  </si>
  <si>
    <t>avg_AH</t>
  </si>
  <si>
    <t>avg_AK</t>
  </si>
  <si>
    <t>avg_AS</t>
  </si>
  <si>
    <t>avg_CH</t>
  </si>
  <si>
    <t>avg_CK</t>
  </si>
  <si>
    <t>avg_CS</t>
  </si>
  <si>
    <t>avg_L</t>
  </si>
  <si>
    <t>avg_M</t>
  </si>
  <si>
    <t>avg_U</t>
  </si>
  <si>
    <t>avg_H</t>
  </si>
  <si>
    <t>avg_K</t>
  </si>
  <si>
    <t>avg_S</t>
  </si>
  <si>
    <t>avg_A</t>
  </si>
  <si>
    <t>avg_C</t>
  </si>
  <si>
    <t>Supplemental Table 5: Summary statistics of the Stacks analysis per population.</t>
  </si>
  <si>
    <t>avg … average</t>
  </si>
  <si>
    <t>polymorphic sites</t>
  </si>
  <si>
    <t>private alleles</t>
  </si>
  <si>
    <t>polymorphic loci GQ+DP filter</t>
  </si>
  <si>
    <t>polymorphic sites GQ+DP filter</t>
  </si>
  <si>
    <t>private alleles GQ+DP filter</t>
  </si>
  <si>
    <t>polymorphic loci GQ+DP+rmdup filter</t>
  </si>
  <si>
    <t>polymorphic sites GQ+DP+rmdup filter</t>
  </si>
  <si>
    <t>private alleles GQ+DP+rmdup filter</t>
  </si>
  <si>
    <r>
      <t>A…</t>
    </r>
    <r>
      <rPr>
        <i/>
        <sz val="11"/>
        <color rgb="FF000000"/>
        <rFont val="Calibri"/>
        <family val="2"/>
        <scheme val="minor"/>
      </rPr>
      <t>Achillea clusiana</t>
    </r>
    <r>
      <rPr>
        <sz val="11"/>
        <color rgb="FF000000"/>
        <rFont val="Calibri"/>
        <family val="2"/>
        <scheme val="minor"/>
      </rPr>
      <t>, C…</t>
    </r>
    <r>
      <rPr>
        <i/>
        <sz val="11"/>
        <color rgb="FF000000"/>
        <rFont val="Calibri"/>
        <family val="2"/>
        <scheme val="minor"/>
      </rPr>
      <t>Campanula pulla</t>
    </r>
    <r>
      <rPr>
        <sz val="11"/>
        <color rgb="FF000000"/>
        <rFont val="Calibri"/>
        <family val="2"/>
        <scheme val="minor"/>
      </rPr>
      <t>, K…Admonter Kaibling, H…Hochschwab, S…Schneeberg; L…lower, M…middle, U…upper elevation</t>
    </r>
  </si>
  <si>
    <r>
      <t>Average values per species and of populations from each elevation and mountain per species and in total are given. The number of polymorphic sites and private alleles are listed as well as several population genetics statistics: observed and expected heterozygosity (H</t>
    </r>
    <r>
      <rPr>
        <vertAlign val="subscript"/>
        <sz val="11"/>
        <color theme="1"/>
        <rFont val="Calibri"/>
        <family val="2"/>
        <scheme val="minor"/>
      </rPr>
      <t>I</t>
    </r>
    <r>
      <rPr>
        <sz val="11"/>
        <color theme="1"/>
        <rFont val="Calibri"/>
        <family val="2"/>
        <scheme val="minor"/>
      </rPr>
      <t xml:space="preserve"> and H</t>
    </r>
    <r>
      <rPr>
        <vertAlign val="subscript"/>
        <sz val="11"/>
        <color theme="1"/>
        <rFont val="Calibri"/>
        <family val="2"/>
        <scheme val="minor"/>
      </rPr>
      <t>S</t>
    </r>
    <r>
      <rPr>
        <sz val="11"/>
        <color theme="1"/>
        <rFont val="Calibri"/>
        <family val="2"/>
        <scheme val="minor"/>
      </rPr>
      <t>), nucleotide diversity (π) and inbreeding coefficient (F</t>
    </r>
    <r>
      <rPr>
        <vertAlign val="subscript"/>
        <sz val="11"/>
        <color theme="1"/>
        <rFont val="Calibri"/>
        <family val="2"/>
        <scheme val="minor"/>
      </rPr>
      <t>IS</t>
    </r>
    <r>
      <rPr>
        <sz val="11"/>
        <color theme="1"/>
        <rFont val="Calibri"/>
        <family val="2"/>
        <scheme val="minor"/>
      </rPr>
      <t xml:space="preserve">). The other six columns show the number of polymorphic loci and sites and private alleles after each of the two variant filtering steps. First it was filtered for genotype quality and read depth. The second filter included removal of duplicated Stacks loci.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</si>
</sst>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5" x14ac:knownFonts="1">
    <font>
      <sz val="11"/>
      <color theme="1"/>
      <name val="Calibri"/>
      <family val="2"/>
      <scheme val="minor"/>
    </font>
    <font>
      <b/>
      <sz val="11"/>
      <color theme="1"/>
      <name val="Calibri"/>
      <family val="2"/>
      <scheme val="minor"/>
    </font>
    <font>
      <sz val="11"/>
      <color rgb="FF000000"/>
      <name val="Calibri"/>
      <family val="2"/>
      <scheme val="minor"/>
    </font>
    <font>
      <i/>
      <sz val="11"/>
      <color rgb="FF000000"/>
      <name val="Calibri"/>
      <family val="2"/>
      <scheme val="minor"/>
    </font>
    <font>
      <vertAlign val="subscript"/>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13">
    <xf numFmtId="0" fontId="0" fillId="0" borderId="0" xfId="0"/>
    <xf numFmtId="1" fontId="0" fillId="0" borderId="0" xfId="0" applyNumberFormat="1"/>
    <xf numFmtId="0" fontId="0" fillId="0" borderId="0" xfId="0" applyFill="1"/>
    <xf numFmtId="0" fontId="1" fillId="0" borderId="0" xfId="0" applyFont="1" applyFill="1"/>
    <xf numFmtId="1" fontId="0" fillId="0" borderId="0" xfId="0" applyNumberFormat="1" applyFill="1"/>
    <xf numFmtId="164" fontId="0" fillId="0" borderId="0" xfId="0" applyNumberFormat="1" applyFill="1"/>
    <xf numFmtId="0" fontId="2" fillId="0" borderId="0" xfId="0" applyFont="1"/>
    <xf numFmtId="0" fontId="0" fillId="0" borderId="1" xfId="0" applyFill="1" applyBorder="1"/>
    <xf numFmtId="1" fontId="0" fillId="0" borderId="1" xfId="0" applyNumberFormat="1" applyFill="1" applyBorder="1"/>
    <xf numFmtId="164" fontId="0" fillId="0" borderId="1" xfId="0" applyNumberFormat="1" applyFill="1" applyBorder="1"/>
    <xf numFmtId="0" fontId="0" fillId="0" borderId="2" xfId="0" applyFill="1" applyBorder="1" applyAlignment="1">
      <alignment vertical="top" wrapText="1"/>
    </xf>
    <xf numFmtId="0" fontId="0" fillId="0" borderId="2" xfId="0" applyFill="1" applyBorder="1" applyAlignment="1">
      <alignment horizontal="center" vertical="top"/>
    </xf>
    <xf numFmtId="0" fontId="0" fillId="0" borderId="2" xfId="0"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2"/>
  <sheetViews>
    <sheetView tabSelected="1" topLeftCell="A31" workbookViewId="0">
      <selection activeCell="H47" sqref="H47"/>
    </sheetView>
  </sheetViews>
  <sheetFormatPr baseColWidth="10" defaultRowHeight="14.5" x14ac:dyDescent="0.35"/>
  <cols>
    <col min="2" max="2" width="11.90625" customWidth="1"/>
    <col min="8" max="8" width="11.81640625" customWidth="1"/>
    <col min="9" max="9" width="12.6328125" customWidth="1"/>
    <col min="10" max="10" width="13.08984375" customWidth="1"/>
    <col min="11" max="11" width="13.1796875" customWidth="1"/>
    <col min="12" max="12" width="13.54296875" customWidth="1"/>
    <col min="13" max="13" width="14.36328125" customWidth="1"/>
  </cols>
  <sheetData>
    <row r="1" spans="1:13" x14ac:dyDescent="0.35">
      <c r="A1" t="s">
        <v>43</v>
      </c>
    </row>
    <row r="3" spans="1:13" ht="58.5" thickBot="1" x14ac:dyDescent="0.4">
      <c r="A3" s="11" t="s">
        <v>3</v>
      </c>
      <c r="B3" s="12" t="s">
        <v>45</v>
      </c>
      <c r="C3" s="12" t="s">
        <v>46</v>
      </c>
      <c r="D3" s="12" t="s">
        <v>0</v>
      </c>
      <c r="E3" s="12" t="s">
        <v>1</v>
      </c>
      <c r="F3" s="12" t="s">
        <v>4</v>
      </c>
      <c r="G3" s="12" t="s">
        <v>2</v>
      </c>
      <c r="H3" s="10" t="s">
        <v>47</v>
      </c>
      <c r="I3" s="10" t="s">
        <v>48</v>
      </c>
      <c r="J3" s="10" t="s">
        <v>49</v>
      </c>
      <c r="K3" s="10" t="s">
        <v>50</v>
      </c>
      <c r="L3" s="10" t="s">
        <v>51</v>
      </c>
      <c r="M3" s="10" t="s">
        <v>52</v>
      </c>
    </row>
    <row r="4" spans="1:13" x14ac:dyDescent="0.35">
      <c r="A4" s="2" t="s">
        <v>5</v>
      </c>
      <c r="B4" s="4">
        <v>18690</v>
      </c>
      <c r="C4" s="4">
        <v>123</v>
      </c>
      <c r="D4" s="2">
        <v>0.25602000000000003</v>
      </c>
      <c r="E4" s="2">
        <v>0.22449</v>
      </c>
      <c r="F4" s="2">
        <v>0.24573</v>
      </c>
      <c r="G4" s="2">
        <v>-2.077E-2</v>
      </c>
      <c r="H4" s="4">
        <v>10512</v>
      </c>
      <c r="I4" s="4">
        <v>17523</v>
      </c>
      <c r="J4" s="4">
        <v>121</v>
      </c>
      <c r="K4" s="4">
        <v>6822</v>
      </c>
      <c r="L4" s="4">
        <v>11820</v>
      </c>
      <c r="M4" s="4">
        <v>80</v>
      </c>
    </row>
    <row r="5" spans="1:13" x14ac:dyDescent="0.35">
      <c r="A5" s="2" t="s">
        <v>6</v>
      </c>
      <c r="B5" s="4">
        <v>20163</v>
      </c>
      <c r="C5" s="4">
        <v>12</v>
      </c>
      <c r="D5" s="2">
        <v>0.26966000000000001</v>
      </c>
      <c r="E5" s="2">
        <v>0.23902999999999999</v>
      </c>
      <c r="F5" s="2">
        <v>0.26638000000000001</v>
      </c>
      <c r="G5" s="2">
        <v>-2.3800000000000002E-3</v>
      </c>
      <c r="H5" s="4">
        <v>11099</v>
      </c>
      <c r="I5" s="4">
        <v>18883</v>
      </c>
      <c r="J5" s="4">
        <v>12</v>
      </c>
      <c r="K5" s="4">
        <v>7214</v>
      </c>
      <c r="L5" s="4">
        <v>12779</v>
      </c>
      <c r="M5" s="4">
        <v>8</v>
      </c>
    </row>
    <row r="6" spans="1:13" x14ac:dyDescent="0.35">
      <c r="A6" s="2" t="s">
        <v>7</v>
      </c>
      <c r="B6" s="4">
        <v>19423</v>
      </c>
      <c r="C6" s="4">
        <v>20</v>
      </c>
      <c r="D6" s="2">
        <v>0.23844000000000001</v>
      </c>
      <c r="E6" s="2">
        <v>0.23191999999999999</v>
      </c>
      <c r="F6" s="2">
        <v>0.25908999999999999</v>
      </c>
      <c r="G6" s="2">
        <v>4.7899999999999998E-2</v>
      </c>
      <c r="H6" s="4">
        <v>10833</v>
      </c>
      <c r="I6" s="4">
        <v>18216</v>
      </c>
      <c r="J6" s="4">
        <v>20</v>
      </c>
      <c r="K6" s="4">
        <v>7042</v>
      </c>
      <c r="L6" s="4">
        <v>12285</v>
      </c>
      <c r="M6" s="4">
        <v>14</v>
      </c>
    </row>
    <row r="7" spans="1:13" x14ac:dyDescent="0.35">
      <c r="A7" s="2" t="s">
        <v>8</v>
      </c>
      <c r="B7" s="4">
        <v>19261</v>
      </c>
      <c r="C7" s="4">
        <v>4</v>
      </c>
      <c r="D7" s="2">
        <v>0.25325999999999999</v>
      </c>
      <c r="E7" s="2">
        <v>0.23230999999999999</v>
      </c>
      <c r="F7" s="2">
        <v>0.25923000000000002</v>
      </c>
      <c r="G7" s="2">
        <v>1.6709999999999999E-2</v>
      </c>
      <c r="H7" s="4">
        <v>10735</v>
      </c>
      <c r="I7" s="4">
        <v>18018</v>
      </c>
      <c r="J7" s="4">
        <v>4</v>
      </c>
      <c r="K7" s="4">
        <v>6973</v>
      </c>
      <c r="L7" s="4">
        <v>12102</v>
      </c>
      <c r="M7" s="4">
        <v>2</v>
      </c>
    </row>
    <row r="8" spans="1:13" x14ac:dyDescent="0.35">
      <c r="A8" s="2" t="s">
        <v>9</v>
      </c>
      <c r="B8" s="4">
        <v>17991</v>
      </c>
      <c r="C8" s="4">
        <v>55</v>
      </c>
      <c r="D8" s="2">
        <v>0.25158000000000003</v>
      </c>
      <c r="E8" s="2">
        <v>0.22195999999999999</v>
      </c>
      <c r="F8" s="2">
        <v>0.24737999999999999</v>
      </c>
      <c r="G8" s="2">
        <v>-6.0099999999999997E-3</v>
      </c>
      <c r="H8" s="4">
        <v>10125</v>
      </c>
      <c r="I8" s="4">
        <v>16844</v>
      </c>
      <c r="J8" s="4">
        <v>53</v>
      </c>
      <c r="K8" s="4">
        <v>6626</v>
      </c>
      <c r="L8" s="4">
        <v>11454</v>
      </c>
      <c r="M8" s="4">
        <v>35</v>
      </c>
    </row>
    <row r="9" spans="1:13" x14ac:dyDescent="0.35">
      <c r="A9" s="2" t="s">
        <v>10</v>
      </c>
      <c r="B9" s="4">
        <v>19648</v>
      </c>
      <c r="C9" s="4">
        <v>31</v>
      </c>
      <c r="D9" s="2">
        <v>0.26012000000000002</v>
      </c>
      <c r="E9" s="2">
        <v>0.23430000000000001</v>
      </c>
      <c r="F9" s="2">
        <v>0.26118999999999998</v>
      </c>
      <c r="G9" s="2">
        <v>5.7499999999999999E-3</v>
      </c>
      <c r="H9" s="4">
        <v>10840</v>
      </c>
      <c r="I9" s="4">
        <v>18411</v>
      </c>
      <c r="J9" s="4">
        <v>30</v>
      </c>
      <c r="K9" s="4">
        <v>7054</v>
      </c>
      <c r="L9" s="4">
        <v>12434</v>
      </c>
      <c r="M9" s="4">
        <v>20</v>
      </c>
    </row>
    <row r="10" spans="1:13" x14ac:dyDescent="0.35">
      <c r="A10" s="2" t="s">
        <v>11</v>
      </c>
      <c r="B10" s="4">
        <v>16452</v>
      </c>
      <c r="C10" s="4">
        <v>31</v>
      </c>
      <c r="D10" s="2">
        <v>0.23995</v>
      </c>
      <c r="E10" s="2">
        <v>0.20537</v>
      </c>
      <c r="F10" s="2">
        <v>0.2298</v>
      </c>
      <c r="G10" s="2">
        <v>-1.84E-2</v>
      </c>
      <c r="H10" s="4">
        <v>9657</v>
      </c>
      <c r="I10" s="4">
        <v>15499</v>
      </c>
      <c r="J10" s="4">
        <v>29</v>
      </c>
      <c r="K10" s="4">
        <v>6287</v>
      </c>
      <c r="L10" s="4">
        <v>10503</v>
      </c>
      <c r="M10" s="4">
        <v>20</v>
      </c>
    </row>
    <row r="11" spans="1:13" x14ac:dyDescent="0.35">
      <c r="A11" s="2" t="s">
        <v>12</v>
      </c>
      <c r="B11" s="4">
        <v>18360</v>
      </c>
      <c r="C11" s="4">
        <v>13</v>
      </c>
      <c r="D11" s="2">
        <v>0.26072000000000001</v>
      </c>
      <c r="E11" s="2">
        <v>0.22514000000000001</v>
      </c>
      <c r="F11" s="2">
        <v>0.25128</v>
      </c>
      <c r="G11" s="2">
        <v>-1.6920000000000001E-2</v>
      </c>
      <c r="H11" s="4">
        <v>10448</v>
      </c>
      <c r="I11" s="4">
        <v>17174</v>
      </c>
      <c r="J11" s="4">
        <v>13</v>
      </c>
      <c r="K11" s="4">
        <v>6841</v>
      </c>
      <c r="L11" s="4">
        <v>11617</v>
      </c>
      <c r="M11" s="4">
        <v>10</v>
      </c>
    </row>
    <row r="12" spans="1:13" x14ac:dyDescent="0.35">
      <c r="A12" s="2" t="s">
        <v>13</v>
      </c>
      <c r="B12" s="4">
        <v>19543</v>
      </c>
      <c r="C12" s="4">
        <v>8</v>
      </c>
      <c r="D12" s="2">
        <v>0.24493000000000001</v>
      </c>
      <c r="E12" s="2">
        <v>0.23366000000000001</v>
      </c>
      <c r="F12" s="2">
        <v>0.26156000000000001</v>
      </c>
      <c r="G12" s="2">
        <v>3.7839999999999999E-2</v>
      </c>
      <c r="H12" s="4">
        <v>10970</v>
      </c>
      <c r="I12" s="4">
        <v>18261</v>
      </c>
      <c r="J12" s="4">
        <v>8</v>
      </c>
      <c r="K12" s="4">
        <v>7162</v>
      </c>
      <c r="L12" s="4">
        <v>12313</v>
      </c>
      <c r="M12" s="4">
        <v>7</v>
      </c>
    </row>
    <row r="13" spans="1:13" x14ac:dyDescent="0.35">
      <c r="A13" s="2" t="s">
        <v>14</v>
      </c>
      <c r="B13" s="4">
        <v>33369</v>
      </c>
      <c r="C13" s="4">
        <v>34</v>
      </c>
      <c r="D13" s="2">
        <v>0.28381000000000001</v>
      </c>
      <c r="E13" s="2">
        <v>0.25696000000000002</v>
      </c>
      <c r="F13" s="2">
        <v>0.28613</v>
      </c>
      <c r="G13" s="2">
        <v>5.7999999999999996E-3</v>
      </c>
      <c r="H13" s="4">
        <v>17901</v>
      </c>
      <c r="I13" s="4">
        <v>31147</v>
      </c>
      <c r="J13" s="4">
        <v>30</v>
      </c>
      <c r="K13" s="4">
        <v>11887</v>
      </c>
      <c r="L13" s="4">
        <v>21449</v>
      </c>
      <c r="M13" s="4">
        <v>19</v>
      </c>
    </row>
    <row r="14" spans="1:13" x14ac:dyDescent="0.35">
      <c r="A14" s="2" t="s">
        <v>15</v>
      </c>
      <c r="B14" s="4">
        <v>32860</v>
      </c>
      <c r="C14" s="4">
        <v>7</v>
      </c>
      <c r="D14" s="2">
        <v>0.27576000000000001</v>
      </c>
      <c r="E14" s="2">
        <v>0.24923999999999999</v>
      </c>
      <c r="F14" s="2">
        <v>0.27744999999999997</v>
      </c>
      <c r="G14" s="2">
        <v>5.4299999999999999E-3</v>
      </c>
      <c r="H14" s="4">
        <v>17766</v>
      </c>
      <c r="I14" s="4">
        <v>30600</v>
      </c>
      <c r="J14" s="4">
        <v>7</v>
      </c>
      <c r="K14" s="4">
        <v>11791</v>
      </c>
      <c r="L14" s="4">
        <v>21057</v>
      </c>
      <c r="M14" s="4">
        <v>6</v>
      </c>
    </row>
    <row r="15" spans="1:13" x14ac:dyDescent="0.35">
      <c r="A15" s="2" t="s">
        <v>16</v>
      </c>
      <c r="B15" s="4">
        <v>31947</v>
      </c>
      <c r="C15" s="4">
        <v>9</v>
      </c>
      <c r="D15" s="2">
        <v>0.27139999999999997</v>
      </c>
      <c r="E15" s="2">
        <v>0.24368999999999999</v>
      </c>
      <c r="F15" s="2">
        <v>0.27176</v>
      </c>
      <c r="G15" s="2">
        <v>2.5200000000000001E-3</v>
      </c>
      <c r="H15" s="4">
        <v>17228</v>
      </c>
      <c r="I15" s="4">
        <v>29795</v>
      </c>
      <c r="J15" s="4">
        <v>9</v>
      </c>
      <c r="K15" s="4">
        <v>11433</v>
      </c>
      <c r="L15" s="4">
        <v>20504</v>
      </c>
      <c r="M15" s="4">
        <v>4</v>
      </c>
    </row>
    <row r="16" spans="1:13" x14ac:dyDescent="0.35">
      <c r="A16" s="2" t="s">
        <v>17</v>
      </c>
      <c r="B16" s="4">
        <v>24946</v>
      </c>
      <c r="C16" s="4">
        <v>34</v>
      </c>
      <c r="D16" s="2">
        <v>0.21801000000000001</v>
      </c>
      <c r="E16" s="2">
        <v>0.19034000000000001</v>
      </c>
      <c r="F16" s="2">
        <v>0.20804</v>
      </c>
      <c r="G16" s="2">
        <v>-1.7010000000000001E-2</v>
      </c>
      <c r="H16" s="4">
        <v>14197</v>
      </c>
      <c r="I16" s="4">
        <v>23382</v>
      </c>
      <c r="J16" s="4">
        <v>34</v>
      </c>
      <c r="K16" s="4">
        <v>9514</v>
      </c>
      <c r="L16" s="4">
        <v>16225</v>
      </c>
      <c r="M16" s="4">
        <v>23</v>
      </c>
    </row>
    <row r="17" spans="1:13" x14ac:dyDescent="0.35">
      <c r="A17" s="2" t="s">
        <v>18</v>
      </c>
      <c r="B17" s="4">
        <v>23570</v>
      </c>
      <c r="C17" s="4">
        <v>15</v>
      </c>
      <c r="D17" s="2">
        <v>0.20161999999999999</v>
      </c>
      <c r="E17" s="2">
        <v>0.18486</v>
      </c>
      <c r="F17" s="2">
        <v>0.20596999999999999</v>
      </c>
      <c r="G17" s="2">
        <v>1.021E-2</v>
      </c>
      <c r="H17" s="4">
        <v>13640</v>
      </c>
      <c r="I17" s="4">
        <v>22268</v>
      </c>
      <c r="J17" s="4">
        <v>15</v>
      </c>
      <c r="K17" s="4">
        <v>9144</v>
      </c>
      <c r="L17" s="4">
        <v>15427</v>
      </c>
      <c r="M17" s="4">
        <v>11</v>
      </c>
    </row>
    <row r="18" spans="1:13" x14ac:dyDescent="0.35">
      <c r="A18" s="2" t="s">
        <v>19</v>
      </c>
      <c r="B18" s="4">
        <v>22319</v>
      </c>
      <c r="C18" s="4">
        <v>54</v>
      </c>
      <c r="D18" s="2">
        <v>0.22881000000000001</v>
      </c>
      <c r="E18" s="2">
        <v>0.17558000000000001</v>
      </c>
      <c r="F18" s="2">
        <v>0.19563</v>
      </c>
      <c r="G18" s="2">
        <v>-5.2839999999999998E-2</v>
      </c>
      <c r="H18" s="4">
        <v>13142</v>
      </c>
      <c r="I18" s="4">
        <v>21208</v>
      </c>
      <c r="J18" s="4">
        <v>46</v>
      </c>
      <c r="K18" s="4">
        <v>8757</v>
      </c>
      <c r="L18" s="4">
        <v>14644</v>
      </c>
      <c r="M18" s="4">
        <v>31</v>
      </c>
    </row>
    <row r="19" spans="1:13" x14ac:dyDescent="0.35">
      <c r="A19" s="2" t="s">
        <v>20</v>
      </c>
      <c r="B19" s="4">
        <v>26832</v>
      </c>
      <c r="C19" s="4">
        <v>231</v>
      </c>
      <c r="D19" s="2">
        <v>0.27610000000000001</v>
      </c>
      <c r="E19" s="2">
        <v>0.21729000000000001</v>
      </c>
      <c r="F19" s="2">
        <v>0.24362</v>
      </c>
      <c r="G19" s="2">
        <v>-6.1260000000000002E-2</v>
      </c>
      <c r="H19" s="4">
        <v>15413</v>
      </c>
      <c r="I19" s="4">
        <v>25971</v>
      </c>
      <c r="J19" s="4">
        <v>212</v>
      </c>
      <c r="K19" s="4">
        <v>10183</v>
      </c>
      <c r="L19" s="4">
        <v>17794</v>
      </c>
      <c r="M19" s="4">
        <v>142</v>
      </c>
    </row>
    <row r="20" spans="1:13" x14ac:dyDescent="0.35">
      <c r="A20" s="2" t="s">
        <v>21</v>
      </c>
      <c r="B20" s="4">
        <v>31667</v>
      </c>
      <c r="C20" s="4">
        <v>92</v>
      </c>
      <c r="D20" s="2">
        <v>0.28198000000000001</v>
      </c>
      <c r="E20" s="2">
        <v>0.24845999999999999</v>
      </c>
      <c r="F20" s="2">
        <v>0.27677000000000002</v>
      </c>
      <c r="G20" s="2">
        <v>-7.1900000000000002E-3</v>
      </c>
      <c r="H20" s="4">
        <v>17269</v>
      </c>
      <c r="I20" s="4">
        <v>29830</v>
      </c>
      <c r="J20" s="4">
        <v>82</v>
      </c>
      <c r="K20" s="4">
        <v>11446</v>
      </c>
      <c r="L20" s="4">
        <v>20518</v>
      </c>
      <c r="M20" s="4">
        <v>59</v>
      </c>
    </row>
    <row r="21" spans="1:13" x14ac:dyDescent="0.35">
      <c r="A21" s="2" t="s">
        <v>22</v>
      </c>
      <c r="B21" s="4">
        <v>24440</v>
      </c>
      <c r="C21" s="4">
        <v>324</v>
      </c>
      <c r="D21" s="2">
        <v>0.29848000000000002</v>
      </c>
      <c r="E21" s="2">
        <v>0.19741</v>
      </c>
      <c r="F21" s="2">
        <v>0.21981000000000001</v>
      </c>
      <c r="G21" s="2">
        <v>-0.12479999999999999</v>
      </c>
      <c r="H21" s="4">
        <v>14558</v>
      </c>
      <c r="I21" s="4">
        <v>23976</v>
      </c>
      <c r="J21" s="4">
        <v>304</v>
      </c>
      <c r="K21" s="4">
        <v>9682</v>
      </c>
      <c r="L21" s="4">
        <v>16506</v>
      </c>
      <c r="M21" s="4">
        <v>212</v>
      </c>
    </row>
    <row r="22" spans="1:13" x14ac:dyDescent="0.35">
      <c r="A22" s="2" t="s">
        <v>41</v>
      </c>
      <c r="B22" s="4">
        <v>18836.777777777777</v>
      </c>
      <c r="C22" s="4">
        <v>33</v>
      </c>
      <c r="D22" s="5">
        <f>AVERAGE(D4:D12)</f>
        <v>0.2527422222222222</v>
      </c>
      <c r="E22" s="5">
        <f t="shared" ref="E22:G22" si="0">AVERAGE(E4:E12)</f>
        <v>0.22757555555555553</v>
      </c>
      <c r="F22" s="5">
        <f t="shared" si="0"/>
        <v>0.25351555555555561</v>
      </c>
      <c r="G22" s="5">
        <f t="shared" si="0"/>
        <v>4.8577777777777768E-3</v>
      </c>
      <c r="H22" s="4">
        <v>10579.888888888889</v>
      </c>
      <c r="I22" s="4">
        <v>17647.666666666668</v>
      </c>
      <c r="J22" s="4">
        <v>32.222222222222221</v>
      </c>
      <c r="K22" s="4">
        <v>6891.2222222222226</v>
      </c>
      <c r="L22" s="4">
        <v>11923</v>
      </c>
      <c r="M22" s="4">
        <v>21.777777777777779</v>
      </c>
    </row>
    <row r="23" spans="1:13" x14ac:dyDescent="0.35">
      <c r="A23" s="2" t="s">
        <v>42</v>
      </c>
      <c r="B23" s="4">
        <v>27994.444444444445</v>
      </c>
      <c r="C23" s="4">
        <v>88.888888888888886</v>
      </c>
      <c r="D23" s="5">
        <f>AVERAGE(D13:D21)</f>
        <v>0.25955222222222224</v>
      </c>
      <c r="E23" s="5">
        <f t="shared" ref="E23:G23" si="1">AVERAGE(E13:E21)</f>
        <v>0.21820333333333333</v>
      </c>
      <c r="F23" s="5">
        <f t="shared" si="1"/>
        <v>0.24279777777777778</v>
      </c>
      <c r="G23" s="5">
        <f t="shared" si="1"/>
        <v>-2.6571111111111111E-2</v>
      </c>
      <c r="H23" s="4">
        <v>15679.333333333334</v>
      </c>
      <c r="I23" s="4">
        <v>26464.111111111109</v>
      </c>
      <c r="J23" s="4">
        <v>82.111111111111114</v>
      </c>
      <c r="K23" s="4">
        <v>10426.333333333334</v>
      </c>
      <c r="L23" s="4">
        <v>18236</v>
      </c>
      <c r="M23" s="4">
        <v>56.333333333333336</v>
      </c>
    </row>
    <row r="24" spans="1:13" x14ac:dyDescent="0.35">
      <c r="A24" s="2" t="s">
        <v>23</v>
      </c>
      <c r="B24" s="4">
        <v>18134.333333333332</v>
      </c>
      <c r="C24" s="4">
        <v>52.666666666666664</v>
      </c>
      <c r="D24" s="5">
        <f>AVERAGE(D4,D7,D10)</f>
        <v>0.24974333333333332</v>
      </c>
      <c r="E24" s="5">
        <f t="shared" ref="E24:G24" si="2">AVERAGE(E4,E7,E10)</f>
        <v>0.2207233333333333</v>
      </c>
      <c r="F24" s="5">
        <f t="shared" si="2"/>
        <v>0.24492000000000003</v>
      </c>
      <c r="G24" s="5">
        <f t="shared" si="2"/>
        <v>-7.4866666666666666E-3</v>
      </c>
      <c r="H24" s="4">
        <v>10301.333333333334</v>
      </c>
      <c r="I24" s="4">
        <v>17013.333333333332</v>
      </c>
      <c r="J24" s="4">
        <v>51.333333333333336</v>
      </c>
      <c r="K24" s="4">
        <v>6694</v>
      </c>
      <c r="L24" s="4">
        <v>11475</v>
      </c>
      <c r="M24" s="4">
        <v>34</v>
      </c>
    </row>
    <row r="25" spans="1:13" x14ac:dyDescent="0.35">
      <c r="A25" s="2" t="s">
        <v>24</v>
      </c>
      <c r="B25" s="4">
        <v>18838</v>
      </c>
      <c r="C25" s="4">
        <v>26.666666666666668</v>
      </c>
      <c r="D25" s="5">
        <f>AVERAGE(D5,D8,D11)</f>
        <v>0.26065333333333335</v>
      </c>
      <c r="E25" s="5">
        <f t="shared" ref="E25:G25" si="3">AVERAGE(E5,E8,E11)</f>
        <v>0.22871</v>
      </c>
      <c r="F25" s="5">
        <f t="shared" si="3"/>
        <v>0.25501333333333331</v>
      </c>
      <c r="G25" s="5">
        <f t="shared" si="3"/>
        <v>-8.436666666666667E-3</v>
      </c>
      <c r="H25" s="4">
        <v>10557.333333333334</v>
      </c>
      <c r="I25" s="4">
        <v>17633.666666666668</v>
      </c>
      <c r="J25" s="4">
        <v>26</v>
      </c>
      <c r="K25" s="4">
        <v>6893.666666666667</v>
      </c>
      <c r="L25" s="4">
        <v>11950</v>
      </c>
      <c r="M25" s="4">
        <v>17.666666666666668</v>
      </c>
    </row>
    <row r="26" spans="1:13" x14ac:dyDescent="0.35">
      <c r="A26" s="2" t="s">
        <v>25</v>
      </c>
      <c r="B26" s="4">
        <v>19538</v>
      </c>
      <c r="C26" s="4">
        <v>19.666666666666668</v>
      </c>
      <c r="D26" s="5">
        <f t="shared" ref="D26:G26" si="4">AVERAGE(D6,D9,D12)</f>
        <v>0.24782999999999999</v>
      </c>
      <c r="E26" s="5">
        <f t="shared" si="4"/>
        <v>0.23329333333333332</v>
      </c>
      <c r="F26" s="5">
        <f t="shared" si="4"/>
        <v>0.26061333333333331</v>
      </c>
      <c r="G26" s="5">
        <f t="shared" si="4"/>
        <v>3.0496666666666662E-2</v>
      </c>
      <c r="H26" s="4">
        <v>10881</v>
      </c>
      <c r="I26" s="4">
        <v>18296</v>
      </c>
      <c r="J26" s="4">
        <v>19.333333333333332</v>
      </c>
      <c r="K26" s="4">
        <v>7086</v>
      </c>
      <c r="L26" s="4">
        <v>12344</v>
      </c>
      <c r="M26" s="4">
        <v>13.666666666666666</v>
      </c>
    </row>
    <row r="27" spans="1:13" x14ac:dyDescent="0.35">
      <c r="A27" s="2" t="s">
        <v>26</v>
      </c>
      <c r="B27" s="4">
        <v>28382.333333333332</v>
      </c>
      <c r="C27" s="4">
        <v>99.666666666666671</v>
      </c>
      <c r="D27" s="5">
        <f>AVERAGE(D13,D16,D19)</f>
        <v>0.25930666666666669</v>
      </c>
      <c r="E27" s="5">
        <f t="shared" ref="E27:G27" si="5">AVERAGE(E13,E16,E19)</f>
        <v>0.22153</v>
      </c>
      <c r="F27" s="5">
        <f t="shared" si="5"/>
        <v>0.24592999999999998</v>
      </c>
      <c r="G27" s="5">
        <f t="shared" si="5"/>
        <v>-2.415666666666667E-2</v>
      </c>
      <c r="H27" s="4">
        <v>15837</v>
      </c>
      <c r="I27" s="4">
        <v>26833.333333333332</v>
      </c>
      <c r="J27" s="4">
        <v>92</v>
      </c>
      <c r="K27" s="4">
        <v>10528</v>
      </c>
      <c r="L27" s="4">
        <v>18489.333333333332</v>
      </c>
      <c r="M27" s="4">
        <v>61.333333333333336</v>
      </c>
    </row>
    <row r="28" spans="1:13" x14ac:dyDescent="0.35">
      <c r="A28" s="2" t="s">
        <v>27</v>
      </c>
      <c r="B28" s="4">
        <v>29365.666666666668</v>
      </c>
      <c r="C28" s="4">
        <v>38</v>
      </c>
      <c r="D28" s="5">
        <f t="shared" ref="D28:G29" si="6">AVERAGE(D14,D17,D20)</f>
        <v>0.25312000000000001</v>
      </c>
      <c r="E28" s="5">
        <f t="shared" si="6"/>
        <v>0.22751999999999997</v>
      </c>
      <c r="F28" s="5">
        <f t="shared" si="6"/>
        <v>0.25339666666666666</v>
      </c>
      <c r="G28" s="5">
        <f t="shared" si="6"/>
        <v>2.816666666666667E-3</v>
      </c>
      <c r="H28" s="4">
        <v>16225</v>
      </c>
      <c r="I28" s="4">
        <v>27566</v>
      </c>
      <c r="J28" s="4">
        <v>34.666666666666664</v>
      </c>
      <c r="K28" s="4">
        <v>10793.666666666666</v>
      </c>
      <c r="L28" s="4">
        <v>19000.666666666668</v>
      </c>
      <c r="M28" s="4">
        <v>25.333333333333332</v>
      </c>
    </row>
    <row r="29" spans="1:13" x14ac:dyDescent="0.35">
      <c r="A29" s="2" t="s">
        <v>28</v>
      </c>
      <c r="B29" s="4">
        <v>26235.333333333332</v>
      </c>
      <c r="C29" s="4">
        <v>129</v>
      </c>
      <c r="D29" s="5">
        <f t="shared" si="6"/>
        <v>0.26623000000000002</v>
      </c>
      <c r="E29" s="5">
        <f t="shared" si="6"/>
        <v>0.20555999999999999</v>
      </c>
      <c r="F29" s="5">
        <f t="shared" si="6"/>
        <v>0.22906666666666667</v>
      </c>
      <c r="G29" s="5">
        <f t="shared" si="6"/>
        <v>-5.8373333333333333E-2</v>
      </c>
      <c r="H29" s="4">
        <v>14976</v>
      </c>
      <c r="I29" s="4">
        <v>24993</v>
      </c>
      <c r="J29" s="4">
        <v>119.66666666666667</v>
      </c>
      <c r="K29" s="4">
        <v>9957.3333333333339</v>
      </c>
      <c r="L29" s="4">
        <v>17218</v>
      </c>
      <c r="M29" s="4">
        <v>82.333333333333329</v>
      </c>
    </row>
    <row r="30" spans="1:13" x14ac:dyDescent="0.35">
      <c r="A30" s="2" t="s">
        <v>29</v>
      </c>
      <c r="B30" s="4">
        <v>19425.333333333332</v>
      </c>
      <c r="C30" s="4">
        <v>51.666666666666664</v>
      </c>
      <c r="D30" s="5">
        <f>AVERAGE(D4:D6)</f>
        <v>0.25470666666666669</v>
      </c>
      <c r="E30" s="5">
        <f t="shared" ref="E30:G30" si="7">AVERAGE(E4:E6)</f>
        <v>0.23181333333333332</v>
      </c>
      <c r="F30" s="5">
        <f t="shared" si="7"/>
        <v>0.25706666666666672</v>
      </c>
      <c r="G30" s="5">
        <f t="shared" si="7"/>
        <v>8.2499999999999987E-3</v>
      </c>
      <c r="H30" s="4">
        <v>10814.666666666666</v>
      </c>
      <c r="I30" s="4">
        <v>18207.333333333332</v>
      </c>
      <c r="J30" s="4">
        <v>51</v>
      </c>
      <c r="K30" s="4">
        <v>7026</v>
      </c>
      <c r="L30" s="4">
        <v>12294.666666666666</v>
      </c>
      <c r="M30" s="4">
        <v>34</v>
      </c>
    </row>
    <row r="31" spans="1:13" x14ac:dyDescent="0.35">
      <c r="A31" s="2" t="s">
        <v>30</v>
      </c>
      <c r="B31" s="4">
        <v>18966.666666666668</v>
      </c>
      <c r="C31" s="4">
        <v>30</v>
      </c>
      <c r="D31" s="5">
        <f>AVERAGE(D7:D9)</f>
        <v>0.25498666666666664</v>
      </c>
      <c r="E31" s="5">
        <f t="shared" ref="E31:G31" si="8">AVERAGE(E7:E9)</f>
        <v>0.2295233333333333</v>
      </c>
      <c r="F31" s="5">
        <f t="shared" si="8"/>
        <v>0.25593333333333335</v>
      </c>
      <c r="G31" s="5">
        <f t="shared" si="8"/>
        <v>5.4833333333333331E-3</v>
      </c>
      <c r="H31" s="4">
        <v>10566.666666666666</v>
      </c>
      <c r="I31" s="4">
        <v>17757.666666666668</v>
      </c>
      <c r="J31" s="4">
        <v>29</v>
      </c>
      <c r="K31" s="4">
        <v>6884.333333333333</v>
      </c>
      <c r="L31" s="4">
        <v>11996.666666666666</v>
      </c>
      <c r="M31" s="4">
        <v>19</v>
      </c>
    </row>
    <row r="32" spans="1:13" x14ac:dyDescent="0.35">
      <c r="A32" s="2" t="s">
        <v>31</v>
      </c>
      <c r="B32" s="4">
        <v>18118.333333333332</v>
      </c>
      <c r="C32" s="4">
        <v>17.333333333333332</v>
      </c>
      <c r="D32" s="5">
        <f>AVERAGE(D10:D12)</f>
        <v>0.2485333333333333</v>
      </c>
      <c r="E32" s="5">
        <f t="shared" ref="E32:G32" si="9">AVERAGE(E10:E12)</f>
        <v>0.22139</v>
      </c>
      <c r="F32" s="5">
        <f t="shared" si="9"/>
        <v>0.24754666666666666</v>
      </c>
      <c r="G32" s="5">
        <f t="shared" si="9"/>
        <v>8.3999999999999819E-4</v>
      </c>
      <c r="H32" s="4">
        <v>10358.333333333334</v>
      </c>
      <c r="I32" s="4">
        <v>16978</v>
      </c>
      <c r="J32" s="4">
        <v>16.666666666666668</v>
      </c>
      <c r="K32" s="4">
        <v>6763.333333333333</v>
      </c>
      <c r="L32" s="4">
        <v>11477.666666666666</v>
      </c>
      <c r="M32" s="4">
        <v>12.333333333333334</v>
      </c>
    </row>
    <row r="33" spans="1:15" x14ac:dyDescent="0.35">
      <c r="A33" s="2" t="s">
        <v>32</v>
      </c>
      <c r="B33" s="4">
        <v>32725.333333333332</v>
      </c>
      <c r="C33" s="4">
        <v>16.666666666666668</v>
      </c>
      <c r="D33" s="5">
        <f>AVERAGE(D13:D15)</f>
        <v>0.27699000000000001</v>
      </c>
      <c r="E33" s="5">
        <f t="shared" ref="E33:G33" si="10">AVERAGE(E13:E15)</f>
        <v>0.24996333333333332</v>
      </c>
      <c r="F33" s="5">
        <f t="shared" si="10"/>
        <v>0.27844666666666668</v>
      </c>
      <c r="G33" s="5">
        <f t="shared" si="10"/>
        <v>4.5833333333333334E-3</v>
      </c>
      <c r="H33" s="4">
        <v>17631.666666666668</v>
      </c>
      <c r="I33" s="4">
        <v>30514</v>
      </c>
      <c r="J33" s="4">
        <v>15.333333333333334</v>
      </c>
      <c r="K33" s="4">
        <v>11703.666666666666</v>
      </c>
      <c r="L33" s="4">
        <v>21003.333333333332</v>
      </c>
      <c r="M33" s="4">
        <v>9.6666666666666661</v>
      </c>
    </row>
    <row r="34" spans="1:15" x14ac:dyDescent="0.35">
      <c r="A34" s="2" t="s">
        <v>33</v>
      </c>
      <c r="B34" s="4">
        <v>23611.666666666668</v>
      </c>
      <c r="C34" s="4">
        <v>34.333333333333336</v>
      </c>
      <c r="D34" s="5">
        <f>AVERAGE(D16:D18)</f>
        <v>0.21614666666666668</v>
      </c>
      <c r="E34" s="5">
        <f t="shared" ref="E34:G34" si="11">AVERAGE(E16:E18)</f>
        <v>0.18359333333333336</v>
      </c>
      <c r="F34" s="5">
        <f t="shared" si="11"/>
        <v>0.20321333333333333</v>
      </c>
      <c r="G34" s="5">
        <f t="shared" si="11"/>
        <v>-1.9879999999999998E-2</v>
      </c>
      <c r="H34" s="4">
        <v>13659.666666666666</v>
      </c>
      <c r="I34" s="4">
        <v>22286</v>
      </c>
      <c r="J34" s="4">
        <v>31.666666666666668</v>
      </c>
      <c r="K34" s="4">
        <v>9138.3333333333339</v>
      </c>
      <c r="L34" s="4">
        <v>15432</v>
      </c>
      <c r="M34" s="4">
        <v>21.666666666666668</v>
      </c>
    </row>
    <row r="35" spans="1:15" x14ac:dyDescent="0.35">
      <c r="A35" s="2" t="s">
        <v>34</v>
      </c>
      <c r="B35" s="4">
        <v>27646.333333333332</v>
      </c>
      <c r="C35" s="4">
        <v>215.66666666666666</v>
      </c>
      <c r="D35" s="5">
        <f>AVERAGE(D19:D21)</f>
        <v>0.28552</v>
      </c>
      <c r="E35" s="5">
        <f t="shared" ref="E35:G35" si="12">AVERAGE(E19:E21)</f>
        <v>0.22105333333333332</v>
      </c>
      <c r="F35" s="5">
        <f t="shared" si="12"/>
        <v>0.24673333333333333</v>
      </c>
      <c r="G35" s="5">
        <f t="shared" si="12"/>
        <v>-6.4416666666666664E-2</v>
      </c>
      <c r="H35" s="4">
        <v>15746.666666666666</v>
      </c>
      <c r="I35" s="4">
        <v>26592.333333333332</v>
      </c>
      <c r="J35" s="4">
        <v>199.33333333333334</v>
      </c>
      <c r="K35" s="4">
        <v>10437</v>
      </c>
      <c r="L35" s="4">
        <v>18272.666666666668</v>
      </c>
      <c r="M35" s="4">
        <v>137.66666666666666</v>
      </c>
    </row>
    <row r="36" spans="1:15" x14ac:dyDescent="0.35">
      <c r="A36" s="2" t="s">
        <v>35</v>
      </c>
      <c r="B36" s="4">
        <v>23258.333333333332</v>
      </c>
      <c r="C36" s="4">
        <v>76.166666666666671</v>
      </c>
      <c r="D36" s="5">
        <f>AVERAGE(D4,D7,D10,D13,D16,D19)</f>
        <v>0.254525</v>
      </c>
      <c r="E36" s="5">
        <f t="shared" ref="E36:G36" si="13">AVERAGE(E4,E7,E10,E13,E16,E19)</f>
        <v>0.22112666666666667</v>
      </c>
      <c r="F36" s="5">
        <f t="shared" si="13"/>
        <v>0.245425</v>
      </c>
      <c r="G36" s="5">
        <f t="shared" si="13"/>
        <v>-1.5821666666666668E-2</v>
      </c>
      <c r="H36" s="4">
        <v>13069.166666666666</v>
      </c>
      <c r="I36" s="4">
        <v>21923.333333333332</v>
      </c>
      <c r="J36" s="4">
        <v>71.666666666666671</v>
      </c>
      <c r="K36" s="4">
        <v>8611</v>
      </c>
      <c r="L36" s="4">
        <v>14982.166666666666</v>
      </c>
      <c r="M36" s="4">
        <v>47.666666666666664</v>
      </c>
    </row>
    <row r="37" spans="1:15" x14ac:dyDescent="0.35">
      <c r="A37" s="2" t="s">
        <v>36</v>
      </c>
      <c r="B37" s="4">
        <v>24101.833333333332</v>
      </c>
      <c r="C37" s="4">
        <v>32.333333333333336</v>
      </c>
      <c r="D37" s="5">
        <f t="shared" ref="D37:G37" si="14">AVERAGE(D5,D8,D11,D14,D17,D20)</f>
        <v>0.25688666666666665</v>
      </c>
      <c r="E37" s="5">
        <f t="shared" si="14"/>
        <v>0.22811499999999998</v>
      </c>
      <c r="F37" s="5">
        <f t="shared" si="14"/>
        <v>0.25420499999999996</v>
      </c>
      <c r="G37" s="5">
        <f t="shared" si="14"/>
        <v>-2.81E-3</v>
      </c>
      <c r="H37" s="4">
        <v>13391.166666666666</v>
      </c>
      <c r="I37" s="4">
        <v>22599.833333333332</v>
      </c>
      <c r="J37" s="4">
        <v>30.333333333333332</v>
      </c>
      <c r="K37" s="4">
        <v>8843.6666666666661</v>
      </c>
      <c r="L37" s="4">
        <v>15475.333333333334</v>
      </c>
      <c r="M37" s="4">
        <v>21.5</v>
      </c>
    </row>
    <row r="38" spans="1:15" x14ac:dyDescent="0.35">
      <c r="A38" s="2" t="s">
        <v>37</v>
      </c>
      <c r="B38" s="4">
        <v>22886.666666666668</v>
      </c>
      <c r="C38" s="4">
        <v>74.333333333333329</v>
      </c>
      <c r="D38" s="5">
        <f t="shared" ref="D38:G38" si="15">AVERAGE(D6,D9,D12,D15,D18,D21)</f>
        <v>0.25702999999999998</v>
      </c>
      <c r="E38" s="5">
        <f t="shared" si="15"/>
        <v>0.21942666666666666</v>
      </c>
      <c r="F38" s="5">
        <f t="shared" si="15"/>
        <v>0.24483999999999997</v>
      </c>
      <c r="G38" s="5">
        <f t="shared" si="15"/>
        <v>-1.3938333333333336E-2</v>
      </c>
      <c r="H38" s="4">
        <v>12928.5</v>
      </c>
      <c r="I38" s="4">
        <v>21644.5</v>
      </c>
      <c r="J38" s="4">
        <v>69.5</v>
      </c>
      <c r="K38" s="4">
        <v>8521.6666666666661</v>
      </c>
      <c r="L38" s="4">
        <v>14781</v>
      </c>
      <c r="M38" s="4">
        <v>48</v>
      </c>
    </row>
    <row r="39" spans="1:15" x14ac:dyDescent="0.35">
      <c r="A39" s="2" t="s">
        <v>38</v>
      </c>
      <c r="B39" s="4">
        <v>26075.333333333332</v>
      </c>
      <c r="C39" s="4">
        <v>34.166666666666664</v>
      </c>
      <c r="D39" s="5">
        <f>AVERAGE(D4:D6,D13:D15)</f>
        <v>0.2658483333333333</v>
      </c>
      <c r="E39" s="5">
        <f t="shared" ref="E39:G39" si="16">AVERAGE(E4:E6,E13:E15)</f>
        <v>0.24088833333333329</v>
      </c>
      <c r="F39" s="5">
        <f t="shared" si="16"/>
        <v>0.2677566666666667</v>
      </c>
      <c r="G39" s="5">
        <f t="shared" si="16"/>
        <v>6.4166666666666669E-3</v>
      </c>
      <c r="H39" s="4">
        <v>14223.166666666666</v>
      </c>
      <c r="I39" s="4">
        <v>24360.666666666668</v>
      </c>
      <c r="J39" s="4">
        <v>33.166666666666664</v>
      </c>
      <c r="K39" s="4">
        <v>9364.8333333333339</v>
      </c>
      <c r="L39" s="4">
        <v>16649</v>
      </c>
      <c r="M39" s="4">
        <v>21.833333333333332</v>
      </c>
    </row>
    <row r="40" spans="1:15" x14ac:dyDescent="0.35">
      <c r="A40" s="2" t="s">
        <v>39</v>
      </c>
      <c r="B40" s="4">
        <v>21289.166666666668</v>
      </c>
      <c r="C40" s="4">
        <v>32.166666666666664</v>
      </c>
      <c r="D40" s="5">
        <f>AVERAGE(D7:D9,D16:D18)</f>
        <v>0.23556666666666667</v>
      </c>
      <c r="E40" s="5">
        <f t="shared" ref="E40:G40" si="17">AVERAGE(E7:E9,E16:E18)</f>
        <v>0.20655833333333332</v>
      </c>
      <c r="F40" s="5">
        <f t="shared" si="17"/>
        <v>0.22957333333333332</v>
      </c>
      <c r="G40" s="5">
        <f t="shared" si="17"/>
        <v>-7.1983333333333335E-3</v>
      </c>
      <c r="H40" s="4">
        <v>12113.166666666666</v>
      </c>
      <c r="I40" s="4">
        <v>20021.833333333332</v>
      </c>
      <c r="J40" s="4">
        <v>30.333333333333332</v>
      </c>
      <c r="K40" s="4">
        <v>8011.333333333333</v>
      </c>
      <c r="L40" s="4">
        <v>13714.333333333334</v>
      </c>
      <c r="M40" s="4">
        <v>20.333333333333332</v>
      </c>
    </row>
    <row r="41" spans="1:15" x14ac:dyDescent="0.35">
      <c r="A41" s="7" t="s">
        <v>40</v>
      </c>
      <c r="B41" s="8">
        <v>22882.333333333332</v>
      </c>
      <c r="C41" s="8">
        <v>116.5</v>
      </c>
      <c r="D41" s="9">
        <f>AVERAGE(D10:D12,D19:D21)</f>
        <v>0.26702666666666669</v>
      </c>
      <c r="E41" s="9">
        <f t="shared" ref="E41:G41" si="18">AVERAGE(E10:E12,E19:E21)</f>
        <v>0.22122166666666668</v>
      </c>
      <c r="F41" s="9">
        <f t="shared" si="18"/>
        <v>0.24714</v>
      </c>
      <c r="G41" s="9">
        <f t="shared" si="18"/>
        <v>-3.1788333333333335E-2</v>
      </c>
      <c r="H41" s="8">
        <v>13052.5</v>
      </c>
      <c r="I41" s="8">
        <v>21785.166666666668</v>
      </c>
      <c r="J41" s="8">
        <v>108</v>
      </c>
      <c r="K41" s="8">
        <v>8600.1666666666661</v>
      </c>
      <c r="L41" s="8">
        <v>14875.166666666666</v>
      </c>
      <c r="M41" s="8">
        <v>75</v>
      </c>
    </row>
    <row r="42" spans="1:15" x14ac:dyDescent="0.35">
      <c r="B42" s="1"/>
      <c r="C42" s="1"/>
      <c r="H42" s="1"/>
      <c r="I42" s="1"/>
      <c r="J42" s="1"/>
      <c r="K42" s="1"/>
      <c r="L42" s="1"/>
      <c r="M42" s="1"/>
    </row>
    <row r="43" spans="1:15" ht="16.5" x14ac:dyDescent="0.45">
      <c r="A43" t="s">
        <v>54</v>
      </c>
    </row>
    <row r="44" spans="1:15" x14ac:dyDescent="0.35">
      <c r="A44" t="s">
        <v>44</v>
      </c>
    </row>
    <row r="45" spans="1:15" x14ac:dyDescent="0.35">
      <c r="A45" s="6" t="s">
        <v>53</v>
      </c>
    </row>
    <row r="46" spans="1:15" s="2" customFormat="1" x14ac:dyDescent="0.35"/>
    <row r="47" spans="1:15" s="2" customFormat="1" x14ac:dyDescent="0.35">
      <c r="O47" s="3"/>
    </row>
    <row r="48" spans="1:15" s="2" customFormat="1" x14ac:dyDescent="0.35"/>
    <row r="49" spans="19:19" s="2" customFormat="1" x14ac:dyDescent="0.35"/>
    <row r="50" spans="19:19" s="2" customFormat="1" x14ac:dyDescent="0.35"/>
    <row r="51" spans="19:19" s="2" customFormat="1" x14ac:dyDescent="0.35"/>
    <row r="52" spans="19:19" s="2" customFormat="1" x14ac:dyDescent="0.35"/>
    <row r="53" spans="19:19" s="2" customFormat="1" x14ac:dyDescent="0.35"/>
    <row r="54" spans="19:19" s="2" customFormat="1" x14ac:dyDescent="0.35"/>
    <row r="55" spans="19:19" s="2" customFormat="1" x14ac:dyDescent="0.35"/>
    <row r="56" spans="19:19" s="2" customFormat="1" x14ac:dyDescent="0.35"/>
    <row r="57" spans="19:19" s="2" customFormat="1" x14ac:dyDescent="0.35"/>
    <row r="58" spans="19:19" s="2" customFormat="1" x14ac:dyDescent="0.35">
      <c r="S58" s="3"/>
    </row>
    <row r="59" spans="19:19" s="2" customFormat="1" x14ac:dyDescent="0.35"/>
    <row r="60" spans="19:19" s="2" customFormat="1" x14ac:dyDescent="0.35"/>
    <row r="61" spans="19:19" s="2" customFormat="1" x14ac:dyDescent="0.35"/>
    <row r="62" spans="19:19" s="2" customFormat="1" x14ac:dyDescent="0.35"/>
    <row r="63" spans="19:19" s="2" customFormat="1" x14ac:dyDescent="0.35"/>
    <row r="64" spans="19:19" s="2" customFormat="1" x14ac:dyDescent="0.35"/>
    <row r="65" spans="15:15" s="2" customFormat="1" x14ac:dyDescent="0.35"/>
    <row r="66" spans="15:15" s="2" customFormat="1" x14ac:dyDescent="0.35"/>
    <row r="67" spans="15:15" s="2" customFormat="1" x14ac:dyDescent="0.35"/>
    <row r="68" spans="15:15" s="2" customFormat="1" x14ac:dyDescent="0.35"/>
    <row r="69" spans="15:15" s="2" customFormat="1" x14ac:dyDescent="0.35"/>
    <row r="70" spans="15:15" s="2" customFormat="1" x14ac:dyDescent="0.35"/>
    <row r="71" spans="15:15" s="2" customFormat="1" x14ac:dyDescent="0.35"/>
    <row r="72" spans="15:15" s="2" customFormat="1" x14ac:dyDescent="0.35">
      <c r="O72" s="3"/>
    </row>
    <row r="73" spans="15:15" s="2" customFormat="1" x14ac:dyDescent="0.35"/>
    <row r="74" spans="15:15" s="2" customFormat="1" x14ac:dyDescent="0.35"/>
    <row r="75" spans="15:15" s="2" customFormat="1" x14ac:dyDescent="0.35"/>
    <row r="76" spans="15:15" s="2" customFormat="1" x14ac:dyDescent="0.35"/>
    <row r="77" spans="15:15" s="2" customFormat="1" x14ac:dyDescent="0.35"/>
    <row r="78" spans="15:15" s="2" customFormat="1" x14ac:dyDescent="0.35"/>
    <row r="79" spans="15:15" s="2" customFormat="1" x14ac:dyDescent="0.35"/>
    <row r="80" spans="15:15" s="2" customFormat="1" x14ac:dyDescent="0.35"/>
    <row r="81" spans="19:19" s="2" customFormat="1" x14ac:dyDescent="0.35"/>
    <row r="82" spans="19:19" s="2" customFormat="1" x14ac:dyDescent="0.35"/>
    <row r="83" spans="19:19" s="2" customFormat="1" x14ac:dyDescent="0.35">
      <c r="S83" s="3"/>
    </row>
    <row r="84" spans="19:19" s="2" customFormat="1" x14ac:dyDescent="0.35"/>
    <row r="85" spans="19:19" s="2" customFormat="1" x14ac:dyDescent="0.35"/>
    <row r="86" spans="19:19" s="2" customFormat="1" x14ac:dyDescent="0.35"/>
    <row r="87" spans="19:19" s="2" customFormat="1" x14ac:dyDescent="0.35"/>
    <row r="88" spans="19:19" s="2" customFormat="1" x14ac:dyDescent="0.35"/>
    <row r="89" spans="19:19" s="2" customFormat="1" x14ac:dyDescent="0.35"/>
    <row r="90" spans="19:19" s="2" customFormat="1" x14ac:dyDescent="0.35"/>
    <row r="91" spans="19:19" s="2" customFormat="1" x14ac:dyDescent="0.35"/>
    <row r="92" spans="19:19" s="2" customFormat="1"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Le Felk</dc:creator>
  <cp:lastModifiedBy>Manu</cp:lastModifiedBy>
  <dcterms:created xsi:type="dcterms:W3CDTF">2020-08-05T17:39:18Z</dcterms:created>
  <dcterms:modified xsi:type="dcterms:W3CDTF">2022-09-12T09:29:09Z</dcterms:modified>
</cp:coreProperties>
</file>