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fnelincoln-my.sharepoint.com/personal/mhess3_unl_edu/Documents/Documents/AgR/Bioinformatics Paper/"/>
    </mc:Choice>
  </mc:AlternateContent>
  <xr:revisionPtr revIDLastSave="6" documentId="8_{46B7EE18-23CF-4720-9430-287B44FBBA7E}" xr6:coauthVersionLast="47" xr6:coauthVersionMax="47" xr10:uidLastSave="{64A583E3-212A-453E-BD39-9E545AC09463}"/>
  <bookViews>
    <workbookView xWindow="-110" yWindow="-110" windowWidth="19420" windowHeight="10420" xr2:uid="{5C38C8AF-39EC-4810-B387-9E864EC94F6B}"/>
  </bookViews>
  <sheets>
    <sheet name="Supplemental Table 5 - Summary" sheetId="2" r:id="rId1"/>
    <sheet name="Supplemental Table 6 - Details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5" i="2" l="1"/>
  <c r="F74" i="2"/>
  <c r="E72" i="2"/>
  <c r="F72" i="2"/>
  <c r="G72" i="2"/>
  <c r="H72" i="2"/>
  <c r="I72" i="2"/>
  <c r="J72" i="2"/>
  <c r="K72" i="2"/>
  <c r="E71" i="2"/>
  <c r="F71" i="2"/>
  <c r="G71" i="2"/>
  <c r="H71" i="2"/>
  <c r="I71" i="2"/>
  <c r="J71" i="2"/>
  <c r="K71" i="2"/>
  <c r="D72" i="2"/>
  <c r="D71" i="2"/>
  <c r="G3" i="1" l="1"/>
  <c r="F3" i="1"/>
  <c r="AV6" i="1" l="1"/>
  <c r="AW6" i="1"/>
  <c r="AV7" i="1"/>
  <c r="AW7" i="1"/>
  <c r="AV8" i="1"/>
  <c r="AW8" i="1"/>
  <c r="AV9" i="1"/>
  <c r="AW9" i="1"/>
  <c r="AV10" i="1"/>
  <c r="AW10" i="1"/>
  <c r="AV11" i="1"/>
  <c r="AW11" i="1"/>
  <c r="AV12" i="1"/>
  <c r="AW12" i="1"/>
  <c r="AV13" i="1"/>
  <c r="AW13" i="1"/>
  <c r="AV14" i="1"/>
  <c r="AW14" i="1"/>
  <c r="AV15" i="1"/>
  <c r="AW15" i="1"/>
  <c r="AV16" i="1"/>
  <c r="AW16" i="1"/>
  <c r="AV17" i="1"/>
  <c r="AW17" i="1"/>
  <c r="AV18" i="1"/>
  <c r="AW18" i="1"/>
  <c r="AV19" i="1"/>
  <c r="AW19" i="1"/>
  <c r="AV20" i="1"/>
  <c r="AW20" i="1"/>
  <c r="AV21" i="1"/>
  <c r="AW21" i="1"/>
  <c r="AV22" i="1"/>
  <c r="AW22" i="1"/>
  <c r="AV23" i="1"/>
  <c r="AW23" i="1"/>
  <c r="AV24" i="1"/>
  <c r="AW24" i="1"/>
  <c r="AV25" i="1"/>
  <c r="AW25" i="1"/>
  <c r="AV26" i="1"/>
  <c r="AW26" i="1"/>
  <c r="AV27" i="1"/>
  <c r="AW27" i="1"/>
  <c r="AV28" i="1"/>
  <c r="AW28" i="1"/>
  <c r="AV29" i="1"/>
  <c r="AW29" i="1"/>
  <c r="AV30" i="1"/>
  <c r="AW30" i="1"/>
  <c r="AV31" i="1"/>
  <c r="AW31" i="1"/>
  <c r="AV32" i="1"/>
  <c r="AW32" i="1"/>
  <c r="AV33" i="1"/>
  <c r="AW33" i="1"/>
  <c r="AV34" i="1"/>
  <c r="AW34" i="1"/>
  <c r="AV35" i="1"/>
  <c r="AW35" i="1"/>
  <c r="AV36" i="1"/>
  <c r="AW36" i="1"/>
  <c r="AV37" i="1"/>
  <c r="AW37" i="1"/>
  <c r="AV38" i="1"/>
  <c r="AW38" i="1"/>
  <c r="AV39" i="1"/>
  <c r="AW39" i="1"/>
  <c r="AV40" i="1"/>
  <c r="AW40" i="1"/>
  <c r="AV41" i="1"/>
  <c r="AW41" i="1"/>
  <c r="AV42" i="1"/>
  <c r="AW42" i="1"/>
  <c r="AV43" i="1"/>
  <c r="AW43" i="1"/>
  <c r="AV44" i="1"/>
  <c r="AW44" i="1"/>
  <c r="AV45" i="1"/>
  <c r="AW45" i="1"/>
  <c r="AV46" i="1"/>
  <c r="AW46" i="1"/>
  <c r="AV47" i="1"/>
  <c r="AW47" i="1"/>
  <c r="AV48" i="1"/>
  <c r="AW48" i="1"/>
  <c r="AV49" i="1"/>
  <c r="AW49" i="1"/>
  <c r="AV50" i="1"/>
  <c r="AW50" i="1"/>
  <c r="AV51" i="1"/>
  <c r="AW51" i="1"/>
  <c r="AV52" i="1"/>
  <c r="AW52" i="1"/>
  <c r="AV53" i="1"/>
  <c r="AW53" i="1"/>
  <c r="AV54" i="1"/>
  <c r="AW54" i="1"/>
  <c r="AV55" i="1"/>
  <c r="AW55" i="1"/>
  <c r="AV56" i="1"/>
  <c r="AW56" i="1"/>
  <c r="AV57" i="1"/>
  <c r="AW57" i="1"/>
  <c r="AV58" i="1"/>
  <c r="AW58" i="1"/>
  <c r="AV59" i="1"/>
  <c r="AW59" i="1"/>
  <c r="AV60" i="1"/>
  <c r="AW60" i="1"/>
  <c r="AV61" i="1"/>
  <c r="AW61" i="1"/>
  <c r="AV62" i="1"/>
  <c r="AW62" i="1"/>
  <c r="AV63" i="1"/>
  <c r="AW63" i="1"/>
  <c r="AV64" i="1"/>
  <c r="AW64" i="1"/>
  <c r="AV65" i="1"/>
  <c r="AW65" i="1"/>
  <c r="AV66" i="1"/>
  <c r="AW66" i="1"/>
  <c r="AP6" i="1"/>
  <c r="AQ6" i="1"/>
  <c r="AP7" i="1"/>
  <c r="AQ7" i="1"/>
  <c r="AP8" i="1"/>
  <c r="AQ8" i="1"/>
  <c r="AP9" i="1"/>
  <c r="AQ9" i="1"/>
  <c r="AP10" i="1"/>
  <c r="AQ10" i="1"/>
  <c r="AP11" i="1"/>
  <c r="AQ11" i="1"/>
  <c r="AP12" i="1"/>
  <c r="AQ12" i="1"/>
  <c r="AP13" i="1"/>
  <c r="AQ13" i="1"/>
  <c r="AP14" i="1"/>
  <c r="AQ14" i="1"/>
  <c r="AP15" i="1"/>
  <c r="AQ15" i="1"/>
  <c r="AP16" i="1"/>
  <c r="AQ16" i="1"/>
  <c r="AP17" i="1"/>
  <c r="AQ17" i="1"/>
  <c r="AP18" i="1"/>
  <c r="AQ18" i="1"/>
  <c r="AP19" i="1"/>
  <c r="AQ19" i="1"/>
  <c r="AP20" i="1"/>
  <c r="AQ20" i="1"/>
  <c r="AP21" i="1"/>
  <c r="AQ21" i="1"/>
  <c r="AP22" i="1"/>
  <c r="AQ22" i="1"/>
  <c r="AP23" i="1"/>
  <c r="AQ23" i="1"/>
  <c r="AP24" i="1"/>
  <c r="AQ24" i="1"/>
  <c r="AP25" i="1"/>
  <c r="AQ25" i="1"/>
  <c r="AP26" i="1"/>
  <c r="AQ26" i="1"/>
  <c r="AP27" i="1"/>
  <c r="AQ27" i="1"/>
  <c r="AP28" i="1"/>
  <c r="AQ28" i="1"/>
  <c r="AP29" i="1"/>
  <c r="AQ29" i="1"/>
  <c r="AP30" i="1"/>
  <c r="AQ30" i="1"/>
  <c r="AP31" i="1"/>
  <c r="AQ31" i="1"/>
  <c r="AP32" i="1"/>
  <c r="AQ32" i="1"/>
  <c r="AP33" i="1"/>
  <c r="AQ33" i="1"/>
  <c r="AP34" i="1"/>
  <c r="AQ34" i="1"/>
  <c r="AP35" i="1"/>
  <c r="AQ35" i="1"/>
  <c r="AP36" i="1"/>
  <c r="AQ36" i="1"/>
  <c r="AP37" i="1"/>
  <c r="AQ37" i="1"/>
  <c r="AP38" i="1"/>
  <c r="AQ38" i="1"/>
  <c r="AP39" i="1"/>
  <c r="AQ39" i="1"/>
  <c r="AP40" i="1"/>
  <c r="AQ40" i="1"/>
  <c r="AP41" i="1"/>
  <c r="AQ41" i="1"/>
  <c r="AP42" i="1"/>
  <c r="AQ42" i="1"/>
  <c r="AP43" i="1"/>
  <c r="AQ43" i="1"/>
  <c r="AP44" i="1"/>
  <c r="AQ44" i="1"/>
  <c r="AP45" i="1"/>
  <c r="AQ45" i="1"/>
  <c r="AP46" i="1"/>
  <c r="AQ46" i="1"/>
  <c r="AP47" i="1"/>
  <c r="AQ47" i="1"/>
  <c r="AP48" i="1"/>
  <c r="AQ48" i="1"/>
  <c r="AP49" i="1"/>
  <c r="AQ49" i="1"/>
  <c r="AP50" i="1"/>
  <c r="AQ50" i="1"/>
  <c r="AP51" i="1"/>
  <c r="AQ51" i="1"/>
  <c r="AP52" i="1"/>
  <c r="AQ52" i="1"/>
  <c r="AP53" i="1"/>
  <c r="AQ53" i="1"/>
  <c r="AP54" i="1"/>
  <c r="AQ54" i="1"/>
  <c r="AP55" i="1"/>
  <c r="AQ55" i="1"/>
  <c r="AP56" i="1"/>
  <c r="AQ56" i="1"/>
  <c r="AP57" i="1"/>
  <c r="AQ57" i="1"/>
  <c r="AP58" i="1"/>
  <c r="AQ58" i="1"/>
  <c r="AP59" i="1"/>
  <c r="AQ59" i="1"/>
  <c r="AP60" i="1"/>
  <c r="AQ60" i="1"/>
  <c r="AP61" i="1"/>
  <c r="AQ61" i="1"/>
  <c r="AP62" i="1"/>
  <c r="AQ62" i="1"/>
  <c r="AP63" i="1"/>
  <c r="AQ63" i="1"/>
  <c r="AP64" i="1"/>
  <c r="AQ64" i="1"/>
  <c r="AP65" i="1"/>
  <c r="AQ65" i="1"/>
  <c r="AP66" i="1"/>
  <c r="AQ66" i="1"/>
  <c r="AJ6" i="1"/>
  <c r="AK6" i="1"/>
  <c r="AJ7" i="1"/>
  <c r="AK7" i="1"/>
  <c r="AJ8" i="1"/>
  <c r="AK8" i="1"/>
  <c r="AJ9" i="1"/>
  <c r="AK9" i="1"/>
  <c r="AJ10" i="1"/>
  <c r="AK10" i="1"/>
  <c r="AJ11" i="1"/>
  <c r="AK11" i="1"/>
  <c r="AJ12" i="1"/>
  <c r="AK12" i="1"/>
  <c r="AJ13" i="1"/>
  <c r="AK13" i="1"/>
  <c r="AJ14" i="1"/>
  <c r="AK14" i="1"/>
  <c r="AJ15" i="1"/>
  <c r="AK15" i="1"/>
  <c r="AJ16" i="1"/>
  <c r="AK16" i="1"/>
  <c r="AJ17" i="1"/>
  <c r="AK17" i="1"/>
  <c r="AJ18" i="1"/>
  <c r="AK18" i="1"/>
  <c r="AJ19" i="1"/>
  <c r="AK19" i="1"/>
  <c r="AJ20" i="1"/>
  <c r="AK20" i="1"/>
  <c r="AJ21" i="1"/>
  <c r="AK21" i="1"/>
  <c r="AJ22" i="1"/>
  <c r="AK22" i="1"/>
  <c r="AJ23" i="1"/>
  <c r="AK23" i="1"/>
  <c r="AJ24" i="1"/>
  <c r="AK24" i="1"/>
  <c r="AJ25" i="1"/>
  <c r="AK25" i="1"/>
  <c r="AJ26" i="1"/>
  <c r="AK26" i="1"/>
  <c r="AJ27" i="1"/>
  <c r="AK27" i="1"/>
  <c r="AJ28" i="1"/>
  <c r="AK28" i="1"/>
  <c r="AJ29" i="1"/>
  <c r="AK29" i="1"/>
  <c r="AJ30" i="1"/>
  <c r="AK30" i="1"/>
  <c r="AJ31" i="1"/>
  <c r="AK31" i="1"/>
  <c r="AJ32" i="1"/>
  <c r="AK32" i="1"/>
  <c r="AJ33" i="1"/>
  <c r="AK33" i="1"/>
  <c r="AJ34" i="1"/>
  <c r="AK34" i="1"/>
  <c r="AJ35" i="1"/>
  <c r="AK35" i="1"/>
  <c r="AJ36" i="1"/>
  <c r="AK36" i="1"/>
  <c r="AJ37" i="1"/>
  <c r="AK37" i="1"/>
  <c r="AJ38" i="1"/>
  <c r="AK38" i="1"/>
  <c r="AJ39" i="1"/>
  <c r="AK39" i="1"/>
  <c r="AJ40" i="1"/>
  <c r="AK40" i="1"/>
  <c r="AJ41" i="1"/>
  <c r="AK41" i="1"/>
  <c r="AJ42" i="1"/>
  <c r="AK42" i="1"/>
  <c r="AJ43" i="1"/>
  <c r="AK43" i="1"/>
  <c r="AJ44" i="1"/>
  <c r="AK44" i="1"/>
  <c r="AJ45" i="1"/>
  <c r="AK45" i="1"/>
  <c r="AJ46" i="1"/>
  <c r="AK46" i="1"/>
  <c r="AJ47" i="1"/>
  <c r="AK47" i="1"/>
  <c r="AJ48" i="1"/>
  <c r="AK48" i="1"/>
  <c r="AJ49" i="1"/>
  <c r="AK49" i="1"/>
  <c r="AJ50" i="1"/>
  <c r="AK50" i="1"/>
  <c r="AJ51" i="1"/>
  <c r="AK51" i="1"/>
  <c r="AJ52" i="1"/>
  <c r="AK52" i="1"/>
  <c r="AJ53" i="1"/>
  <c r="AK53" i="1"/>
  <c r="AJ54" i="1"/>
  <c r="AK54" i="1"/>
  <c r="AJ55" i="1"/>
  <c r="AK55" i="1"/>
  <c r="AJ56" i="1"/>
  <c r="AK56" i="1"/>
  <c r="AJ57" i="1"/>
  <c r="AK57" i="1"/>
  <c r="AJ58" i="1"/>
  <c r="AK58" i="1"/>
  <c r="AJ59" i="1"/>
  <c r="AK59" i="1"/>
  <c r="AJ60" i="1"/>
  <c r="AK60" i="1"/>
  <c r="AJ61" i="1"/>
  <c r="AK61" i="1"/>
  <c r="AJ62" i="1"/>
  <c r="AK62" i="1"/>
  <c r="AJ63" i="1"/>
  <c r="AK63" i="1"/>
  <c r="AJ64" i="1"/>
  <c r="AK64" i="1"/>
  <c r="AJ65" i="1"/>
  <c r="AK65" i="1"/>
  <c r="AJ66" i="1"/>
  <c r="AK66" i="1"/>
  <c r="AD6" i="1"/>
  <c r="AE6" i="1"/>
  <c r="AD7" i="1"/>
  <c r="AE7" i="1"/>
  <c r="AD8" i="1"/>
  <c r="AE8" i="1"/>
  <c r="AD9" i="1"/>
  <c r="AE9" i="1"/>
  <c r="AD10" i="1"/>
  <c r="AE10" i="1"/>
  <c r="AD11" i="1"/>
  <c r="AE11" i="1"/>
  <c r="AD12" i="1"/>
  <c r="AE12" i="1"/>
  <c r="AD13" i="1"/>
  <c r="AE13" i="1"/>
  <c r="AD14" i="1"/>
  <c r="AE14" i="1"/>
  <c r="AD15" i="1"/>
  <c r="AE15" i="1"/>
  <c r="AD16" i="1"/>
  <c r="AE16" i="1"/>
  <c r="AD17" i="1"/>
  <c r="AE17" i="1"/>
  <c r="AD18" i="1"/>
  <c r="AE18" i="1"/>
  <c r="AD19" i="1"/>
  <c r="AE19" i="1"/>
  <c r="AD20" i="1"/>
  <c r="AE20" i="1"/>
  <c r="AD21" i="1"/>
  <c r="AE21" i="1"/>
  <c r="AD22" i="1"/>
  <c r="AE22" i="1"/>
  <c r="AD23" i="1"/>
  <c r="AE23" i="1"/>
  <c r="AD24" i="1"/>
  <c r="AE24" i="1"/>
  <c r="AD25" i="1"/>
  <c r="AE25" i="1"/>
  <c r="AD26" i="1"/>
  <c r="AE26" i="1"/>
  <c r="AD27" i="1"/>
  <c r="AE27" i="1"/>
  <c r="AD28" i="1"/>
  <c r="AE28" i="1"/>
  <c r="AD29" i="1"/>
  <c r="AE29" i="1"/>
  <c r="AD30" i="1"/>
  <c r="AE30" i="1"/>
  <c r="AD31" i="1"/>
  <c r="AE31" i="1"/>
  <c r="AD32" i="1"/>
  <c r="AE32" i="1"/>
  <c r="AD33" i="1"/>
  <c r="AE33" i="1"/>
  <c r="AD34" i="1"/>
  <c r="AE34" i="1"/>
  <c r="AD35" i="1"/>
  <c r="AE35" i="1"/>
  <c r="AD36" i="1"/>
  <c r="AE36" i="1"/>
  <c r="AD37" i="1"/>
  <c r="AE37" i="1"/>
  <c r="AD38" i="1"/>
  <c r="AE38" i="1"/>
  <c r="AD39" i="1"/>
  <c r="AE39" i="1"/>
  <c r="AD40" i="1"/>
  <c r="AE40" i="1"/>
  <c r="AD41" i="1"/>
  <c r="AE41" i="1"/>
  <c r="AD42" i="1"/>
  <c r="AE42" i="1"/>
  <c r="AD43" i="1"/>
  <c r="AE43" i="1"/>
  <c r="AD44" i="1"/>
  <c r="AE44" i="1"/>
  <c r="AD45" i="1"/>
  <c r="AE45" i="1"/>
  <c r="AD46" i="1"/>
  <c r="AE46" i="1"/>
  <c r="AD47" i="1"/>
  <c r="AE47" i="1"/>
  <c r="AD48" i="1"/>
  <c r="AE48" i="1"/>
  <c r="AD49" i="1"/>
  <c r="AE49" i="1"/>
  <c r="AD50" i="1"/>
  <c r="AE50" i="1"/>
  <c r="AD51" i="1"/>
  <c r="AE51" i="1"/>
  <c r="AD52" i="1"/>
  <c r="AE52" i="1"/>
  <c r="AD53" i="1"/>
  <c r="AE53" i="1"/>
  <c r="AD54" i="1"/>
  <c r="AE54" i="1"/>
  <c r="AD55" i="1"/>
  <c r="AE55" i="1"/>
  <c r="AD56" i="1"/>
  <c r="AE56" i="1"/>
  <c r="AD57" i="1"/>
  <c r="AE57" i="1"/>
  <c r="AD58" i="1"/>
  <c r="AE58" i="1"/>
  <c r="AD59" i="1"/>
  <c r="AE59" i="1"/>
  <c r="AD60" i="1"/>
  <c r="AE60" i="1"/>
  <c r="AD61" i="1"/>
  <c r="AE61" i="1"/>
  <c r="AD62" i="1"/>
  <c r="AE62" i="1"/>
  <c r="AD63" i="1"/>
  <c r="AE63" i="1"/>
  <c r="AD64" i="1"/>
  <c r="AE64" i="1"/>
  <c r="AD65" i="1"/>
  <c r="AE65" i="1"/>
  <c r="AD66" i="1"/>
  <c r="AE66" i="1"/>
  <c r="X6" i="1"/>
  <c r="Y6" i="1"/>
  <c r="X7" i="1"/>
  <c r="Y7" i="1"/>
  <c r="X8" i="1"/>
  <c r="Y8" i="1"/>
  <c r="X9" i="1"/>
  <c r="Y9" i="1"/>
  <c r="X10" i="1"/>
  <c r="Y10" i="1"/>
  <c r="X11" i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X19" i="1"/>
  <c r="Y19" i="1"/>
  <c r="X20" i="1"/>
  <c r="Y20" i="1"/>
  <c r="X21" i="1"/>
  <c r="Y21" i="1"/>
  <c r="X22" i="1"/>
  <c r="Y22" i="1"/>
  <c r="X23" i="1"/>
  <c r="Y23" i="1"/>
  <c r="X24" i="1"/>
  <c r="Y24" i="1"/>
  <c r="X25" i="1"/>
  <c r="Y25" i="1"/>
  <c r="X26" i="1"/>
  <c r="Y26" i="1"/>
  <c r="X27" i="1"/>
  <c r="Y27" i="1"/>
  <c r="X28" i="1"/>
  <c r="Y28" i="1"/>
  <c r="X29" i="1"/>
  <c r="Y29" i="1"/>
  <c r="X30" i="1"/>
  <c r="Y30" i="1"/>
  <c r="X31" i="1"/>
  <c r="Y31" i="1"/>
  <c r="X32" i="1"/>
  <c r="Y32" i="1"/>
  <c r="X33" i="1"/>
  <c r="Y33" i="1"/>
  <c r="X34" i="1"/>
  <c r="Y34" i="1"/>
  <c r="X35" i="1"/>
  <c r="Y35" i="1"/>
  <c r="X36" i="1"/>
  <c r="Y36" i="1"/>
  <c r="X37" i="1"/>
  <c r="Y37" i="1"/>
  <c r="X38" i="1"/>
  <c r="Y38" i="1"/>
  <c r="X39" i="1"/>
  <c r="Y39" i="1"/>
  <c r="X40" i="1"/>
  <c r="Y40" i="1"/>
  <c r="X41" i="1"/>
  <c r="Y41" i="1"/>
  <c r="X42" i="1"/>
  <c r="Y42" i="1"/>
  <c r="X43" i="1"/>
  <c r="Y43" i="1"/>
  <c r="X44" i="1"/>
  <c r="Y44" i="1"/>
  <c r="X45" i="1"/>
  <c r="Y45" i="1"/>
  <c r="X46" i="1"/>
  <c r="Y46" i="1"/>
  <c r="X47" i="1"/>
  <c r="Y47" i="1"/>
  <c r="X48" i="1"/>
  <c r="Y48" i="1"/>
  <c r="X49" i="1"/>
  <c r="Y49" i="1"/>
  <c r="X50" i="1"/>
  <c r="Y50" i="1"/>
  <c r="X51" i="1"/>
  <c r="Y51" i="1"/>
  <c r="X52" i="1"/>
  <c r="Y52" i="1"/>
  <c r="X53" i="1"/>
  <c r="Y53" i="1"/>
  <c r="X54" i="1"/>
  <c r="Y54" i="1"/>
  <c r="X55" i="1"/>
  <c r="Y55" i="1"/>
  <c r="X56" i="1"/>
  <c r="Y56" i="1"/>
  <c r="X57" i="1"/>
  <c r="Y57" i="1"/>
  <c r="X58" i="1"/>
  <c r="Y58" i="1"/>
  <c r="X59" i="1"/>
  <c r="Y59" i="1"/>
  <c r="X60" i="1"/>
  <c r="Y60" i="1"/>
  <c r="X61" i="1"/>
  <c r="Y61" i="1"/>
  <c r="X62" i="1"/>
  <c r="Y62" i="1"/>
  <c r="X63" i="1"/>
  <c r="Y63" i="1"/>
  <c r="X64" i="1"/>
  <c r="Y64" i="1"/>
  <c r="X65" i="1"/>
  <c r="Y65" i="1"/>
  <c r="X66" i="1"/>
  <c r="Y66" i="1"/>
  <c r="R6" i="1"/>
  <c r="S6" i="1"/>
  <c r="R7" i="1"/>
  <c r="S7" i="1"/>
  <c r="R8" i="1"/>
  <c r="S8" i="1"/>
  <c r="R9" i="1"/>
  <c r="S9" i="1"/>
  <c r="R10" i="1"/>
  <c r="S10" i="1"/>
  <c r="R11" i="1"/>
  <c r="S11" i="1"/>
  <c r="R12" i="1"/>
  <c r="S12" i="1"/>
  <c r="R13" i="1"/>
  <c r="S13" i="1"/>
  <c r="R14" i="1"/>
  <c r="S14" i="1"/>
  <c r="R15" i="1"/>
  <c r="S15" i="1"/>
  <c r="R16" i="1"/>
  <c r="S16" i="1"/>
  <c r="R17" i="1"/>
  <c r="S17" i="1"/>
  <c r="R18" i="1"/>
  <c r="S18" i="1"/>
  <c r="R19" i="1"/>
  <c r="S19" i="1"/>
  <c r="R20" i="1"/>
  <c r="S20" i="1"/>
  <c r="R21" i="1"/>
  <c r="S21" i="1"/>
  <c r="R22" i="1"/>
  <c r="S22" i="1"/>
  <c r="R23" i="1"/>
  <c r="S23" i="1"/>
  <c r="R24" i="1"/>
  <c r="S24" i="1"/>
  <c r="R25" i="1"/>
  <c r="S25" i="1"/>
  <c r="R26" i="1"/>
  <c r="S26" i="1"/>
  <c r="R27" i="1"/>
  <c r="S27" i="1"/>
  <c r="R28" i="1"/>
  <c r="S28" i="1"/>
  <c r="R29" i="1"/>
  <c r="S29" i="1"/>
  <c r="R30" i="1"/>
  <c r="S30" i="1"/>
  <c r="R31" i="1"/>
  <c r="S31" i="1"/>
  <c r="R32" i="1"/>
  <c r="S32" i="1"/>
  <c r="R33" i="1"/>
  <c r="S33" i="1"/>
  <c r="R34" i="1"/>
  <c r="S34" i="1"/>
  <c r="R35" i="1"/>
  <c r="S35" i="1"/>
  <c r="R36" i="1"/>
  <c r="S36" i="1"/>
  <c r="R37" i="1"/>
  <c r="S37" i="1"/>
  <c r="R38" i="1"/>
  <c r="S38" i="1"/>
  <c r="R39" i="1"/>
  <c r="S39" i="1"/>
  <c r="R40" i="1"/>
  <c r="S40" i="1"/>
  <c r="R41" i="1"/>
  <c r="S41" i="1"/>
  <c r="R42" i="1"/>
  <c r="S42" i="1"/>
  <c r="R43" i="1"/>
  <c r="S43" i="1"/>
  <c r="R44" i="1"/>
  <c r="S44" i="1"/>
  <c r="R45" i="1"/>
  <c r="S45" i="1"/>
  <c r="R46" i="1"/>
  <c r="S46" i="1"/>
  <c r="R47" i="1"/>
  <c r="S47" i="1"/>
  <c r="R48" i="1"/>
  <c r="S48" i="1"/>
  <c r="R49" i="1"/>
  <c r="S49" i="1"/>
  <c r="R50" i="1"/>
  <c r="S50" i="1"/>
  <c r="R51" i="1"/>
  <c r="S51" i="1"/>
  <c r="R52" i="1"/>
  <c r="S52" i="1"/>
  <c r="R53" i="1"/>
  <c r="S53" i="1"/>
  <c r="R54" i="1"/>
  <c r="S54" i="1"/>
  <c r="R55" i="1"/>
  <c r="S55" i="1"/>
  <c r="R56" i="1"/>
  <c r="S56" i="1"/>
  <c r="R57" i="1"/>
  <c r="S57" i="1"/>
  <c r="R58" i="1"/>
  <c r="S58" i="1"/>
  <c r="R59" i="1"/>
  <c r="S59" i="1"/>
  <c r="R60" i="1"/>
  <c r="S60" i="1"/>
  <c r="R61" i="1"/>
  <c r="S61" i="1"/>
  <c r="R62" i="1"/>
  <c r="S62" i="1"/>
  <c r="R63" i="1"/>
  <c r="S63" i="1"/>
  <c r="R64" i="1"/>
  <c r="S64" i="1"/>
  <c r="R65" i="1"/>
  <c r="S65" i="1"/>
  <c r="R66" i="1"/>
  <c r="S66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F6" i="1"/>
  <c r="G6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4" i="1"/>
  <c r="G4" i="1"/>
  <c r="F5" i="1"/>
  <c r="G5" i="1"/>
  <c r="L4" i="1"/>
  <c r="M4" i="1"/>
  <c r="L5" i="1"/>
  <c r="M5" i="1"/>
  <c r="R4" i="1"/>
  <c r="S4" i="1"/>
  <c r="R5" i="1"/>
  <c r="S5" i="1"/>
  <c r="X4" i="1"/>
  <c r="Y4" i="1"/>
  <c r="X5" i="1"/>
  <c r="Y5" i="1"/>
  <c r="AD4" i="1"/>
  <c r="AE4" i="1"/>
  <c r="AD5" i="1"/>
  <c r="AE5" i="1"/>
  <c r="AJ4" i="1"/>
  <c r="AK4" i="1"/>
  <c r="AJ5" i="1"/>
  <c r="AK5" i="1"/>
  <c r="AP4" i="1"/>
  <c r="AQ4" i="1"/>
  <c r="AP5" i="1"/>
  <c r="AQ5" i="1"/>
  <c r="AV4" i="1"/>
  <c r="AW4" i="1"/>
  <c r="AV5" i="1"/>
  <c r="AW5" i="1"/>
  <c r="AW3" i="1"/>
  <c r="AV3" i="1"/>
  <c r="AQ3" i="1"/>
  <c r="AP3" i="1"/>
  <c r="AK3" i="1"/>
  <c r="AJ3" i="1"/>
  <c r="AE3" i="1"/>
  <c r="AD3" i="1"/>
  <c r="Y3" i="1"/>
  <c r="X3" i="1"/>
  <c r="M3" i="1"/>
  <c r="L3" i="1"/>
  <c r="S3" i="1"/>
  <c r="R3" i="1"/>
</calcChain>
</file>

<file path=xl/sharedStrings.xml><?xml version="1.0" encoding="utf-8"?>
<sst xmlns="http://schemas.openxmlformats.org/spreadsheetml/2006/main" count="226" uniqueCount="100">
  <si>
    <r>
      <t xml:space="preserve">Model: y = mu + Group + Cohort + Library + Batch.Shelf + Well + BRR + AOD + BRR + </t>
    </r>
    <r>
      <rPr>
        <i/>
        <sz val="11"/>
        <color theme="1"/>
        <rFont val="Calibri"/>
        <family val="2"/>
        <scheme val="minor"/>
      </rPr>
      <t>id(animal)</t>
    </r>
  </si>
  <si>
    <t>Key</t>
  </si>
  <si>
    <t>0-5</t>
  </si>
  <si>
    <t>Trait</t>
  </si>
  <si>
    <t>Percent Variance Explained</t>
  </si>
  <si>
    <t>Repeatability*</t>
  </si>
  <si>
    <t>5-10</t>
  </si>
  <si>
    <t>Group</t>
  </si>
  <si>
    <t>Cohort</t>
  </si>
  <si>
    <t>Library</t>
  </si>
  <si>
    <t>BatchShelf</t>
  </si>
  <si>
    <t>Well</t>
  </si>
  <si>
    <t>BRR</t>
  </si>
  <si>
    <t>AOD</t>
  </si>
  <si>
    <t>BDEV</t>
  </si>
  <si>
    <t>10-15</t>
  </si>
  <si>
    <t>numReads</t>
  </si>
  <si>
    <t>15-20</t>
  </si>
  <si>
    <t>RB_Prop</t>
  </si>
  <si>
    <t>20-25</t>
  </si>
  <si>
    <t>RF_Prop</t>
  </si>
  <si>
    <t>25-30</t>
  </si>
  <si>
    <t>Acetitomaculum</t>
  </si>
  <si>
    <t>30-40</t>
  </si>
  <si>
    <t>Acidaminococcus</t>
  </si>
  <si>
    <t>40-50</t>
  </si>
  <si>
    <t>Acinetobacter</t>
  </si>
  <si>
    <t>50+</t>
  </si>
  <si>
    <t>Actinomyces</t>
  </si>
  <si>
    <t>NS p&gt;0.05</t>
  </si>
  <si>
    <t>Allisonella</t>
  </si>
  <si>
    <t>Anaerovibrio</t>
  </si>
  <si>
    <t>Bacillus</t>
  </si>
  <si>
    <t>Bacteroides</t>
  </si>
  <si>
    <t>Basfia</t>
  </si>
  <si>
    <t>Bifidobacterium</t>
  </si>
  <si>
    <t>Blautia</t>
  </si>
  <si>
    <t>Butyrivibrio</t>
  </si>
  <si>
    <t>Cellulomonas</t>
  </si>
  <si>
    <t>Citrobacter</t>
  </si>
  <si>
    <t>Clostridium</t>
  </si>
  <si>
    <t>Corynebacterium</t>
  </si>
  <si>
    <t>Denitrobacterium</t>
  </si>
  <si>
    <t>Desulfovibrio</t>
  </si>
  <si>
    <t>Dorea</t>
  </si>
  <si>
    <t>Enterobacter</t>
  </si>
  <si>
    <t>Enterococcus</t>
  </si>
  <si>
    <t>Escherichia</t>
  </si>
  <si>
    <t>Eubacterium</t>
  </si>
  <si>
    <t>Fibrobacter</t>
  </si>
  <si>
    <t>Fusobacterium</t>
  </si>
  <si>
    <t>Kandleria</t>
  </si>
  <si>
    <t>Lachnobacterium</t>
  </si>
  <si>
    <t>Lachnoclostridium</t>
  </si>
  <si>
    <t>Lachnospira</t>
  </si>
  <si>
    <t>Lactobacillus</t>
  </si>
  <si>
    <t>Lactococcus</t>
  </si>
  <si>
    <t>Megamonas</t>
  </si>
  <si>
    <t>Megasphaera</t>
  </si>
  <si>
    <t>Methanobrevibacter</t>
  </si>
  <si>
    <t>Methanomicrobium</t>
  </si>
  <si>
    <t>Methanosarcina</t>
  </si>
  <si>
    <t>Micrococcus</t>
  </si>
  <si>
    <t>Mitsuokella</t>
  </si>
  <si>
    <t>Morganella</t>
  </si>
  <si>
    <t>Olsenella</t>
  </si>
  <si>
    <t>Oribacterium</t>
  </si>
  <si>
    <t>Oscillibacter</t>
  </si>
  <si>
    <t>Pediococcus</t>
  </si>
  <si>
    <t>Peptostreptococcus</t>
  </si>
  <si>
    <t>Prevotella</t>
  </si>
  <si>
    <t>Propionibacterium</t>
  </si>
  <si>
    <t>Proteiniclasticum</t>
  </si>
  <si>
    <t>Proteus</t>
  </si>
  <si>
    <t>Pseudobutyrivibrio</t>
  </si>
  <si>
    <t>Quinella</t>
  </si>
  <si>
    <t>Ruminobacter</t>
  </si>
  <si>
    <t>Ruminococcus</t>
  </si>
  <si>
    <t>Sarcina</t>
  </si>
  <si>
    <t>Selenomonas</t>
  </si>
  <si>
    <t>Sharpea</t>
  </si>
  <si>
    <t>Shigella</t>
  </si>
  <si>
    <t>Staphylococcus</t>
  </si>
  <si>
    <t>Streptococcus</t>
  </si>
  <si>
    <t>Succiniclasticum</t>
  </si>
  <si>
    <t>Succinivibrio</t>
  </si>
  <si>
    <t>Treponema</t>
  </si>
  <si>
    <t>*Percent of Total variance after accounting for fixed effects</t>
  </si>
  <si>
    <t>Batch.Shelf</t>
  </si>
  <si>
    <t>Animal Variance</t>
  </si>
  <si>
    <t>Residual Variance</t>
  </si>
  <si>
    <t>Repeatability</t>
  </si>
  <si>
    <t>NumDF</t>
  </si>
  <si>
    <t>DenDF</t>
  </si>
  <si>
    <t>F-inc</t>
  </si>
  <si>
    <t>F-con</t>
  </si>
  <si>
    <t>%Var-con</t>
  </si>
  <si>
    <t>P-val-con</t>
  </si>
  <si>
    <t>Est</t>
  </si>
  <si>
    <t>StdErr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</si>
</sst>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17" xfId="0" applyNumberFormat="1" applyBorder="1" applyAlignment="1">
      <alignment horizontal="center"/>
    </xf>
    <xf numFmtId="11" fontId="0" fillId="0" borderId="12" xfId="0" applyNumberFormat="1" applyBorder="1" applyAlignment="1">
      <alignment horizontal="center"/>
    </xf>
    <xf numFmtId="11" fontId="0" fillId="0" borderId="8" xfId="0" applyNumberFormat="1" applyBorder="1" applyAlignment="1">
      <alignment horizontal="center"/>
    </xf>
    <xf numFmtId="11" fontId="0" fillId="0" borderId="10" xfId="0" applyNumberFormat="1" applyBorder="1" applyAlignment="1">
      <alignment horizontal="center"/>
    </xf>
    <xf numFmtId="11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21" xfId="0" applyBorder="1"/>
    <xf numFmtId="0" fontId="0" fillId="0" borderId="22" xfId="0" applyBorder="1"/>
    <xf numFmtId="2" fontId="0" fillId="0" borderId="17" xfId="0" applyNumberFormat="1" applyBorder="1" applyAlignment="1">
      <alignment horizontal="center"/>
    </xf>
    <xf numFmtId="2" fontId="0" fillId="0" borderId="0" xfId="0" applyNumberFormat="1"/>
    <xf numFmtId="164" fontId="0" fillId="0" borderId="5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17" xfId="0" applyNumberFormat="1" applyBorder="1" applyAlignment="1">
      <alignment horizontal="center"/>
    </xf>
    <xf numFmtId="164" fontId="0" fillId="0" borderId="12" xfId="0" applyNumberFormat="1" applyBorder="1" applyAlignment="1">
      <alignment horizontal="center"/>
    </xf>
    <xf numFmtId="164" fontId="0" fillId="0" borderId="0" xfId="0" applyNumberFormat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1" fontId="0" fillId="0" borderId="25" xfId="0" applyNumberFormat="1" applyBorder="1" applyAlignment="1">
      <alignment horizontal="center"/>
    </xf>
    <xf numFmtId="11" fontId="0" fillId="0" borderId="26" xfId="0" applyNumberFormat="1" applyBorder="1" applyAlignment="1">
      <alignment horizontal="center"/>
    </xf>
    <xf numFmtId="164" fontId="0" fillId="0" borderId="2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2" borderId="6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2" fontId="0" fillId="3" borderId="11" xfId="0" applyNumberFormat="1" applyFill="1" applyBorder="1" applyAlignment="1">
      <alignment horizontal="center"/>
    </xf>
    <xf numFmtId="2" fontId="0" fillId="4" borderId="11" xfId="0" applyNumberFormat="1" applyFill="1" applyBorder="1" applyAlignment="1">
      <alignment horizontal="center"/>
    </xf>
    <xf numFmtId="2" fontId="0" fillId="5" borderId="11" xfId="0" applyNumberFormat="1" applyFill="1" applyBorder="1" applyAlignment="1">
      <alignment horizontal="center"/>
    </xf>
    <xf numFmtId="2" fontId="0" fillId="6" borderId="11" xfId="0" applyNumberFormat="1" applyFill="1" applyBorder="1" applyAlignment="1">
      <alignment horizontal="center"/>
    </xf>
    <xf numFmtId="2" fontId="0" fillId="7" borderId="11" xfId="0" applyNumberFormat="1" applyFill="1" applyBorder="1" applyAlignment="1">
      <alignment horizontal="center"/>
    </xf>
    <xf numFmtId="2" fontId="0" fillId="8" borderId="11" xfId="0" applyNumberFormat="1" applyFill="1" applyBorder="1" applyAlignment="1">
      <alignment horizontal="center"/>
    </xf>
    <xf numFmtId="2" fontId="0" fillId="4" borderId="19" xfId="0" applyNumberFormat="1" applyFill="1" applyBorder="1" applyAlignment="1">
      <alignment horizontal="center"/>
    </xf>
    <xf numFmtId="2" fontId="0" fillId="9" borderId="11" xfId="0" applyNumberFormat="1" applyFill="1" applyBorder="1" applyAlignment="1">
      <alignment horizontal="center"/>
    </xf>
    <xf numFmtId="2" fontId="0" fillId="7" borderId="9" xfId="0" applyNumberFormat="1" applyFill="1" applyBorder="1" applyAlignment="1">
      <alignment horizontal="center"/>
    </xf>
    <xf numFmtId="2" fontId="0" fillId="10" borderId="11" xfId="0" applyNumberFormat="1" applyFill="1" applyBorder="1" applyAlignment="1">
      <alignment horizontal="center"/>
    </xf>
    <xf numFmtId="2" fontId="0" fillId="4" borderId="6" xfId="0" applyNumberFormat="1" applyFill="1" applyBorder="1" applyAlignment="1">
      <alignment horizontal="center"/>
    </xf>
    <xf numFmtId="2" fontId="0" fillId="3" borderId="9" xfId="0" applyNumberFormat="1" applyFill="1" applyBorder="1" applyAlignment="1">
      <alignment horizontal="center"/>
    </xf>
    <xf numFmtId="2" fontId="0" fillId="5" borderId="6" xfId="0" applyNumberFormat="1" applyFill="1" applyBorder="1" applyAlignment="1">
      <alignment horizontal="center"/>
    </xf>
    <xf numFmtId="2" fontId="0" fillId="10" borderId="9" xfId="0" applyNumberFormat="1" applyFill="1" applyBorder="1" applyAlignment="1">
      <alignment horizontal="center"/>
    </xf>
    <xf numFmtId="2" fontId="0" fillId="5" borderId="19" xfId="0" applyNumberFormat="1" applyFill="1" applyBorder="1" applyAlignment="1">
      <alignment horizontal="center"/>
    </xf>
    <xf numFmtId="2" fontId="0" fillId="5" borderId="9" xfId="0" applyNumberFormat="1" applyFill="1" applyBorder="1" applyAlignment="1">
      <alignment horizontal="center"/>
    </xf>
    <xf numFmtId="164" fontId="0" fillId="2" borderId="17" xfId="0" applyNumberFormat="1" applyFill="1" applyBorder="1" applyAlignment="1">
      <alignment horizontal="center"/>
    </xf>
    <xf numFmtId="164" fontId="0" fillId="3" borderId="17" xfId="0" applyNumberFormat="1" applyFill="1" applyBorder="1" applyAlignment="1">
      <alignment horizontal="center"/>
    </xf>
    <xf numFmtId="164" fontId="0" fillId="4" borderId="17" xfId="0" applyNumberFormat="1" applyFill="1" applyBorder="1" applyAlignment="1">
      <alignment horizontal="center"/>
    </xf>
    <xf numFmtId="164" fontId="0" fillId="5" borderId="17" xfId="0" applyNumberFormat="1" applyFill="1" applyBorder="1" applyAlignment="1">
      <alignment horizontal="center"/>
    </xf>
    <xf numFmtId="164" fontId="0" fillId="7" borderId="8" xfId="0" applyNumberFormat="1" applyFill="1" applyBorder="1" applyAlignment="1">
      <alignment horizontal="center"/>
    </xf>
    <xf numFmtId="164" fontId="0" fillId="2" borderId="25" xfId="0" applyNumberFormat="1" applyFill="1" applyBorder="1" applyAlignment="1">
      <alignment horizontal="center"/>
    </xf>
    <xf numFmtId="164" fontId="0" fillId="3" borderId="8" xfId="0" applyNumberFormat="1" applyFill="1" applyBorder="1" applyAlignment="1">
      <alignment horizontal="center"/>
    </xf>
    <xf numFmtId="2" fontId="0" fillId="3" borderId="17" xfId="0" applyNumberFormat="1" applyFill="1" applyBorder="1" applyAlignment="1">
      <alignment horizontal="center"/>
    </xf>
    <xf numFmtId="2" fontId="0" fillId="7" borderId="8" xfId="0" applyNumberFormat="1" applyFill="1" applyBorder="1" applyAlignment="1">
      <alignment horizontal="center"/>
    </xf>
    <xf numFmtId="2" fontId="0" fillId="2" borderId="25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2" fontId="0" fillId="4" borderId="17" xfId="0" applyNumberFormat="1" applyFill="1" applyBorder="1" applyAlignment="1">
      <alignment horizontal="center"/>
    </xf>
    <xf numFmtId="2" fontId="0" fillId="5" borderId="17" xfId="0" applyNumberFormat="1" applyFill="1" applyBorder="1" applyAlignment="1">
      <alignment horizontal="center"/>
    </xf>
    <xf numFmtId="2" fontId="0" fillId="3" borderId="8" xfId="0" applyNumberFormat="1" applyFill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2" fontId="0" fillId="5" borderId="16" xfId="0" applyNumberFormat="1" applyFill="1" applyBorder="1" applyAlignment="1">
      <alignment horizontal="center"/>
    </xf>
    <xf numFmtId="2" fontId="0" fillId="3" borderId="24" xfId="0" applyNumberFormat="1" applyFill="1" applyBorder="1" applyAlignment="1">
      <alignment horizontal="center"/>
    </xf>
    <xf numFmtId="2" fontId="0" fillId="4" borderId="20" xfId="0" applyNumberFormat="1" applyFill="1" applyBorder="1" applyAlignment="1">
      <alignment horizontal="center"/>
    </xf>
    <xf numFmtId="2" fontId="0" fillId="2" borderId="16" xfId="0" applyNumberFormat="1" applyFill="1" applyBorder="1" applyAlignment="1">
      <alignment horizontal="center"/>
    </xf>
    <xf numFmtId="2" fontId="0" fillId="4" borderId="16" xfId="0" applyNumberFormat="1" applyFill="1" applyBorder="1" applyAlignment="1">
      <alignment horizontal="center"/>
    </xf>
    <xf numFmtId="2" fontId="0" fillId="8" borderId="16" xfId="0" applyNumberFormat="1" applyFill="1" applyBorder="1" applyAlignment="1">
      <alignment horizontal="center"/>
    </xf>
    <xf numFmtId="2" fontId="0" fillId="6" borderId="16" xfId="0" applyNumberFormat="1" applyFill="1" applyBorder="1" applyAlignment="1">
      <alignment horizontal="center"/>
    </xf>
    <xf numFmtId="2" fontId="0" fillId="3" borderId="16" xfId="0" applyNumberFormat="1" applyFill="1" applyBorder="1" applyAlignment="1">
      <alignment horizontal="center"/>
    </xf>
    <xf numFmtId="2" fontId="0" fillId="7" borderId="16" xfId="0" applyNumberFormat="1" applyFill="1" applyBorder="1" applyAlignment="1">
      <alignment horizontal="center"/>
    </xf>
    <xf numFmtId="2" fontId="0" fillId="9" borderId="16" xfId="0" applyNumberForma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0" fontId="0" fillId="4" borderId="0" xfId="0" quotePrefix="1" applyFill="1" applyAlignment="1">
      <alignment horizontal="center"/>
    </xf>
    <xf numFmtId="0" fontId="0" fillId="5" borderId="0" xfId="0" quotePrefix="1" applyFill="1" applyAlignment="1">
      <alignment horizontal="center"/>
    </xf>
    <xf numFmtId="0" fontId="0" fillId="6" borderId="0" xfId="0" quotePrefix="1" applyFill="1" applyAlignment="1">
      <alignment horizontal="center"/>
    </xf>
    <xf numFmtId="0" fontId="0" fillId="7" borderId="0" xfId="0" quotePrefix="1" applyFill="1" applyAlignment="1">
      <alignment horizontal="center"/>
    </xf>
    <xf numFmtId="0" fontId="0" fillId="10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0" borderId="3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9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33687-B13E-4B2A-A568-0F174E164C1C}">
  <dimension ref="A1:L75"/>
  <sheetViews>
    <sheetView tabSelected="1" zoomScale="75" zoomScaleNormal="145" workbookViewId="0"/>
  </sheetViews>
  <sheetFormatPr defaultRowHeight="14.5" x14ac:dyDescent="0.35"/>
  <cols>
    <col min="1" max="1" width="10.1796875" bestFit="1" customWidth="1"/>
    <col min="2" max="2" width="9.1796875" bestFit="1" customWidth="1"/>
    <col min="3" max="3" width="19.453125" bestFit="1" customWidth="1"/>
    <col min="4" max="4" width="10" bestFit="1" customWidth="1"/>
    <col min="5" max="5" width="7.26953125" bestFit="1" customWidth="1"/>
    <col min="6" max="6" width="11" bestFit="1" customWidth="1"/>
    <col min="7" max="7" width="10.453125" bestFit="1" customWidth="1"/>
    <col min="8" max="8" width="6.26953125" bestFit="1" customWidth="1"/>
    <col min="9" max="10" width="5.1796875" bestFit="1" customWidth="1"/>
    <col min="11" max="11" width="5.81640625" bestFit="1" customWidth="1"/>
    <col min="12" max="12" width="14" style="33" bestFit="1" customWidth="1"/>
  </cols>
  <sheetData>
    <row r="1" spans="1:12" x14ac:dyDescent="0.35">
      <c r="C1" s="111" t="s">
        <v>0</v>
      </c>
      <c r="D1" s="111"/>
      <c r="E1" s="111"/>
      <c r="F1" s="111"/>
      <c r="G1" s="111"/>
      <c r="H1" s="111"/>
      <c r="I1" s="111"/>
      <c r="J1" s="111"/>
      <c r="K1" s="111"/>
      <c r="L1" s="111"/>
    </row>
    <row r="2" spans="1:12" ht="15" thickBot="1" x14ac:dyDescent="0.4">
      <c r="A2" s="4" t="s">
        <v>1</v>
      </c>
      <c r="L2"/>
    </row>
    <row r="3" spans="1:12" x14ac:dyDescent="0.35">
      <c r="A3" s="94" t="s">
        <v>2</v>
      </c>
      <c r="C3" s="104" t="s">
        <v>3</v>
      </c>
      <c r="D3" s="106" t="s">
        <v>4</v>
      </c>
      <c r="E3" s="107"/>
      <c r="F3" s="107"/>
      <c r="G3" s="107"/>
      <c r="H3" s="107"/>
      <c r="I3" s="107"/>
      <c r="J3" s="107"/>
      <c r="K3" s="108"/>
      <c r="L3" s="109" t="s">
        <v>5</v>
      </c>
    </row>
    <row r="4" spans="1:12" ht="15" thickBot="1" x14ac:dyDescent="0.4">
      <c r="A4" s="95" t="s">
        <v>6</v>
      </c>
      <c r="C4" s="105"/>
      <c r="D4" s="82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81" t="s">
        <v>14</v>
      </c>
      <c r="L4" s="110"/>
    </row>
    <row r="5" spans="1:12" x14ac:dyDescent="0.35">
      <c r="A5" s="96" t="s">
        <v>15</v>
      </c>
      <c r="C5" s="2" t="s">
        <v>16</v>
      </c>
      <c r="D5" s="83">
        <v>3.7364804062612778</v>
      </c>
      <c r="E5" s="49">
        <v>3.789419413971884</v>
      </c>
      <c r="F5" s="49">
        <v>4.079820210344753</v>
      </c>
      <c r="G5" s="56">
        <v>13.943508614616018</v>
      </c>
      <c r="H5" s="64">
        <v>16.439876015582634</v>
      </c>
      <c r="I5" s="29">
        <v>6.872320613094951E-2</v>
      </c>
      <c r="J5" s="29">
        <v>9.2280855294779585E-3</v>
      </c>
      <c r="K5" s="29">
        <v>1.7561666750987026E-2</v>
      </c>
      <c r="L5" s="80">
        <v>0</v>
      </c>
    </row>
    <row r="6" spans="1:12" x14ac:dyDescent="0.35">
      <c r="A6" s="97" t="s">
        <v>17</v>
      </c>
      <c r="C6" s="1" t="s">
        <v>18</v>
      </c>
      <c r="D6" s="84">
        <v>15.184083755065137</v>
      </c>
      <c r="E6" s="53">
        <v>22.66712075508417</v>
      </c>
      <c r="F6" s="50">
        <v>6.6575239224843541</v>
      </c>
      <c r="G6" s="50">
        <v>7.254292356384628</v>
      </c>
      <c r="H6" s="10">
        <v>10.357860253551209</v>
      </c>
      <c r="I6" s="10">
        <v>0.1439815703590086</v>
      </c>
      <c r="J6" s="10">
        <v>5.0290312257128544E-2</v>
      </c>
      <c r="K6" s="10">
        <v>0.29809159914362393</v>
      </c>
      <c r="L6" s="73">
        <v>8.43</v>
      </c>
    </row>
    <row r="7" spans="1:12" ht="15" thickBot="1" x14ac:dyDescent="0.4">
      <c r="A7" s="98" t="s">
        <v>19</v>
      </c>
      <c r="C7" s="3" t="s">
        <v>20</v>
      </c>
      <c r="D7" s="85">
        <v>8.7700783948248322</v>
      </c>
      <c r="E7" s="58">
        <v>28.267643112192676</v>
      </c>
      <c r="F7" s="63">
        <v>33.997715215856992</v>
      </c>
      <c r="G7" s="61">
        <v>7.6575034603878711</v>
      </c>
      <c r="H7" s="7">
        <v>10.231178038989096</v>
      </c>
      <c r="I7" s="7">
        <v>0.42317679086442128</v>
      </c>
      <c r="J7" s="7">
        <v>6.946977196553572E-3</v>
      </c>
      <c r="K7" s="7">
        <v>8.5018631742705963E-2</v>
      </c>
      <c r="L7" s="74">
        <v>29.56</v>
      </c>
    </row>
    <row r="8" spans="1:12" x14ac:dyDescent="0.35">
      <c r="A8" s="99" t="s">
        <v>21</v>
      </c>
      <c r="C8" s="2" t="s">
        <v>22</v>
      </c>
      <c r="D8" s="86">
        <v>12.428208934919283</v>
      </c>
      <c r="E8" s="56">
        <v>14.567623937108943</v>
      </c>
      <c r="F8" s="49">
        <v>1.1904280962577007</v>
      </c>
      <c r="G8" s="29">
        <v>4.8001371467756293</v>
      </c>
      <c r="H8" s="29">
        <v>9.6043012416354046</v>
      </c>
      <c r="I8" s="29">
        <v>2.2793321556779933E-2</v>
      </c>
      <c r="J8" s="29">
        <v>9.93219022853431E-3</v>
      </c>
      <c r="K8" s="29">
        <v>8.3222370172997273E-3</v>
      </c>
      <c r="L8" s="75">
        <v>4.03</v>
      </c>
    </row>
    <row r="9" spans="1:12" x14ac:dyDescent="0.35">
      <c r="A9" s="100" t="s">
        <v>23</v>
      </c>
      <c r="C9" s="1" t="s">
        <v>24</v>
      </c>
      <c r="D9" s="84">
        <v>16.782694332190029</v>
      </c>
      <c r="E9" s="53">
        <v>23.018347958517658</v>
      </c>
      <c r="F9" s="47">
        <v>1.624513492053159</v>
      </c>
      <c r="G9" s="50">
        <v>6.2831295497915001</v>
      </c>
      <c r="H9" s="10">
        <v>9.9595604346837128</v>
      </c>
      <c r="I9" s="10">
        <v>0.36941992611601027</v>
      </c>
      <c r="J9" s="10">
        <v>0.12828218492371146</v>
      </c>
      <c r="K9" s="10">
        <v>0.32419806286623221</v>
      </c>
      <c r="L9" s="73">
        <v>8</v>
      </c>
    </row>
    <row r="10" spans="1:12" x14ac:dyDescent="0.35">
      <c r="A10" s="101" t="s">
        <v>25</v>
      </c>
      <c r="C10" s="1" t="s">
        <v>26</v>
      </c>
      <c r="D10" s="87">
        <v>4.5297905141924328</v>
      </c>
      <c r="E10" s="47">
        <v>4.7427293064877034</v>
      </c>
      <c r="F10" s="47">
        <v>0.80376464122555724</v>
      </c>
      <c r="G10" s="10">
        <v>5.1289712180061624</v>
      </c>
      <c r="H10" s="10">
        <v>10.073562940539826</v>
      </c>
      <c r="I10" s="10">
        <v>6.1377785138772012E-2</v>
      </c>
      <c r="J10" s="10">
        <v>0.12205044751829597</v>
      </c>
      <c r="K10" s="10">
        <v>2.9067576733021738E-2</v>
      </c>
      <c r="L10" s="32">
        <v>2.86</v>
      </c>
    </row>
    <row r="11" spans="1:12" x14ac:dyDescent="0.35">
      <c r="A11" s="102" t="s">
        <v>27</v>
      </c>
      <c r="C11" s="2" t="s">
        <v>28</v>
      </c>
      <c r="D11" s="88">
        <v>10.098075942837148</v>
      </c>
      <c r="E11" s="53">
        <v>23.942887209413566</v>
      </c>
      <c r="F11" s="47">
        <v>1.0949905975762619</v>
      </c>
      <c r="G11" s="50">
        <v>5.9186312543519364</v>
      </c>
      <c r="H11" s="10">
        <v>10.076077298978225</v>
      </c>
      <c r="I11" s="10">
        <v>0.52942181066053529</v>
      </c>
      <c r="J11" s="10">
        <v>0.10159467353638707</v>
      </c>
      <c r="K11" s="10">
        <v>0.34796546721719279</v>
      </c>
      <c r="L11" s="73">
        <v>8.68</v>
      </c>
    </row>
    <row r="12" spans="1:12" x14ac:dyDescent="0.35">
      <c r="A12" s="4" t="s">
        <v>29</v>
      </c>
      <c r="C12" s="1" t="s">
        <v>30</v>
      </c>
      <c r="D12" s="88">
        <v>12.074214349066326</v>
      </c>
      <c r="E12" s="51">
        <v>10.584482806860462</v>
      </c>
      <c r="F12" s="47">
        <v>2.2465360297744374</v>
      </c>
      <c r="G12" s="10">
        <v>5.3615500269495904</v>
      </c>
      <c r="H12" s="10">
        <v>10.539168820100409</v>
      </c>
      <c r="I12" s="10">
        <v>9.4893541308338492E-2</v>
      </c>
      <c r="J12" s="10">
        <v>3.7557274844113309E-3</v>
      </c>
      <c r="K12" s="10">
        <v>0.20831266739410603</v>
      </c>
      <c r="L12" s="32">
        <v>1.48</v>
      </c>
    </row>
    <row r="13" spans="1:12" x14ac:dyDescent="0.35">
      <c r="C13" s="1" t="s">
        <v>31</v>
      </c>
      <c r="D13" s="89">
        <v>43.76188860637896</v>
      </c>
      <c r="E13" s="52">
        <v>17.14062906160645</v>
      </c>
      <c r="F13" s="10">
        <v>0.67976459695388014</v>
      </c>
      <c r="G13" s="10">
        <v>5.2856532269554002</v>
      </c>
      <c r="H13" s="10">
        <v>10.956920807495829</v>
      </c>
      <c r="I13" s="10">
        <v>0.50638192956169448</v>
      </c>
      <c r="J13" s="10">
        <v>3.6256843479187673E-3</v>
      </c>
      <c r="K13" s="10">
        <v>0.29708364600787851</v>
      </c>
      <c r="L13" s="73">
        <v>6.1</v>
      </c>
    </row>
    <row r="14" spans="1:12" x14ac:dyDescent="0.35">
      <c r="C14" s="1" t="s">
        <v>32</v>
      </c>
      <c r="D14" s="88">
        <v>12.599288678126852</v>
      </c>
      <c r="E14" s="52">
        <v>18.22426310253713</v>
      </c>
      <c r="F14" s="47">
        <v>0.75962498030359704</v>
      </c>
      <c r="G14" s="10">
        <v>5.2487253095676811</v>
      </c>
      <c r="H14" s="10">
        <v>11.078765061889184</v>
      </c>
      <c r="I14" s="10">
        <v>0.24577801776304309</v>
      </c>
      <c r="J14" s="10">
        <v>2.1321203937318955E-2</v>
      </c>
      <c r="K14" s="47">
        <v>0.74357930685303719</v>
      </c>
      <c r="L14" s="73">
        <v>7.7299999999999995</v>
      </c>
    </row>
    <row r="15" spans="1:12" x14ac:dyDescent="0.35">
      <c r="C15" s="1" t="s">
        <v>33</v>
      </c>
      <c r="D15" s="90">
        <v>24.936296536456616</v>
      </c>
      <c r="E15" s="52">
        <v>17.748695137942562</v>
      </c>
      <c r="F15" s="47">
        <v>4.204323751682038</v>
      </c>
      <c r="G15" s="10">
        <v>5.5984146082525443</v>
      </c>
      <c r="H15" s="10">
        <v>11.093680450760491</v>
      </c>
      <c r="I15" s="10">
        <v>0.27475899576059337</v>
      </c>
      <c r="J15" s="47">
        <v>0.62589413447782238</v>
      </c>
      <c r="K15" s="10">
        <v>6.2532569046380715E-2</v>
      </c>
      <c r="L15" s="32">
        <v>3.11</v>
      </c>
    </row>
    <row r="16" spans="1:12" x14ac:dyDescent="0.35">
      <c r="C16" s="1" t="s">
        <v>34</v>
      </c>
      <c r="D16" s="88">
        <v>12.14226792950428</v>
      </c>
      <c r="E16" s="51">
        <v>13.704717262307952</v>
      </c>
      <c r="F16" s="47">
        <v>1.9114009444569313</v>
      </c>
      <c r="G16" s="50">
        <v>5.9721066659145672</v>
      </c>
      <c r="H16" s="10">
        <v>10.176203710823795</v>
      </c>
      <c r="I16" s="47">
        <v>1.0607168983174931</v>
      </c>
      <c r="J16" s="10">
        <v>8.2712985938793171E-2</v>
      </c>
      <c r="K16" s="10">
        <v>1.827193202841304E-2</v>
      </c>
      <c r="L16" s="32">
        <v>2.1999999999999997</v>
      </c>
    </row>
    <row r="17" spans="3:12" x14ac:dyDescent="0.35">
      <c r="C17" s="1" t="s">
        <v>35</v>
      </c>
      <c r="D17" s="91">
        <v>8.4022594937888666</v>
      </c>
      <c r="E17" s="52">
        <v>19.592670077886719</v>
      </c>
      <c r="F17" s="47">
        <v>1.4710601428836956</v>
      </c>
      <c r="G17" s="50">
        <v>8.6386573058358849</v>
      </c>
      <c r="H17" s="10">
        <v>9.7046949471742412</v>
      </c>
      <c r="I17" s="10">
        <v>0.48009310896659496</v>
      </c>
      <c r="J17" s="10">
        <v>0</v>
      </c>
      <c r="K17" s="47">
        <v>0.50963410611880589</v>
      </c>
      <c r="L17" s="76">
        <v>3.8699999999999997</v>
      </c>
    </row>
    <row r="18" spans="3:12" x14ac:dyDescent="0.35">
      <c r="C18" s="1" t="s">
        <v>36</v>
      </c>
      <c r="D18" s="90">
        <v>24.162537368442592</v>
      </c>
      <c r="E18" s="52">
        <v>19.989483173076916</v>
      </c>
      <c r="F18" s="47">
        <v>1.3513966667784594</v>
      </c>
      <c r="G18" s="50">
        <v>6.0225669957686856</v>
      </c>
      <c r="H18" s="10">
        <v>9.6053627777685779</v>
      </c>
      <c r="I18" s="10">
        <v>3.6876294216092731E-2</v>
      </c>
      <c r="J18" s="10">
        <v>1.5285432982359293E-2</v>
      </c>
      <c r="K18" s="10">
        <v>0.26620442023153057</v>
      </c>
      <c r="L18" s="76">
        <v>4.2</v>
      </c>
    </row>
    <row r="19" spans="3:12" x14ac:dyDescent="0.35">
      <c r="C19" s="1" t="s">
        <v>37</v>
      </c>
      <c r="D19" s="90">
        <v>21.344423190660656</v>
      </c>
      <c r="E19" s="52">
        <v>17.508339151345897</v>
      </c>
      <c r="F19" s="47">
        <v>1.5974098590087471</v>
      </c>
      <c r="G19" s="10">
        <v>5.1351081862598402</v>
      </c>
      <c r="H19" s="10">
        <v>9.3267411341024236</v>
      </c>
      <c r="I19" s="10">
        <v>0.21643980568514243</v>
      </c>
      <c r="J19" s="10">
        <v>5.5855179423314194E-2</v>
      </c>
      <c r="K19" s="10">
        <v>0.1818889110847155</v>
      </c>
      <c r="L19" s="76">
        <v>4.49</v>
      </c>
    </row>
    <row r="20" spans="3:12" x14ac:dyDescent="0.35">
      <c r="C20" s="1" t="s">
        <v>38</v>
      </c>
      <c r="D20" s="90">
        <v>23.024512491189597</v>
      </c>
      <c r="E20" s="59">
        <v>37.926534746026796</v>
      </c>
      <c r="F20" s="47">
        <v>1.0874020654973893</v>
      </c>
      <c r="G20" s="50">
        <v>5.9861195527725624</v>
      </c>
      <c r="H20" s="10">
        <v>9.5356964553170336</v>
      </c>
      <c r="I20" s="10">
        <v>0.28473640311773574</v>
      </c>
      <c r="J20" s="10">
        <v>3.563629053627837E-2</v>
      </c>
      <c r="K20" s="10">
        <v>8.3376758728492817E-2</v>
      </c>
      <c r="L20" s="73">
        <v>5.65</v>
      </c>
    </row>
    <row r="21" spans="3:12" x14ac:dyDescent="0.35">
      <c r="C21" s="1" t="s">
        <v>39</v>
      </c>
      <c r="D21" s="84">
        <v>16.597284760335086</v>
      </c>
      <c r="E21" s="50">
        <v>7.6735899887025338</v>
      </c>
      <c r="F21" s="47">
        <v>1.1355166820114837</v>
      </c>
      <c r="G21" s="50">
        <v>6.9456090334842679</v>
      </c>
      <c r="H21" s="10">
        <v>10.842853945709319</v>
      </c>
      <c r="I21" s="10">
        <v>0.55989735215210557</v>
      </c>
      <c r="J21" s="10">
        <v>9.2858270422935263E-4</v>
      </c>
      <c r="K21" s="10">
        <v>6.4112153527307036E-3</v>
      </c>
      <c r="L21" s="76">
        <v>4.4799999999999995</v>
      </c>
    </row>
    <row r="22" spans="3:12" x14ac:dyDescent="0.35">
      <c r="C22" s="1" t="s">
        <v>40</v>
      </c>
      <c r="D22" s="92">
        <v>26.542615068924025</v>
      </c>
      <c r="E22" s="52">
        <v>18.356723653993367</v>
      </c>
      <c r="F22" s="47">
        <v>1.2513422130791541</v>
      </c>
      <c r="G22" s="10">
        <v>4.8410785837527897</v>
      </c>
      <c r="H22" s="10">
        <v>9.9714238610760013</v>
      </c>
      <c r="I22" s="10">
        <v>7.8762361315043439E-2</v>
      </c>
      <c r="J22" s="10">
        <v>9.2386433976354709E-4</v>
      </c>
      <c r="K22" s="10">
        <v>0.28486942582022223</v>
      </c>
      <c r="L22" s="32">
        <v>1.4000000000000001</v>
      </c>
    </row>
    <row r="23" spans="3:12" x14ac:dyDescent="0.35">
      <c r="C23" s="1" t="s">
        <v>41</v>
      </c>
      <c r="D23" s="88">
        <v>14.187528367393853</v>
      </c>
      <c r="E23" s="59">
        <v>31.485276669183481</v>
      </c>
      <c r="F23" s="47">
        <v>0.87560317703063717</v>
      </c>
      <c r="G23" s="50">
        <v>6.0732775786539239</v>
      </c>
      <c r="H23" s="10">
        <v>10.207308111959733</v>
      </c>
      <c r="I23" s="10">
        <v>0.16058422068860878</v>
      </c>
      <c r="J23" s="10">
        <v>3.6471725294973112E-3</v>
      </c>
      <c r="K23" s="47">
        <v>0.51742258872988778</v>
      </c>
      <c r="L23" s="73">
        <v>9.93</v>
      </c>
    </row>
    <row r="24" spans="3:12" x14ac:dyDescent="0.35">
      <c r="C24" s="1" t="s">
        <v>42</v>
      </c>
      <c r="D24" s="90">
        <v>20.444260069392062</v>
      </c>
      <c r="E24" s="52">
        <v>16.862448883911128</v>
      </c>
      <c r="F24" s="47">
        <v>2.3055881203595252</v>
      </c>
      <c r="G24" s="50">
        <v>8.7260273972602835</v>
      </c>
      <c r="H24" s="10">
        <v>8.9344782652277068</v>
      </c>
      <c r="I24" s="10">
        <v>0.40915901494485984</v>
      </c>
      <c r="J24" s="10">
        <v>5.4977276059187119E-3</v>
      </c>
      <c r="K24" s="10">
        <v>0.14357198657178882</v>
      </c>
      <c r="L24" s="76">
        <v>3.9600000000000004</v>
      </c>
    </row>
    <row r="25" spans="3:12" x14ac:dyDescent="0.35">
      <c r="C25" s="1" t="s">
        <v>43</v>
      </c>
      <c r="D25" s="90">
        <v>21.601835664335667</v>
      </c>
      <c r="E25" s="54">
        <v>26.089388078482546</v>
      </c>
      <c r="F25" s="47">
        <v>1.6556932917901279</v>
      </c>
      <c r="G25" s="50">
        <v>6.4539645782409227</v>
      </c>
      <c r="H25" s="10">
        <v>9.8397314326798444</v>
      </c>
      <c r="I25" s="10">
        <v>0.15997605036905949</v>
      </c>
      <c r="J25" s="10">
        <v>3.8446751249521238E-2</v>
      </c>
      <c r="K25" s="10">
        <v>0.16689276895600624</v>
      </c>
      <c r="L25" s="77">
        <v>13.950000000000001</v>
      </c>
    </row>
    <row r="26" spans="3:12" x14ac:dyDescent="0.35">
      <c r="C26" s="1" t="s">
        <v>44</v>
      </c>
      <c r="D26" s="92">
        <v>25.096281523613772</v>
      </c>
      <c r="E26" s="52">
        <v>19.550307750282624</v>
      </c>
      <c r="F26" s="47">
        <v>2.4714743931325556</v>
      </c>
      <c r="G26" s="10">
        <v>5.2658472194623496</v>
      </c>
      <c r="H26" s="10">
        <v>9.2070123336399199</v>
      </c>
      <c r="I26" s="10">
        <v>4.3438389883676543E-2</v>
      </c>
      <c r="J26" s="10">
        <v>0</v>
      </c>
      <c r="K26" s="10">
        <v>0.29177119109397021</v>
      </c>
      <c r="L26" s="32">
        <v>1.1299999999999999</v>
      </c>
    </row>
    <row r="27" spans="3:12" x14ac:dyDescent="0.35">
      <c r="C27" s="1" t="s">
        <v>45</v>
      </c>
      <c r="D27" s="88">
        <v>14.669198341636758</v>
      </c>
      <c r="E27" s="50">
        <v>7.8798923891347687</v>
      </c>
      <c r="F27" s="47">
        <v>1.306382863925748</v>
      </c>
      <c r="G27" s="50">
        <v>6.9012292159028927</v>
      </c>
      <c r="H27" s="10">
        <v>10.846998563853894</v>
      </c>
      <c r="I27" s="10">
        <v>5.3352303041076521E-2</v>
      </c>
      <c r="J27" s="10">
        <v>0.33685786469542789</v>
      </c>
      <c r="K27" s="10">
        <v>7.5653593005320374E-3</v>
      </c>
      <c r="L27" s="76">
        <v>4.53</v>
      </c>
    </row>
    <row r="28" spans="3:12" x14ac:dyDescent="0.35">
      <c r="C28" s="1" t="s">
        <v>46</v>
      </c>
      <c r="D28" s="84">
        <v>19.162674329041462</v>
      </c>
      <c r="E28" s="51">
        <v>11.737076230210253</v>
      </c>
      <c r="F28" s="47">
        <v>1.1874627127270498</v>
      </c>
      <c r="G28" s="10">
        <v>4.9425861208187705</v>
      </c>
      <c r="H28" s="10">
        <v>9.1247444671584628</v>
      </c>
      <c r="I28" s="10">
        <v>5.4292436206382355E-2</v>
      </c>
      <c r="J28" s="10">
        <v>3.5313612039211684E-2</v>
      </c>
      <c r="K28" s="47">
        <v>0.56791635952115893</v>
      </c>
      <c r="L28" s="76">
        <v>3.9600000000000004</v>
      </c>
    </row>
    <row r="29" spans="3:12" x14ac:dyDescent="0.35">
      <c r="C29" s="1" t="s">
        <v>47</v>
      </c>
      <c r="D29" s="87">
        <v>2.6585601928861613</v>
      </c>
      <c r="E29" s="47">
        <v>2.1498485201584705</v>
      </c>
      <c r="F29" s="47">
        <v>1.1741999641061374</v>
      </c>
      <c r="G29" s="50">
        <v>6.3432315628049736</v>
      </c>
      <c r="H29" s="10">
        <v>10.302764885895721</v>
      </c>
      <c r="I29" s="10">
        <v>5.980345193854486E-2</v>
      </c>
      <c r="J29" s="10">
        <v>6.9020503849681614E-2</v>
      </c>
      <c r="K29" s="10">
        <v>3.5117166342280015E-2</v>
      </c>
      <c r="L29" s="32">
        <v>0</v>
      </c>
    </row>
    <row r="30" spans="3:12" x14ac:dyDescent="0.35">
      <c r="C30" s="1" t="s">
        <v>48</v>
      </c>
      <c r="D30" s="90">
        <v>21.442098060121907</v>
      </c>
      <c r="E30" s="53">
        <v>22.35445558982828</v>
      </c>
      <c r="F30" s="47">
        <v>1.5856543098394127</v>
      </c>
      <c r="G30" s="50">
        <v>6.7554337184256852</v>
      </c>
      <c r="H30" s="10">
        <v>9.7887723668185878</v>
      </c>
      <c r="I30" s="10">
        <v>9.6772357260777042E-2</v>
      </c>
      <c r="J30" s="10">
        <v>9.0260039171674578E-4</v>
      </c>
      <c r="K30" s="10">
        <v>0.17396376970113536</v>
      </c>
      <c r="L30" s="76">
        <v>3.5000000000000004</v>
      </c>
    </row>
    <row r="31" spans="3:12" x14ac:dyDescent="0.35">
      <c r="C31" s="1" t="s">
        <v>49</v>
      </c>
      <c r="D31" s="87">
        <v>4.1725902292336752</v>
      </c>
      <c r="E31" s="52">
        <v>18.869944185335275</v>
      </c>
      <c r="F31" s="10">
        <v>0.41058853336941592</v>
      </c>
      <c r="G31" s="10">
        <v>4.4653736435442015</v>
      </c>
      <c r="H31" s="10">
        <v>9.707107423407102</v>
      </c>
      <c r="I31" s="10">
        <v>0.44070715769211066</v>
      </c>
      <c r="J31" s="10">
        <v>4.6323997760999713E-2</v>
      </c>
      <c r="K31" s="10">
        <v>6.7423305989444682E-2</v>
      </c>
      <c r="L31" s="32">
        <v>3.08</v>
      </c>
    </row>
    <row r="32" spans="3:12" x14ac:dyDescent="0.35">
      <c r="C32" s="1" t="s">
        <v>50</v>
      </c>
      <c r="D32" s="87">
        <v>4.6414844439827574</v>
      </c>
      <c r="E32" s="51">
        <v>11.409003591414013</v>
      </c>
      <c r="F32" s="47">
        <v>1.2013304375965261</v>
      </c>
      <c r="G32" s="10">
        <v>5.0014289797084777</v>
      </c>
      <c r="H32" s="10">
        <v>10.2106951341163</v>
      </c>
      <c r="I32" s="10">
        <v>0.35472428248951582</v>
      </c>
      <c r="J32" s="10">
        <v>7.1709956508370087E-2</v>
      </c>
      <c r="K32" s="10">
        <v>3.0838269228727899E-2</v>
      </c>
      <c r="L32" s="73">
        <v>5.79</v>
      </c>
    </row>
    <row r="33" spans="3:12" x14ac:dyDescent="0.35">
      <c r="C33" s="1" t="s">
        <v>51</v>
      </c>
      <c r="D33" s="91">
        <v>9.6157712217922242</v>
      </c>
      <c r="E33" s="51">
        <v>14.882862644415917</v>
      </c>
      <c r="F33" s="47">
        <v>0.79108507967901032</v>
      </c>
      <c r="G33" s="50">
        <v>6.0501296456352609</v>
      </c>
      <c r="H33" s="10">
        <v>10.932537233027695</v>
      </c>
      <c r="I33" s="10">
        <v>0.27644916407038034</v>
      </c>
      <c r="J33" s="10">
        <v>0.13034520455788012</v>
      </c>
      <c r="K33" s="10">
        <v>2.3663038334120756E-2</v>
      </c>
      <c r="L33" s="78">
        <v>16.11</v>
      </c>
    </row>
    <row r="34" spans="3:12" x14ac:dyDescent="0.35">
      <c r="C34" s="1" t="s">
        <v>52</v>
      </c>
      <c r="D34" s="84">
        <v>16.532596134236709</v>
      </c>
      <c r="E34" s="50">
        <v>9.2552010700970406</v>
      </c>
      <c r="F34" s="50">
        <v>5.5163371676214767</v>
      </c>
      <c r="G34" s="10">
        <v>5.7453372201624608</v>
      </c>
      <c r="H34" s="10">
        <v>9.7092528538749718</v>
      </c>
      <c r="I34" s="10">
        <v>0.26854518564645158</v>
      </c>
      <c r="J34" s="47">
        <v>0.73323090793675494</v>
      </c>
      <c r="K34" s="10">
        <v>0.15038235513700204</v>
      </c>
      <c r="L34" s="76">
        <v>4.22</v>
      </c>
    </row>
    <row r="35" spans="3:12" x14ac:dyDescent="0.35">
      <c r="C35" s="1" t="s">
        <v>53</v>
      </c>
      <c r="D35" s="84">
        <v>18.9163258369061</v>
      </c>
      <c r="E35" s="54">
        <v>25.554389646729625</v>
      </c>
      <c r="F35" s="47">
        <v>1.2556005687763272</v>
      </c>
      <c r="G35" s="50">
        <v>6.5782091561939033</v>
      </c>
      <c r="H35" s="10">
        <v>9.8967003649112044</v>
      </c>
      <c r="I35" s="10">
        <v>0.12006174604083375</v>
      </c>
      <c r="J35" s="10">
        <v>6.9773553104923725E-2</v>
      </c>
      <c r="K35" s="47">
        <v>0.42018986356798793</v>
      </c>
      <c r="L35" s="76">
        <v>4.4799999999999995</v>
      </c>
    </row>
    <row r="36" spans="3:12" x14ac:dyDescent="0.35">
      <c r="C36" s="1" t="s">
        <v>54</v>
      </c>
      <c r="D36" s="84">
        <v>18.276202396246287</v>
      </c>
      <c r="E36" s="52">
        <v>15.696202531645575</v>
      </c>
      <c r="F36" s="47">
        <v>1.7073399536311151</v>
      </c>
      <c r="G36" s="10">
        <v>4.8467457564207006</v>
      </c>
      <c r="H36" s="10">
        <v>9.4097003110919282</v>
      </c>
      <c r="I36" s="10">
        <v>0.23741779879782321</v>
      </c>
      <c r="J36" s="10">
        <v>7.5353894181606762E-2</v>
      </c>
      <c r="K36" s="10">
        <v>4.8625552210390666E-2</v>
      </c>
      <c r="L36" s="76">
        <v>3.8600000000000003</v>
      </c>
    </row>
    <row r="37" spans="3:12" x14ac:dyDescent="0.35">
      <c r="C37" s="1" t="s">
        <v>55</v>
      </c>
      <c r="D37" s="87">
        <v>1.2893637532133573</v>
      </c>
      <c r="E37" s="50">
        <v>6.4853924674410308</v>
      </c>
      <c r="F37" s="47">
        <v>0.87070076771103011</v>
      </c>
      <c r="G37" s="10">
        <v>5.4671968190854958</v>
      </c>
      <c r="H37" s="10">
        <v>10.378212833220823</v>
      </c>
      <c r="I37" s="10">
        <v>0.21735980292710844</v>
      </c>
      <c r="J37" s="10">
        <v>0</v>
      </c>
      <c r="K37" s="10">
        <v>0.13284693081415666</v>
      </c>
      <c r="L37" s="76">
        <v>4.83</v>
      </c>
    </row>
    <row r="38" spans="3:12" x14ac:dyDescent="0.35">
      <c r="C38" s="1" t="s">
        <v>56</v>
      </c>
      <c r="D38" s="84">
        <v>17.486508631650331</v>
      </c>
      <c r="E38" s="50">
        <v>8.6145878290893272</v>
      </c>
      <c r="F38" s="47">
        <v>1.160348629633523</v>
      </c>
      <c r="G38" s="10">
        <v>5.3989202159568039</v>
      </c>
      <c r="H38" s="10">
        <v>9.59397237337798</v>
      </c>
      <c r="I38" s="10">
        <v>0.16360236833904418</v>
      </c>
      <c r="J38" s="47">
        <v>0.49218324360763566</v>
      </c>
      <c r="K38" s="10">
        <v>2.0879006159313374E-2</v>
      </c>
      <c r="L38" s="73">
        <v>8.2199999999999989</v>
      </c>
    </row>
    <row r="39" spans="3:12" x14ac:dyDescent="0.35">
      <c r="C39" s="1" t="s">
        <v>57</v>
      </c>
      <c r="D39" s="88">
        <v>13.349605707848289</v>
      </c>
      <c r="E39" s="50">
        <v>9.0032521252924056</v>
      </c>
      <c r="F39" s="47">
        <v>1.0572661325355059</v>
      </c>
      <c r="G39" s="10">
        <v>5.1062734216322898</v>
      </c>
      <c r="H39" s="10">
        <v>9.9474206184310461</v>
      </c>
      <c r="I39" s="47">
        <v>0.72059848179252262</v>
      </c>
      <c r="J39" s="10">
        <v>6.1561733226578319E-3</v>
      </c>
      <c r="K39" s="10">
        <v>0.3340921857907353</v>
      </c>
      <c r="L39" s="73">
        <v>7.82</v>
      </c>
    </row>
    <row r="40" spans="3:12" x14ac:dyDescent="0.35">
      <c r="C40" s="1" t="s">
        <v>58</v>
      </c>
      <c r="D40" s="84">
        <v>17.317904017633513</v>
      </c>
      <c r="E40" s="52">
        <v>18.866536441817406</v>
      </c>
      <c r="F40" s="47">
        <v>0.75936108929038904</v>
      </c>
      <c r="G40" s="10">
        <v>5.509622339143128</v>
      </c>
      <c r="H40" s="10">
        <v>9.6035052434994874</v>
      </c>
      <c r="I40" s="10">
        <v>0.27554343288150873</v>
      </c>
      <c r="J40" s="10">
        <v>4.9528593918601871E-2</v>
      </c>
      <c r="K40" s="10">
        <v>0.10144045445323879</v>
      </c>
      <c r="L40" s="76">
        <v>4.43</v>
      </c>
    </row>
    <row r="41" spans="3:12" x14ac:dyDescent="0.35">
      <c r="C41" s="1" t="s">
        <v>59</v>
      </c>
      <c r="D41" s="92">
        <v>26.508848888216608</v>
      </c>
      <c r="E41" s="53">
        <v>21.844086815296038</v>
      </c>
      <c r="F41" s="50">
        <v>5.0300124178529249</v>
      </c>
      <c r="G41" s="51">
        <v>11.565062674746841</v>
      </c>
      <c r="H41" s="10">
        <v>9.7146146795144102</v>
      </c>
      <c r="I41" s="10">
        <v>0.20174848688633285</v>
      </c>
      <c r="J41" s="10">
        <v>0</v>
      </c>
      <c r="K41" s="47">
        <v>0.42225939374159749</v>
      </c>
      <c r="L41" s="73">
        <v>9.370000000000001</v>
      </c>
    </row>
    <row r="42" spans="3:12" x14ac:dyDescent="0.35">
      <c r="C42" s="1" t="s">
        <v>60</v>
      </c>
      <c r="D42" s="87">
        <v>4.0636455814679113</v>
      </c>
      <c r="E42" s="51">
        <v>13.004692274116113</v>
      </c>
      <c r="F42" s="47">
        <v>0.7513266431986465</v>
      </c>
      <c r="G42" s="10">
        <v>4.5317220543806709</v>
      </c>
      <c r="H42" s="10">
        <v>8.7869301287014316</v>
      </c>
      <c r="I42" s="47">
        <v>1.0243619596329578</v>
      </c>
      <c r="J42" s="10">
        <v>0.13528688778262632</v>
      </c>
      <c r="K42" s="47">
        <v>0.92564236814288714</v>
      </c>
      <c r="L42" s="73">
        <v>7.59</v>
      </c>
    </row>
    <row r="43" spans="3:12" x14ac:dyDescent="0.35">
      <c r="C43" s="1" t="s">
        <v>61</v>
      </c>
      <c r="D43" s="91">
        <v>7.1926996082778079</v>
      </c>
      <c r="E43" s="51">
        <v>10.37159976370644</v>
      </c>
      <c r="F43" s="10">
        <v>0.49698319565182336</v>
      </c>
      <c r="G43" s="10">
        <v>5.2419872480636727</v>
      </c>
      <c r="H43" s="10">
        <v>9.1649649046455224</v>
      </c>
      <c r="I43" s="10">
        <v>0.38139693743952652</v>
      </c>
      <c r="J43" s="10">
        <v>9.0587915572037936E-3</v>
      </c>
      <c r="K43" s="47">
        <v>0.8192044343006244</v>
      </c>
      <c r="L43" s="73">
        <v>6.6199999999999992</v>
      </c>
    </row>
    <row r="44" spans="3:12" x14ac:dyDescent="0.35">
      <c r="C44" s="1" t="s">
        <v>62</v>
      </c>
      <c r="D44" s="88">
        <v>10.148590219840459</v>
      </c>
      <c r="E44" s="54">
        <v>26.82039667833368</v>
      </c>
      <c r="F44" s="47">
        <v>1.2705973046267416</v>
      </c>
      <c r="G44" s="50">
        <v>6.1999156474061508</v>
      </c>
      <c r="H44" s="10">
        <v>11.090971253669956</v>
      </c>
      <c r="I44" s="10">
        <v>0.3890303059411182</v>
      </c>
      <c r="J44" s="10">
        <v>7.3261415044267864E-3</v>
      </c>
      <c r="K44" s="10">
        <v>0.18492191591931162</v>
      </c>
      <c r="L44" s="32">
        <v>2.0500000000000003</v>
      </c>
    </row>
    <row r="45" spans="3:12" x14ac:dyDescent="0.35">
      <c r="C45" s="1" t="s">
        <v>63</v>
      </c>
      <c r="D45" s="88">
        <v>11.507455608830808</v>
      </c>
      <c r="E45" s="51">
        <v>12.263288494188318</v>
      </c>
      <c r="F45" s="47">
        <v>1.0227744857397969</v>
      </c>
      <c r="G45" s="10">
        <v>5.6526929288673529</v>
      </c>
      <c r="H45" s="10">
        <v>10.027428375511604</v>
      </c>
      <c r="I45" s="10">
        <v>2.3215805796805711E-2</v>
      </c>
      <c r="J45" s="10">
        <v>2.4406069372762129E-2</v>
      </c>
      <c r="K45" s="10">
        <v>5.1179509152787794E-2</v>
      </c>
      <c r="L45" s="32">
        <v>0</v>
      </c>
    </row>
    <row r="46" spans="3:12" x14ac:dyDescent="0.35">
      <c r="C46" s="1" t="s">
        <v>64</v>
      </c>
      <c r="D46" s="90">
        <v>22.921789170808271</v>
      </c>
      <c r="E46" s="50">
        <v>8.4794736089257583</v>
      </c>
      <c r="F46" s="10">
        <v>0.42159368690478649</v>
      </c>
      <c r="G46" s="10">
        <v>5.7354353845284649</v>
      </c>
      <c r="H46" s="10">
        <v>9.4008538689554388</v>
      </c>
      <c r="I46" s="10">
        <v>0.58975446170449475</v>
      </c>
      <c r="J46" s="47">
        <v>0.49181679137625389</v>
      </c>
      <c r="K46" s="10">
        <v>0.10348619106137491</v>
      </c>
      <c r="L46" s="32">
        <v>1.7399999999999998</v>
      </c>
    </row>
    <row r="47" spans="3:12" x14ac:dyDescent="0.35">
      <c r="C47" s="1" t="s">
        <v>65</v>
      </c>
      <c r="D47" s="91">
        <v>6.194398890668829</v>
      </c>
      <c r="E47" s="53">
        <v>21.885299934080415</v>
      </c>
      <c r="F47" s="47">
        <v>2.2050063605952741</v>
      </c>
      <c r="G47" s="50">
        <v>7.8349546760999367</v>
      </c>
      <c r="H47" s="10">
        <v>9.1136066046738744</v>
      </c>
      <c r="I47" s="10">
        <v>0.53988863030348666</v>
      </c>
      <c r="J47" s="10">
        <v>0.14114008827997848</v>
      </c>
      <c r="K47" s="10">
        <v>0.3923119348158699</v>
      </c>
      <c r="L47" s="32">
        <v>2.92</v>
      </c>
    </row>
    <row r="48" spans="3:12" x14ac:dyDescent="0.35">
      <c r="C48" s="1" t="s">
        <v>66</v>
      </c>
      <c r="D48" s="90">
        <v>21.517017173879548</v>
      </c>
      <c r="E48" s="52">
        <v>16.681452875482726</v>
      </c>
      <c r="F48" s="47">
        <v>1.6327204037860032</v>
      </c>
      <c r="G48" s="50">
        <v>7.3475232520958116</v>
      </c>
      <c r="H48" s="10">
        <v>10.361720432464427</v>
      </c>
      <c r="I48" s="10">
        <v>0.2015741985025965</v>
      </c>
      <c r="J48" s="10">
        <v>0.136898786164108</v>
      </c>
      <c r="K48" s="10">
        <v>0.27266315047005385</v>
      </c>
      <c r="L48" s="76">
        <v>3.7699999999999996</v>
      </c>
    </row>
    <row r="49" spans="3:12" x14ac:dyDescent="0.35">
      <c r="C49" s="1" t="s">
        <v>67</v>
      </c>
      <c r="D49" s="84">
        <v>15.288567770899464</v>
      </c>
      <c r="E49" s="54">
        <v>28.823779954717654</v>
      </c>
      <c r="F49" s="10">
        <v>0.62664384824672181</v>
      </c>
      <c r="G49" s="50">
        <v>5.9982862039417277</v>
      </c>
      <c r="H49" s="10">
        <v>9.7683933659677091</v>
      </c>
      <c r="I49" s="10">
        <v>0.11042215238257214</v>
      </c>
      <c r="J49" s="10">
        <v>2.7014858171992007E-2</v>
      </c>
      <c r="K49" s="47">
        <v>0.43688887567984169</v>
      </c>
      <c r="L49" s="77">
        <v>11.57</v>
      </c>
    </row>
    <row r="50" spans="3:12" x14ac:dyDescent="0.35">
      <c r="C50" s="1" t="s">
        <v>68</v>
      </c>
      <c r="D50" s="91">
        <v>5.5160004643423743</v>
      </c>
      <c r="E50" s="50">
        <v>8.4831573799729618</v>
      </c>
      <c r="F50" s="47">
        <v>1.0090418868130113</v>
      </c>
      <c r="G50" s="10">
        <v>5.324972628645364</v>
      </c>
      <c r="H50" s="10">
        <v>10.754504504504503</v>
      </c>
      <c r="I50" s="10">
        <v>0.43624329338615153</v>
      </c>
      <c r="J50" s="10">
        <v>0</v>
      </c>
      <c r="K50" s="10">
        <v>3.532710693073815E-2</v>
      </c>
      <c r="L50" s="76">
        <v>4.2</v>
      </c>
    </row>
    <row r="51" spans="3:12" x14ac:dyDescent="0.35">
      <c r="C51" s="1" t="s">
        <v>69</v>
      </c>
      <c r="D51" s="91">
        <v>7.3462894219671115</v>
      </c>
      <c r="E51" s="50">
        <v>9.3535153487056206</v>
      </c>
      <c r="F51" s="47">
        <v>1.0934749072878946</v>
      </c>
      <c r="G51" s="10">
        <v>4.7468128542264454</v>
      </c>
      <c r="H51" s="10">
        <v>9.8713980173631874</v>
      </c>
      <c r="I51" s="10">
        <v>0.17048154048238118</v>
      </c>
      <c r="J51" s="10">
        <v>4.4351798465402936E-3</v>
      </c>
      <c r="K51" s="10">
        <v>0.18727747936860828</v>
      </c>
      <c r="L51" s="32">
        <v>2.58</v>
      </c>
    </row>
    <row r="52" spans="3:12" x14ac:dyDescent="0.35">
      <c r="C52" s="1" t="s">
        <v>70</v>
      </c>
      <c r="D52" s="88">
        <v>13.573127018490251</v>
      </c>
      <c r="E52" s="53">
        <v>21.025143624561661</v>
      </c>
      <c r="F52" s="47">
        <v>1.4714253564383939</v>
      </c>
      <c r="G52" s="10">
        <v>5.7180605475131818</v>
      </c>
      <c r="H52" s="10">
        <v>9.5696709903690937</v>
      </c>
      <c r="I52" s="10">
        <v>0.31832290437420196</v>
      </c>
      <c r="J52" s="10">
        <v>5.3866580984140988E-2</v>
      </c>
      <c r="K52" s="10">
        <v>0.39444569156270592</v>
      </c>
      <c r="L52" s="73">
        <v>6.8500000000000005</v>
      </c>
    </row>
    <row r="53" spans="3:12" x14ac:dyDescent="0.35">
      <c r="C53" s="1" t="s">
        <v>71</v>
      </c>
      <c r="D53" s="91">
        <v>6.4466004699461843</v>
      </c>
      <c r="E53" s="51">
        <v>12.712559461971685</v>
      </c>
      <c r="F53" s="47">
        <v>1.0008096736086158</v>
      </c>
      <c r="G53" s="10">
        <v>5.3292160573762404</v>
      </c>
      <c r="H53" s="10">
        <v>9.2408047958536734</v>
      </c>
      <c r="I53" s="10">
        <v>0.12055060789278871</v>
      </c>
      <c r="J53" s="10">
        <v>4.3598572814063097E-2</v>
      </c>
      <c r="K53" s="47">
        <v>0.67751905207734664</v>
      </c>
      <c r="L53" s="73">
        <v>5.74</v>
      </c>
    </row>
    <row r="54" spans="3:12" x14ac:dyDescent="0.35">
      <c r="C54" s="1" t="s">
        <v>72</v>
      </c>
      <c r="D54" s="88">
        <v>10.828507741138271</v>
      </c>
      <c r="E54" s="52">
        <v>19.642542479546886</v>
      </c>
      <c r="F54" s="10">
        <v>0.36832794316832285</v>
      </c>
      <c r="G54" s="50">
        <v>5.8791976624366526</v>
      </c>
      <c r="H54" s="10">
        <v>9.4097003110919282</v>
      </c>
      <c r="I54" s="10">
        <v>0.46879578083798279</v>
      </c>
      <c r="J54" s="10">
        <v>0.10610178325451969</v>
      </c>
      <c r="K54" s="10">
        <v>0.2832983715750248</v>
      </c>
      <c r="L54" s="32">
        <v>2.85</v>
      </c>
    </row>
    <row r="55" spans="3:12" x14ac:dyDescent="0.35">
      <c r="C55" s="1" t="s">
        <v>73</v>
      </c>
      <c r="D55" s="91">
        <v>7.0321433108880615</v>
      </c>
      <c r="E55" s="52">
        <v>15.429619977129484</v>
      </c>
      <c r="F55" s="47">
        <v>1.0349372903697307</v>
      </c>
      <c r="G55" s="50">
        <v>6.7553288908299258</v>
      </c>
      <c r="H55" s="10">
        <v>11.303447255511168</v>
      </c>
      <c r="I55" s="10">
        <v>0.53684539420738586</v>
      </c>
      <c r="J55" s="10">
        <v>0.2973097533865432</v>
      </c>
      <c r="K55" s="10">
        <v>4.2612771656425075E-2</v>
      </c>
      <c r="L55" s="73">
        <v>8.870000000000001</v>
      </c>
    </row>
    <row r="56" spans="3:12" x14ac:dyDescent="0.35">
      <c r="C56" s="1" t="s">
        <v>74</v>
      </c>
      <c r="D56" s="92">
        <v>27.783116462870538</v>
      </c>
      <c r="E56" s="52">
        <v>16.940772353492239</v>
      </c>
      <c r="F56" s="47">
        <v>1.9738759684667873</v>
      </c>
      <c r="G56" s="10">
        <v>5.740300870942205</v>
      </c>
      <c r="H56" s="10">
        <v>9.1227173768161034</v>
      </c>
      <c r="I56" s="10">
        <v>0.3540668923070811</v>
      </c>
      <c r="J56" s="10">
        <v>6.1312078479458521E-2</v>
      </c>
      <c r="K56" s="10">
        <v>4.3190014468730276E-3</v>
      </c>
      <c r="L56" s="32">
        <v>3.09</v>
      </c>
    </row>
    <row r="57" spans="3:12" x14ac:dyDescent="0.35">
      <c r="C57" s="1" t="s">
        <v>75</v>
      </c>
      <c r="D57" s="88">
        <v>12.995722401557263</v>
      </c>
      <c r="E57" s="54">
        <v>29.989417056177793</v>
      </c>
      <c r="F57" s="54">
        <v>25.439475492441588</v>
      </c>
      <c r="G57" s="50">
        <v>6.1150819435419779</v>
      </c>
      <c r="H57" s="52">
        <v>19.393435345861242</v>
      </c>
      <c r="I57" s="10">
        <v>0.2215098688949757</v>
      </c>
      <c r="J57" s="47">
        <v>0.79558787006824838</v>
      </c>
      <c r="K57" s="10">
        <v>2.981403495696533E-2</v>
      </c>
      <c r="L57" s="78">
        <v>16.79</v>
      </c>
    </row>
    <row r="58" spans="3:12" x14ac:dyDescent="0.35">
      <c r="C58" s="1" t="s">
        <v>76</v>
      </c>
      <c r="D58" s="92">
        <v>27.49488722250215</v>
      </c>
      <c r="E58" s="55">
        <v>49.133880916616057</v>
      </c>
      <c r="F58" s="10">
        <v>0.54443494870598519</v>
      </c>
      <c r="G58" s="50">
        <v>7.8037363763519778</v>
      </c>
      <c r="H58" s="10">
        <v>10.848183322501903</v>
      </c>
      <c r="I58" s="10">
        <v>0.22650956704881597</v>
      </c>
      <c r="J58" s="10">
        <v>8.3138084800848944E-2</v>
      </c>
      <c r="K58" s="10">
        <v>0.10556444328359005</v>
      </c>
      <c r="L58" s="76">
        <v>4.46</v>
      </c>
    </row>
    <row r="59" spans="3:12" x14ac:dyDescent="0.35">
      <c r="C59" s="1" t="s">
        <v>77</v>
      </c>
      <c r="D59" s="84">
        <v>16.822145437942826</v>
      </c>
      <c r="E59" s="59">
        <v>30.123624567094819</v>
      </c>
      <c r="F59" s="10">
        <v>0.50096671959817263</v>
      </c>
      <c r="G59" s="10">
        <v>5.2409406597167862</v>
      </c>
      <c r="H59" s="10">
        <v>9.6429324367808373</v>
      </c>
      <c r="I59" s="10">
        <v>0.28866290587326038</v>
      </c>
      <c r="J59" s="10">
        <v>0</v>
      </c>
      <c r="K59" s="10">
        <v>0.1375936401161959</v>
      </c>
      <c r="L59" s="73">
        <v>6.5600000000000005</v>
      </c>
    </row>
    <row r="60" spans="3:12" x14ac:dyDescent="0.35">
      <c r="C60" s="1" t="s">
        <v>78</v>
      </c>
      <c r="D60" s="89">
        <v>41.382632449083964</v>
      </c>
      <c r="E60" s="53">
        <v>22.28203941438699</v>
      </c>
      <c r="F60" s="47">
        <v>3.6587370925468043</v>
      </c>
      <c r="G60" s="50">
        <v>9.6112017400761367</v>
      </c>
      <c r="H60" s="10">
        <v>9.8239617726601391</v>
      </c>
      <c r="I60" s="47">
        <v>1.1500241914473963</v>
      </c>
      <c r="J60" s="10">
        <v>4.5649430277217018E-2</v>
      </c>
      <c r="K60" s="47">
        <v>0.56070604428971604</v>
      </c>
      <c r="L60" s="73">
        <v>6.11</v>
      </c>
    </row>
    <row r="61" spans="3:12" x14ac:dyDescent="0.35">
      <c r="C61" s="1" t="s">
        <v>79</v>
      </c>
      <c r="D61" s="93">
        <v>60.61604137853849</v>
      </c>
      <c r="E61" s="53">
        <v>21.014708067151989</v>
      </c>
      <c r="F61" s="10">
        <v>0.70656388570368156</v>
      </c>
      <c r="G61" s="10">
        <v>5.4283640916916731</v>
      </c>
      <c r="H61" s="10">
        <v>9.9246008932914798</v>
      </c>
      <c r="I61" s="10">
        <v>4.5062806286255697E-2</v>
      </c>
      <c r="J61" s="10">
        <v>2.4125021221077514E-2</v>
      </c>
      <c r="K61" s="10">
        <v>5.369644286394859E-2</v>
      </c>
      <c r="L61" s="73">
        <v>6.4399999999999995</v>
      </c>
    </row>
    <row r="62" spans="3:12" x14ac:dyDescent="0.35">
      <c r="C62" s="1" t="s">
        <v>80</v>
      </c>
      <c r="D62" s="88">
        <v>12.377231026345681</v>
      </c>
      <c r="E62" s="50">
        <v>6.1498420867937886</v>
      </c>
      <c r="F62" s="47">
        <v>1.5789437972003717</v>
      </c>
      <c r="G62" s="10">
        <v>4.6973158195317</v>
      </c>
      <c r="H62" s="10">
        <v>9.9588364434687104</v>
      </c>
      <c r="I62" s="10">
        <v>0.41902883904362254</v>
      </c>
      <c r="J62" s="10">
        <v>0.29985659032636391</v>
      </c>
      <c r="K62" s="47">
        <v>0.49389449443989486</v>
      </c>
      <c r="L62" s="32">
        <v>2.13</v>
      </c>
    </row>
    <row r="63" spans="3:12" x14ac:dyDescent="0.35">
      <c r="C63" s="1" t="s">
        <v>81</v>
      </c>
      <c r="D63" s="88">
        <v>11.079477472281363</v>
      </c>
      <c r="E63" s="47">
        <v>4.8969379244608646</v>
      </c>
      <c r="F63" s="47">
        <v>1.7843455320059154</v>
      </c>
      <c r="G63" s="10">
        <v>4.9840510366826134</v>
      </c>
      <c r="H63" s="10">
        <v>10.081594053091115</v>
      </c>
      <c r="I63" s="47">
        <v>0.96964241878733093</v>
      </c>
      <c r="J63" s="10">
        <v>9.3900387339085345E-2</v>
      </c>
      <c r="K63" s="47">
        <v>0.5410049224482294</v>
      </c>
      <c r="L63" s="32">
        <v>0.15</v>
      </c>
    </row>
    <row r="64" spans="3:12" x14ac:dyDescent="0.35">
      <c r="C64" s="1" t="s">
        <v>82</v>
      </c>
      <c r="D64" s="87">
        <v>3.5829361169546936</v>
      </c>
      <c r="E64" s="50">
        <v>5.3415373640092749</v>
      </c>
      <c r="F64" s="10">
        <v>0.69759954208850061</v>
      </c>
      <c r="G64" s="10">
        <v>5.0805487561905842</v>
      </c>
      <c r="H64" s="51">
        <v>12.474504408529052</v>
      </c>
      <c r="I64" s="10">
        <v>0.14203798200852491</v>
      </c>
      <c r="J64" s="10">
        <v>9.9839258793643637E-4</v>
      </c>
      <c r="K64" s="10">
        <v>4.7346243075563343E-3</v>
      </c>
      <c r="L64" s="32">
        <v>1.01</v>
      </c>
    </row>
    <row r="65" spans="3:12" x14ac:dyDescent="0.35">
      <c r="C65" s="1" t="s">
        <v>83</v>
      </c>
      <c r="D65" s="87">
        <v>4.5028651076351345</v>
      </c>
      <c r="E65" s="52">
        <v>16.450726344719278</v>
      </c>
      <c r="F65" s="47">
        <v>0.96601454853231239</v>
      </c>
      <c r="G65" s="10">
        <v>4.3274483869112697</v>
      </c>
      <c r="H65" s="10">
        <v>11.032881758634595</v>
      </c>
      <c r="I65" s="10">
        <v>0.50965337938672084</v>
      </c>
      <c r="J65" s="10">
        <v>0.12814423843789946</v>
      </c>
      <c r="K65" s="10">
        <v>5.221076770304256E-2</v>
      </c>
      <c r="L65" s="73">
        <v>5.4</v>
      </c>
    </row>
    <row r="66" spans="3:12" x14ac:dyDescent="0.35">
      <c r="C66" s="1" t="s">
        <v>84</v>
      </c>
      <c r="D66" s="90">
        <v>21.435800332995981</v>
      </c>
      <c r="E66" s="59">
        <v>31.04008667388949</v>
      </c>
      <c r="F66" s="10">
        <v>0.59215325270196573</v>
      </c>
      <c r="G66" s="10">
        <v>5.3203040173724236</v>
      </c>
      <c r="H66" s="10">
        <v>10.129824699981393</v>
      </c>
      <c r="I66" s="10">
        <v>0.41703190161234138</v>
      </c>
      <c r="J66" s="47">
        <v>0.38868988644158442</v>
      </c>
      <c r="K66" s="47">
        <v>0.63502551114046346</v>
      </c>
      <c r="L66" s="77">
        <v>14.940000000000001</v>
      </c>
    </row>
    <row r="67" spans="3:12" x14ac:dyDescent="0.35">
      <c r="C67" s="1" t="s">
        <v>85</v>
      </c>
      <c r="D67" s="92">
        <v>26.799007444168733</v>
      </c>
      <c r="E67" s="59">
        <v>33.159678634195323</v>
      </c>
      <c r="F67" s="47">
        <v>0.76355694875763769</v>
      </c>
      <c r="G67" s="10">
        <v>5.0157638291774216</v>
      </c>
      <c r="H67" s="51">
        <v>11.915805462880069</v>
      </c>
      <c r="I67" s="10">
        <v>0.24335237959405287</v>
      </c>
      <c r="J67" s="10">
        <v>9.4483363267250375E-2</v>
      </c>
      <c r="K67" s="10">
        <v>4.9452221545953634E-2</v>
      </c>
      <c r="L67" s="73">
        <v>8.77</v>
      </c>
    </row>
    <row r="68" spans="3:12" ht="15" thickBot="1" x14ac:dyDescent="0.4">
      <c r="C68" s="3" t="s">
        <v>86</v>
      </c>
      <c r="D68" s="85">
        <v>8.3971824023727155</v>
      </c>
      <c r="E68" s="65">
        <v>16.037636669470146</v>
      </c>
      <c r="F68" s="48">
        <v>0.75189980909968757</v>
      </c>
      <c r="G68" s="7">
        <v>4.8995800359969088</v>
      </c>
      <c r="H68" s="7">
        <v>10.466326922023129</v>
      </c>
      <c r="I68" s="7">
        <v>6.7370312149117595E-2</v>
      </c>
      <c r="J68" s="7">
        <v>2.6718203111730787E-3</v>
      </c>
      <c r="K68" s="7">
        <v>9.1631965302152452E-3</v>
      </c>
      <c r="L68" s="79">
        <v>5.09</v>
      </c>
    </row>
    <row r="69" spans="3:12" x14ac:dyDescent="0.35">
      <c r="C69" s="112" t="s">
        <v>87</v>
      </c>
      <c r="D69" s="112"/>
      <c r="E69" s="112"/>
      <c r="F69" s="112"/>
      <c r="G69" s="112"/>
      <c r="H69" s="112"/>
      <c r="I69" s="112"/>
      <c r="J69" s="112"/>
      <c r="K69" s="112"/>
      <c r="L69" s="112"/>
    </row>
    <row r="70" spans="3:12" ht="15" thickBot="1" x14ac:dyDescent="0.4">
      <c r="D70" s="82" t="s">
        <v>7</v>
      </c>
      <c r="E70" s="7" t="s">
        <v>8</v>
      </c>
      <c r="F70" s="7" t="s">
        <v>9</v>
      </c>
      <c r="G70" s="7" t="s">
        <v>10</v>
      </c>
      <c r="H70" s="7" t="s">
        <v>11</v>
      </c>
      <c r="I70" s="7" t="s">
        <v>12</v>
      </c>
      <c r="J70" s="7" t="s">
        <v>13</v>
      </c>
      <c r="K70" s="81" t="s">
        <v>14</v>
      </c>
    </row>
    <row r="71" spans="3:12" x14ac:dyDescent="0.35">
      <c r="D71" s="33">
        <f>AVERAGE(D5:D68)</f>
        <v>15.770820566706879</v>
      </c>
      <c r="E71" s="33">
        <f t="shared" ref="E71:K71" si="0">AVERAGE(E5:E68)</f>
        <v>17.587085363167596</v>
      </c>
      <c r="F71" s="33">
        <f t="shared" si="0"/>
        <v>2.4036061600487852</v>
      </c>
      <c r="G71" s="33">
        <f t="shared" si="0"/>
        <v>6.0902875618784718</v>
      </c>
      <c r="H71" s="33">
        <f t="shared" si="0"/>
        <v>10.306397771838865</v>
      </c>
      <c r="I71" s="33">
        <f t="shared" si="0"/>
        <v>0.31464379169079559</v>
      </c>
      <c r="J71" s="33">
        <f t="shared" si="0"/>
        <v>0.10836520566681258</v>
      </c>
      <c r="K71" s="33">
        <f t="shared" si="0"/>
        <v>0.23301890536823594</v>
      </c>
    </row>
    <row r="72" spans="3:12" x14ac:dyDescent="0.35">
      <c r="D72">
        <f>STDEV(D5:D68)</f>
        <v>10.45454208716041</v>
      </c>
      <c r="E72">
        <f t="shared" ref="E72:K72" si="1">STDEV(E5:E68)</f>
        <v>9.015980159173651</v>
      </c>
      <c r="F72">
        <f t="shared" si="1"/>
        <v>5.1507596678439977</v>
      </c>
      <c r="G72">
        <f t="shared" si="1"/>
        <v>1.6275942672392252</v>
      </c>
      <c r="H72">
        <f t="shared" si="1"/>
        <v>1.5713553142928849</v>
      </c>
      <c r="I72">
        <f t="shared" si="1"/>
        <v>0.25613577097255735</v>
      </c>
      <c r="J72">
        <f t="shared" si="1"/>
        <v>0.17642906628959576</v>
      </c>
      <c r="K72">
        <f t="shared" si="1"/>
        <v>0.22856841146973289</v>
      </c>
    </row>
    <row r="74" spans="3:12" x14ac:dyDescent="0.35">
      <c r="F74" s="33">
        <f>AVERAGE(F5:F56,F58:F68)</f>
        <v>2.037957440486994</v>
      </c>
    </row>
    <row r="75" spans="3:12" x14ac:dyDescent="0.35">
      <c r="F75">
        <f>STDEV(F5:F56,F58:F68)</f>
        <v>4.2735800750668353</v>
      </c>
    </row>
  </sheetData>
  <sortState xmlns:xlrd2="http://schemas.microsoft.com/office/spreadsheetml/2017/richdata2" ref="C8:L68">
    <sortCondition ref="C8:C68"/>
  </sortState>
  <mergeCells count="5">
    <mergeCell ref="C3:C4"/>
    <mergeCell ref="D3:K3"/>
    <mergeCell ref="L3:L4"/>
    <mergeCell ref="C1:L1"/>
    <mergeCell ref="C69:L6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C4A6F-CD7F-4F25-B153-711BF2C613B9}">
  <dimension ref="A1:BC67"/>
  <sheetViews>
    <sheetView workbookViewId="0">
      <selection sqref="A1:A2"/>
    </sheetView>
  </sheetViews>
  <sheetFormatPr defaultRowHeight="14.5" x14ac:dyDescent="0.35"/>
  <cols>
    <col min="1" max="1" width="18.54296875" bestFit="1" customWidth="1"/>
    <col min="7" max="7" width="11.81640625" bestFit="1" customWidth="1"/>
    <col min="54" max="55" width="8.7265625" style="38"/>
  </cols>
  <sheetData>
    <row r="1" spans="1:55" s="4" customFormat="1" x14ac:dyDescent="0.35">
      <c r="A1" s="113" t="s">
        <v>3</v>
      </c>
      <c r="B1" s="115" t="s">
        <v>7</v>
      </c>
      <c r="C1" s="107"/>
      <c r="D1" s="107"/>
      <c r="E1" s="107"/>
      <c r="F1" s="107"/>
      <c r="G1" s="116"/>
      <c r="H1" s="115" t="s">
        <v>8</v>
      </c>
      <c r="I1" s="107"/>
      <c r="J1" s="107"/>
      <c r="K1" s="107"/>
      <c r="L1" s="107"/>
      <c r="M1" s="116"/>
      <c r="N1" s="115" t="s">
        <v>9</v>
      </c>
      <c r="O1" s="107"/>
      <c r="P1" s="107"/>
      <c r="Q1" s="107"/>
      <c r="R1" s="107"/>
      <c r="S1" s="116"/>
      <c r="T1" s="115" t="s">
        <v>88</v>
      </c>
      <c r="U1" s="107"/>
      <c r="V1" s="107"/>
      <c r="W1" s="107"/>
      <c r="X1" s="107"/>
      <c r="Y1" s="116"/>
      <c r="Z1" s="115" t="s">
        <v>11</v>
      </c>
      <c r="AA1" s="107"/>
      <c r="AB1" s="107"/>
      <c r="AC1" s="107"/>
      <c r="AD1" s="107"/>
      <c r="AE1" s="116"/>
      <c r="AF1" s="115" t="s">
        <v>12</v>
      </c>
      <c r="AG1" s="107"/>
      <c r="AH1" s="107"/>
      <c r="AI1" s="107"/>
      <c r="AJ1" s="107"/>
      <c r="AK1" s="116"/>
      <c r="AL1" s="115" t="s">
        <v>13</v>
      </c>
      <c r="AM1" s="107"/>
      <c r="AN1" s="107"/>
      <c r="AO1" s="107"/>
      <c r="AP1" s="107"/>
      <c r="AQ1" s="116"/>
      <c r="AR1" s="115" t="s">
        <v>14</v>
      </c>
      <c r="AS1" s="107"/>
      <c r="AT1" s="107"/>
      <c r="AU1" s="107"/>
      <c r="AV1" s="107"/>
      <c r="AW1" s="116"/>
      <c r="AX1" s="115" t="s">
        <v>89</v>
      </c>
      <c r="AY1" s="116"/>
      <c r="AZ1" s="115" t="s">
        <v>90</v>
      </c>
      <c r="BA1" s="116"/>
      <c r="BB1" s="117" t="s">
        <v>91</v>
      </c>
      <c r="BC1" s="118"/>
    </row>
    <row r="2" spans="1:55" s="4" customFormat="1" ht="15" thickBot="1" x14ac:dyDescent="0.4">
      <c r="A2" s="114"/>
      <c r="B2" s="5" t="s">
        <v>92</v>
      </c>
      <c r="C2" s="6" t="s">
        <v>93</v>
      </c>
      <c r="D2" s="6" t="s">
        <v>94</v>
      </c>
      <c r="E2" s="6" t="s">
        <v>95</v>
      </c>
      <c r="F2" s="7" t="s">
        <v>96</v>
      </c>
      <c r="G2" s="8" t="s">
        <v>97</v>
      </c>
      <c r="H2" s="5" t="s">
        <v>92</v>
      </c>
      <c r="I2" s="6" t="s">
        <v>93</v>
      </c>
      <c r="J2" s="6" t="s">
        <v>94</v>
      </c>
      <c r="K2" s="6" t="s">
        <v>95</v>
      </c>
      <c r="L2" s="7" t="s">
        <v>96</v>
      </c>
      <c r="M2" s="8" t="s">
        <v>97</v>
      </c>
      <c r="N2" s="5" t="s">
        <v>92</v>
      </c>
      <c r="O2" s="6" t="s">
        <v>93</v>
      </c>
      <c r="P2" s="6" t="s">
        <v>94</v>
      </c>
      <c r="Q2" s="6" t="s">
        <v>95</v>
      </c>
      <c r="R2" s="7" t="s">
        <v>96</v>
      </c>
      <c r="S2" s="8" t="s">
        <v>97</v>
      </c>
      <c r="T2" s="5" t="s">
        <v>92</v>
      </c>
      <c r="U2" s="6" t="s">
        <v>93</v>
      </c>
      <c r="V2" s="6" t="s">
        <v>94</v>
      </c>
      <c r="W2" s="6" t="s">
        <v>95</v>
      </c>
      <c r="X2" s="7" t="s">
        <v>96</v>
      </c>
      <c r="Y2" s="8" t="s">
        <v>97</v>
      </c>
      <c r="Z2" s="5" t="s">
        <v>92</v>
      </c>
      <c r="AA2" s="6" t="s">
        <v>93</v>
      </c>
      <c r="AB2" s="6" t="s">
        <v>94</v>
      </c>
      <c r="AC2" s="6" t="s">
        <v>95</v>
      </c>
      <c r="AD2" s="7" t="s">
        <v>96</v>
      </c>
      <c r="AE2" s="8" t="s">
        <v>97</v>
      </c>
      <c r="AF2" s="5" t="s">
        <v>92</v>
      </c>
      <c r="AG2" s="6" t="s">
        <v>93</v>
      </c>
      <c r="AH2" s="6" t="s">
        <v>94</v>
      </c>
      <c r="AI2" s="6" t="s">
        <v>95</v>
      </c>
      <c r="AJ2" s="7" t="s">
        <v>96</v>
      </c>
      <c r="AK2" s="8" t="s">
        <v>97</v>
      </c>
      <c r="AL2" s="5" t="s">
        <v>92</v>
      </c>
      <c r="AM2" s="6" t="s">
        <v>93</v>
      </c>
      <c r="AN2" s="6" t="s">
        <v>94</v>
      </c>
      <c r="AO2" s="6" t="s">
        <v>95</v>
      </c>
      <c r="AP2" s="7" t="s">
        <v>96</v>
      </c>
      <c r="AQ2" s="8" t="s">
        <v>97</v>
      </c>
      <c r="AR2" s="5" t="s">
        <v>92</v>
      </c>
      <c r="AS2" s="6" t="s">
        <v>93</v>
      </c>
      <c r="AT2" s="6" t="s">
        <v>94</v>
      </c>
      <c r="AU2" s="6" t="s">
        <v>95</v>
      </c>
      <c r="AV2" s="7" t="s">
        <v>96</v>
      </c>
      <c r="AW2" s="8" t="s">
        <v>97</v>
      </c>
      <c r="AX2" s="13" t="s">
        <v>98</v>
      </c>
      <c r="AY2" s="14" t="s">
        <v>99</v>
      </c>
      <c r="AZ2" s="13" t="s">
        <v>98</v>
      </c>
      <c r="BA2" s="14" t="s">
        <v>99</v>
      </c>
      <c r="BB2" s="15" t="s">
        <v>98</v>
      </c>
      <c r="BC2" s="16" t="s">
        <v>99</v>
      </c>
    </row>
    <row r="3" spans="1:55" x14ac:dyDescent="0.35">
      <c r="A3" s="30" t="s">
        <v>16</v>
      </c>
      <c r="B3" s="25">
        <v>6</v>
      </c>
      <c r="C3" s="44">
        <v>3359</v>
      </c>
      <c r="D3" s="44">
        <v>46.56</v>
      </c>
      <c r="E3" s="44">
        <v>21.73</v>
      </c>
      <c r="F3" s="46">
        <f>(1-1/(1+E3*B3/C3))*100</f>
        <v>3.7364804062612778</v>
      </c>
      <c r="G3" s="19">
        <f>FDIST(E3,B3,C3)</f>
        <v>3.4066762695448064E-25</v>
      </c>
      <c r="H3" s="25">
        <v>30</v>
      </c>
      <c r="I3" s="44">
        <v>3359</v>
      </c>
      <c r="J3" s="44">
        <v>5.14</v>
      </c>
      <c r="K3" s="44">
        <v>4.41</v>
      </c>
      <c r="L3" s="46">
        <f t="shared" ref="L3:L34" si="0">(1-1/(1+K3*H3/I3))*100</f>
        <v>3.789419413971884</v>
      </c>
      <c r="M3" s="19">
        <f t="shared" ref="M3:M34" si="1">FDIST(K3,H3,I3)</f>
        <v>1.832396100694146E-14</v>
      </c>
      <c r="N3" s="25">
        <v>13</v>
      </c>
      <c r="O3" s="44">
        <v>3359</v>
      </c>
      <c r="P3" s="44">
        <v>11.54</v>
      </c>
      <c r="Q3" s="44">
        <v>10.99</v>
      </c>
      <c r="R3" s="46">
        <f t="shared" ref="R3:R34" si="2">(1-1/(1+Q3*N3/O3))*100</f>
        <v>4.079820210344753</v>
      </c>
      <c r="S3" s="19">
        <f t="shared" ref="S3:S34" si="3">FDIST(Q3,N3,O3)</f>
        <v>1.9700269548069926E-23</v>
      </c>
      <c r="T3" s="25">
        <v>175</v>
      </c>
      <c r="U3" s="44">
        <v>3359</v>
      </c>
      <c r="V3" s="44">
        <v>3.02</v>
      </c>
      <c r="W3" s="44">
        <v>3.11</v>
      </c>
      <c r="X3" s="60">
        <f t="shared" ref="X3:X34" si="4">(1-1/(1+W3*T3/U3))*100</f>
        <v>13.943508614616018</v>
      </c>
      <c r="Y3" s="19">
        <f t="shared" ref="Y3:Y34" si="5">FDIST(W3,T3,U3)</f>
        <v>1.6178334607546431E-35</v>
      </c>
      <c r="Z3" s="25">
        <v>382</v>
      </c>
      <c r="AA3" s="44">
        <v>3359</v>
      </c>
      <c r="AB3" s="44">
        <v>1.73</v>
      </c>
      <c r="AC3" s="44">
        <v>1.73</v>
      </c>
      <c r="AD3" s="62">
        <f t="shared" ref="AD3:AD34" si="6">(1-1/(1+AC3*Z3/AA3))*100</f>
        <v>16.439876015582634</v>
      </c>
      <c r="AE3" s="19">
        <f t="shared" ref="AE3:AE34" si="7">FDIST(AC3,Z3,AA3)</f>
        <v>5.0975198631269784E-15</v>
      </c>
      <c r="AF3" s="25">
        <v>3</v>
      </c>
      <c r="AG3" s="44">
        <v>3359</v>
      </c>
      <c r="AH3" s="44">
        <v>0.82</v>
      </c>
      <c r="AI3" s="44">
        <v>0.77</v>
      </c>
      <c r="AJ3" s="45">
        <f t="shared" ref="AJ3:AJ34" si="8">(1-1/(1+AI3*AF3/AG3))*100</f>
        <v>6.872320613094951E-2</v>
      </c>
      <c r="AK3" s="19">
        <f t="shared" ref="AK3:AK34" si="9">FDIST(AI3,AF3,AG3)</f>
        <v>0.51069390002071524</v>
      </c>
      <c r="AL3" s="25">
        <v>1</v>
      </c>
      <c r="AM3" s="44">
        <v>3359</v>
      </c>
      <c r="AN3" s="44">
        <v>0.37</v>
      </c>
      <c r="AO3" s="44">
        <v>0.31</v>
      </c>
      <c r="AP3" s="45">
        <f t="shared" ref="AP3:AP34" si="10">(1-1/(1+AO3*AL3/AM3))*100</f>
        <v>9.2280855294779585E-3</v>
      </c>
      <c r="AQ3" s="19">
        <f t="shared" ref="AQ3:AQ34" si="11">FDIST(AO3,AL3,AM3)</f>
        <v>0.57771727778481108</v>
      </c>
      <c r="AR3" s="25">
        <v>1</v>
      </c>
      <c r="AS3" s="44">
        <v>3359</v>
      </c>
      <c r="AT3" s="44">
        <v>0.59</v>
      </c>
      <c r="AU3" s="44">
        <v>0.59</v>
      </c>
      <c r="AV3" s="45">
        <f t="shared" ref="AV3:AV34" si="12">(1-1/(1+AU3*AR3/AS3))*100</f>
        <v>1.7561666750987026E-2</v>
      </c>
      <c r="AW3" s="19">
        <f t="shared" ref="AW3:AW34" si="13">FDIST(AU3,AR3,AS3)</f>
        <v>0.44247311327591143</v>
      </c>
      <c r="AX3" s="18">
        <v>2.8393100000000002E-9</v>
      </c>
      <c r="AY3" s="19">
        <v>0</v>
      </c>
      <c r="AZ3" s="18">
        <v>1.5325200000000001E-2</v>
      </c>
      <c r="BA3" s="24">
        <v>3.7396800000000002E-4</v>
      </c>
      <c r="BB3" s="34">
        <v>0</v>
      </c>
      <c r="BC3" s="35">
        <v>0</v>
      </c>
    </row>
    <row r="4" spans="1:55" x14ac:dyDescent="0.35">
      <c r="A4" s="12" t="s">
        <v>18</v>
      </c>
      <c r="B4" s="26">
        <v>6</v>
      </c>
      <c r="C4" s="17">
        <v>2926.2</v>
      </c>
      <c r="D4" s="17">
        <v>269.08999999999997</v>
      </c>
      <c r="E4" s="17">
        <v>87.31</v>
      </c>
      <c r="F4" s="52">
        <f t="shared" ref="F4:F34" si="14">(1-1/(1+E4*B4/C4))*100</f>
        <v>15.184083755065137</v>
      </c>
      <c r="G4" s="11">
        <f t="shared" ref="G4:G34" si="15">FDIST(E4,B4,C4)</f>
        <v>5.652889548009864E-101</v>
      </c>
      <c r="H4" s="26">
        <v>30</v>
      </c>
      <c r="I4" s="17">
        <v>3179</v>
      </c>
      <c r="J4" s="17">
        <v>34.46</v>
      </c>
      <c r="K4" s="17">
        <v>31.06</v>
      </c>
      <c r="L4" s="53">
        <f t="shared" si="0"/>
        <v>22.66712075508417</v>
      </c>
      <c r="M4" s="11">
        <f t="shared" si="1"/>
        <v>2.8149221899222505E-153</v>
      </c>
      <c r="N4" s="26">
        <v>13</v>
      </c>
      <c r="O4" s="17">
        <v>3022</v>
      </c>
      <c r="P4" s="17">
        <v>17.88</v>
      </c>
      <c r="Q4" s="17">
        <v>16.579999999999998</v>
      </c>
      <c r="R4" s="50">
        <f t="shared" si="2"/>
        <v>6.6575239224843541</v>
      </c>
      <c r="S4" s="11">
        <f t="shared" si="3"/>
        <v>2.3574599563962122E-37</v>
      </c>
      <c r="T4" s="26">
        <v>175</v>
      </c>
      <c r="U4" s="17">
        <v>3311.3</v>
      </c>
      <c r="V4" s="17">
        <v>1.69</v>
      </c>
      <c r="W4" s="17">
        <v>1.48</v>
      </c>
      <c r="X4" s="50">
        <f t="shared" si="4"/>
        <v>7.254292356384628</v>
      </c>
      <c r="Y4" s="11">
        <f t="shared" si="5"/>
        <v>6.5227087772553322E-5</v>
      </c>
      <c r="Z4" s="26">
        <v>382</v>
      </c>
      <c r="AA4" s="17">
        <v>3239.9</v>
      </c>
      <c r="AB4" s="17">
        <v>0.98</v>
      </c>
      <c r="AC4" s="17">
        <v>0.98</v>
      </c>
      <c r="AD4" s="10">
        <f t="shared" si="6"/>
        <v>10.357860253551209</v>
      </c>
      <c r="AE4" s="11">
        <f t="shared" si="7"/>
        <v>0.5960674030448343</v>
      </c>
      <c r="AF4" s="26">
        <v>3</v>
      </c>
      <c r="AG4" s="17">
        <v>1040.3</v>
      </c>
      <c r="AH4" s="17">
        <v>0.43</v>
      </c>
      <c r="AI4" s="17">
        <v>0.5</v>
      </c>
      <c r="AJ4" s="10">
        <f t="shared" si="8"/>
        <v>0.1439815703590086</v>
      </c>
      <c r="AK4" s="11">
        <f t="shared" si="9"/>
        <v>0.68235352049581754</v>
      </c>
      <c r="AL4" s="26">
        <v>1</v>
      </c>
      <c r="AM4" s="17">
        <v>1093.0999999999999</v>
      </c>
      <c r="AN4" s="17">
        <v>0.73</v>
      </c>
      <c r="AO4" s="17">
        <v>0.55000000000000004</v>
      </c>
      <c r="AP4" s="10">
        <f t="shared" si="10"/>
        <v>5.0290312257128544E-2</v>
      </c>
      <c r="AQ4" s="11">
        <f t="shared" si="11"/>
        <v>0.45847701153858733</v>
      </c>
      <c r="AR4" s="26">
        <v>1</v>
      </c>
      <c r="AS4" s="17">
        <v>973.3</v>
      </c>
      <c r="AT4" s="17">
        <v>2.91</v>
      </c>
      <c r="AU4" s="17">
        <v>2.91</v>
      </c>
      <c r="AV4" s="10">
        <f t="shared" si="12"/>
        <v>0.29809159914362393</v>
      </c>
      <c r="AW4" s="11">
        <f t="shared" si="13"/>
        <v>8.8351012307477647E-2</v>
      </c>
      <c r="AX4" s="20">
        <v>3.94609E-5</v>
      </c>
      <c r="AY4" s="21">
        <v>8.5413200000000004E-6</v>
      </c>
      <c r="AZ4" s="20">
        <v>4.2870700000000001E-4</v>
      </c>
      <c r="BA4" s="21">
        <v>1.2557299999999999E-5</v>
      </c>
      <c r="BB4" s="67">
        <v>8.43E-2</v>
      </c>
      <c r="BC4" s="37">
        <v>1.7899999999999999E-2</v>
      </c>
    </row>
    <row r="5" spans="1:55" ht="15" thickBot="1" x14ac:dyDescent="0.4">
      <c r="A5" s="31" t="s">
        <v>20</v>
      </c>
      <c r="B5" s="5">
        <v>6</v>
      </c>
      <c r="C5" s="6">
        <v>2662.6</v>
      </c>
      <c r="D5" s="6">
        <v>432.41</v>
      </c>
      <c r="E5" s="6">
        <v>42.66</v>
      </c>
      <c r="F5" s="61">
        <f t="shared" si="14"/>
        <v>8.7700783948248322</v>
      </c>
      <c r="G5" s="8">
        <f t="shared" si="15"/>
        <v>5.9237082942876093E-50</v>
      </c>
      <c r="H5" s="5">
        <v>30</v>
      </c>
      <c r="I5" s="6">
        <v>3154</v>
      </c>
      <c r="J5" s="6">
        <v>45.08</v>
      </c>
      <c r="K5" s="6">
        <v>41.43</v>
      </c>
      <c r="L5" s="58">
        <f t="shared" si="0"/>
        <v>28.267643112192676</v>
      </c>
      <c r="M5" s="8">
        <f t="shared" si="1"/>
        <v>4.4535272960023834E-202</v>
      </c>
      <c r="N5" s="5">
        <v>13</v>
      </c>
      <c r="O5" s="6">
        <v>3114.1</v>
      </c>
      <c r="P5" s="6">
        <v>127.63</v>
      </c>
      <c r="Q5" s="6">
        <v>123.39</v>
      </c>
      <c r="R5" s="63">
        <f t="shared" si="2"/>
        <v>33.997715215856992</v>
      </c>
      <c r="S5" s="8">
        <f t="shared" si="3"/>
        <v>3.7608638984191637E-269</v>
      </c>
      <c r="T5" s="5">
        <v>175</v>
      </c>
      <c r="U5" s="6">
        <v>3102.2</v>
      </c>
      <c r="V5" s="6">
        <v>1.68</v>
      </c>
      <c r="W5" s="6">
        <v>1.47</v>
      </c>
      <c r="X5" s="61">
        <f t="shared" si="4"/>
        <v>7.6575034603878711</v>
      </c>
      <c r="Y5" s="8">
        <f t="shared" si="5"/>
        <v>8.9179780509080064E-5</v>
      </c>
      <c r="Z5" s="5">
        <v>382</v>
      </c>
      <c r="AA5" s="6">
        <v>2983</v>
      </c>
      <c r="AB5" s="6">
        <v>0.89</v>
      </c>
      <c r="AC5" s="6">
        <v>0.89</v>
      </c>
      <c r="AD5" s="7">
        <f t="shared" si="6"/>
        <v>10.231178038989096</v>
      </c>
      <c r="AE5" s="8">
        <f t="shared" si="7"/>
        <v>0.92970544437783031</v>
      </c>
      <c r="AF5" s="5">
        <v>3</v>
      </c>
      <c r="AG5" s="6">
        <v>1108.3</v>
      </c>
      <c r="AH5" s="6">
        <v>1.65</v>
      </c>
      <c r="AI5" s="6">
        <v>1.57</v>
      </c>
      <c r="AJ5" s="7">
        <f t="shared" si="8"/>
        <v>0.42317679086442128</v>
      </c>
      <c r="AK5" s="8">
        <f t="shared" si="9"/>
        <v>0.19495339539975381</v>
      </c>
      <c r="AL5" s="5">
        <v>1</v>
      </c>
      <c r="AM5" s="6">
        <v>1151.5</v>
      </c>
      <c r="AN5" s="6">
        <v>0.05</v>
      </c>
      <c r="AO5" s="6">
        <v>0.08</v>
      </c>
      <c r="AP5" s="7">
        <f t="shared" si="10"/>
        <v>6.946977196553572E-3</v>
      </c>
      <c r="AQ5" s="8">
        <f t="shared" si="11"/>
        <v>0.77734826788360623</v>
      </c>
      <c r="AR5" s="5">
        <v>1</v>
      </c>
      <c r="AS5" s="6">
        <v>1104.7</v>
      </c>
      <c r="AT5" s="6">
        <v>0.94</v>
      </c>
      <c r="AU5" s="6">
        <v>0.94</v>
      </c>
      <c r="AV5" s="7">
        <f t="shared" si="12"/>
        <v>8.5018631742705963E-2</v>
      </c>
      <c r="AW5" s="8">
        <f t="shared" si="13"/>
        <v>0.33249019639562183</v>
      </c>
      <c r="AX5" s="22">
        <v>1.7715499999999999E-4</v>
      </c>
      <c r="AY5" s="23">
        <v>1.45927E-5</v>
      </c>
      <c r="AZ5" s="22">
        <v>4.2213400000000001E-4</v>
      </c>
      <c r="BA5" s="23">
        <v>1.2619899999999999E-5</v>
      </c>
      <c r="BB5" s="70">
        <v>0.29559999999999997</v>
      </c>
      <c r="BC5" s="9">
        <v>0.02</v>
      </c>
    </row>
    <row r="6" spans="1:55" x14ac:dyDescent="0.35">
      <c r="A6" s="27" t="s">
        <v>22</v>
      </c>
      <c r="B6" s="39">
        <v>6</v>
      </c>
      <c r="C6" s="29">
        <v>2961.1</v>
      </c>
      <c r="D6" s="28">
        <v>162.19</v>
      </c>
      <c r="E6" s="28">
        <v>70.040000000000006</v>
      </c>
      <c r="F6" s="56">
        <f t="shared" si="14"/>
        <v>12.428208934919283</v>
      </c>
      <c r="G6" s="40">
        <f t="shared" si="15"/>
        <v>7.9650243973748962E-82</v>
      </c>
      <c r="H6" s="39">
        <v>30</v>
      </c>
      <c r="I6" s="28">
        <v>3195</v>
      </c>
      <c r="J6" s="28">
        <v>20.37</v>
      </c>
      <c r="K6" s="28">
        <v>18.16</v>
      </c>
      <c r="L6" s="56">
        <f t="shared" si="0"/>
        <v>14.567623937108943</v>
      </c>
      <c r="M6" s="40">
        <f t="shared" si="1"/>
        <v>1.0313217555024829E-87</v>
      </c>
      <c r="N6" s="39">
        <v>13</v>
      </c>
      <c r="O6" s="29">
        <v>2935</v>
      </c>
      <c r="P6" s="28">
        <v>2.87</v>
      </c>
      <c r="Q6" s="28">
        <v>2.72</v>
      </c>
      <c r="R6" s="49">
        <f t="shared" si="2"/>
        <v>1.1904280962577007</v>
      </c>
      <c r="S6" s="40">
        <f t="shared" si="3"/>
        <v>7.8476400460971113E-4</v>
      </c>
      <c r="T6" s="39">
        <v>175</v>
      </c>
      <c r="U6" s="28">
        <v>3331.9</v>
      </c>
      <c r="V6" s="28">
        <v>1.02</v>
      </c>
      <c r="W6" s="28">
        <v>0.96</v>
      </c>
      <c r="X6" s="29">
        <f t="shared" si="4"/>
        <v>4.8001371467756293</v>
      </c>
      <c r="Y6" s="40">
        <f t="shared" si="5"/>
        <v>0.63188969379817561</v>
      </c>
      <c r="Z6" s="39">
        <v>382</v>
      </c>
      <c r="AA6" s="29">
        <v>3271.8</v>
      </c>
      <c r="AB6" s="28">
        <v>0.91</v>
      </c>
      <c r="AC6" s="28">
        <v>0.91</v>
      </c>
      <c r="AD6" s="29">
        <f t="shared" si="6"/>
        <v>9.6043012416354046</v>
      </c>
      <c r="AE6" s="40">
        <f t="shared" si="7"/>
        <v>0.8844817911990952</v>
      </c>
      <c r="AF6" s="39">
        <v>3</v>
      </c>
      <c r="AG6" s="28">
        <v>1052.7</v>
      </c>
      <c r="AH6" s="28">
        <v>0.06</v>
      </c>
      <c r="AI6" s="28">
        <v>0.08</v>
      </c>
      <c r="AJ6" s="29">
        <f t="shared" si="8"/>
        <v>2.2793321556779933E-2</v>
      </c>
      <c r="AK6" s="40">
        <f t="shared" si="9"/>
        <v>0.97087233881525004</v>
      </c>
      <c r="AL6" s="39">
        <v>1</v>
      </c>
      <c r="AM6" s="28">
        <v>1107.4000000000001</v>
      </c>
      <c r="AN6" s="28">
        <v>0.1</v>
      </c>
      <c r="AO6" s="28">
        <v>0.11</v>
      </c>
      <c r="AP6" s="29">
        <f t="shared" si="10"/>
        <v>9.93219022853431E-3</v>
      </c>
      <c r="AQ6" s="40">
        <f t="shared" si="11"/>
        <v>0.74020691446611875</v>
      </c>
      <c r="AR6" s="39">
        <v>1</v>
      </c>
      <c r="AS6" s="28">
        <v>961.2</v>
      </c>
      <c r="AT6" s="28">
        <v>0.08</v>
      </c>
      <c r="AU6" s="28">
        <v>0.08</v>
      </c>
      <c r="AV6" s="29">
        <f t="shared" si="12"/>
        <v>8.3222370172997273E-3</v>
      </c>
      <c r="AW6" s="40">
        <f t="shared" si="13"/>
        <v>0.77735832148317319</v>
      </c>
      <c r="AX6" s="41">
        <v>4.8421299999999999E-4</v>
      </c>
      <c r="AY6" s="42">
        <v>1.96038E-4</v>
      </c>
      <c r="AZ6" s="41">
        <v>1.15321E-2</v>
      </c>
      <c r="BA6" s="42">
        <v>3.3243299999999998E-4</v>
      </c>
      <c r="BB6" s="71">
        <v>4.0300000000000002E-2</v>
      </c>
      <c r="BC6" s="43">
        <v>1.6199999999999999E-2</v>
      </c>
    </row>
    <row r="7" spans="1:55" x14ac:dyDescent="0.35">
      <c r="A7" s="12" t="s">
        <v>24</v>
      </c>
      <c r="B7" s="26">
        <v>6</v>
      </c>
      <c r="C7" s="10">
        <v>2940.6</v>
      </c>
      <c r="D7" s="17">
        <v>191.4</v>
      </c>
      <c r="E7" s="17">
        <v>98.84</v>
      </c>
      <c r="F7" s="52">
        <f t="shared" si="14"/>
        <v>16.782694332190029</v>
      </c>
      <c r="G7" s="11">
        <f t="shared" si="15"/>
        <v>1.5117825513883495E-113</v>
      </c>
      <c r="H7" s="26">
        <v>30</v>
      </c>
      <c r="I7" s="17">
        <v>3184.5</v>
      </c>
      <c r="J7" s="17">
        <v>36.229999999999997</v>
      </c>
      <c r="K7" s="17">
        <v>31.74</v>
      </c>
      <c r="L7" s="53">
        <f t="shared" si="0"/>
        <v>23.018347958517658</v>
      </c>
      <c r="M7" s="11">
        <f t="shared" si="1"/>
        <v>1.2633510926798693E-156</v>
      </c>
      <c r="N7" s="26">
        <v>13</v>
      </c>
      <c r="O7" s="10">
        <v>3023</v>
      </c>
      <c r="P7" s="17">
        <v>3.88</v>
      </c>
      <c r="Q7" s="17">
        <v>3.84</v>
      </c>
      <c r="R7" s="47">
        <f t="shared" si="2"/>
        <v>1.624513492053159</v>
      </c>
      <c r="S7" s="11">
        <f t="shared" si="3"/>
        <v>3.4882111312073102E-6</v>
      </c>
      <c r="T7" s="26">
        <v>175</v>
      </c>
      <c r="U7" s="17">
        <v>3315</v>
      </c>
      <c r="V7" s="17">
        <v>1.3</v>
      </c>
      <c r="W7" s="17">
        <v>1.27</v>
      </c>
      <c r="X7" s="50">
        <f t="shared" si="4"/>
        <v>6.2831295497915001</v>
      </c>
      <c r="Y7" s="11">
        <f t="shared" si="5"/>
        <v>1.0970078431117599E-2</v>
      </c>
      <c r="Z7" s="26">
        <v>382</v>
      </c>
      <c r="AA7" s="10">
        <v>3246.3</v>
      </c>
      <c r="AB7" s="17">
        <v>0.94</v>
      </c>
      <c r="AC7" s="17">
        <v>0.94</v>
      </c>
      <c r="AD7" s="10">
        <f t="shared" si="6"/>
        <v>9.9595604346837128</v>
      </c>
      <c r="AE7" s="11">
        <f t="shared" si="7"/>
        <v>0.78288817619575413</v>
      </c>
      <c r="AF7" s="26">
        <v>3</v>
      </c>
      <c r="AG7" s="17">
        <v>1059.9000000000001</v>
      </c>
      <c r="AH7" s="17">
        <v>1.1000000000000001</v>
      </c>
      <c r="AI7" s="17">
        <v>1.31</v>
      </c>
      <c r="AJ7" s="10">
        <f t="shared" si="8"/>
        <v>0.36941992611601027</v>
      </c>
      <c r="AK7" s="11">
        <f t="shared" si="9"/>
        <v>0.26972451915359774</v>
      </c>
      <c r="AL7" s="26">
        <v>1</v>
      </c>
      <c r="AM7" s="17">
        <v>1113.3</v>
      </c>
      <c r="AN7" s="17">
        <v>1.72</v>
      </c>
      <c r="AO7" s="17">
        <v>1.43</v>
      </c>
      <c r="AP7" s="10">
        <f t="shared" si="10"/>
        <v>0.12828218492371146</v>
      </c>
      <c r="AQ7" s="11">
        <f t="shared" si="11"/>
        <v>0.23201914123297385</v>
      </c>
      <c r="AR7" s="26">
        <v>1</v>
      </c>
      <c r="AS7" s="17">
        <v>990</v>
      </c>
      <c r="AT7" s="17">
        <v>3.22</v>
      </c>
      <c r="AU7" s="17">
        <v>3.22</v>
      </c>
      <c r="AV7" s="10">
        <f t="shared" si="12"/>
        <v>0.32419806286623221</v>
      </c>
      <c r="AW7" s="11">
        <f t="shared" si="13"/>
        <v>7.3048635398602638E-2</v>
      </c>
      <c r="AX7" s="20">
        <v>6.6381800000000005E-4</v>
      </c>
      <c r="AY7" s="21">
        <v>1.4817399999999999E-4</v>
      </c>
      <c r="AZ7" s="20">
        <v>7.6342900000000002E-3</v>
      </c>
      <c r="BA7" s="21">
        <v>2.22444E-4</v>
      </c>
      <c r="BB7" s="67">
        <v>0.08</v>
      </c>
      <c r="BC7" s="37">
        <v>1.7500000000000002E-2</v>
      </c>
    </row>
    <row r="8" spans="1:55" x14ac:dyDescent="0.35">
      <c r="A8" s="12" t="s">
        <v>26</v>
      </c>
      <c r="B8" s="26">
        <v>6</v>
      </c>
      <c r="C8" s="10">
        <v>2947.7</v>
      </c>
      <c r="D8" s="17">
        <v>123.56</v>
      </c>
      <c r="E8" s="17">
        <v>23.31</v>
      </c>
      <c r="F8" s="47">
        <f t="shared" si="14"/>
        <v>4.5297905141924328</v>
      </c>
      <c r="G8" s="11">
        <f t="shared" si="15"/>
        <v>4.8949358971076189E-27</v>
      </c>
      <c r="H8" s="26">
        <v>30</v>
      </c>
      <c r="I8" s="17">
        <v>3193.5</v>
      </c>
      <c r="J8" s="17">
        <v>5.44</v>
      </c>
      <c r="K8" s="17">
        <v>5.3</v>
      </c>
      <c r="L8" s="47">
        <f t="shared" si="0"/>
        <v>4.7427293064877034</v>
      </c>
      <c r="M8" s="11">
        <f t="shared" si="1"/>
        <v>6.1115663320589403E-19</v>
      </c>
      <c r="N8" s="26">
        <v>13</v>
      </c>
      <c r="O8" s="10">
        <v>2887.9</v>
      </c>
      <c r="P8" s="17">
        <v>1.77</v>
      </c>
      <c r="Q8" s="17">
        <v>1.8</v>
      </c>
      <c r="R8" s="47">
        <f t="shared" si="2"/>
        <v>0.80376464122555724</v>
      </c>
      <c r="S8" s="11">
        <f t="shared" si="3"/>
        <v>3.766264839604086E-2</v>
      </c>
      <c r="T8" s="26">
        <v>175</v>
      </c>
      <c r="U8" s="17">
        <v>3334.1</v>
      </c>
      <c r="V8" s="17">
        <v>1.08</v>
      </c>
      <c r="W8" s="17">
        <v>1.03</v>
      </c>
      <c r="X8" s="10">
        <f t="shared" si="4"/>
        <v>5.1289712180061624</v>
      </c>
      <c r="Y8" s="11">
        <f t="shared" si="5"/>
        <v>0.38074514059602083</v>
      </c>
      <c r="Z8" s="26">
        <v>382</v>
      </c>
      <c r="AA8" s="10">
        <v>3273.7</v>
      </c>
      <c r="AB8" s="17">
        <v>0.96</v>
      </c>
      <c r="AC8" s="17">
        <v>0.96</v>
      </c>
      <c r="AD8" s="10">
        <f t="shared" si="6"/>
        <v>10.073562940539826</v>
      </c>
      <c r="AE8" s="11">
        <f t="shared" si="7"/>
        <v>0.69522692860360391</v>
      </c>
      <c r="AF8" s="26">
        <v>3</v>
      </c>
      <c r="AG8" s="17">
        <v>1025.8</v>
      </c>
      <c r="AH8" s="17">
        <v>0.23</v>
      </c>
      <c r="AI8" s="17">
        <v>0.21</v>
      </c>
      <c r="AJ8" s="10">
        <f t="shared" si="8"/>
        <v>6.1377785138772012E-2</v>
      </c>
      <c r="AK8" s="11">
        <f t="shared" si="9"/>
        <v>0.88950526973688238</v>
      </c>
      <c r="AL8" s="26">
        <v>1</v>
      </c>
      <c r="AM8" s="17">
        <v>1080.2</v>
      </c>
      <c r="AN8" s="17">
        <v>1.41</v>
      </c>
      <c r="AO8" s="17">
        <v>1.32</v>
      </c>
      <c r="AP8" s="10">
        <f t="shared" si="10"/>
        <v>0.12205044751829597</v>
      </c>
      <c r="AQ8" s="11">
        <f t="shared" si="11"/>
        <v>0.25084643439628412</v>
      </c>
      <c r="AR8" s="26">
        <v>1</v>
      </c>
      <c r="AS8" s="17">
        <v>928.6</v>
      </c>
      <c r="AT8" s="17">
        <v>0.27</v>
      </c>
      <c r="AU8" s="17">
        <v>0.27</v>
      </c>
      <c r="AV8" s="10">
        <f t="shared" si="12"/>
        <v>2.9067576733021738E-2</v>
      </c>
      <c r="AW8" s="11">
        <f t="shared" si="13"/>
        <v>0.6034556845166541</v>
      </c>
      <c r="AX8" s="20">
        <v>1.69411E-3</v>
      </c>
      <c r="AY8" s="21">
        <v>9.5712399999999995E-4</v>
      </c>
      <c r="AZ8" s="20">
        <v>5.7462300000000001E-2</v>
      </c>
      <c r="BA8" s="21">
        <v>1.65836E-3</v>
      </c>
      <c r="BB8" s="36">
        <v>2.86E-2</v>
      </c>
      <c r="BC8" s="37">
        <v>1.61E-2</v>
      </c>
    </row>
    <row r="9" spans="1:55" x14ac:dyDescent="0.35">
      <c r="A9" s="27" t="s">
        <v>28</v>
      </c>
      <c r="B9" s="26">
        <v>6</v>
      </c>
      <c r="C9" s="10">
        <v>2927.8</v>
      </c>
      <c r="D9" s="17">
        <v>112.54</v>
      </c>
      <c r="E9" s="17">
        <v>54.81</v>
      </c>
      <c r="F9" s="51">
        <f t="shared" si="14"/>
        <v>10.098075942837148</v>
      </c>
      <c r="G9" s="11">
        <f t="shared" si="15"/>
        <v>2.3333739386050618E-64</v>
      </c>
      <c r="H9" s="26">
        <v>30</v>
      </c>
      <c r="I9" s="17">
        <v>3180.1</v>
      </c>
      <c r="J9" s="17">
        <v>37.159999999999997</v>
      </c>
      <c r="K9" s="17">
        <v>33.369999999999997</v>
      </c>
      <c r="L9" s="53">
        <f t="shared" si="0"/>
        <v>23.942887209413566</v>
      </c>
      <c r="M9" s="11">
        <f t="shared" si="1"/>
        <v>1.7210211545748898E-164</v>
      </c>
      <c r="N9" s="26">
        <v>13</v>
      </c>
      <c r="O9" s="10">
        <v>3029.5</v>
      </c>
      <c r="P9" s="17">
        <v>2.58</v>
      </c>
      <c r="Q9" s="17">
        <v>2.58</v>
      </c>
      <c r="R9" s="47">
        <f t="shared" si="2"/>
        <v>1.0949905975762619</v>
      </c>
      <c r="S9" s="11">
        <f t="shared" si="3"/>
        <v>1.4751868276660866E-3</v>
      </c>
      <c r="T9" s="26">
        <v>175</v>
      </c>
      <c r="U9" s="17">
        <v>3310.3</v>
      </c>
      <c r="V9" s="17">
        <v>1.24</v>
      </c>
      <c r="W9" s="17">
        <v>1.19</v>
      </c>
      <c r="X9" s="50">
        <f t="shared" si="4"/>
        <v>5.9186312543519364</v>
      </c>
      <c r="Y9" s="11">
        <f t="shared" si="5"/>
        <v>4.8429168157024027E-2</v>
      </c>
      <c r="Z9" s="26">
        <v>382</v>
      </c>
      <c r="AA9" s="10">
        <v>3238.7</v>
      </c>
      <c r="AB9" s="17">
        <v>0.95</v>
      </c>
      <c r="AC9" s="17">
        <v>0.95</v>
      </c>
      <c r="AD9" s="10">
        <f t="shared" si="6"/>
        <v>10.076077298978225</v>
      </c>
      <c r="AE9" s="11">
        <f t="shared" si="7"/>
        <v>0.74074854048793037</v>
      </c>
      <c r="AF9" s="26">
        <v>3</v>
      </c>
      <c r="AG9" s="17">
        <v>1048.4000000000001</v>
      </c>
      <c r="AH9" s="17">
        <v>1.66</v>
      </c>
      <c r="AI9" s="17">
        <v>1.86</v>
      </c>
      <c r="AJ9" s="10">
        <f t="shared" si="8"/>
        <v>0.52942181066053529</v>
      </c>
      <c r="AK9" s="11">
        <f t="shared" si="9"/>
        <v>0.13463627303589032</v>
      </c>
      <c r="AL9" s="26">
        <v>1</v>
      </c>
      <c r="AM9" s="17">
        <v>1101.3</v>
      </c>
      <c r="AN9" s="17">
        <v>1.39</v>
      </c>
      <c r="AO9" s="17">
        <v>1.1200000000000001</v>
      </c>
      <c r="AP9" s="10">
        <f t="shared" si="10"/>
        <v>0.10159467353638707</v>
      </c>
      <c r="AQ9" s="11">
        <f t="shared" si="11"/>
        <v>0.29015058359350138</v>
      </c>
      <c r="AR9" s="26">
        <v>1</v>
      </c>
      <c r="AS9" s="17">
        <v>982.3</v>
      </c>
      <c r="AT9" s="17">
        <v>3.43</v>
      </c>
      <c r="AU9" s="17">
        <v>3.43</v>
      </c>
      <c r="AV9" s="10">
        <f t="shared" si="12"/>
        <v>0.34796546721719279</v>
      </c>
      <c r="AW9" s="11">
        <f t="shared" si="13"/>
        <v>6.432207351307663E-2</v>
      </c>
      <c r="AX9" s="20">
        <v>6.1345400000000004E-4</v>
      </c>
      <c r="AY9" s="21">
        <v>1.2887700000000001E-4</v>
      </c>
      <c r="AZ9" s="20">
        <v>6.4522299999999998E-3</v>
      </c>
      <c r="BA9" s="21">
        <v>1.88772E-4</v>
      </c>
      <c r="BB9" s="67">
        <v>8.6800000000000002E-2</v>
      </c>
      <c r="BC9" s="37">
        <v>1.78E-2</v>
      </c>
    </row>
    <row r="10" spans="1:55" x14ac:dyDescent="0.35">
      <c r="A10" s="12" t="s">
        <v>30</v>
      </c>
      <c r="B10" s="26">
        <v>6</v>
      </c>
      <c r="C10" s="10">
        <v>2934.4</v>
      </c>
      <c r="D10" s="17">
        <v>278.20999999999998</v>
      </c>
      <c r="E10" s="17">
        <v>67.16</v>
      </c>
      <c r="F10" s="51">
        <f t="shared" si="14"/>
        <v>12.074214349066326</v>
      </c>
      <c r="G10" s="11">
        <f t="shared" si="15"/>
        <v>1.6177455037844848E-78</v>
      </c>
      <c r="H10" s="26">
        <v>30</v>
      </c>
      <c r="I10" s="17">
        <v>3195.8</v>
      </c>
      <c r="J10" s="17">
        <v>13.86</v>
      </c>
      <c r="K10" s="17">
        <v>12.61</v>
      </c>
      <c r="L10" s="51">
        <f t="shared" si="0"/>
        <v>10.584482806860462</v>
      </c>
      <c r="M10" s="11">
        <f t="shared" si="1"/>
        <v>4.7846045555214131E-58</v>
      </c>
      <c r="N10" s="26">
        <v>13</v>
      </c>
      <c r="O10" s="10">
        <v>2834</v>
      </c>
      <c r="P10" s="17">
        <v>4.8600000000000003</v>
      </c>
      <c r="Q10" s="17">
        <v>5.01</v>
      </c>
      <c r="R10" s="47">
        <f t="shared" si="2"/>
        <v>2.2465360297744374</v>
      </c>
      <c r="S10" s="11">
        <f t="shared" si="3"/>
        <v>8.0659413222802673E-9</v>
      </c>
      <c r="T10" s="26">
        <v>175</v>
      </c>
      <c r="U10" s="17">
        <v>3336.1</v>
      </c>
      <c r="V10" s="17">
        <v>1.04</v>
      </c>
      <c r="W10" s="17">
        <v>1.08</v>
      </c>
      <c r="X10" s="10">
        <f t="shared" si="4"/>
        <v>5.3615500269495904</v>
      </c>
      <c r="Y10" s="11">
        <f t="shared" si="5"/>
        <v>0.228878570173251</v>
      </c>
      <c r="Z10" s="26">
        <v>382</v>
      </c>
      <c r="AA10" s="10">
        <v>3275</v>
      </c>
      <c r="AB10" s="17">
        <v>1.01</v>
      </c>
      <c r="AC10" s="17">
        <v>1.01</v>
      </c>
      <c r="AD10" s="10">
        <f t="shared" si="6"/>
        <v>10.539168820100409</v>
      </c>
      <c r="AE10" s="11">
        <f t="shared" si="7"/>
        <v>0.44020811151019351</v>
      </c>
      <c r="AF10" s="26">
        <v>3</v>
      </c>
      <c r="AG10" s="17">
        <v>1010.7</v>
      </c>
      <c r="AH10" s="17">
        <v>0.36</v>
      </c>
      <c r="AI10" s="17">
        <v>0.32</v>
      </c>
      <c r="AJ10" s="10">
        <f t="shared" si="8"/>
        <v>9.4893541308338492E-2</v>
      </c>
      <c r="AK10" s="11">
        <f t="shared" si="9"/>
        <v>0.81092491232687469</v>
      </c>
      <c r="AL10" s="26">
        <v>1</v>
      </c>
      <c r="AM10" s="17">
        <v>1065</v>
      </c>
      <c r="AN10" s="17">
        <v>0.09</v>
      </c>
      <c r="AO10" s="17">
        <v>0.04</v>
      </c>
      <c r="AP10" s="10">
        <f t="shared" si="10"/>
        <v>3.7557274844113309E-3</v>
      </c>
      <c r="AQ10" s="11">
        <f t="shared" si="11"/>
        <v>0.84151876283280258</v>
      </c>
      <c r="AR10" s="26">
        <v>1</v>
      </c>
      <c r="AS10" s="17">
        <v>905.4</v>
      </c>
      <c r="AT10" s="17">
        <v>1.89</v>
      </c>
      <c r="AU10" s="17">
        <v>1.89</v>
      </c>
      <c r="AV10" s="10">
        <f t="shared" si="12"/>
        <v>0.20831266739410603</v>
      </c>
      <c r="AW10" s="11">
        <f t="shared" si="13"/>
        <v>0.16954219888673519</v>
      </c>
      <c r="AX10" s="20">
        <v>2.8563900000000002E-4</v>
      </c>
      <c r="AY10" s="21">
        <v>3.0387099999999999E-4</v>
      </c>
      <c r="AZ10" s="20">
        <v>1.8988499999999998E-2</v>
      </c>
      <c r="BA10" s="21">
        <v>5.4674599999999997E-4</v>
      </c>
      <c r="BB10" s="36">
        <v>1.4800000000000001E-2</v>
      </c>
      <c r="BC10" s="37">
        <v>1.5699999999999999E-2</v>
      </c>
    </row>
    <row r="11" spans="1:55" x14ac:dyDescent="0.35">
      <c r="A11" s="12" t="s">
        <v>31</v>
      </c>
      <c r="B11" s="26">
        <v>6</v>
      </c>
      <c r="C11" s="10">
        <v>2950.6</v>
      </c>
      <c r="D11" s="17">
        <v>1743.09</v>
      </c>
      <c r="E11" s="17">
        <v>382.67</v>
      </c>
      <c r="F11" s="55">
        <f t="shared" si="14"/>
        <v>43.76188860637896</v>
      </c>
      <c r="G11" s="11">
        <f t="shared" si="15"/>
        <v>0</v>
      </c>
      <c r="H11" s="26">
        <v>30</v>
      </c>
      <c r="I11" s="17">
        <v>3187.6</v>
      </c>
      <c r="J11" s="17">
        <v>26.12</v>
      </c>
      <c r="K11" s="17">
        <v>21.98</v>
      </c>
      <c r="L11" s="52">
        <f t="shared" si="0"/>
        <v>17.14062906160645</v>
      </c>
      <c r="M11" s="11">
        <f t="shared" si="1"/>
        <v>1.1808744362289854E-107</v>
      </c>
      <c r="N11" s="26">
        <v>13</v>
      </c>
      <c r="O11" s="10">
        <v>2982.1</v>
      </c>
      <c r="P11" s="17">
        <v>1.66</v>
      </c>
      <c r="Q11" s="17">
        <v>1.57</v>
      </c>
      <c r="R11" s="10">
        <f t="shared" si="2"/>
        <v>0.67976459695388014</v>
      </c>
      <c r="S11" s="11">
        <f t="shared" si="3"/>
        <v>8.6178629635051976E-2</v>
      </c>
      <c r="T11" s="26">
        <v>175</v>
      </c>
      <c r="U11" s="17">
        <v>3324</v>
      </c>
      <c r="V11" s="17">
        <v>1.17</v>
      </c>
      <c r="W11" s="17">
        <v>1.06</v>
      </c>
      <c r="X11" s="10">
        <f t="shared" si="4"/>
        <v>5.2856532269554002</v>
      </c>
      <c r="Y11" s="11">
        <f t="shared" si="5"/>
        <v>0.28480715174386262</v>
      </c>
      <c r="Z11" s="26">
        <v>382</v>
      </c>
      <c r="AA11" s="10">
        <v>3259.6</v>
      </c>
      <c r="AB11" s="17">
        <v>1.04</v>
      </c>
      <c r="AC11" s="17">
        <v>1.05</v>
      </c>
      <c r="AD11" s="10">
        <f t="shared" si="6"/>
        <v>10.956920807495829</v>
      </c>
      <c r="AE11" s="11">
        <f t="shared" si="7"/>
        <v>0.25396996516447684</v>
      </c>
      <c r="AF11" s="26">
        <v>3</v>
      </c>
      <c r="AG11" s="17">
        <v>1049.2</v>
      </c>
      <c r="AH11" s="17">
        <v>1.76</v>
      </c>
      <c r="AI11" s="17">
        <v>1.78</v>
      </c>
      <c r="AJ11" s="10">
        <f t="shared" si="8"/>
        <v>0.50638192956169448</v>
      </c>
      <c r="AK11" s="11">
        <f t="shared" si="9"/>
        <v>0.14923223922677473</v>
      </c>
      <c r="AL11" s="26">
        <v>1</v>
      </c>
      <c r="AM11" s="17">
        <v>1103.2</v>
      </c>
      <c r="AN11" s="17">
        <v>0.1</v>
      </c>
      <c r="AO11" s="17">
        <v>0.04</v>
      </c>
      <c r="AP11" s="10">
        <f t="shared" si="10"/>
        <v>3.6256843479187673E-3</v>
      </c>
      <c r="AQ11" s="11">
        <f t="shared" si="11"/>
        <v>0.84151744756951408</v>
      </c>
      <c r="AR11" s="26">
        <v>1</v>
      </c>
      <c r="AS11" s="17">
        <v>969.9</v>
      </c>
      <c r="AT11" s="17">
        <v>2.89</v>
      </c>
      <c r="AU11" s="17">
        <v>2.89</v>
      </c>
      <c r="AV11" s="10">
        <f t="shared" si="12"/>
        <v>0.29708364600787851</v>
      </c>
      <c r="AW11" s="11">
        <f t="shared" si="13"/>
        <v>8.9451834761776622E-2</v>
      </c>
      <c r="AX11" s="20">
        <v>6.8939100000000003E-4</v>
      </c>
      <c r="AY11" s="21">
        <v>1.9474299999999999E-4</v>
      </c>
      <c r="AZ11" s="20">
        <v>1.0621E-2</v>
      </c>
      <c r="BA11" s="21">
        <v>3.0848099999999999E-4</v>
      </c>
      <c r="BB11" s="67">
        <v>6.0999999999999999E-2</v>
      </c>
      <c r="BC11" s="37">
        <v>1.7000000000000001E-2</v>
      </c>
    </row>
    <row r="12" spans="1:55" x14ac:dyDescent="0.35">
      <c r="A12" s="12" t="s">
        <v>32</v>
      </c>
      <c r="B12" s="26">
        <v>6</v>
      </c>
      <c r="C12" s="10">
        <v>2948.9</v>
      </c>
      <c r="D12" s="17">
        <v>126.94</v>
      </c>
      <c r="E12" s="17">
        <v>70.849999999999994</v>
      </c>
      <c r="F12" s="51">
        <f t="shared" si="14"/>
        <v>12.599288678126852</v>
      </c>
      <c r="G12" s="11">
        <f t="shared" si="15"/>
        <v>1.0239879965161999E-82</v>
      </c>
      <c r="H12" s="26">
        <v>30</v>
      </c>
      <c r="I12" s="17">
        <v>3187.7</v>
      </c>
      <c r="J12" s="17">
        <v>27.14</v>
      </c>
      <c r="K12" s="17">
        <v>23.68</v>
      </c>
      <c r="L12" s="52">
        <f t="shared" si="0"/>
        <v>18.22426310253713</v>
      </c>
      <c r="M12" s="11">
        <f t="shared" si="1"/>
        <v>2.1282828236907572E-116</v>
      </c>
      <c r="N12" s="26">
        <v>13</v>
      </c>
      <c r="O12" s="10">
        <v>3023.1</v>
      </c>
      <c r="P12" s="17">
        <v>1.9</v>
      </c>
      <c r="Q12" s="17">
        <v>1.78</v>
      </c>
      <c r="R12" s="47">
        <f t="shared" si="2"/>
        <v>0.75962498030359704</v>
      </c>
      <c r="S12" s="11">
        <f t="shared" si="3"/>
        <v>4.0564525370721541E-2</v>
      </c>
      <c r="T12" s="26">
        <v>175</v>
      </c>
      <c r="U12" s="17">
        <v>3317.1</v>
      </c>
      <c r="V12" s="17">
        <v>1</v>
      </c>
      <c r="W12" s="17">
        <v>1.05</v>
      </c>
      <c r="X12" s="10">
        <f t="shared" si="4"/>
        <v>5.2487253095676811</v>
      </c>
      <c r="Y12" s="11">
        <f t="shared" si="5"/>
        <v>0.31532770449791825</v>
      </c>
      <c r="Z12" s="26">
        <v>382</v>
      </c>
      <c r="AA12" s="10">
        <v>3250</v>
      </c>
      <c r="AB12" s="17">
        <v>1.07</v>
      </c>
      <c r="AC12" s="17">
        <v>1.06</v>
      </c>
      <c r="AD12" s="10">
        <f t="shared" si="6"/>
        <v>11.078765061889184</v>
      </c>
      <c r="AE12" s="11">
        <f t="shared" si="7"/>
        <v>0.2154692513128913</v>
      </c>
      <c r="AF12" s="26">
        <v>3</v>
      </c>
      <c r="AG12" s="17">
        <v>1071.5</v>
      </c>
      <c r="AH12" s="17">
        <v>1.17</v>
      </c>
      <c r="AI12" s="17">
        <v>0.88</v>
      </c>
      <c r="AJ12" s="10">
        <f t="shared" si="8"/>
        <v>0.24577801776304309</v>
      </c>
      <c r="AK12" s="11">
        <f t="shared" si="9"/>
        <v>0.45086972116058677</v>
      </c>
      <c r="AL12" s="26">
        <v>1</v>
      </c>
      <c r="AM12" s="17">
        <v>1125.4000000000001</v>
      </c>
      <c r="AN12" s="17">
        <v>0.1</v>
      </c>
      <c r="AO12" s="17">
        <v>0.24</v>
      </c>
      <c r="AP12" s="10">
        <f t="shared" si="10"/>
        <v>2.1321203937318955E-2</v>
      </c>
      <c r="AQ12" s="11">
        <f t="shared" si="11"/>
        <v>0.62430163168298525</v>
      </c>
      <c r="AR12" s="26">
        <v>1</v>
      </c>
      <c r="AS12" s="17">
        <v>999.8</v>
      </c>
      <c r="AT12" s="17">
        <v>7.49</v>
      </c>
      <c r="AU12" s="17">
        <v>7.49</v>
      </c>
      <c r="AV12" s="47">
        <f t="shared" si="12"/>
        <v>0.74357930685303719</v>
      </c>
      <c r="AW12" s="11">
        <f t="shared" si="13"/>
        <v>6.3143561660007211E-3</v>
      </c>
      <c r="AX12" s="20">
        <v>8.9468399999999997E-4</v>
      </c>
      <c r="AY12" s="21">
        <v>2.0379999999999999E-4</v>
      </c>
      <c r="AZ12" s="20">
        <v>1.0685999999999999E-2</v>
      </c>
      <c r="BA12" s="21">
        <v>3.1036900000000001E-4</v>
      </c>
      <c r="BB12" s="67">
        <v>7.7299999999999994E-2</v>
      </c>
      <c r="BC12" s="37">
        <v>1.7299999999999999E-2</v>
      </c>
    </row>
    <row r="13" spans="1:55" x14ac:dyDescent="0.35">
      <c r="A13" s="12" t="s">
        <v>33</v>
      </c>
      <c r="B13" s="26">
        <v>6</v>
      </c>
      <c r="C13" s="10">
        <v>2963.5</v>
      </c>
      <c r="D13" s="17">
        <v>487.79</v>
      </c>
      <c r="E13" s="17">
        <v>164.08</v>
      </c>
      <c r="F13" s="53">
        <f t="shared" si="14"/>
        <v>24.936296536456616</v>
      </c>
      <c r="G13" s="11">
        <f t="shared" si="15"/>
        <v>1.8165300429690224E-180</v>
      </c>
      <c r="H13" s="26">
        <v>30</v>
      </c>
      <c r="I13" s="17">
        <v>3199</v>
      </c>
      <c r="J13" s="17">
        <v>24.96</v>
      </c>
      <c r="K13" s="17">
        <v>23.01</v>
      </c>
      <c r="L13" s="52">
        <f t="shared" si="0"/>
        <v>17.748695137942562</v>
      </c>
      <c r="M13" s="11">
        <f t="shared" si="1"/>
        <v>5.25949374251846E-113</v>
      </c>
      <c r="N13" s="26">
        <v>13</v>
      </c>
      <c r="O13" s="10">
        <v>2911.7</v>
      </c>
      <c r="P13" s="17">
        <v>10.28</v>
      </c>
      <c r="Q13" s="17">
        <v>9.83</v>
      </c>
      <c r="R13" s="47">
        <f t="shared" si="2"/>
        <v>4.204323751682038</v>
      </c>
      <c r="S13" s="11">
        <f t="shared" si="3"/>
        <v>1.7968746971654112E-20</v>
      </c>
      <c r="T13" s="26">
        <v>175</v>
      </c>
      <c r="U13" s="17">
        <v>3334.5</v>
      </c>
      <c r="V13" s="17">
        <v>1.17</v>
      </c>
      <c r="W13" s="17">
        <v>1.1299999999999999</v>
      </c>
      <c r="X13" s="10">
        <f t="shared" si="4"/>
        <v>5.5984146082525443</v>
      </c>
      <c r="Y13" s="11">
        <f t="shared" si="5"/>
        <v>0.12149100388176468</v>
      </c>
      <c r="Z13" s="26">
        <v>382</v>
      </c>
      <c r="AA13" s="10">
        <v>3275.7</v>
      </c>
      <c r="AB13" s="17">
        <v>1.06</v>
      </c>
      <c r="AC13" s="17">
        <v>1.07</v>
      </c>
      <c r="AD13" s="10">
        <f t="shared" si="6"/>
        <v>11.093680450760491</v>
      </c>
      <c r="AE13" s="11">
        <f t="shared" si="7"/>
        <v>0.18068385052627703</v>
      </c>
      <c r="AF13" s="26">
        <v>3</v>
      </c>
      <c r="AG13" s="17">
        <v>1056.2</v>
      </c>
      <c r="AH13" s="17">
        <v>1.65</v>
      </c>
      <c r="AI13" s="17">
        <v>0.97</v>
      </c>
      <c r="AJ13" s="10">
        <f t="shared" si="8"/>
        <v>0.27475899576059337</v>
      </c>
      <c r="AK13" s="11">
        <f t="shared" si="9"/>
        <v>0.40612802924728741</v>
      </c>
      <c r="AL13" s="26">
        <v>1</v>
      </c>
      <c r="AM13" s="17">
        <v>1111.4000000000001</v>
      </c>
      <c r="AN13" s="17">
        <v>7.31</v>
      </c>
      <c r="AO13" s="17">
        <v>7</v>
      </c>
      <c r="AP13" s="47">
        <f t="shared" si="10"/>
        <v>0.62589413447782238</v>
      </c>
      <c r="AQ13" s="11">
        <f t="shared" si="11"/>
        <v>8.2660753660522869E-3</v>
      </c>
      <c r="AR13" s="26">
        <v>1</v>
      </c>
      <c r="AS13" s="17">
        <v>958.9</v>
      </c>
      <c r="AT13" s="17">
        <v>0.6</v>
      </c>
      <c r="AU13" s="17">
        <v>0.6</v>
      </c>
      <c r="AV13" s="10">
        <f t="shared" si="12"/>
        <v>6.2532569046380715E-2</v>
      </c>
      <c r="AW13" s="11">
        <f t="shared" si="13"/>
        <v>0.43876915607268041</v>
      </c>
      <c r="AX13" s="20">
        <v>1.06876E-4</v>
      </c>
      <c r="AY13" s="21">
        <v>5.4528599999999998E-5</v>
      </c>
      <c r="AZ13" s="20">
        <v>3.3282199999999998E-3</v>
      </c>
      <c r="BA13" s="21">
        <v>9.5556099999999998E-5</v>
      </c>
      <c r="BB13" s="36">
        <v>3.1099999999999999E-2</v>
      </c>
      <c r="BC13" s="37">
        <v>1.5900000000000001E-2</v>
      </c>
    </row>
    <row r="14" spans="1:55" x14ac:dyDescent="0.35">
      <c r="A14" s="12" t="s">
        <v>34</v>
      </c>
      <c r="B14" s="26">
        <v>6</v>
      </c>
      <c r="C14" s="10">
        <v>2918.3</v>
      </c>
      <c r="D14" s="17">
        <v>363.39</v>
      </c>
      <c r="E14" s="17">
        <v>67.22</v>
      </c>
      <c r="F14" s="51">
        <f t="shared" si="14"/>
        <v>12.14226792950428</v>
      </c>
      <c r="G14" s="11">
        <f t="shared" si="15"/>
        <v>1.4724765133530506E-78</v>
      </c>
      <c r="H14" s="26">
        <v>30</v>
      </c>
      <c r="I14" s="17">
        <v>3184.9</v>
      </c>
      <c r="J14" s="17">
        <v>19.579999999999998</v>
      </c>
      <c r="K14" s="17">
        <v>16.86</v>
      </c>
      <c r="L14" s="51">
        <f t="shared" si="0"/>
        <v>13.704717262307952</v>
      </c>
      <c r="M14" s="11">
        <f t="shared" si="1"/>
        <v>8.3605789829587278E-81</v>
      </c>
      <c r="N14" s="26">
        <v>13</v>
      </c>
      <c r="O14" s="10">
        <v>2835.3</v>
      </c>
      <c r="P14" s="17">
        <v>4.5</v>
      </c>
      <c r="Q14" s="17">
        <v>4.25</v>
      </c>
      <c r="R14" s="47">
        <f t="shared" si="2"/>
        <v>1.9114009444569313</v>
      </c>
      <c r="S14" s="11">
        <f t="shared" si="3"/>
        <v>4.3379106267918242E-7</v>
      </c>
      <c r="T14" s="26">
        <v>175</v>
      </c>
      <c r="U14" s="17">
        <v>3333.9</v>
      </c>
      <c r="V14" s="17">
        <v>1.2</v>
      </c>
      <c r="W14" s="17">
        <v>1.21</v>
      </c>
      <c r="X14" s="50">
        <f t="shared" si="4"/>
        <v>5.9721066659145672</v>
      </c>
      <c r="Y14" s="11">
        <f t="shared" si="5"/>
        <v>3.4295110305816917E-2</v>
      </c>
      <c r="Z14" s="26">
        <v>382</v>
      </c>
      <c r="AA14" s="10">
        <v>3270.7</v>
      </c>
      <c r="AB14" s="17">
        <v>0.97</v>
      </c>
      <c r="AC14" s="17">
        <v>0.97</v>
      </c>
      <c r="AD14" s="10">
        <f t="shared" si="6"/>
        <v>10.176203710823795</v>
      </c>
      <c r="AE14" s="11">
        <f t="shared" si="7"/>
        <v>0.64672015758972567</v>
      </c>
      <c r="AF14" s="26">
        <v>3</v>
      </c>
      <c r="AG14" s="17">
        <v>973.8</v>
      </c>
      <c r="AH14" s="17">
        <v>3.7</v>
      </c>
      <c r="AI14" s="17">
        <v>3.48</v>
      </c>
      <c r="AJ14" s="47">
        <f t="shared" si="8"/>
        <v>1.0607168983174931</v>
      </c>
      <c r="AK14" s="11">
        <f t="shared" si="9"/>
        <v>1.5527974383412897E-2</v>
      </c>
      <c r="AL14" s="26">
        <v>1</v>
      </c>
      <c r="AM14" s="17">
        <v>1026.8</v>
      </c>
      <c r="AN14" s="17">
        <v>0.9</v>
      </c>
      <c r="AO14" s="17">
        <v>0.85</v>
      </c>
      <c r="AP14" s="10">
        <f t="shared" si="10"/>
        <v>8.2712985938793171E-2</v>
      </c>
      <c r="AQ14" s="11">
        <f t="shared" si="11"/>
        <v>0.3567690777037138</v>
      </c>
      <c r="AR14" s="26">
        <v>1</v>
      </c>
      <c r="AS14" s="17">
        <v>875.5</v>
      </c>
      <c r="AT14" s="17">
        <v>0.16</v>
      </c>
      <c r="AU14" s="17">
        <v>0.16</v>
      </c>
      <c r="AV14" s="10">
        <f t="shared" si="12"/>
        <v>1.827193202841304E-2</v>
      </c>
      <c r="AW14" s="11">
        <f t="shared" si="13"/>
        <v>0.6892541450581624</v>
      </c>
      <c r="AX14" s="20">
        <v>7.7213599999999998E-4</v>
      </c>
      <c r="AY14" s="21">
        <v>5.8055300000000004E-4</v>
      </c>
      <c r="AZ14" s="20">
        <v>3.4396000000000003E-2</v>
      </c>
      <c r="BA14" s="21">
        <v>1.0010500000000001E-3</v>
      </c>
      <c r="BB14" s="36">
        <v>2.1999999999999999E-2</v>
      </c>
      <c r="BC14" s="37">
        <v>1.6400000000000001E-2</v>
      </c>
    </row>
    <row r="15" spans="1:55" x14ac:dyDescent="0.35">
      <c r="A15" s="12" t="s">
        <v>35</v>
      </c>
      <c r="B15" s="26">
        <v>6</v>
      </c>
      <c r="C15" s="10">
        <v>2948</v>
      </c>
      <c r="D15" s="17">
        <v>87.18</v>
      </c>
      <c r="E15" s="17">
        <v>45.07</v>
      </c>
      <c r="F15" s="50">
        <f t="shared" si="14"/>
        <v>8.4022594937888666</v>
      </c>
      <c r="G15" s="11">
        <f t="shared" si="15"/>
        <v>5.1309452131747201E-53</v>
      </c>
      <c r="H15" s="26">
        <v>30</v>
      </c>
      <c r="I15" s="17">
        <v>3190</v>
      </c>
      <c r="J15" s="17">
        <v>28.48</v>
      </c>
      <c r="K15" s="17">
        <v>25.91</v>
      </c>
      <c r="L15" s="52">
        <f t="shared" si="0"/>
        <v>19.592670077886719</v>
      </c>
      <c r="M15" s="11">
        <f t="shared" si="1"/>
        <v>9.5166073347327945E-128</v>
      </c>
      <c r="N15" s="26">
        <v>13</v>
      </c>
      <c r="O15" s="10">
        <v>2916.9</v>
      </c>
      <c r="P15" s="17">
        <v>3.8</v>
      </c>
      <c r="Q15" s="17">
        <v>3.35</v>
      </c>
      <c r="R15" s="47">
        <f t="shared" si="2"/>
        <v>1.4710601428836956</v>
      </c>
      <c r="S15" s="11">
        <f t="shared" si="3"/>
        <v>3.9918452125085614E-5</v>
      </c>
      <c r="T15" s="26">
        <v>175</v>
      </c>
      <c r="U15" s="17">
        <v>3331.4</v>
      </c>
      <c r="V15" s="17">
        <v>1.85</v>
      </c>
      <c r="W15" s="17">
        <v>1.8</v>
      </c>
      <c r="X15" s="50">
        <f t="shared" si="4"/>
        <v>8.6386573058358849</v>
      </c>
      <c r="Y15" s="11">
        <f t="shared" si="5"/>
        <v>1.8525555363637918E-9</v>
      </c>
      <c r="Z15" s="26">
        <v>382</v>
      </c>
      <c r="AA15" s="10">
        <v>3269.9</v>
      </c>
      <c r="AB15" s="17">
        <v>0.92</v>
      </c>
      <c r="AC15" s="17">
        <v>0.92</v>
      </c>
      <c r="AD15" s="10">
        <f t="shared" si="6"/>
        <v>9.7046949471742412</v>
      </c>
      <c r="AE15" s="11">
        <f t="shared" si="7"/>
        <v>0.85499114758456929</v>
      </c>
      <c r="AF15" s="26">
        <v>3</v>
      </c>
      <c r="AG15" s="17">
        <v>1026.0999999999999</v>
      </c>
      <c r="AH15" s="17">
        <v>1.61</v>
      </c>
      <c r="AI15" s="17">
        <v>1.65</v>
      </c>
      <c r="AJ15" s="10">
        <f t="shared" si="8"/>
        <v>0.48009310896659496</v>
      </c>
      <c r="AK15" s="11">
        <f t="shared" si="9"/>
        <v>0.17620608343080085</v>
      </c>
      <c r="AL15" s="26">
        <v>1</v>
      </c>
      <c r="AM15" s="17">
        <v>1080.2</v>
      </c>
      <c r="AN15" s="17">
        <v>0.04</v>
      </c>
      <c r="AO15" s="17">
        <v>0</v>
      </c>
      <c r="AP15" s="10">
        <f t="shared" si="10"/>
        <v>0</v>
      </c>
      <c r="AQ15" s="11">
        <f t="shared" si="11"/>
        <v>1</v>
      </c>
      <c r="AR15" s="26">
        <v>1</v>
      </c>
      <c r="AS15" s="17">
        <v>935.1</v>
      </c>
      <c r="AT15" s="17">
        <v>4.79</v>
      </c>
      <c r="AU15" s="17">
        <v>4.79</v>
      </c>
      <c r="AV15" s="47">
        <f t="shared" si="12"/>
        <v>0.50963410611880589</v>
      </c>
      <c r="AW15" s="11">
        <f t="shared" si="13"/>
        <v>2.8872174186398154E-2</v>
      </c>
      <c r="AX15" s="20">
        <v>2.9558900000000002E-4</v>
      </c>
      <c r="AY15" s="21">
        <v>1.2686199999999999E-4</v>
      </c>
      <c r="AZ15" s="20">
        <v>7.3429300000000001E-3</v>
      </c>
      <c r="BA15" s="21">
        <v>2.1271500000000001E-4</v>
      </c>
      <c r="BB15" s="66">
        <v>3.8699999999999998E-2</v>
      </c>
      <c r="BC15" s="37">
        <v>1.6500000000000001E-2</v>
      </c>
    </row>
    <row r="16" spans="1:55" x14ac:dyDescent="0.35">
      <c r="A16" s="12" t="s">
        <v>36</v>
      </c>
      <c r="B16" s="26">
        <v>6</v>
      </c>
      <c r="C16" s="10">
        <v>2963</v>
      </c>
      <c r="D16" s="17">
        <v>455.01</v>
      </c>
      <c r="E16" s="17">
        <v>157.34</v>
      </c>
      <c r="F16" s="53">
        <f t="shared" si="14"/>
        <v>24.162537368442592</v>
      </c>
      <c r="G16" s="11">
        <f t="shared" si="15"/>
        <v>7.1980852205016801E-174</v>
      </c>
      <c r="H16" s="26">
        <v>30</v>
      </c>
      <c r="I16" s="17">
        <v>3195.3</v>
      </c>
      <c r="J16" s="17">
        <v>28.85</v>
      </c>
      <c r="K16" s="17">
        <v>26.61</v>
      </c>
      <c r="L16" s="52">
        <f t="shared" si="0"/>
        <v>19.989483173076916</v>
      </c>
      <c r="M16" s="11">
        <f t="shared" si="1"/>
        <v>2.6778645469807573E-131</v>
      </c>
      <c r="N16" s="26">
        <v>13</v>
      </c>
      <c r="O16" s="10">
        <v>2941.8</v>
      </c>
      <c r="P16" s="17">
        <v>3.8</v>
      </c>
      <c r="Q16" s="17">
        <v>3.1</v>
      </c>
      <c r="R16" s="47">
        <f t="shared" si="2"/>
        <v>1.3513966667784594</v>
      </c>
      <c r="S16" s="11">
        <f t="shared" si="3"/>
        <v>1.3314881654930417E-4</v>
      </c>
      <c r="T16" s="26">
        <v>175</v>
      </c>
      <c r="U16" s="17">
        <v>3331.5</v>
      </c>
      <c r="V16" s="17">
        <v>1.3</v>
      </c>
      <c r="W16" s="17">
        <v>1.22</v>
      </c>
      <c r="X16" s="50">
        <f t="shared" si="4"/>
        <v>6.0225669957686856</v>
      </c>
      <c r="Y16" s="11">
        <f t="shared" si="5"/>
        <v>2.8675138999072505E-2</v>
      </c>
      <c r="Z16" s="26">
        <v>382</v>
      </c>
      <c r="AA16" s="10">
        <v>3271.4</v>
      </c>
      <c r="AB16" s="17">
        <v>0.92</v>
      </c>
      <c r="AC16" s="17">
        <v>0.91</v>
      </c>
      <c r="AD16" s="10">
        <f t="shared" si="6"/>
        <v>9.6053627777685779</v>
      </c>
      <c r="AE16" s="11">
        <f t="shared" si="7"/>
        <v>0.8844817911990952</v>
      </c>
      <c r="AF16" s="26">
        <v>3</v>
      </c>
      <c r="AG16" s="17">
        <v>1057.2</v>
      </c>
      <c r="AH16" s="17">
        <v>0.12</v>
      </c>
      <c r="AI16" s="17">
        <v>0.13</v>
      </c>
      <c r="AJ16" s="10">
        <f t="shared" si="8"/>
        <v>3.6876294216092731E-2</v>
      </c>
      <c r="AK16" s="11">
        <f t="shared" si="9"/>
        <v>0.94227737396097577</v>
      </c>
      <c r="AL16" s="26">
        <v>1</v>
      </c>
      <c r="AM16" s="17">
        <v>1112</v>
      </c>
      <c r="AN16" s="17">
        <v>0.28000000000000003</v>
      </c>
      <c r="AO16" s="17">
        <v>0.17</v>
      </c>
      <c r="AP16" s="10">
        <f t="shared" si="10"/>
        <v>1.5285432982359293E-2</v>
      </c>
      <c r="AQ16" s="11">
        <f t="shared" si="11"/>
        <v>0.68019127972021354</v>
      </c>
      <c r="AR16" s="26">
        <v>1</v>
      </c>
      <c r="AS16" s="17">
        <v>966.6</v>
      </c>
      <c r="AT16" s="17">
        <v>2.58</v>
      </c>
      <c r="AU16" s="17">
        <v>2.58</v>
      </c>
      <c r="AV16" s="10">
        <f t="shared" si="12"/>
        <v>0.26620442023153057</v>
      </c>
      <c r="AW16" s="11">
        <f t="shared" si="13"/>
        <v>0.10854847433462177</v>
      </c>
      <c r="AX16" s="20">
        <v>2.8565099999999999E-4</v>
      </c>
      <c r="AY16" s="21">
        <v>1.11148E-4</v>
      </c>
      <c r="AZ16" s="20">
        <v>6.5091699999999999E-3</v>
      </c>
      <c r="BA16" s="21">
        <v>1.87584E-4</v>
      </c>
      <c r="BB16" s="66">
        <v>4.2000000000000003E-2</v>
      </c>
      <c r="BC16" s="37">
        <v>1.6299999999999999E-2</v>
      </c>
    </row>
    <row r="17" spans="1:55" x14ac:dyDescent="0.35">
      <c r="A17" s="12" t="s">
        <v>37</v>
      </c>
      <c r="B17" s="26">
        <v>6</v>
      </c>
      <c r="C17" s="10">
        <v>2952.4</v>
      </c>
      <c r="D17" s="17">
        <v>301.75</v>
      </c>
      <c r="E17" s="17">
        <v>133.53</v>
      </c>
      <c r="F17" s="53">
        <f t="shared" si="14"/>
        <v>21.344423190660656</v>
      </c>
      <c r="G17" s="11">
        <f t="shared" si="15"/>
        <v>5.9852976620323654E-150</v>
      </c>
      <c r="H17" s="26">
        <v>30</v>
      </c>
      <c r="I17" s="17">
        <v>3190.2</v>
      </c>
      <c r="J17" s="17">
        <v>26.09</v>
      </c>
      <c r="K17" s="17">
        <v>22.57</v>
      </c>
      <c r="L17" s="52">
        <f t="shared" si="0"/>
        <v>17.508339151345897</v>
      </c>
      <c r="M17" s="11">
        <f t="shared" si="1"/>
        <v>1.040357441334628E-110</v>
      </c>
      <c r="N17" s="26">
        <v>13</v>
      </c>
      <c r="O17" s="10">
        <v>2939</v>
      </c>
      <c r="P17" s="17">
        <v>4.49</v>
      </c>
      <c r="Q17" s="17">
        <v>3.67</v>
      </c>
      <c r="R17" s="47">
        <f t="shared" si="2"/>
        <v>1.5974098590087471</v>
      </c>
      <c r="S17" s="11">
        <f t="shared" si="3"/>
        <v>8.2201434518396431E-6</v>
      </c>
      <c r="T17" s="26">
        <v>175</v>
      </c>
      <c r="U17" s="17">
        <v>3329.9</v>
      </c>
      <c r="V17" s="17">
        <v>1.1299999999999999</v>
      </c>
      <c r="W17" s="17">
        <v>1.03</v>
      </c>
      <c r="X17" s="10">
        <f t="shared" si="4"/>
        <v>5.1351081862598402</v>
      </c>
      <c r="Y17" s="11">
        <f t="shared" si="5"/>
        <v>0.38075060137495187</v>
      </c>
      <c r="Z17" s="26">
        <v>382</v>
      </c>
      <c r="AA17" s="10">
        <v>3268.1</v>
      </c>
      <c r="AB17" s="17">
        <v>0.89</v>
      </c>
      <c r="AC17" s="17">
        <v>0.88</v>
      </c>
      <c r="AD17" s="10">
        <f t="shared" si="6"/>
        <v>9.3267411341024236</v>
      </c>
      <c r="AE17" s="11">
        <f t="shared" si="7"/>
        <v>0.94773180918547961</v>
      </c>
      <c r="AF17" s="26">
        <v>3</v>
      </c>
      <c r="AG17" s="17">
        <v>1037.3</v>
      </c>
      <c r="AH17" s="17">
        <v>0.88</v>
      </c>
      <c r="AI17" s="17">
        <v>0.75</v>
      </c>
      <c r="AJ17" s="10">
        <f t="shared" si="8"/>
        <v>0.21643980568514243</v>
      </c>
      <c r="AK17" s="11">
        <f t="shared" si="9"/>
        <v>0.52243035849558317</v>
      </c>
      <c r="AL17" s="26">
        <v>1</v>
      </c>
      <c r="AM17" s="17">
        <v>1091.5</v>
      </c>
      <c r="AN17" s="17">
        <v>0.76</v>
      </c>
      <c r="AO17" s="17">
        <v>0.61</v>
      </c>
      <c r="AP17" s="10">
        <f t="shared" si="10"/>
        <v>5.5855179423314194E-2</v>
      </c>
      <c r="AQ17" s="11">
        <f t="shared" si="11"/>
        <v>0.43495724552658299</v>
      </c>
      <c r="AR17" s="26">
        <v>1</v>
      </c>
      <c r="AS17" s="17">
        <v>949.4</v>
      </c>
      <c r="AT17" s="17">
        <v>1.73</v>
      </c>
      <c r="AU17" s="17">
        <v>1.73</v>
      </c>
      <c r="AV17" s="10">
        <f t="shared" si="12"/>
        <v>0.1818889110847155</v>
      </c>
      <c r="AW17" s="11">
        <f t="shared" si="13"/>
        <v>0.18872859635926045</v>
      </c>
      <c r="AX17" s="20">
        <v>2.8918100000000001E-4</v>
      </c>
      <c r="AY17" s="21">
        <v>1.07903E-4</v>
      </c>
      <c r="AZ17" s="20">
        <v>6.1572900000000002E-3</v>
      </c>
      <c r="BA17" s="21">
        <v>1.7831699999999999E-4</v>
      </c>
      <c r="BB17" s="66">
        <v>4.4900000000000002E-2</v>
      </c>
      <c r="BC17" s="37">
        <v>1.66E-2</v>
      </c>
    </row>
    <row r="18" spans="1:55" x14ac:dyDescent="0.35">
      <c r="A18" s="12" t="s">
        <v>38</v>
      </c>
      <c r="B18" s="26">
        <v>6</v>
      </c>
      <c r="C18" s="10">
        <v>2948.7</v>
      </c>
      <c r="D18" s="17">
        <v>290.13</v>
      </c>
      <c r="E18" s="17">
        <v>147</v>
      </c>
      <c r="F18" s="53">
        <f t="shared" si="14"/>
        <v>23.024512491189597</v>
      </c>
      <c r="G18" s="11">
        <f t="shared" si="15"/>
        <v>1.6287999256080899E-163</v>
      </c>
      <c r="H18" s="26">
        <v>30</v>
      </c>
      <c r="I18" s="17">
        <v>3187.1</v>
      </c>
      <c r="J18" s="17">
        <v>71.56</v>
      </c>
      <c r="K18" s="17">
        <v>64.91</v>
      </c>
      <c r="L18" s="59">
        <f t="shared" si="0"/>
        <v>37.926534746026796</v>
      </c>
      <c r="M18" s="11">
        <f t="shared" si="1"/>
        <v>0</v>
      </c>
      <c r="N18" s="26">
        <v>13</v>
      </c>
      <c r="O18" s="10">
        <v>2968.1</v>
      </c>
      <c r="P18" s="17">
        <v>2.73</v>
      </c>
      <c r="Q18" s="17">
        <v>2.5099999999999998</v>
      </c>
      <c r="R18" s="47">
        <f t="shared" si="2"/>
        <v>1.0874020654973893</v>
      </c>
      <c r="S18" s="11">
        <f t="shared" si="3"/>
        <v>2.0160188756477349E-3</v>
      </c>
      <c r="T18" s="26">
        <v>175</v>
      </c>
      <c r="U18" s="17">
        <v>3325.6</v>
      </c>
      <c r="V18" s="17">
        <v>1.21</v>
      </c>
      <c r="W18" s="17">
        <v>1.21</v>
      </c>
      <c r="X18" s="50">
        <f t="shared" si="4"/>
        <v>5.9861195527725624</v>
      </c>
      <c r="Y18" s="11">
        <f t="shared" si="5"/>
        <v>3.4304837528586679E-2</v>
      </c>
      <c r="Z18" s="26">
        <v>382</v>
      </c>
      <c r="AA18" s="10">
        <v>3261.6</v>
      </c>
      <c r="AB18" s="17">
        <v>0.89</v>
      </c>
      <c r="AC18" s="17">
        <v>0.9</v>
      </c>
      <c r="AD18" s="10">
        <f t="shared" si="6"/>
        <v>9.5356964553170336</v>
      </c>
      <c r="AE18" s="11">
        <f t="shared" si="7"/>
        <v>0.90958642953590085</v>
      </c>
      <c r="AF18" s="26">
        <v>3</v>
      </c>
      <c r="AG18" s="17">
        <v>1040.0999999999999</v>
      </c>
      <c r="AH18" s="17">
        <v>0.93</v>
      </c>
      <c r="AI18" s="17">
        <v>0.99</v>
      </c>
      <c r="AJ18" s="10">
        <f t="shared" si="8"/>
        <v>0.28473640311773574</v>
      </c>
      <c r="AK18" s="11">
        <f t="shared" si="9"/>
        <v>0.39671120565521678</v>
      </c>
      <c r="AL18" s="26">
        <v>1</v>
      </c>
      <c r="AM18" s="17">
        <v>1094</v>
      </c>
      <c r="AN18" s="17">
        <v>0.47</v>
      </c>
      <c r="AO18" s="17">
        <v>0.39</v>
      </c>
      <c r="AP18" s="10">
        <f t="shared" si="10"/>
        <v>3.563629053627837E-2</v>
      </c>
      <c r="AQ18" s="11">
        <f t="shared" si="11"/>
        <v>0.53242961431799718</v>
      </c>
      <c r="AR18" s="26">
        <v>1</v>
      </c>
      <c r="AS18" s="17">
        <v>958.7</v>
      </c>
      <c r="AT18" s="17">
        <v>0.8</v>
      </c>
      <c r="AU18" s="17">
        <v>0.8</v>
      </c>
      <c r="AV18" s="10">
        <f t="shared" si="12"/>
        <v>8.3376758728492817E-2</v>
      </c>
      <c r="AW18" s="11">
        <f t="shared" si="13"/>
        <v>0.37131802130813996</v>
      </c>
      <c r="AX18" s="20">
        <v>6.4987200000000001E-4</v>
      </c>
      <c r="AY18" s="21">
        <v>1.97529E-4</v>
      </c>
      <c r="AZ18" s="20">
        <v>1.0859199999999999E-2</v>
      </c>
      <c r="BA18" s="21">
        <v>3.1549099999999999E-4</v>
      </c>
      <c r="BB18" s="67">
        <v>5.6500000000000002E-2</v>
      </c>
      <c r="BC18" s="37">
        <v>1.7000000000000001E-2</v>
      </c>
    </row>
    <row r="19" spans="1:55" x14ac:dyDescent="0.35">
      <c r="A19" s="12" t="s">
        <v>39</v>
      </c>
      <c r="B19" s="26">
        <v>6</v>
      </c>
      <c r="C19" s="10">
        <v>2945.1</v>
      </c>
      <c r="D19" s="17">
        <v>161.30000000000001</v>
      </c>
      <c r="E19" s="17">
        <v>97.68</v>
      </c>
      <c r="F19" s="52">
        <f t="shared" si="14"/>
        <v>16.597284760335086</v>
      </c>
      <c r="G19" s="11">
        <f t="shared" si="15"/>
        <v>2.5897083710552702E-112</v>
      </c>
      <c r="H19" s="26">
        <v>30</v>
      </c>
      <c r="I19" s="17">
        <v>3187.2</v>
      </c>
      <c r="J19" s="17">
        <v>10.19</v>
      </c>
      <c r="K19" s="17">
        <v>8.83</v>
      </c>
      <c r="L19" s="50">
        <f t="shared" si="0"/>
        <v>7.6735899887025338</v>
      </c>
      <c r="M19" s="11">
        <f t="shared" si="1"/>
        <v>1.2676732919436923E-37</v>
      </c>
      <c r="N19" s="26">
        <v>13</v>
      </c>
      <c r="O19" s="10">
        <v>2931.5</v>
      </c>
      <c r="P19" s="17">
        <v>2.78</v>
      </c>
      <c r="Q19" s="17">
        <v>2.59</v>
      </c>
      <c r="R19" s="47">
        <f t="shared" si="2"/>
        <v>1.1355166820114837</v>
      </c>
      <c r="S19" s="11">
        <f t="shared" si="3"/>
        <v>1.4126279029557159E-3</v>
      </c>
      <c r="T19" s="26">
        <v>175</v>
      </c>
      <c r="U19" s="17">
        <v>3329.3</v>
      </c>
      <c r="V19" s="17">
        <v>1.51</v>
      </c>
      <c r="W19" s="17">
        <v>1.42</v>
      </c>
      <c r="X19" s="50">
        <f t="shared" si="4"/>
        <v>6.9456090334842679</v>
      </c>
      <c r="Y19" s="11">
        <f t="shared" si="5"/>
        <v>3.3183129220531034E-4</v>
      </c>
      <c r="Z19" s="26">
        <v>382</v>
      </c>
      <c r="AA19" s="10">
        <v>3266.7</v>
      </c>
      <c r="AB19" s="17">
        <v>1.05</v>
      </c>
      <c r="AC19" s="17">
        <v>1.04</v>
      </c>
      <c r="AD19" s="10">
        <f t="shared" si="6"/>
        <v>10.842853945709319</v>
      </c>
      <c r="AE19" s="11">
        <f t="shared" si="7"/>
        <v>0.2961289475797475</v>
      </c>
      <c r="AF19" s="26">
        <v>3</v>
      </c>
      <c r="AG19" s="17">
        <v>1023</v>
      </c>
      <c r="AH19" s="17">
        <v>1.92</v>
      </c>
      <c r="AI19" s="17">
        <v>1.92</v>
      </c>
      <c r="AJ19" s="10">
        <f t="shared" si="8"/>
        <v>0.55989735215210557</v>
      </c>
      <c r="AK19" s="11">
        <f t="shared" si="9"/>
        <v>0.12460833792817186</v>
      </c>
      <c r="AL19" s="26">
        <v>1</v>
      </c>
      <c r="AM19" s="17">
        <v>1076.9000000000001</v>
      </c>
      <c r="AN19" s="17">
        <v>0</v>
      </c>
      <c r="AO19" s="17">
        <v>0.01</v>
      </c>
      <c r="AP19" s="10">
        <f t="shared" si="10"/>
        <v>9.2858270422935263E-4</v>
      </c>
      <c r="AQ19" s="11">
        <f t="shared" si="11"/>
        <v>0.92036295347222574</v>
      </c>
      <c r="AR19" s="26">
        <v>1</v>
      </c>
      <c r="AS19" s="17">
        <v>935.8</v>
      </c>
      <c r="AT19" s="17">
        <v>0.06</v>
      </c>
      <c r="AU19" s="17">
        <v>0.06</v>
      </c>
      <c r="AV19" s="10">
        <f t="shared" si="12"/>
        <v>6.4112153527307036E-3</v>
      </c>
      <c r="AW19" s="11">
        <f t="shared" si="13"/>
        <v>0.80654968826335771</v>
      </c>
      <c r="AX19" s="20">
        <v>9.9183600000000006E-4</v>
      </c>
      <c r="AY19" s="21">
        <v>3.7427800000000002E-4</v>
      </c>
      <c r="AZ19" s="20">
        <v>2.11421E-2</v>
      </c>
      <c r="BA19" s="21">
        <v>6.1406000000000004E-4</v>
      </c>
      <c r="BB19" s="66">
        <v>4.48E-2</v>
      </c>
      <c r="BC19" s="37">
        <v>1.6799999999999999E-2</v>
      </c>
    </row>
    <row r="20" spans="1:55" x14ac:dyDescent="0.35">
      <c r="A20" s="12" t="s">
        <v>40</v>
      </c>
      <c r="B20" s="26">
        <v>6</v>
      </c>
      <c r="C20" s="10">
        <v>2942.6</v>
      </c>
      <c r="D20" s="17">
        <v>423.76</v>
      </c>
      <c r="E20" s="17">
        <v>177.21</v>
      </c>
      <c r="F20" s="54">
        <f t="shared" si="14"/>
        <v>26.542615068924025</v>
      </c>
      <c r="G20" s="11">
        <f t="shared" si="15"/>
        <v>6.1420957052806501E-193</v>
      </c>
      <c r="H20" s="26">
        <v>30</v>
      </c>
      <c r="I20" s="17">
        <v>3199.6</v>
      </c>
      <c r="J20" s="17">
        <v>26.03</v>
      </c>
      <c r="K20" s="17">
        <v>23.98</v>
      </c>
      <c r="L20" s="52">
        <f t="shared" si="0"/>
        <v>18.356723653993367</v>
      </c>
      <c r="M20" s="11">
        <f t="shared" si="1"/>
        <v>5.5955170364637268E-118</v>
      </c>
      <c r="N20" s="26">
        <v>13</v>
      </c>
      <c r="O20" s="10">
        <v>2841.7</v>
      </c>
      <c r="P20" s="17">
        <v>3.2</v>
      </c>
      <c r="Q20" s="17">
        <v>2.77</v>
      </c>
      <c r="R20" s="47">
        <f t="shared" si="2"/>
        <v>1.2513422130791541</v>
      </c>
      <c r="S20" s="11">
        <f t="shared" si="3"/>
        <v>6.2535651111786373E-4</v>
      </c>
      <c r="T20" s="26">
        <v>175</v>
      </c>
      <c r="U20" s="17">
        <v>3336.7</v>
      </c>
      <c r="V20" s="17">
        <v>0.99</v>
      </c>
      <c r="W20" s="17">
        <v>0.97</v>
      </c>
      <c r="X20" s="10">
        <f t="shared" si="4"/>
        <v>4.8410785837527897</v>
      </c>
      <c r="Y20" s="11">
        <f t="shared" si="5"/>
        <v>0.59616232021047777</v>
      </c>
      <c r="Z20" s="26">
        <v>382</v>
      </c>
      <c r="AA20" s="10">
        <v>3276.5</v>
      </c>
      <c r="AB20" s="17">
        <v>0.95</v>
      </c>
      <c r="AC20" s="17">
        <v>0.95</v>
      </c>
      <c r="AD20" s="10">
        <f t="shared" si="6"/>
        <v>9.9714238610760013</v>
      </c>
      <c r="AE20" s="11">
        <f t="shared" si="7"/>
        <v>0.74086275136131519</v>
      </c>
      <c r="AF20" s="26">
        <v>3</v>
      </c>
      <c r="AG20" s="17">
        <v>1027.5999999999999</v>
      </c>
      <c r="AH20" s="17">
        <v>0.34</v>
      </c>
      <c r="AI20" s="17">
        <v>0.27</v>
      </c>
      <c r="AJ20" s="10">
        <f t="shared" si="8"/>
        <v>7.8762361315043439E-2</v>
      </c>
      <c r="AK20" s="11">
        <f t="shared" si="9"/>
        <v>0.84705579867498226</v>
      </c>
      <c r="AL20" s="26">
        <v>1</v>
      </c>
      <c r="AM20" s="17">
        <v>1082.4000000000001</v>
      </c>
      <c r="AN20" s="17">
        <v>0</v>
      </c>
      <c r="AO20" s="17">
        <v>0.01</v>
      </c>
      <c r="AP20" s="10">
        <f t="shared" si="10"/>
        <v>9.2386433976354709E-4</v>
      </c>
      <c r="AQ20" s="11">
        <f t="shared" si="11"/>
        <v>0.92036285018652697</v>
      </c>
      <c r="AR20" s="26">
        <v>1</v>
      </c>
      <c r="AS20" s="17">
        <v>920.6</v>
      </c>
      <c r="AT20" s="17">
        <v>2.63</v>
      </c>
      <c r="AU20" s="17">
        <v>2.63</v>
      </c>
      <c r="AV20" s="10">
        <f t="shared" si="12"/>
        <v>0.28486942582022223</v>
      </c>
      <c r="AW20" s="11">
        <f t="shared" si="13"/>
        <v>0.10520434325616852</v>
      </c>
      <c r="AX20" s="20">
        <v>6.9327799999999997E-5</v>
      </c>
      <c r="AY20" s="21">
        <v>7.6184400000000002E-5</v>
      </c>
      <c r="AZ20" s="20">
        <v>4.8688799999999999E-3</v>
      </c>
      <c r="BA20" s="21">
        <v>1.3967E-4</v>
      </c>
      <c r="BB20" s="36">
        <v>1.4E-2</v>
      </c>
      <c r="BC20" s="37">
        <v>1.55E-2</v>
      </c>
    </row>
    <row r="21" spans="1:55" x14ac:dyDescent="0.35">
      <c r="A21" s="12" t="s">
        <v>41</v>
      </c>
      <c r="B21" s="26">
        <v>6</v>
      </c>
      <c r="C21" s="10">
        <v>2911.6</v>
      </c>
      <c r="D21" s="17">
        <v>154.13</v>
      </c>
      <c r="E21" s="17">
        <v>80.23</v>
      </c>
      <c r="F21" s="51">
        <f t="shared" si="14"/>
        <v>14.187528367393853</v>
      </c>
      <c r="G21" s="11">
        <f t="shared" si="15"/>
        <v>3.9591428863722419E-93</v>
      </c>
      <c r="H21" s="26">
        <v>30</v>
      </c>
      <c r="I21" s="17">
        <v>3176</v>
      </c>
      <c r="J21" s="17">
        <v>54.13</v>
      </c>
      <c r="K21" s="17">
        <v>48.65</v>
      </c>
      <c r="L21" s="59">
        <f t="shared" si="0"/>
        <v>31.485276669183481</v>
      </c>
      <c r="M21" s="11">
        <f t="shared" si="1"/>
        <v>1.2790122068984031E-234</v>
      </c>
      <c r="N21" s="26">
        <v>13</v>
      </c>
      <c r="O21" s="10">
        <v>3046.4</v>
      </c>
      <c r="P21" s="17">
        <v>2.2400000000000002</v>
      </c>
      <c r="Q21" s="17">
        <v>2.0699999999999998</v>
      </c>
      <c r="R21" s="47">
        <f t="shared" si="2"/>
        <v>0.87560317703063717</v>
      </c>
      <c r="S21" s="11">
        <f t="shared" si="3"/>
        <v>1.3083249522521778E-2</v>
      </c>
      <c r="T21" s="26">
        <v>175</v>
      </c>
      <c r="U21" s="17">
        <v>3301.9</v>
      </c>
      <c r="V21" s="17">
        <v>1.29</v>
      </c>
      <c r="W21" s="17">
        <v>1.22</v>
      </c>
      <c r="X21" s="50">
        <f t="shared" si="4"/>
        <v>6.0732775786539239</v>
      </c>
      <c r="Y21" s="11">
        <f t="shared" si="5"/>
        <v>2.8708355490791187E-2</v>
      </c>
      <c r="Z21" s="26">
        <v>382</v>
      </c>
      <c r="AA21" s="10">
        <v>3226</v>
      </c>
      <c r="AB21" s="17">
        <v>0.96</v>
      </c>
      <c r="AC21" s="17">
        <v>0.96</v>
      </c>
      <c r="AD21" s="10">
        <f t="shared" si="6"/>
        <v>10.207308111959733</v>
      </c>
      <c r="AE21" s="11">
        <f t="shared" si="7"/>
        <v>0.69510766201168139</v>
      </c>
      <c r="AF21" s="26">
        <v>3</v>
      </c>
      <c r="AG21" s="17">
        <v>1044.5</v>
      </c>
      <c r="AH21" s="17">
        <v>0.56999999999999995</v>
      </c>
      <c r="AI21" s="17">
        <v>0.56000000000000005</v>
      </c>
      <c r="AJ21" s="10">
        <f t="shared" si="8"/>
        <v>0.16058422068860878</v>
      </c>
      <c r="AK21" s="11">
        <f t="shared" si="9"/>
        <v>0.64151142894729163</v>
      </c>
      <c r="AL21" s="26">
        <v>1</v>
      </c>
      <c r="AM21" s="17">
        <v>1096.7</v>
      </c>
      <c r="AN21" s="17">
        <v>0.11</v>
      </c>
      <c r="AO21" s="17">
        <v>0.04</v>
      </c>
      <c r="AP21" s="10">
        <f t="shared" si="10"/>
        <v>3.6471725294973112E-3</v>
      </c>
      <c r="AQ21" s="11">
        <f t="shared" si="11"/>
        <v>0.84151768300270247</v>
      </c>
      <c r="AR21" s="26">
        <v>1</v>
      </c>
      <c r="AS21" s="17">
        <v>984.4</v>
      </c>
      <c r="AT21" s="17">
        <v>5.12</v>
      </c>
      <c r="AU21" s="17">
        <v>5.12</v>
      </c>
      <c r="AV21" s="47">
        <f t="shared" si="12"/>
        <v>0.51742258872988778</v>
      </c>
      <c r="AW21" s="11">
        <f t="shared" si="13"/>
        <v>2.3868910868839324E-2</v>
      </c>
      <c r="AX21" s="20">
        <v>1.10417E-3</v>
      </c>
      <c r="AY21" s="21">
        <v>2.0872800000000001E-4</v>
      </c>
      <c r="AZ21" s="20">
        <v>1.00155E-2</v>
      </c>
      <c r="BA21" s="21">
        <v>2.9422699999999999E-4</v>
      </c>
      <c r="BB21" s="67">
        <v>9.9299999999999999E-2</v>
      </c>
      <c r="BC21" s="37">
        <v>1.8200000000000001E-2</v>
      </c>
    </row>
    <row r="22" spans="1:55" x14ac:dyDescent="0.35">
      <c r="A22" s="12" t="s">
        <v>42</v>
      </c>
      <c r="B22" s="26">
        <v>6</v>
      </c>
      <c r="C22" s="10">
        <v>2953.3</v>
      </c>
      <c r="D22" s="17">
        <v>362.13</v>
      </c>
      <c r="E22" s="17">
        <v>126.49</v>
      </c>
      <c r="F22" s="53">
        <f t="shared" si="14"/>
        <v>20.444260069392062</v>
      </c>
      <c r="G22" s="11">
        <f t="shared" si="15"/>
        <v>9.772359837412123E-143</v>
      </c>
      <c r="H22" s="26">
        <v>30</v>
      </c>
      <c r="I22" s="17">
        <v>3191.9</v>
      </c>
      <c r="J22" s="17">
        <v>23.09</v>
      </c>
      <c r="K22" s="17">
        <v>21.58</v>
      </c>
      <c r="L22" s="52">
        <f t="shared" si="0"/>
        <v>16.862448883911128</v>
      </c>
      <c r="M22" s="11">
        <f t="shared" si="1"/>
        <v>1.3477370868524247E-105</v>
      </c>
      <c r="N22" s="26">
        <v>13</v>
      </c>
      <c r="O22" s="10">
        <v>2925</v>
      </c>
      <c r="P22" s="17">
        <v>6.56</v>
      </c>
      <c r="Q22" s="17">
        <v>5.31</v>
      </c>
      <c r="R22" s="47">
        <f t="shared" si="2"/>
        <v>2.3055881203595252</v>
      </c>
      <c r="S22" s="11">
        <f t="shared" si="3"/>
        <v>1.6090901244875384E-9</v>
      </c>
      <c r="T22" s="26">
        <v>175</v>
      </c>
      <c r="U22" s="17">
        <v>3331.5</v>
      </c>
      <c r="V22" s="17">
        <v>2</v>
      </c>
      <c r="W22" s="17">
        <v>1.82</v>
      </c>
      <c r="X22" s="50">
        <f t="shared" si="4"/>
        <v>8.7260273972602835</v>
      </c>
      <c r="Y22" s="11">
        <f t="shared" si="5"/>
        <v>8.858720566580729E-10</v>
      </c>
      <c r="Z22" s="26">
        <v>382</v>
      </c>
      <c r="AA22" s="10">
        <v>3270.6</v>
      </c>
      <c r="AB22" s="17">
        <v>0.84</v>
      </c>
      <c r="AC22" s="17">
        <v>0.84</v>
      </c>
      <c r="AD22" s="10">
        <f t="shared" si="6"/>
        <v>8.9344782652277068</v>
      </c>
      <c r="AE22" s="11">
        <f t="shared" si="7"/>
        <v>0.98636780042007144</v>
      </c>
      <c r="AF22" s="26">
        <v>3</v>
      </c>
      <c r="AG22" s="17">
        <v>1036.9000000000001</v>
      </c>
      <c r="AH22" s="17">
        <v>1.4</v>
      </c>
      <c r="AI22" s="17">
        <v>1.42</v>
      </c>
      <c r="AJ22" s="10">
        <f t="shared" si="8"/>
        <v>0.40915901494485984</v>
      </c>
      <c r="AK22" s="11">
        <f t="shared" si="9"/>
        <v>0.23537788816689828</v>
      </c>
      <c r="AL22" s="26">
        <v>1</v>
      </c>
      <c r="AM22" s="17">
        <v>1091.3</v>
      </c>
      <c r="AN22" s="17">
        <v>0.11</v>
      </c>
      <c r="AO22" s="17">
        <v>0.06</v>
      </c>
      <c r="AP22" s="10">
        <f t="shared" si="10"/>
        <v>5.4977276059187119E-3</v>
      </c>
      <c r="AQ22" s="11">
        <f t="shared" si="11"/>
        <v>0.80654200389745845</v>
      </c>
      <c r="AR22" s="26">
        <v>1</v>
      </c>
      <c r="AS22" s="17">
        <v>945.9</v>
      </c>
      <c r="AT22" s="17">
        <v>1.36</v>
      </c>
      <c r="AU22" s="17">
        <v>1.36</v>
      </c>
      <c r="AV22" s="10">
        <f t="shared" si="12"/>
        <v>0.14357198657178882</v>
      </c>
      <c r="AW22" s="11">
        <f t="shared" si="13"/>
        <v>0.24383171101493809</v>
      </c>
      <c r="AX22" s="20">
        <v>3.1904600000000002E-4</v>
      </c>
      <c r="AY22" s="21">
        <v>1.32936E-4</v>
      </c>
      <c r="AZ22" s="20">
        <v>7.7415799999999996E-3</v>
      </c>
      <c r="BA22" s="21">
        <v>2.2380999999999999E-4</v>
      </c>
      <c r="BB22" s="66">
        <v>3.9600000000000003E-2</v>
      </c>
      <c r="BC22" s="37">
        <v>1.6400000000000001E-2</v>
      </c>
    </row>
    <row r="23" spans="1:55" x14ac:dyDescent="0.35">
      <c r="A23" s="12" t="s">
        <v>43</v>
      </c>
      <c r="B23" s="26">
        <v>6</v>
      </c>
      <c r="C23" s="10">
        <v>2870</v>
      </c>
      <c r="D23" s="17">
        <v>252.05</v>
      </c>
      <c r="E23" s="17">
        <v>131.80000000000001</v>
      </c>
      <c r="F23" s="53">
        <f t="shared" si="14"/>
        <v>21.601835664335667</v>
      </c>
      <c r="G23" s="11">
        <f t="shared" si="15"/>
        <v>1.0320851955049439E-147</v>
      </c>
      <c r="H23" s="26">
        <v>30</v>
      </c>
      <c r="I23" s="17">
        <v>3171.8</v>
      </c>
      <c r="J23" s="17">
        <v>41.51</v>
      </c>
      <c r="K23" s="17">
        <v>37.32</v>
      </c>
      <c r="L23" s="54">
        <f t="shared" si="0"/>
        <v>26.089388078482546</v>
      </c>
      <c r="M23" s="11">
        <f t="shared" si="1"/>
        <v>3.3304325071049415E-183</v>
      </c>
      <c r="N23" s="26">
        <v>13</v>
      </c>
      <c r="O23" s="10">
        <v>3096.4</v>
      </c>
      <c r="P23" s="17">
        <v>4.24</v>
      </c>
      <c r="Q23" s="17">
        <v>4.01</v>
      </c>
      <c r="R23" s="47">
        <f t="shared" si="2"/>
        <v>1.6556932917901279</v>
      </c>
      <c r="S23" s="11">
        <f t="shared" si="3"/>
        <v>1.4668775492662306E-6</v>
      </c>
      <c r="T23" s="26">
        <v>175</v>
      </c>
      <c r="U23" s="17">
        <v>3272.1</v>
      </c>
      <c r="V23" s="17">
        <v>1.32</v>
      </c>
      <c r="W23" s="17">
        <v>1.29</v>
      </c>
      <c r="X23" s="50">
        <f t="shared" si="4"/>
        <v>6.4539645782409227</v>
      </c>
      <c r="Y23" s="11">
        <f t="shared" si="5"/>
        <v>7.2658479238956759E-3</v>
      </c>
      <c r="Z23" s="26">
        <v>382</v>
      </c>
      <c r="AA23" s="10">
        <v>3185.2</v>
      </c>
      <c r="AB23" s="17">
        <v>0.91</v>
      </c>
      <c r="AC23" s="17">
        <v>0.91</v>
      </c>
      <c r="AD23" s="10">
        <f t="shared" si="6"/>
        <v>9.8397314326798444</v>
      </c>
      <c r="AE23" s="11">
        <f t="shared" si="7"/>
        <v>0.88418460704576596</v>
      </c>
      <c r="AF23" s="26">
        <v>3</v>
      </c>
      <c r="AG23" s="17">
        <v>1067.2</v>
      </c>
      <c r="AH23" s="17">
        <v>0.52</v>
      </c>
      <c r="AI23" s="17">
        <v>0.56999999999999995</v>
      </c>
      <c r="AJ23" s="10">
        <f t="shared" si="8"/>
        <v>0.15997605036905949</v>
      </c>
      <c r="AK23" s="11">
        <f t="shared" si="9"/>
        <v>0.63483900365703583</v>
      </c>
      <c r="AL23" s="26">
        <v>1</v>
      </c>
      <c r="AM23" s="17">
        <v>1118</v>
      </c>
      <c r="AN23" s="17">
        <v>0.55000000000000004</v>
      </c>
      <c r="AO23" s="17">
        <v>0.43</v>
      </c>
      <c r="AP23" s="10">
        <f t="shared" si="10"/>
        <v>3.8446751249521238E-2</v>
      </c>
      <c r="AQ23" s="11">
        <f t="shared" si="11"/>
        <v>0.51212386470177917</v>
      </c>
      <c r="AR23" s="26">
        <v>1</v>
      </c>
      <c r="AS23" s="17">
        <v>1022.9</v>
      </c>
      <c r="AT23" s="17">
        <v>1.71</v>
      </c>
      <c r="AU23" s="17">
        <v>1.71</v>
      </c>
      <c r="AV23" s="10">
        <f t="shared" si="12"/>
        <v>0.16689276895600624</v>
      </c>
      <c r="AW23" s="11">
        <f t="shared" si="13"/>
        <v>0.19127944916299014</v>
      </c>
      <c r="AX23" s="20">
        <v>1.47338E-3</v>
      </c>
      <c r="AY23" s="21">
        <v>2.10483E-4</v>
      </c>
      <c r="AZ23" s="20">
        <v>9.0898400000000001E-3</v>
      </c>
      <c r="BA23" s="21">
        <v>2.68058E-4</v>
      </c>
      <c r="BB23" s="68">
        <v>0.13950000000000001</v>
      </c>
      <c r="BC23" s="37">
        <v>1.89E-2</v>
      </c>
    </row>
    <row r="24" spans="1:55" x14ac:dyDescent="0.35">
      <c r="A24" s="12" t="s">
        <v>44</v>
      </c>
      <c r="B24" s="26">
        <v>6</v>
      </c>
      <c r="C24" s="10">
        <v>2944.6</v>
      </c>
      <c r="D24" s="17">
        <v>527.61</v>
      </c>
      <c r="E24" s="17">
        <v>164.43</v>
      </c>
      <c r="F24" s="54">
        <f t="shared" si="14"/>
        <v>25.096281523613772</v>
      </c>
      <c r="G24" s="11">
        <f t="shared" si="15"/>
        <v>1.183196940407398E-180</v>
      </c>
      <c r="H24" s="26">
        <v>30</v>
      </c>
      <c r="I24" s="17">
        <v>3202.3</v>
      </c>
      <c r="J24" s="17">
        <v>27.87</v>
      </c>
      <c r="K24" s="17">
        <v>25.94</v>
      </c>
      <c r="L24" s="52">
        <f t="shared" si="0"/>
        <v>19.550307750282624</v>
      </c>
      <c r="M24" s="11">
        <f t="shared" si="1"/>
        <v>5.9394313062987355E-128</v>
      </c>
      <c r="N24" s="26">
        <v>13</v>
      </c>
      <c r="O24" s="10">
        <v>2836.9</v>
      </c>
      <c r="P24" s="17">
        <v>6.7</v>
      </c>
      <c r="Q24" s="17">
        <v>5.53</v>
      </c>
      <c r="R24" s="47">
        <f t="shared" si="2"/>
        <v>2.4714743931325556</v>
      </c>
      <c r="S24" s="11">
        <f t="shared" si="3"/>
        <v>4.9659078511229579E-10</v>
      </c>
      <c r="T24" s="26">
        <v>175</v>
      </c>
      <c r="U24" s="17">
        <v>3337.2</v>
      </c>
      <c r="V24" s="17">
        <v>1.06</v>
      </c>
      <c r="W24" s="17">
        <v>1.06</v>
      </c>
      <c r="X24" s="10">
        <f t="shared" si="4"/>
        <v>5.2658472194623496</v>
      </c>
      <c r="Y24" s="11">
        <f t="shared" si="5"/>
        <v>0.28478519809392067</v>
      </c>
      <c r="Z24" s="26">
        <v>382</v>
      </c>
      <c r="AA24" s="10">
        <v>3277.3</v>
      </c>
      <c r="AB24" s="17">
        <v>0.87</v>
      </c>
      <c r="AC24" s="17">
        <v>0.87</v>
      </c>
      <c r="AD24" s="10">
        <f t="shared" si="6"/>
        <v>9.2070123336399199</v>
      </c>
      <c r="AE24" s="11">
        <f t="shared" si="7"/>
        <v>0.9614456128219796</v>
      </c>
      <c r="AF24" s="26">
        <v>3</v>
      </c>
      <c r="AG24" s="17">
        <v>1035.5</v>
      </c>
      <c r="AH24" s="17">
        <v>0.19</v>
      </c>
      <c r="AI24" s="17">
        <v>0.15</v>
      </c>
      <c r="AJ24" s="10">
        <f t="shared" si="8"/>
        <v>4.3438389883676543E-2</v>
      </c>
      <c r="AK24" s="11">
        <f t="shared" si="9"/>
        <v>0.92970503992275511</v>
      </c>
      <c r="AL24" s="26">
        <v>1</v>
      </c>
      <c r="AM24" s="17">
        <v>1090.5999999999999</v>
      </c>
      <c r="AN24" s="17">
        <v>0</v>
      </c>
      <c r="AO24" s="17">
        <v>0</v>
      </c>
      <c r="AP24" s="10">
        <f t="shared" si="10"/>
        <v>0</v>
      </c>
      <c r="AQ24" s="11">
        <f t="shared" si="11"/>
        <v>1</v>
      </c>
      <c r="AR24" s="26">
        <v>1</v>
      </c>
      <c r="AS24" s="17">
        <v>926.1</v>
      </c>
      <c r="AT24" s="17">
        <v>2.71</v>
      </c>
      <c r="AU24" s="17">
        <v>2.71</v>
      </c>
      <c r="AV24" s="10">
        <f t="shared" si="12"/>
        <v>0.29177119109397021</v>
      </c>
      <c r="AW24" s="11">
        <f t="shared" si="13"/>
        <v>0.10006031576911828</v>
      </c>
      <c r="AX24" s="20">
        <v>8.0863499999999996E-5</v>
      </c>
      <c r="AY24" s="21">
        <v>1.09275E-4</v>
      </c>
      <c r="AZ24" s="20">
        <v>7.1007700000000002E-3</v>
      </c>
      <c r="BA24" s="21">
        <v>2.0316900000000001E-4</v>
      </c>
      <c r="BB24" s="36">
        <v>1.1299999999999999E-2</v>
      </c>
      <c r="BC24" s="37">
        <v>1.5299999999999999E-2</v>
      </c>
    </row>
    <row r="25" spans="1:55" x14ac:dyDescent="0.35">
      <c r="A25" s="12" t="s">
        <v>45</v>
      </c>
      <c r="B25" s="26">
        <v>6</v>
      </c>
      <c r="C25" s="10">
        <v>2939.1</v>
      </c>
      <c r="D25" s="17">
        <v>105.51</v>
      </c>
      <c r="E25" s="17">
        <v>84.21</v>
      </c>
      <c r="F25" s="51">
        <f t="shared" si="14"/>
        <v>14.669198341636758</v>
      </c>
      <c r="G25" s="11">
        <f t="shared" si="15"/>
        <v>1.3405858012226573E-97</v>
      </c>
      <c r="H25" s="26">
        <v>30</v>
      </c>
      <c r="I25" s="17">
        <v>3184.5</v>
      </c>
      <c r="J25" s="17">
        <v>10.4</v>
      </c>
      <c r="K25" s="17">
        <v>9.08</v>
      </c>
      <c r="L25" s="50">
        <f t="shared" si="0"/>
        <v>7.8798923891347687</v>
      </c>
      <c r="M25" s="11">
        <f t="shared" si="1"/>
        <v>5.7265786853326916E-39</v>
      </c>
      <c r="N25" s="26">
        <v>13</v>
      </c>
      <c r="O25" s="10">
        <v>2926.7</v>
      </c>
      <c r="P25" s="17">
        <v>3.33</v>
      </c>
      <c r="Q25" s="17">
        <v>2.98</v>
      </c>
      <c r="R25" s="47">
        <f t="shared" si="2"/>
        <v>1.306382863925748</v>
      </c>
      <c r="S25" s="11">
        <f t="shared" si="3"/>
        <v>2.351368673471914E-4</v>
      </c>
      <c r="T25" s="26">
        <v>175</v>
      </c>
      <c r="U25" s="17">
        <v>3328.7</v>
      </c>
      <c r="V25" s="17">
        <v>1.43</v>
      </c>
      <c r="W25" s="17">
        <v>1.41</v>
      </c>
      <c r="X25" s="50">
        <f t="shared" si="4"/>
        <v>6.9012292159028927</v>
      </c>
      <c r="Y25" s="11">
        <f t="shared" si="5"/>
        <v>4.302175980946401E-4</v>
      </c>
      <c r="Z25" s="26">
        <v>382</v>
      </c>
      <c r="AA25" s="10">
        <v>3265.3</v>
      </c>
      <c r="AB25" s="17">
        <v>1.05</v>
      </c>
      <c r="AC25" s="17">
        <v>1.04</v>
      </c>
      <c r="AD25" s="10">
        <f t="shared" si="6"/>
        <v>10.846998563853894</v>
      </c>
      <c r="AE25" s="11">
        <f t="shared" si="7"/>
        <v>0.29613227092556288</v>
      </c>
      <c r="AF25" s="26">
        <v>3</v>
      </c>
      <c r="AG25" s="17">
        <v>1011.6</v>
      </c>
      <c r="AH25" s="17">
        <v>0.25</v>
      </c>
      <c r="AI25" s="17">
        <v>0.18</v>
      </c>
      <c r="AJ25" s="10">
        <f t="shared" si="8"/>
        <v>5.3352303041076521E-2</v>
      </c>
      <c r="AK25" s="11">
        <f t="shared" si="9"/>
        <v>0.90999223090429449</v>
      </c>
      <c r="AL25" s="26">
        <v>1</v>
      </c>
      <c r="AM25" s="17">
        <v>1065.0999999999999</v>
      </c>
      <c r="AN25" s="17">
        <v>3.68</v>
      </c>
      <c r="AO25" s="17">
        <v>3.6</v>
      </c>
      <c r="AP25" s="10">
        <f t="shared" si="10"/>
        <v>0.33685786469542789</v>
      </c>
      <c r="AQ25" s="11">
        <f t="shared" si="11"/>
        <v>5.8049850768544742E-2</v>
      </c>
      <c r="AR25" s="26">
        <v>1</v>
      </c>
      <c r="AS25" s="17">
        <v>925.2</v>
      </c>
      <c r="AT25" s="17">
        <v>7.0000000000000007E-2</v>
      </c>
      <c r="AU25" s="17">
        <v>7.0000000000000007E-2</v>
      </c>
      <c r="AV25" s="10">
        <f t="shared" si="12"/>
        <v>7.5653593005320374E-3</v>
      </c>
      <c r="AW25" s="11">
        <f t="shared" si="13"/>
        <v>0.79139571993250901</v>
      </c>
      <c r="AX25" s="20">
        <v>8.2045600000000001E-4</v>
      </c>
      <c r="AY25" s="21">
        <v>3.0844200000000003E-4</v>
      </c>
      <c r="AZ25" s="20">
        <v>1.7294E-2</v>
      </c>
      <c r="BA25" s="21">
        <v>5.0361099999999995E-4</v>
      </c>
      <c r="BB25" s="66">
        <v>4.53E-2</v>
      </c>
      <c r="BC25" s="37">
        <v>1.6899999999999998E-2</v>
      </c>
    </row>
    <row r="26" spans="1:55" x14ac:dyDescent="0.35">
      <c r="A26" s="12" t="s">
        <v>46</v>
      </c>
      <c r="B26" s="26">
        <v>6</v>
      </c>
      <c r="C26" s="10">
        <v>2959.6</v>
      </c>
      <c r="D26" s="17">
        <v>220.25</v>
      </c>
      <c r="E26" s="17">
        <v>116.93</v>
      </c>
      <c r="F26" s="52">
        <f t="shared" si="14"/>
        <v>19.162674329041462</v>
      </c>
      <c r="G26" s="11">
        <f t="shared" si="15"/>
        <v>7.8433966971163215E-133</v>
      </c>
      <c r="H26" s="26">
        <v>30</v>
      </c>
      <c r="I26" s="17">
        <v>3194.5</v>
      </c>
      <c r="J26" s="17">
        <v>15.61</v>
      </c>
      <c r="K26" s="17">
        <v>14.16</v>
      </c>
      <c r="L26" s="51">
        <f t="shared" si="0"/>
        <v>11.737076230210253</v>
      </c>
      <c r="M26" s="11">
        <f t="shared" si="1"/>
        <v>2.1560788938609803E-66</v>
      </c>
      <c r="N26" s="26">
        <v>13</v>
      </c>
      <c r="O26" s="10">
        <v>2931.6</v>
      </c>
      <c r="P26" s="17">
        <v>2.91</v>
      </c>
      <c r="Q26" s="17">
        <v>2.71</v>
      </c>
      <c r="R26" s="47">
        <f t="shared" si="2"/>
        <v>1.1874627127270498</v>
      </c>
      <c r="S26" s="11">
        <f t="shared" si="3"/>
        <v>8.2142479968313293E-4</v>
      </c>
      <c r="T26" s="26">
        <v>175</v>
      </c>
      <c r="U26" s="17">
        <v>3332</v>
      </c>
      <c r="V26" s="17">
        <v>1.03</v>
      </c>
      <c r="W26" s="17">
        <v>0.99</v>
      </c>
      <c r="X26" s="10">
        <f t="shared" si="4"/>
        <v>4.9425861208187705</v>
      </c>
      <c r="Y26" s="11">
        <f t="shared" si="5"/>
        <v>0.52334087521502237</v>
      </c>
      <c r="Z26" s="26">
        <v>382</v>
      </c>
      <c r="AA26" s="10">
        <v>3271.8</v>
      </c>
      <c r="AB26" s="17">
        <v>0.86</v>
      </c>
      <c r="AC26" s="17">
        <v>0.86</v>
      </c>
      <c r="AD26" s="10">
        <f t="shared" si="6"/>
        <v>9.1247444671584628</v>
      </c>
      <c r="AE26" s="11">
        <f t="shared" si="7"/>
        <v>0.97212800529333177</v>
      </c>
      <c r="AF26" s="26">
        <v>3</v>
      </c>
      <c r="AG26" s="17">
        <v>1049.3</v>
      </c>
      <c r="AH26" s="17">
        <v>0.27</v>
      </c>
      <c r="AI26" s="17">
        <v>0.19</v>
      </c>
      <c r="AJ26" s="10">
        <f t="shared" si="8"/>
        <v>5.4292436206382355E-2</v>
      </c>
      <c r="AK26" s="11">
        <f t="shared" si="9"/>
        <v>0.9032380765684469</v>
      </c>
      <c r="AL26" s="26">
        <v>1</v>
      </c>
      <c r="AM26" s="17">
        <v>1104</v>
      </c>
      <c r="AN26" s="17">
        <v>0.22</v>
      </c>
      <c r="AO26" s="17">
        <v>0.39</v>
      </c>
      <c r="AP26" s="10">
        <f t="shared" si="10"/>
        <v>3.5313612039211684E-2</v>
      </c>
      <c r="AQ26" s="11">
        <f t="shared" si="11"/>
        <v>0.53242843504343518</v>
      </c>
      <c r="AR26" s="26">
        <v>1</v>
      </c>
      <c r="AS26" s="17">
        <v>957.7</v>
      </c>
      <c r="AT26" s="17">
        <v>5.47</v>
      </c>
      <c r="AU26" s="17">
        <v>5.47</v>
      </c>
      <c r="AV26" s="47">
        <f t="shared" si="12"/>
        <v>0.56791635952115893</v>
      </c>
      <c r="AW26" s="11">
        <f t="shared" si="13"/>
        <v>1.9550648421168361E-2</v>
      </c>
      <c r="AX26" s="20">
        <v>3.7397100000000001E-4</v>
      </c>
      <c r="AY26" s="21">
        <v>1.5453299999999999E-4</v>
      </c>
      <c r="AZ26" s="20">
        <v>9.0596600000000006E-3</v>
      </c>
      <c r="BA26" s="21">
        <v>2.6131100000000002E-4</v>
      </c>
      <c r="BB26" s="66">
        <v>3.9600000000000003E-2</v>
      </c>
      <c r="BC26" s="37">
        <v>1.6299999999999999E-2</v>
      </c>
    </row>
    <row r="27" spans="1:55" x14ac:dyDescent="0.35">
      <c r="A27" s="12" t="s">
        <v>47</v>
      </c>
      <c r="B27" s="26">
        <v>6</v>
      </c>
      <c r="C27" s="10">
        <v>3359</v>
      </c>
      <c r="D27" s="17">
        <v>34.520000000000003</v>
      </c>
      <c r="E27" s="17">
        <v>15.29</v>
      </c>
      <c r="F27" s="47">
        <f t="shared" si="14"/>
        <v>2.6585601928861613</v>
      </c>
      <c r="G27" s="11">
        <f t="shared" si="15"/>
        <v>2.3142726814564747E-17</v>
      </c>
      <c r="H27" s="26">
        <v>30</v>
      </c>
      <c r="I27" s="17">
        <v>3359</v>
      </c>
      <c r="J27" s="17">
        <v>2.34</v>
      </c>
      <c r="K27" s="17">
        <v>2.46</v>
      </c>
      <c r="L27" s="47">
        <f t="shared" si="0"/>
        <v>2.1498485201584705</v>
      </c>
      <c r="M27" s="11">
        <f t="shared" si="1"/>
        <v>1.7288759134288309E-5</v>
      </c>
      <c r="N27" s="26">
        <v>13</v>
      </c>
      <c r="O27" s="10">
        <v>3359</v>
      </c>
      <c r="P27" s="17">
        <v>3.1</v>
      </c>
      <c r="Q27" s="17">
        <v>3.07</v>
      </c>
      <c r="R27" s="47">
        <f t="shared" si="2"/>
        <v>1.1741999641061374</v>
      </c>
      <c r="S27" s="11">
        <f t="shared" si="3"/>
        <v>1.5222287974052471E-4</v>
      </c>
      <c r="T27" s="26">
        <v>175</v>
      </c>
      <c r="U27" s="17">
        <v>3359</v>
      </c>
      <c r="V27" s="17">
        <v>1.44</v>
      </c>
      <c r="W27" s="17">
        <v>1.3</v>
      </c>
      <c r="X27" s="50">
        <f t="shared" si="4"/>
        <v>6.3432315628049736</v>
      </c>
      <c r="Y27" s="11">
        <f t="shared" si="5"/>
        <v>5.8359700543308048E-3</v>
      </c>
      <c r="Z27" s="26">
        <v>382</v>
      </c>
      <c r="AA27" s="10">
        <v>3359</v>
      </c>
      <c r="AB27" s="17">
        <v>1.01</v>
      </c>
      <c r="AC27" s="17">
        <v>1.01</v>
      </c>
      <c r="AD27" s="10">
        <f t="shared" si="6"/>
        <v>10.302764885895721</v>
      </c>
      <c r="AE27" s="11">
        <f t="shared" si="7"/>
        <v>0.44010365083967362</v>
      </c>
      <c r="AF27" s="26">
        <v>3</v>
      </c>
      <c r="AG27" s="17">
        <v>3359</v>
      </c>
      <c r="AH27" s="17">
        <v>1.1200000000000001</v>
      </c>
      <c r="AI27" s="17">
        <v>0.67</v>
      </c>
      <c r="AJ27" s="10">
        <f t="shared" si="8"/>
        <v>5.980345193854486E-2</v>
      </c>
      <c r="AK27" s="11">
        <f t="shared" si="9"/>
        <v>0.57039630885880122</v>
      </c>
      <c r="AL27" s="26">
        <v>1</v>
      </c>
      <c r="AM27" s="17">
        <v>3359</v>
      </c>
      <c r="AN27" s="17">
        <v>2.11</v>
      </c>
      <c r="AO27" s="17">
        <v>2.3199999999999998</v>
      </c>
      <c r="AP27" s="10">
        <f t="shared" si="10"/>
        <v>6.9020503849681614E-2</v>
      </c>
      <c r="AQ27" s="11">
        <f t="shared" si="11"/>
        <v>0.12781416012598942</v>
      </c>
      <c r="AR27" s="26">
        <v>1</v>
      </c>
      <c r="AS27" s="17">
        <v>3359</v>
      </c>
      <c r="AT27" s="17">
        <v>1.18</v>
      </c>
      <c r="AU27" s="17">
        <v>1.18</v>
      </c>
      <c r="AV27" s="10">
        <f t="shared" si="12"/>
        <v>3.5117166342280015E-2</v>
      </c>
      <c r="AW27" s="11">
        <f t="shared" si="13"/>
        <v>0.27743394264724131</v>
      </c>
      <c r="AX27" s="20">
        <v>2.20231E-8</v>
      </c>
      <c r="AY27" s="11">
        <v>0</v>
      </c>
      <c r="AZ27" s="20">
        <v>8.0643400000000004E-2</v>
      </c>
      <c r="BA27" s="21">
        <v>1.96787E-3</v>
      </c>
      <c r="BB27" s="36">
        <v>0</v>
      </c>
      <c r="BC27" s="37">
        <v>0</v>
      </c>
    </row>
    <row r="28" spans="1:55" x14ac:dyDescent="0.35">
      <c r="A28" s="12" t="s">
        <v>48</v>
      </c>
      <c r="B28" s="26">
        <v>6</v>
      </c>
      <c r="C28" s="10">
        <v>2961.9</v>
      </c>
      <c r="D28" s="17">
        <v>324.67</v>
      </c>
      <c r="E28" s="17">
        <v>134.74</v>
      </c>
      <c r="F28" s="53">
        <f t="shared" si="14"/>
        <v>21.442098060121907</v>
      </c>
      <c r="G28" s="11">
        <f t="shared" si="15"/>
        <v>3.1064459122028133E-151</v>
      </c>
      <c r="H28" s="26">
        <v>30</v>
      </c>
      <c r="I28" s="17">
        <v>3196.9</v>
      </c>
      <c r="J28" s="17">
        <v>32.99</v>
      </c>
      <c r="K28" s="17">
        <v>30.68</v>
      </c>
      <c r="L28" s="53">
        <f t="shared" si="0"/>
        <v>22.35445558982828</v>
      </c>
      <c r="M28" s="11">
        <f t="shared" si="1"/>
        <v>1.6086615826693689E-151</v>
      </c>
      <c r="N28" s="26">
        <v>13</v>
      </c>
      <c r="O28" s="10">
        <v>2920.8</v>
      </c>
      <c r="P28" s="17">
        <v>4.09</v>
      </c>
      <c r="Q28" s="17">
        <v>3.62</v>
      </c>
      <c r="R28" s="47">
        <f t="shared" si="2"/>
        <v>1.5856543098394127</v>
      </c>
      <c r="S28" s="11">
        <f t="shared" si="3"/>
        <v>1.0554527825504069E-5</v>
      </c>
      <c r="T28" s="26">
        <v>175</v>
      </c>
      <c r="U28" s="17">
        <v>3333.4</v>
      </c>
      <c r="V28" s="17">
        <v>1.51</v>
      </c>
      <c r="W28" s="17">
        <v>1.38</v>
      </c>
      <c r="X28" s="50">
        <f t="shared" si="4"/>
        <v>6.7554337184256852</v>
      </c>
      <c r="Y28" s="11">
        <f t="shared" si="5"/>
        <v>9.1679293798673412E-4</v>
      </c>
      <c r="Z28" s="26">
        <v>382</v>
      </c>
      <c r="AA28" s="10">
        <v>3274</v>
      </c>
      <c r="AB28" s="17">
        <v>0.93</v>
      </c>
      <c r="AC28" s="17">
        <v>0.93</v>
      </c>
      <c r="AD28" s="10">
        <f t="shared" si="6"/>
        <v>9.7887723668185878</v>
      </c>
      <c r="AE28" s="11">
        <f t="shared" si="7"/>
        <v>0.82113125178400548</v>
      </c>
      <c r="AF28" s="26">
        <v>3</v>
      </c>
      <c r="AG28" s="17">
        <v>1053</v>
      </c>
      <c r="AH28" s="17">
        <v>0.39</v>
      </c>
      <c r="AI28" s="17">
        <v>0.34</v>
      </c>
      <c r="AJ28" s="10">
        <f t="shared" si="8"/>
        <v>9.6772357260777042E-2</v>
      </c>
      <c r="AK28" s="11">
        <f t="shared" si="9"/>
        <v>0.79641508113223791</v>
      </c>
      <c r="AL28" s="26">
        <v>1</v>
      </c>
      <c r="AM28" s="17">
        <v>1107.9000000000001</v>
      </c>
      <c r="AN28" s="17">
        <v>0</v>
      </c>
      <c r="AO28" s="17">
        <v>0.01</v>
      </c>
      <c r="AP28" s="10">
        <f t="shared" si="10"/>
        <v>9.0260039171674578E-4</v>
      </c>
      <c r="AQ28" s="11">
        <f t="shared" si="11"/>
        <v>0.92036243187962685</v>
      </c>
      <c r="AR28" s="26">
        <v>1</v>
      </c>
      <c r="AS28" s="17">
        <v>958.3</v>
      </c>
      <c r="AT28" s="17">
        <v>1.67</v>
      </c>
      <c r="AU28" s="17">
        <v>1.67</v>
      </c>
      <c r="AV28" s="10">
        <f t="shared" si="12"/>
        <v>0.17396376970113536</v>
      </c>
      <c r="AW28" s="11">
        <f t="shared" si="13"/>
        <v>0.19657015679274528</v>
      </c>
      <c r="AX28" s="20">
        <v>1.8018400000000001E-4</v>
      </c>
      <c r="AY28" s="21">
        <v>8.3034099999999998E-5</v>
      </c>
      <c r="AZ28" s="20">
        <v>4.9745600000000003E-3</v>
      </c>
      <c r="BA28" s="21">
        <v>1.4311200000000001E-4</v>
      </c>
      <c r="BB28" s="66">
        <v>3.5000000000000003E-2</v>
      </c>
      <c r="BC28" s="37">
        <v>1.6E-2</v>
      </c>
    </row>
    <row r="29" spans="1:55" x14ac:dyDescent="0.35">
      <c r="A29" s="12" t="s">
        <v>49</v>
      </c>
      <c r="B29" s="26">
        <v>6</v>
      </c>
      <c r="C29" s="10">
        <v>2925.4</v>
      </c>
      <c r="D29" s="17">
        <v>103.1</v>
      </c>
      <c r="E29" s="17">
        <v>21.23</v>
      </c>
      <c r="F29" s="47">
        <f t="shared" si="14"/>
        <v>4.1725902292336752</v>
      </c>
      <c r="G29" s="11">
        <f t="shared" si="15"/>
        <v>1.6208303247927416E-24</v>
      </c>
      <c r="H29" s="26">
        <v>30</v>
      </c>
      <c r="I29" s="17">
        <v>3183.3</v>
      </c>
      <c r="J29" s="17">
        <v>28.31</v>
      </c>
      <c r="K29" s="17">
        <v>24.68</v>
      </c>
      <c r="L29" s="52">
        <f t="shared" si="0"/>
        <v>18.869944185335275</v>
      </c>
      <c r="M29" s="11">
        <f t="shared" si="1"/>
        <v>1.7453804873743631E-121</v>
      </c>
      <c r="N29" s="26">
        <v>13</v>
      </c>
      <c r="O29" s="10">
        <v>2869.4</v>
      </c>
      <c r="P29" s="17">
        <v>0.82</v>
      </c>
      <c r="Q29" s="17">
        <v>0.91</v>
      </c>
      <c r="R29" s="10">
        <f t="shared" si="2"/>
        <v>0.41058853336941592</v>
      </c>
      <c r="S29" s="11">
        <f t="shared" si="3"/>
        <v>0.54177182821192105</v>
      </c>
      <c r="T29" s="26">
        <v>175</v>
      </c>
      <c r="U29" s="17">
        <v>3332.2</v>
      </c>
      <c r="V29" s="17">
        <v>0.88</v>
      </c>
      <c r="W29" s="17">
        <v>0.89</v>
      </c>
      <c r="X29" s="10">
        <f t="shared" si="4"/>
        <v>4.4653736435442015</v>
      </c>
      <c r="Y29" s="11">
        <f t="shared" si="5"/>
        <v>0.84396030435680025</v>
      </c>
      <c r="Z29" s="26">
        <v>382</v>
      </c>
      <c r="AA29" s="10">
        <v>3269</v>
      </c>
      <c r="AB29" s="17">
        <v>0.92</v>
      </c>
      <c r="AC29" s="17">
        <v>0.92</v>
      </c>
      <c r="AD29" s="10">
        <f t="shared" si="6"/>
        <v>9.707107423407102</v>
      </c>
      <c r="AE29" s="11">
        <f t="shared" si="7"/>
        <v>0.85499114758456929</v>
      </c>
      <c r="AF29" s="26">
        <v>3</v>
      </c>
      <c r="AG29" s="17">
        <v>982.7</v>
      </c>
      <c r="AH29" s="17">
        <v>1.53</v>
      </c>
      <c r="AI29" s="17">
        <v>1.45</v>
      </c>
      <c r="AJ29" s="10">
        <f t="shared" si="8"/>
        <v>0.44070715769211066</v>
      </c>
      <c r="AK29" s="11">
        <f t="shared" si="9"/>
        <v>0.22676689812505391</v>
      </c>
      <c r="AL29" s="26">
        <v>1</v>
      </c>
      <c r="AM29" s="17">
        <v>1035.7</v>
      </c>
      <c r="AN29" s="17">
        <v>0.55000000000000004</v>
      </c>
      <c r="AO29" s="17">
        <v>0.48</v>
      </c>
      <c r="AP29" s="10">
        <f t="shared" si="10"/>
        <v>4.6323997760999713E-2</v>
      </c>
      <c r="AQ29" s="11">
        <f t="shared" si="11"/>
        <v>0.4885777385915796</v>
      </c>
      <c r="AR29" s="26">
        <v>1</v>
      </c>
      <c r="AS29" s="17">
        <v>889.3</v>
      </c>
      <c r="AT29" s="17">
        <v>0.6</v>
      </c>
      <c r="AU29" s="17">
        <v>0.6</v>
      </c>
      <c r="AV29" s="10">
        <f t="shared" si="12"/>
        <v>6.7423305989444682E-2</v>
      </c>
      <c r="AW29" s="11">
        <f t="shared" si="13"/>
        <v>0.43878398725936807</v>
      </c>
      <c r="AX29" s="20">
        <v>1.08913E-3</v>
      </c>
      <c r="AY29" s="21">
        <v>5.9191799999999998E-4</v>
      </c>
      <c r="AZ29" s="20">
        <v>3.42668E-2</v>
      </c>
      <c r="BA29" s="21">
        <v>9.9874100000000004E-4</v>
      </c>
      <c r="BB29" s="36">
        <v>3.0800000000000001E-2</v>
      </c>
      <c r="BC29" s="37">
        <v>1.67E-2</v>
      </c>
    </row>
    <row r="30" spans="1:55" x14ac:dyDescent="0.35">
      <c r="A30" s="12" t="s">
        <v>50</v>
      </c>
      <c r="B30" s="26">
        <v>6</v>
      </c>
      <c r="C30" s="10">
        <v>2937.5</v>
      </c>
      <c r="D30" s="17">
        <v>110.95</v>
      </c>
      <c r="E30" s="17">
        <v>23.83</v>
      </c>
      <c r="F30" s="47">
        <f t="shared" si="14"/>
        <v>4.6414844439827574</v>
      </c>
      <c r="G30" s="11">
        <f t="shared" si="15"/>
        <v>1.1576009999409417E-27</v>
      </c>
      <c r="H30" s="26">
        <v>30</v>
      </c>
      <c r="I30" s="17">
        <v>3182.1</v>
      </c>
      <c r="J30" s="17">
        <v>14.99</v>
      </c>
      <c r="K30" s="17">
        <v>13.66</v>
      </c>
      <c r="L30" s="51">
        <f t="shared" si="0"/>
        <v>11.409003591414013</v>
      </c>
      <c r="M30" s="11">
        <f t="shared" si="1"/>
        <v>1.0916690789347243E-63</v>
      </c>
      <c r="N30" s="26">
        <v>13</v>
      </c>
      <c r="O30" s="10">
        <v>2961.5</v>
      </c>
      <c r="P30" s="17">
        <v>2.58</v>
      </c>
      <c r="Q30" s="17">
        <v>2.77</v>
      </c>
      <c r="R30" s="47">
        <f t="shared" si="2"/>
        <v>1.2013304375965261</v>
      </c>
      <c r="S30" s="11">
        <f t="shared" si="3"/>
        <v>6.2394871564898737E-4</v>
      </c>
      <c r="T30" s="26">
        <v>175</v>
      </c>
      <c r="U30" s="17">
        <v>3324</v>
      </c>
      <c r="V30" s="17">
        <v>1.01</v>
      </c>
      <c r="W30" s="17">
        <v>1</v>
      </c>
      <c r="X30" s="10">
        <f t="shared" si="4"/>
        <v>5.0014289797084777</v>
      </c>
      <c r="Y30" s="11">
        <f t="shared" si="5"/>
        <v>0.48687150535500651</v>
      </c>
      <c r="Z30" s="26">
        <v>382</v>
      </c>
      <c r="AA30" s="10">
        <v>3258.4</v>
      </c>
      <c r="AB30" s="17">
        <v>0.97</v>
      </c>
      <c r="AC30" s="17">
        <v>0.97</v>
      </c>
      <c r="AD30" s="10">
        <f t="shared" si="6"/>
        <v>10.2106951341163</v>
      </c>
      <c r="AE30" s="11">
        <f t="shared" si="7"/>
        <v>0.64669732524144452</v>
      </c>
      <c r="AF30" s="26">
        <v>3</v>
      </c>
      <c r="AG30" s="17">
        <v>1019.7</v>
      </c>
      <c r="AH30" s="17">
        <v>1.03</v>
      </c>
      <c r="AI30" s="17">
        <v>1.21</v>
      </c>
      <c r="AJ30" s="10">
        <f t="shared" si="8"/>
        <v>0.35472428248951582</v>
      </c>
      <c r="AK30" s="11">
        <f t="shared" si="9"/>
        <v>0.30486775280774714</v>
      </c>
      <c r="AL30" s="26">
        <v>1</v>
      </c>
      <c r="AM30" s="17">
        <v>1073</v>
      </c>
      <c r="AN30" s="17">
        <v>0.71</v>
      </c>
      <c r="AO30" s="17">
        <v>0.77</v>
      </c>
      <c r="AP30" s="10">
        <f t="shared" si="10"/>
        <v>7.1709956508370087E-2</v>
      </c>
      <c r="AQ30" s="11">
        <f t="shared" si="11"/>
        <v>0.38041348051100587</v>
      </c>
      <c r="AR30" s="26">
        <v>1</v>
      </c>
      <c r="AS30" s="17">
        <v>940.1</v>
      </c>
      <c r="AT30" s="17">
        <v>0.28999999999999998</v>
      </c>
      <c r="AU30" s="17">
        <v>0.28999999999999998</v>
      </c>
      <c r="AV30" s="10">
        <f t="shared" si="12"/>
        <v>3.0838269228727899E-2</v>
      </c>
      <c r="AW30" s="11">
        <f t="shared" si="13"/>
        <v>0.59034802554048715</v>
      </c>
      <c r="AX30" s="20">
        <v>2.8990299999999999E-3</v>
      </c>
      <c r="AY30" s="21">
        <v>8.7320200000000001E-4</v>
      </c>
      <c r="AZ30" s="20">
        <v>4.7157299999999999E-2</v>
      </c>
      <c r="BA30" s="21">
        <v>1.37645E-3</v>
      </c>
      <c r="BB30" s="67">
        <v>5.79E-2</v>
      </c>
      <c r="BC30" s="37">
        <v>1.7299999999999999E-2</v>
      </c>
    </row>
    <row r="31" spans="1:55" x14ac:dyDescent="0.35">
      <c r="A31" s="12" t="s">
        <v>51</v>
      </c>
      <c r="B31" s="26">
        <v>6</v>
      </c>
      <c r="C31" s="10">
        <v>2877.4</v>
      </c>
      <c r="D31" s="17">
        <v>225.45</v>
      </c>
      <c r="E31" s="17">
        <v>51.02</v>
      </c>
      <c r="F31" s="50">
        <f t="shared" si="14"/>
        <v>9.6157712217922242</v>
      </c>
      <c r="G31" s="11">
        <f t="shared" si="15"/>
        <v>6.5822980428518599E-60</v>
      </c>
      <c r="H31" s="26">
        <v>30</v>
      </c>
      <c r="I31" s="17">
        <v>3182.7</v>
      </c>
      <c r="J31" s="17">
        <v>20.440000000000001</v>
      </c>
      <c r="K31" s="17">
        <v>18.55</v>
      </c>
      <c r="L31" s="51">
        <f t="shared" si="0"/>
        <v>14.882862644415917</v>
      </c>
      <c r="M31" s="11">
        <f t="shared" si="1"/>
        <v>9.7063608392837912E-90</v>
      </c>
      <c r="N31" s="26">
        <v>13</v>
      </c>
      <c r="O31" s="10">
        <v>3130.2</v>
      </c>
      <c r="P31" s="17">
        <v>1.73</v>
      </c>
      <c r="Q31" s="17">
        <v>1.92</v>
      </c>
      <c r="R31" s="47">
        <f t="shared" si="2"/>
        <v>0.79108507967901032</v>
      </c>
      <c r="S31" s="11">
        <f t="shared" si="3"/>
        <v>2.375860899626743E-2</v>
      </c>
      <c r="T31" s="26">
        <v>175</v>
      </c>
      <c r="U31" s="17">
        <v>3261</v>
      </c>
      <c r="V31" s="17">
        <v>1.1599999999999999</v>
      </c>
      <c r="W31" s="17">
        <v>1.2</v>
      </c>
      <c r="X31" s="50">
        <f t="shared" si="4"/>
        <v>6.0501296456352609</v>
      </c>
      <c r="Y31" s="11">
        <f t="shared" si="5"/>
        <v>4.0931571801983181E-2</v>
      </c>
      <c r="Z31" s="26">
        <v>382</v>
      </c>
      <c r="AA31" s="10">
        <v>3174.4</v>
      </c>
      <c r="AB31" s="17">
        <v>1.02</v>
      </c>
      <c r="AC31" s="17">
        <v>1.02</v>
      </c>
      <c r="AD31" s="10">
        <f t="shared" si="6"/>
        <v>10.932537233027695</v>
      </c>
      <c r="AE31" s="11">
        <f t="shared" si="7"/>
        <v>0.39003926189015586</v>
      </c>
      <c r="AF31" s="26">
        <v>3</v>
      </c>
      <c r="AG31" s="17">
        <v>1136.3</v>
      </c>
      <c r="AH31" s="17">
        <v>0.94</v>
      </c>
      <c r="AI31" s="17">
        <v>1.05</v>
      </c>
      <c r="AJ31" s="10">
        <f t="shared" si="8"/>
        <v>0.27644916407038034</v>
      </c>
      <c r="AK31" s="11">
        <f t="shared" si="9"/>
        <v>0.36950766714153954</v>
      </c>
      <c r="AL31" s="26">
        <v>1</v>
      </c>
      <c r="AM31" s="17">
        <v>1187.5999999999999</v>
      </c>
      <c r="AN31" s="17">
        <v>1.63</v>
      </c>
      <c r="AO31" s="17">
        <v>1.55</v>
      </c>
      <c r="AP31" s="10">
        <f t="shared" si="10"/>
        <v>0.13034520455788012</v>
      </c>
      <c r="AQ31" s="11">
        <f t="shared" si="11"/>
        <v>0.2133811714032533</v>
      </c>
      <c r="AR31" s="26">
        <v>1</v>
      </c>
      <c r="AS31" s="17">
        <v>1098.5</v>
      </c>
      <c r="AT31" s="17">
        <v>0.26</v>
      </c>
      <c r="AU31" s="17">
        <v>0.26</v>
      </c>
      <c r="AV31" s="10">
        <f t="shared" si="12"/>
        <v>2.3663038334120756E-2</v>
      </c>
      <c r="AW31" s="11">
        <f t="shared" si="13"/>
        <v>0.61022262907718616</v>
      </c>
      <c r="AX31" s="20">
        <v>5.7546100000000003E-3</v>
      </c>
      <c r="AY31" s="21">
        <v>7.0608699999999999E-4</v>
      </c>
      <c r="AZ31" s="20">
        <v>2.9959900000000001E-2</v>
      </c>
      <c r="BA31" s="21">
        <v>8.7448599999999995E-4</v>
      </c>
      <c r="BB31" s="69">
        <v>0.16109999999999999</v>
      </c>
      <c r="BC31" s="37">
        <v>1.84E-2</v>
      </c>
    </row>
    <row r="32" spans="1:55" x14ac:dyDescent="0.35">
      <c r="A32" s="12" t="s">
        <v>52</v>
      </c>
      <c r="B32" s="26">
        <v>6</v>
      </c>
      <c r="C32" s="10">
        <v>2946.8</v>
      </c>
      <c r="D32" s="17">
        <v>269.88</v>
      </c>
      <c r="E32" s="17">
        <v>97.28</v>
      </c>
      <c r="F32" s="52">
        <f t="shared" si="14"/>
        <v>16.532596134236709</v>
      </c>
      <c r="G32" s="11">
        <f t="shared" si="15"/>
        <v>6.9469664586373843E-112</v>
      </c>
      <c r="H32" s="26">
        <v>30</v>
      </c>
      <c r="I32" s="17">
        <v>3188.5</v>
      </c>
      <c r="J32" s="17">
        <v>11.74</v>
      </c>
      <c r="K32" s="17">
        <v>10.84</v>
      </c>
      <c r="L32" s="50">
        <f t="shared" si="0"/>
        <v>9.2552010700970406</v>
      </c>
      <c r="M32" s="11">
        <f t="shared" si="1"/>
        <v>1.7775796694635317E-48</v>
      </c>
      <c r="N32" s="26">
        <v>13</v>
      </c>
      <c r="O32" s="10">
        <v>2925.8</v>
      </c>
      <c r="P32" s="17">
        <v>13.5</v>
      </c>
      <c r="Q32" s="17">
        <v>13.14</v>
      </c>
      <c r="R32" s="50">
        <f t="shared" si="2"/>
        <v>5.5163371676214767</v>
      </c>
      <c r="S32" s="11">
        <f t="shared" si="3"/>
        <v>1.0278966971312886E-28</v>
      </c>
      <c r="T32" s="26">
        <v>175</v>
      </c>
      <c r="U32" s="17">
        <v>3330.3</v>
      </c>
      <c r="V32" s="17">
        <v>1.1399999999999999</v>
      </c>
      <c r="W32" s="17">
        <v>1.1599999999999999</v>
      </c>
      <c r="X32" s="10">
        <f t="shared" si="4"/>
        <v>5.7453372201624608</v>
      </c>
      <c r="Y32" s="11">
        <f t="shared" si="5"/>
        <v>7.834811498960996E-2</v>
      </c>
      <c r="Z32" s="26">
        <v>382</v>
      </c>
      <c r="AA32" s="10">
        <v>3268.2</v>
      </c>
      <c r="AB32" s="17">
        <v>0.93</v>
      </c>
      <c r="AC32" s="17">
        <v>0.92</v>
      </c>
      <c r="AD32" s="10">
        <f t="shared" si="6"/>
        <v>9.7092528538749718</v>
      </c>
      <c r="AE32" s="11">
        <f t="shared" si="7"/>
        <v>0.85498765707092472</v>
      </c>
      <c r="AF32" s="26">
        <v>3</v>
      </c>
      <c r="AG32" s="17">
        <v>1025</v>
      </c>
      <c r="AH32" s="17">
        <v>0.57999999999999996</v>
      </c>
      <c r="AI32" s="17">
        <v>0.92</v>
      </c>
      <c r="AJ32" s="10">
        <f t="shared" si="8"/>
        <v>0.26854518564645158</v>
      </c>
      <c r="AK32" s="11">
        <f t="shared" si="9"/>
        <v>0.43052160862238531</v>
      </c>
      <c r="AL32" s="26">
        <v>1</v>
      </c>
      <c r="AM32" s="17">
        <v>1079</v>
      </c>
      <c r="AN32" s="17">
        <v>8.4600000000000009</v>
      </c>
      <c r="AO32" s="17">
        <v>7.97</v>
      </c>
      <c r="AP32" s="47">
        <f t="shared" si="10"/>
        <v>0.73323090793675494</v>
      </c>
      <c r="AQ32" s="11">
        <f t="shared" si="11"/>
        <v>4.8433194582709364E-3</v>
      </c>
      <c r="AR32" s="26">
        <v>1</v>
      </c>
      <c r="AS32" s="17">
        <v>936.2</v>
      </c>
      <c r="AT32" s="17">
        <v>1.41</v>
      </c>
      <c r="AU32" s="17">
        <v>1.41</v>
      </c>
      <c r="AV32" s="10">
        <f t="shared" si="12"/>
        <v>0.15038235513700204</v>
      </c>
      <c r="AW32" s="11">
        <f t="shared" si="13"/>
        <v>0.23535764415943794</v>
      </c>
      <c r="AX32" s="20">
        <v>5.8275199999999997E-4</v>
      </c>
      <c r="AY32" s="21">
        <v>2.31251E-4</v>
      </c>
      <c r="AZ32" s="20">
        <v>1.32196E-2</v>
      </c>
      <c r="BA32" s="21">
        <v>3.8350999999999999E-4</v>
      </c>
      <c r="BB32" s="66">
        <v>4.2200000000000001E-2</v>
      </c>
      <c r="BC32" s="37">
        <v>1.66E-2</v>
      </c>
    </row>
    <row r="33" spans="1:55" x14ac:dyDescent="0.35">
      <c r="A33" s="12" t="s">
        <v>53</v>
      </c>
      <c r="B33" s="26">
        <v>6</v>
      </c>
      <c r="C33" s="10">
        <v>2957.9</v>
      </c>
      <c r="D33" s="17">
        <v>271.72000000000003</v>
      </c>
      <c r="E33" s="17">
        <v>115.01</v>
      </c>
      <c r="F33" s="52">
        <f t="shared" si="14"/>
        <v>18.9163258369061</v>
      </c>
      <c r="G33" s="11">
        <f t="shared" si="15"/>
        <v>8.2601988564517394E-131</v>
      </c>
      <c r="H33" s="26">
        <v>30</v>
      </c>
      <c r="I33" s="17">
        <v>3192.6</v>
      </c>
      <c r="J33" s="17">
        <v>40.18</v>
      </c>
      <c r="K33" s="17">
        <v>36.53</v>
      </c>
      <c r="L33" s="54">
        <f t="shared" si="0"/>
        <v>25.554389646729625</v>
      </c>
      <c r="M33" s="11">
        <f t="shared" si="1"/>
        <v>1.1722480414654691E-179</v>
      </c>
      <c r="N33" s="26">
        <v>13</v>
      </c>
      <c r="O33" s="10">
        <v>2944.4</v>
      </c>
      <c r="P33" s="17">
        <v>3.18</v>
      </c>
      <c r="Q33" s="17">
        <v>2.88</v>
      </c>
      <c r="R33" s="47">
        <f t="shared" si="2"/>
        <v>1.2556005687763272</v>
      </c>
      <c r="S33" s="11">
        <f t="shared" si="3"/>
        <v>3.7533493101801345E-4</v>
      </c>
      <c r="T33" s="26">
        <v>175</v>
      </c>
      <c r="U33" s="17">
        <v>3330.3</v>
      </c>
      <c r="V33" s="17">
        <v>1.43</v>
      </c>
      <c r="W33" s="17">
        <v>1.34</v>
      </c>
      <c r="X33" s="50">
        <f t="shared" si="4"/>
        <v>6.5782091561939033</v>
      </c>
      <c r="Y33" s="11">
        <f t="shared" si="5"/>
        <v>2.3889512713608698E-3</v>
      </c>
      <c r="Z33" s="26">
        <v>382</v>
      </c>
      <c r="AA33" s="10">
        <v>3269.2</v>
      </c>
      <c r="AB33" s="17">
        <v>0.94</v>
      </c>
      <c r="AC33" s="17">
        <v>0.94</v>
      </c>
      <c r="AD33" s="10">
        <f t="shared" si="6"/>
        <v>9.8967003649112044</v>
      </c>
      <c r="AE33" s="11">
        <f t="shared" si="7"/>
        <v>0.78296475878336391</v>
      </c>
      <c r="AF33" s="26">
        <v>3</v>
      </c>
      <c r="AG33" s="17">
        <v>1048.2</v>
      </c>
      <c r="AH33" s="17">
        <v>0.34</v>
      </c>
      <c r="AI33" s="17">
        <v>0.42</v>
      </c>
      <c r="AJ33" s="10">
        <f t="shared" si="8"/>
        <v>0.12006174604083375</v>
      </c>
      <c r="AK33" s="11">
        <f t="shared" si="9"/>
        <v>0.73868995291947137</v>
      </c>
      <c r="AL33" s="26">
        <v>1</v>
      </c>
      <c r="AM33" s="17">
        <v>1102.8</v>
      </c>
      <c r="AN33" s="17">
        <v>1.02</v>
      </c>
      <c r="AO33" s="17">
        <v>0.77</v>
      </c>
      <c r="AP33" s="10">
        <f t="shared" si="10"/>
        <v>6.9773553104923725E-2</v>
      </c>
      <c r="AQ33" s="11">
        <f t="shared" si="11"/>
        <v>0.38040831241242756</v>
      </c>
      <c r="AR33" s="26">
        <v>1</v>
      </c>
      <c r="AS33" s="17">
        <v>959.8</v>
      </c>
      <c r="AT33" s="17">
        <v>4.05</v>
      </c>
      <c r="AU33" s="17">
        <v>4.05</v>
      </c>
      <c r="AV33" s="47">
        <f t="shared" si="12"/>
        <v>0.42018986356798793</v>
      </c>
      <c r="AW33" s="11">
        <f t="shared" si="13"/>
        <v>4.445051049521527E-2</v>
      </c>
      <c r="AX33" s="20">
        <v>2.8139899999999999E-4</v>
      </c>
      <c r="AY33" s="21">
        <v>1.0422200000000001E-4</v>
      </c>
      <c r="AZ33" s="20">
        <v>5.9970500000000003E-3</v>
      </c>
      <c r="BA33" s="21">
        <v>1.73275E-4</v>
      </c>
      <c r="BB33" s="66">
        <v>4.48E-2</v>
      </c>
      <c r="BC33" s="37">
        <v>1.6500000000000001E-2</v>
      </c>
    </row>
    <row r="34" spans="1:55" x14ac:dyDescent="0.35">
      <c r="A34" s="12" t="s">
        <v>54</v>
      </c>
      <c r="B34" s="26">
        <v>6</v>
      </c>
      <c r="C34" s="10">
        <v>2964.4</v>
      </c>
      <c r="D34" s="17">
        <v>334.67</v>
      </c>
      <c r="E34" s="17">
        <v>110.49</v>
      </c>
      <c r="F34" s="52">
        <f t="shared" si="14"/>
        <v>18.276202396246287</v>
      </c>
      <c r="G34" s="11">
        <f t="shared" si="15"/>
        <v>4.4946170992634044E-126</v>
      </c>
      <c r="H34" s="26">
        <v>30</v>
      </c>
      <c r="I34" s="17">
        <v>3196.8</v>
      </c>
      <c r="J34" s="17">
        <v>21.56</v>
      </c>
      <c r="K34" s="17">
        <v>19.84</v>
      </c>
      <c r="L34" s="52">
        <f t="shared" si="0"/>
        <v>15.696202531645575</v>
      </c>
      <c r="M34" s="11">
        <f t="shared" si="1"/>
        <v>1.505988037748405E-96</v>
      </c>
      <c r="N34" s="26">
        <v>13</v>
      </c>
      <c r="O34" s="10">
        <v>2933.8</v>
      </c>
      <c r="P34" s="17">
        <v>4.59</v>
      </c>
      <c r="Q34" s="17">
        <v>3.92</v>
      </c>
      <c r="R34" s="47">
        <f t="shared" si="2"/>
        <v>1.7073399536311151</v>
      </c>
      <c r="S34" s="11">
        <f t="shared" si="3"/>
        <v>2.3357687632017696E-6</v>
      </c>
      <c r="T34" s="26">
        <v>175</v>
      </c>
      <c r="U34" s="17">
        <v>3332.6</v>
      </c>
      <c r="V34" s="17">
        <v>1.02</v>
      </c>
      <c r="W34" s="17">
        <v>0.97</v>
      </c>
      <c r="X34" s="10">
        <f t="shared" si="4"/>
        <v>4.8467457564207006</v>
      </c>
      <c r="Y34" s="11">
        <f t="shared" si="5"/>
        <v>0.59616039580553937</v>
      </c>
      <c r="Z34" s="26">
        <v>382</v>
      </c>
      <c r="AA34" s="10">
        <v>3273.1</v>
      </c>
      <c r="AB34" s="17">
        <v>0.89</v>
      </c>
      <c r="AC34" s="17">
        <v>0.89</v>
      </c>
      <c r="AD34" s="10">
        <f t="shared" si="6"/>
        <v>9.4097003110919282</v>
      </c>
      <c r="AE34" s="11">
        <f t="shared" si="7"/>
        <v>0.93060553110168742</v>
      </c>
      <c r="AF34" s="26">
        <v>3</v>
      </c>
      <c r="AG34" s="17">
        <v>1058.9000000000001</v>
      </c>
      <c r="AH34" s="17">
        <v>0.76</v>
      </c>
      <c r="AI34" s="17">
        <v>0.84</v>
      </c>
      <c r="AJ34" s="10">
        <f t="shared" si="8"/>
        <v>0.23741779879782321</v>
      </c>
      <c r="AK34" s="11">
        <f t="shared" si="9"/>
        <v>0.47201227405491997</v>
      </c>
      <c r="AL34" s="26">
        <v>1</v>
      </c>
      <c r="AM34" s="17">
        <v>1113.9000000000001</v>
      </c>
      <c r="AN34" s="17">
        <v>0.93</v>
      </c>
      <c r="AO34" s="17">
        <v>0.84</v>
      </c>
      <c r="AP34" s="10">
        <f t="shared" si="10"/>
        <v>7.5353894181606762E-2</v>
      </c>
      <c r="AQ34" s="11">
        <f t="shared" si="11"/>
        <v>0.35959531040488923</v>
      </c>
      <c r="AR34" s="26">
        <v>1</v>
      </c>
      <c r="AS34" s="17">
        <v>966.1</v>
      </c>
      <c r="AT34" s="17">
        <v>0.47</v>
      </c>
      <c r="AU34" s="17">
        <v>0.47</v>
      </c>
      <c r="AV34" s="10">
        <f t="shared" si="12"/>
        <v>4.8625552210390666E-2</v>
      </c>
      <c r="AW34" s="11">
        <f t="shared" si="13"/>
        <v>0.49315165344628886</v>
      </c>
      <c r="AX34" s="20">
        <v>3.4563399999999999E-4</v>
      </c>
      <c r="AY34" s="21">
        <v>1.45224E-4</v>
      </c>
      <c r="AZ34" s="20">
        <v>8.6013600000000006E-3</v>
      </c>
      <c r="BA34" s="21">
        <v>2.47521E-4</v>
      </c>
      <c r="BB34" s="66">
        <v>3.8600000000000002E-2</v>
      </c>
      <c r="BC34" s="37">
        <v>1.61E-2</v>
      </c>
    </row>
    <row r="35" spans="1:55" x14ac:dyDescent="0.35">
      <c r="A35" s="12" t="s">
        <v>55</v>
      </c>
      <c r="B35" s="26">
        <v>6</v>
      </c>
      <c r="C35" s="10">
        <v>2949</v>
      </c>
      <c r="D35" s="17">
        <v>30.11</v>
      </c>
      <c r="E35" s="17">
        <v>6.42</v>
      </c>
      <c r="F35" s="47">
        <f t="shared" ref="F35:F66" si="16">(1-1/(1+E35*B35/C35))*100</f>
        <v>1.2893637532133573</v>
      </c>
      <c r="G35" s="11">
        <f t="shared" ref="G35:G66" si="17">FDIST(E35,B35,C35)</f>
        <v>9.8294870294404575E-7</v>
      </c>
      <c r="H35" s="26">
        <v>30</v>
      </c>
      <c r="I35" s="17">
        <v>3188.1</v>
      </c>
      <c r="J35" s="17">
        <v>8.15</v>
      </c>
      <c r="K35" s="17">
        <v>7.37</v>
      </c>
      <c r="L35" s="50">
        <f t="shared" ref="L35:L66" si="18">(1-1/(1+K35*H35/I35))*100</f>
        <v>6.4853924674410308</v>
      </c>
      <c r="M35" s="11">
        <f t="shared" ref="M35:M66" si="19">FDIST(K35,H35,I35)</f>
        <v>8.4880026013729667E-30</v>
      </c>
      <c r="N35" s="26">
        <v>13</v>
      </c>
      <c r="O35" s="10">
        <v>2945.3</v>
      </c>
      <c r="P35" s="17">
        <v>1.78</v>
      </c>
      <c r="Q35" s="17">
        <v>1.99</v>
      </c>
      <c r="R35" s="47">
        <f t="shared" ref="R35:R66" si="20">(1-1/(1+Q35*N35/O35))*100</f>
        <v>0.87070076771103011</v>
      </c>
      <c r="S35" s="11">
        <f t="shared" ref="S35:S66" si="21">FDIST(Q35,N35,O35)</f>
        <v>1.8054507029907265E-2</v>
      </c>
      <c r="T35" s="26">
        <v>175</v>
      </c>
      <c r="U35" s="17">
        <v>3328.5</v>
      </c>
      <c r="V35" s="17">
        <v>1.08</v>
      </c>
      <c r="W35" s="17">
        <v>1.1000000000000001</v>
      </c>
      <c r="X35" s="10">
        <f t="shared" ref="X35:X66" si="22">(1-1/(1+W35*T35/U35))*100</f>
        <v>5.4671968190854958</v>
      </c>
      <c r="Y35" s="11">
        <f t="shared" ref="Y35:Y66" si="23">FDIST(W35,T35,U35)</f>
        <v>0.18032850295504677</v>
      </c>
      <c r="Z35" s="26">
        <v>382</v>
      </c>
      <c r="AA35" s="10">
        <v>3265.8</v>
      </c>
      <c r="AB35" s="17">
        <v>1</v>
      </c>
      <c r="AC35" s="17">
        <v>0.99</v>
      </c>
      <c r="AD35" s="10">
        <f t="shared" ref="AD35:AD66" si="24">(1-1/(1+AC35*Z35/AA35))*100</f>
        <v>10.378212833220823</v>
      </c>
      <c r="AE35" s="11">
        <f t="shared" ref="AE35:AE66" si="25">FDIST(AC35,Z35,AA35)</f>
        <v>0.54421689869102341</v>
      </c>
      <c r="AF35" s="26">
        <v>3</v>
      </c>
      <c r="AG35" s="17">
        <v>1032.9000000000001</v>
      </c>
      <c r="AH35" s="17">
        <v>0.82</v>
      </c>
      <c r="AI35" s="17">
        <v>0.75</v>
      </c>
      <c r="AJ35" s="10">
        <f t="shared" ref="AJ35:AJ66" si="26">(1-1/(1+AI35*AF35/AG35))*100</f>
        <v>0.21735980292710844</v>
      </c>
      <c r="AK35" s="11">
        <f t="shared" ref="AK35:AK66" si="27">FDIST(AI35,AF35,AG35)</f>
        <v>0.52243163215636224</v>
      </c>
      <c r="AL35" s="26">
        <v>1</v>
      </c>
      <c r="AM35" s="17">
        <v>1086.9000000000001</v>
      </c>
      <c r="AN35" s="17">
        <v>0.01</v>
      </c>
      <c r="AO35" s="17">
        <v>0</v>
      </c>
      <c r="AP35" s="10">
        <f t="shared" ref="AP35:AP66" si="28">(1-1/(1+AO35*AL35/AM35))*100</f>
        <v>0</v>
      </c>
      <c r="AQ35" s="11">
        <f t="shared" ref="AQ35:AQ66" si="29">FDIST(AO35,AL35,AM35)</f>
        <v>1</v>
      </c>
      <c r="AR35" s="26">
        <v>1</v>
      </c>
      <c r="AS35" s="17">
        <v>947.2</v>
      </c>
      <c r="AT35" s="17">
        <v>1.26</v>
      </c>
      <c r="AU35" s="17">
        <v>1.26</v>
      </c>
      <c r="AV35" s="10">
        <f t="shared" ref="AV35:AV66" si="30">(1-1/(1+AU35*AR35/AS35))*100</f>
        <v>0.13284693081415666</v>
      </c>
      <c r="AW35" s="11">
        <f t="shared" ref="AW35:AW66" si="31">FDIST(AU35,AR35,AS35)</f>
        <v>0.26193559984089665</v>
      </c>
      <c r="AX35" s="20">
        <v>8.1456300000000003E-4</v>
      </c>
      <c r="AY35" s="21">
        <v>2.8581199999999998E-4</v>
      </c>
      <c r="AZ35" s="20">
        <v>1.60626E-2</v>
      </c>
      <c r="BA35" s="21">
        <v>4.6612299999999998E-4</v>
      </c>
      <c r="BB35" s="66">
        <v>4.8300000000000003E-2</v>
      </c>
      <c r="BC35" s="37">
        <v>1.6799999999999999E-2</v>
      </c>
    </row>
    <row r="36" spans="1:55" x14ac:dyDescent="0.35">
      <c r="A36" s="12" t="s">
        <v>56</v>
      </c>
      <c r="B36" s="26">
        <v>6</v>
      </c>
      <c r="C36" s="10">
        <v>2920.4</v>
      </c>
      <c r="D36" s="17">
        <v>284.29000000000002</v>
      </c>
      <c r="E36" s="17">
        <v>103.15</v>
      </c>
      <c r="F36" s="52">
        <f t="shared" si="16"/>
        <v>17.486508631650331</v>
      </c>
      <c r="G36" s="11">
        <f t="shared" si="17"/>
        <v>4.2475203507268003E-118</v>
      </c>
      <c r="H36" s="26">
        <v>30</v>
      </c>
      <c r="I36" s="17">
        <v>3176.1</v>
      </c>
      <c r="J36" s="17">
        <v>10.44</v>
      </c>
      <c r="K36" s="17">
        <v>9.98</v>
      </c>
      <c r="L36" s="50">
        <f t="shared" si="18"/>
        <v>8.6145878290893272</v>
      </c>
      <c r="M36" s="11">
        <f t="shared" si="19"/>
        <v>8.062674928399175E-44</v>
      </c>
      <c r="N36" s="26">
        <v>13</v>
      </c>
      <c r="O36" s="10">
        <v>3012</v>
      </c>
      <c r="P36" s="17">
        <v>3.1</v>
      </c>
      <c r="Q36" s="17">
        <v>2.72</v>
      </c>
      <c r="R36" s="47">
        <f t="shared" si="20"/>
        <v>1.160348629633523</v>
      </c>
      <c r="S36" s="11">
        <f t="shared" si="21"/>
        <v>7.83737958100936E-4</v>
      </c>
      <c r="T36" s="26">
        <v>175</v>
      </c>
      <c r="U36" s="17">
        <v>3311.7</v>
      </c>
      <c r="V36" s="17">
        <v>1.07</v>
      </c>
      <c r="W36" s="17">
        <v>1.08</v>
      </c>
      <c r="X36" s="10">
        <f t="shared" si="22"/>
        <v>5.3989202159568039</v>
      </c>
      <c r="Y36" s="11">
        <f t="shared" si="23"/>
        <v>0.22892721422061374</v>
      </c>
      <c r="Z36" s="26">
        <v>382</v>
      </c>
      <c r="AA36" s="10">
        <v>3239.7</v>
      </c>
      <c r="AB36" s="17">
        <v>0.9</v>
      </c>
      <c r="AC36" s="17">
        <v>0.9</v>
      </c>
      <c r="AD36" s="10">
        <f t="shared" si="24"/>
        <v>9.59397237337798</v>
      </c>
      <c r="AE36" s="11">
        <f t="shared" si="25"/>
        <v>0.90951641086142465</v>
      </c>
      <c r="AF36" s="26">
        <v>3</v>
      </c>
      <c r="AG36" s="17">
        <v>1025.2</v>
      </c>
      <c r="AH36" s="17">
        <v>0.62</v>
      </c>
      <c r="AI36" s="17">
        <v>0.56000000000000005</v>
      </c>
      <c r="AJ36" s="10">
        <f t="shared" si="26"/>
        <v>0.16360236833904418</v>
      </c>
      <c r="AK36" s="11">
        <f t="shared" si="27"/>
        <v>0.6415136900754379</v>
      </c>
      <c r="AL36" s="26">
        <v>1</v>
      </c>
      <c r="AM36" s="17">
        <v>1077.5999999999999</v>
      </c>
      <c r="AN36" s="17">
        <v>5.49</v>
      </c>
      <c r="AO36" s="17">
        <v>5.33</v>
      </c>
      <c r="AP36" s="47">
        <f t="shared" si="28"/>
        <v>0.49218324360763566</v>
      </c>
      <c r="AQ36" s="11">
        <f t="shared" si="29"/>
        <v>2.1150025370807058E-2</v>
      </c>
      <c r="AR36" s="26">
        <v>1</v>
      </c>
      <c r="AS36" s="17">
        <v>957.7</v>
      </c>
      <c r="AT36" s="17">
        <v>0.2</v>
      </c>
      <c r="AU36" s="17">
        <v>0.2</v>
      </c>
      <c r="AV36" s="10">
        <f t="shared" si="30"/>
        <v>2.0879006159313374E-2</v>
      </c>
      <c r="AW36" s="11">
        <f t="shared" si="31"/>
        <v>0.65482204305570146</v>
      </c>
      <c r="AX36" s="20">
        <v>9.34398E-3</v>
      </c>
      <c r="AY36" s="21">
        <v>2.0903800000000002E-3</v>
      </c>
      <c r="AZ36" s="26">
        <v>0.104375</v>
      </c>
      <c r="BA36" s="21">
        <v>3.0653500000000001E-3</v>
      </c>
      <c r="BB36" s="67">
        <v>8.2199999999999995E-2</v>
      </c>
      <c r="BC36" s="37">
        <v>1.7999999999999999E-2</v>
      </c>
    </row>
    <row r="37" spans="1:55" x14ac:dyDescent="0.35">
      <c r="A37" s="12" t="s">
        <v>57</v>
      </c>
      <c r="B37" s="26">
        <v>6</v>
      </c>
      <c r="C37" s="10">
        <v>2953.6</v>
      </c>
      <c r="D37" s="17">
        <v>380.17</v>
      </c>
      <c r="E37" s="17">
        <v>75.84</v>
      </c>
      <c r="F37" s="51">
        <f t="shared" si="16"/>
        <v>13.349605707848289</v>
      </c>
      <c r="G37" s="11">
        <f t="shared" si="17"/>
        <v>2.4776387053225859E-88</v>
      </c>
      <c r="H37" s="26">
        <v>30</v>
      </c>
      <c r="I37" s="17">
        <v>3189.8</v>
      </c>
      <c r="J37" s="17">
        <v>11.09</v>
      </c>
      <c r="K37" s="17">
        <v>10.52</v>
      </c>
      <c r="L37" s="50">
        <f t="shared" si="18"/>
        <v>9.0032521252924056</v>
      </c>
      <c r="M37" s="11">
        <f t="shared" si="19"/>
        <v>9.5272839293438469E-47</v>
      </c>
      <c r="N37" s="26">
        <v>13</v>
      </c>
      <c r="O37" s="10">
        <v>3029.3</v>
      </c>
      <c r="P37" s="17">
        <v>2.5499999999999998</v>
      </c>
      <c r="Q37" s="17">
        <v>2.4900000000000002</v>
      </c>
      <c r="R37" s="47">
        <f t="shared" si="20"/>
        <v>1.0572661325355059</v>
      </c>
      <c r="S37" s="11">
        <f t="shared" si="21"/>
        <v>2.2005264448935833E-3</v>
      </c>
      <c r="T37" s="26">
        <v>175</v>
      </c>
      <c r="U37" s="17">
        <v>3317.2</v>
      </c>
      <c r="V37" s="17">
        <v>1.1200000000000001</v>
      </c>
      <c r="W37" s="17">
        <v>1.02</v>
      </c>
      <c r="X37" s="10">
        <f t="shared" si="22"/>
        <v>5.1062734216322898</v>
      </c>
      <c r="Y37" s="11">
        <f t="shared" si="23"/>
        <v>0.41530995245439462</v>
      </c>
      <c r="Z37" s="26">
        <v>382</v>
      </c>
      <c r="AA37" s="10">
        <v>3250.7</v>
      </c>
      <c r="AB37" s="17">
        <v>0.93</v>
      </c>
      <c r="AC37" s="17">
        <v>0.94</v>
      </c>
      <c r="AD37" s="10">
        <f t="shared" si="24"/>
        <v>9.9474206184310461</v>
      </c>
      <c r="AE37" s="11">
        <f t="shared" si="25"/>
        <v>0.78290156783986775</v>
      </c>
      <c r="AF37" s="26">
        <v>3</v>
      </c>
      <c r="AG37" s="17">
        <v>1082.9000000000001</v>
      </c>
      <c r="AH37" s="17">
        <v>2.65</v>
      </c>
      <c r="AI37" s="17">
        <v>2.62</v>
      </c>
      <c r="AJ37" s="47">
        <f t="shared" si="26"/>
        <v>0.72059848179252262</v>
      </c>
      <c r="AK37" s="11">
        <f t="shared" si="27"/>
        <v>4.9543192059432861E-2</v>
      </c>
      <c r="AL37" s="26">
        <v>1</v>
      </c>
      <c r="AM37" s="17">
        <v>1137</v>
      </c>
      <c r="AN37" s="17">
        <v>0.14000000000000001</v>
      </c>
      <c r="AO37" s="17">
        <v>7.0000000000000007E-2</v>
      </c>
      <c r="AP37" s="10">
        <f t="shared" si="28"/>
        <v>6.1561733226578319E-3</v>
      </c>
      <c r="AQ37" s="11">
        <f t="shared" si="29"/>
        <v>0.79138473154807221</v>
      </c>
      <c r="AR37" s="26">
        <v>1</v>
      </c>
      <c r="AS37" s="17">
        <v>1011.3</v>
      </c>
      <c r="AT37" s="17">
        <v>3.39</v>
      </c>
      <c r="AU37" s="17">
        <v>3.39</v>
      </c>
      <c r="AV37" s="10">
        <f t="shared" si="30"/>
        <v>0.3340921857907353</v>
      </c>
      <c r="AW37" s="11">
        <f t="shared" si="31"/>
        <v>6.5885789492903246E-2</v>
      </c>
      <c r="AX37" s="20">
        <v>2.4390900000000001E-3</v>
      </c>
      <c r="AY37" s="21">
        <v>5.4565799999999997E-4</v>
      </c>
      <c r="AZ37" s="20">
        <v>2.8757899999999999E-2</v>
      </c>
      <c r="BA37" s="21">
        <v>8.3356200000000004E-4</v>
      </c>
      <c r="BB37" s="67">
        <v>7.8200000000000006E-2</v>
      </c>
      <c r="BC37" s="37">
        <v>1.72E-2</v>
      </c>
    </row>
    <row r="38" spans="1:55" x14ac:dyDescent="0.35">
      <c r="A38" s="12" t="s">
        <v>58</v>
      </c>
      <c r="B38" s="26">
        <v>6</v>
      </c>
      <c r="C38" s="10">
        <v>2970.9</v>
      </c>
      <c r="D38" s="17">
        <v>161.28</v>
      </c>
      <c r="E38" s="17">
        <v>103.71</v>
      </c>
      <c r="F38" s="52">
        <f t="shared" si="16"/>
        <v>17.317904017633513</v>
      </c>
      <c r="G38" s="11">
        <f t="shared" si="17"/>
        <v>7.0064476022986461E-119</v>
      </c>
      <c r="H38" s="26">
        <v>30</v>
      </c>
      <c r="I38" s="17">
        <v>3198.2</v>
      </c>
      <c r="J38" s="17">
        <v>27.45</v>
      </c>
      <c r="K38" s="17">
        <v>24.79</v>
      </c>
      <c r="L38" s="52">
        <f t="shared" si="18"/>
        <v>18.866536441817406</v>
      </c>
      <c r="M38" s="11">
        <f t="shared" si="19"/>
        <v>4.1796772018214997E-122</v>
      </c>
      <c r="N38" s="26">
        <v>13</v>
      </c>
      <c r="O38" s="10">
        <v>2956.2</v>
      </c>
      <c r="P38" s="17">
        <v>1.64</v>
      </c>
      <c r="Q38" s="17">
        <v>1.74</v>
      </c>
      <c r="R38" s="47">
        <f t="shared" si="20"/>
        <v>0.75936108929038904</v>
      </c>
      <c r="S38" s="11">
        <f t="shared" si="21"/>
        <v>4.7057874631397649E-2</v>
      </c>
      <c r="T38" s="26">
        <v>175</v>
      </c>
      <c r="U38" s="17">
        <v>3331.4</v>
      </c>
      <c r="V38" s="17">
        <v>1.1200000000000001</v>
      </c>
      <c r="W38" s="17">
        <v>1.1100000000000001</v>
      </c>
      <c r="X38" s="10">
        <f t="shared" si="22"/>
        <v>5.509622339143128</v>
      </c>
      <c r="Y38" s="11">
        <f t="shared" si="23"/>
        <v>0.15886500461751191</v>
      </c>
      <c r="Z38" s="26">
        <v>382</v>
      </c>
      <c r="AA38" s="10">
        <v>3272.1</v>
      </c>
      <c r="AB38" s="17">
        <v>0.92</v>
      </c>
      <c r="AC38" s="17">
        <v>0.91</v>
      </c>
      <c r="AD38" s="10">
        <f t="shared" si="24"/>
        <v>9.6035052434994874</v>
      </c>
      <c r="AE38" s="11">
        <f t="shared" si="25"/>
        <v>0.88448515874649247</v>
      </c>
      <c r="AF38" s="26">
        <v>3</v>
      </c>
      <c r="AG38" s="17">
        <v>1074.9000000000001</v>
      </c>
      <c r="AH38" s="17">
        <v>0.81</v>
      </c>
      <c r="AI38" s="17">
        <v>0.99</v>
      </c>
      <c r="AJ38" s="10">
        <f t="shared" si="26"/>
        <v>0.27554343288150873</v>
      </c>
      <c r="AK38" s="11">
        <f t="shared" si="27"/>
        <v>0.39669737514209258</v>
      </c>
      <c r="AL38" s="26">
        <v>1</v>
      </c>
      <c r="AM38" s="17">
        <v>1130.0999999999999</v>
      </c>
      <c r="AN38" s="17">
        <v>0.47</v>
      </c>
      <c r="AO38" s="17">
        <v>0.56000000000000005</v>
      </c>
      <c r="AP38" s="10">
        <f t="shared" si="28"/>
        <v>4.9528593918601871E-2</v>
      </c>
      <c r="AQ38" s="11">
        <f t="shared" si="29"/>
        <v>0.45441596137886286</v>
      </c>
      <c r="AR38" s="26">
        <v>1</v>
      </c>
      <c r="AS38" s="17">
        <v>984.8</v>
      </c>
      <c r="AT38" s="17">
        <v>1</v>
      </c>
      <c r="AU38" s="17">
        <v>1</v>
      </c>
      <c r="AV38" s="10">
        <f t="shared" si="30"/>
        <v>0.10144045445323879</v>
      </c>
      <c r="AW38" s="11">
        <f t="shared" si="31"/>
        <v>0.31755635058426251</v>
      </c>
      <c r="AX38" s="20">
        <v>4.0264100000000002E-4</v>
      </c>
      <c r="AY38" s="21">
        <v>1.4748800000000001E-4</v>
      </c>
      <c r="AZ38" s="20">
        <v>8.6827399999999996E-3</v>
      </c>
      <c r="BA38" s="21">
        <v>2.49576E-4</v>
      </c>
      <c r="BB38" s="66">
        <v>4.4299999999999999E-2</v>
      </c>
      <c r="BC38" s="37">
        <v>1.61E-2</v>
      </c>
    </row>
    <row r="39" spans="1:55" x14ac:dyDescent="0.35">
      <c r="A39" s="12" t="s">
        <v>59</v>
      </c>
      <c r="B39" s="26">
        <v>6</v>
      </c>
      <c r="C39" s="10">
        <v>2915.1</v>
      </c>
      <c r="D39" s="17">
        <v>353.28</v>
      </c>
      <c r="E39" s="17">
        <v>175.25</v>
      </c>
      <c r="F39" s="54">
        <f t="shared" si="16"/>
        <v>26.508848888216608</v>
      </c>
      <c r="G39" s="11">
        <f t="shared" si="17"/>
        <v>8.0791201947403185E-191</v>
      </c>
      <c r="H39" s="26">
        <v>30</v>
      </c>
      <c r="I39" s="17">
        <v>3176.1</v>
      </c>
      <c r="J39" s="17">
        <v>33.020000000000003</v>
      </c>
      <c r="K39" s="17">
        <v>29.59</v>
      </c>
      <c r="L39" s="53">
        <f t="shared" si="18"/>
        <v>21.844086815296038</v>
      </c>
      <c r="M39" s="11">
        <f t="shared" si="19"/>
        <v>4.8249247148667713E-146</v>
      </c>
      <c r="N39" s="26">
        <v>13</v>
      </c>
      <c r="O39" s="10">
        <v>3036.2</v>
      </c>
      <c r="P39" s="17">
        <v>12.36</v>
      </c>
      <c r="Q39" s="17">
        <v>12.37</v>
      </c>
      <c r="R39" s="50">
        <f t="shared" si="20"/>
        <v>5.0300124178529249</v>
      </c>
      <c r="S39" s="11">
        <f t="shared" si="21"/>
        <v>8.0526866915174985E-27</v>
      </c>
      <c r="T39" s="26">
        <v>175</v>
      </c>
      <c r="U39" s="17">
        <v>3305.3</v>
      </c>
      <c r="V39" s="17">
        <v>2.76</v>
      </c>
      <c r="W39" s="17">
        <v>2.4700000000000002</v>
      </c>
      <c r="X39" s="51">
        <f t="shared" si="22"/>
        <v>11.565062674746841</v>
      </c>
      <c r="Y39" s="11">
        <f t="shared" si="23"/>
        <v>9.2610353926762138E-22</v>
      </c>
      <c r="Z39" s="26">
        <v>382</v>
      </c>
      <c r="AA39" s="10">
        <v>3230.7</v>
      </c>
      <c r="AB39" s="17">
        <v>0.92</v>
      </c>
      <c r="AC39" s="17">
        <v>0.91</v>
      </c>
      <c r="AD39" s="10">
        <f t="shared" si="24"/>
        <v>9.7146146795144102</v>
      </c>
      <c r="AE39" s="11">
        <f t="shared" si="25"/>
        <v>0.88434200159663012</v>
      </c>
      <c r="AF39" s="26">
        <v>3</v>
      </c>
      <c r="AG39" s="17">
        <v>1038.8</v>
      </c>
      <c r="AH39" s="17">
        <v>0.74</v>
      </c>
      <c r="AI39" s="17">
        <v>0.7</v>
      </c>
      <c r="AJ39" s="10">
        <f t="shared" si="26"/>
        <v>0.20174848688633285</v>
      </c>
      <c r="AK39" s="11">
        <f t="shared" si="27"/>
        <v>0.55213765068182075</v>
      </c>
      <c r="AL39" s="26">
        <v>1</v>
      </c>
      <c r="AM39" s="17">
        <v>1091.0999999999999</v>
      </c>
      <c r="AN39" s="17">
        <v>0.01</v>
      </c>
      <c r="AO39" s="17">
        <v>0</v>
      </c>
      <c r="AP39" s="10">
        <f t="shared" si="28"/>
        <v>0</v>
      </c>
      <c r="AQ39" s="11">
        <f t="shared" si="29"/>
        <v>1</v>
      </c>
      <c r="AR39" s="26">
        <v>1</v>
      </c>
      <c r="AS39" s="17">
        <v>976.3</v>
      </c>
      <c r="AT39" s="17">
        <v>4.1399999999999997</v>
      </c>
      <c r="AU39" s="17">
        <v>4.1399999999999997</v>
      </c>
      <c r="AV39" s="47">
        <f t="shared" si="30"/>
        <v>0.42225939374159749</v>
      </c>
      <c r="AW39" s="11">
        <f t="shared" si="31"/>
        <v>4.2151038163475929E-2</v>
      </c>
      <c r="AX39" s="20">
        <v>1.6076300000000001E-3</v>
      </c>
      <c r="AY39" s="21">
        <v>3.1960799999999998E-4</v>
      </c>
      <c r="AZ39" s="20">
        <v>1.55444E-2</v>
      </c>
      <c r="BA39" s="21">
        <v>4.5651699999999998E-4</v>
      </c>
      <c r="BB39" s="67">
        <v>9.3700000000000006E-2</v>
      </c>
      <c r="BC39" s="37">
        <v>1.8200000000000001E-2</v>
      </c>
    </row>
    <row r="40" spans="1:55" x14ac:dyDescent="0.35">
      <c r="A40" s="12" t="s">
        <v>60</v>
      </c>
      <c r="B40" s="26">
        <v>6</v>
      </c>
      <c r="C40" s="10">
        <v>2952</v>
      </c>
      <c r="D40" s="17">
        <v>63.48</v>
      </c>
      <c r="E40" s="17">
        <v>20.84</v>
      </c>
      <c r="F40" s="47">
        <f t="shared" si="16"/>
        <v>4.0636455814679113</v>
      </c>
      <c r="G40" s="11">
        <f t="shared" si="17"/>
        <v>4.7528871941746237E-24</v>
      </c>
      <c r="H40" s="26">
        <v>30</v>
      </c>
      <c r="I40" s="17">
        <v>3188.9</v>
      </c>
      <c r="J40" s="17">
        <v>16.600000000000001</v>
      </c>
      <c r="K40" s="17">
        <v>15.89</v>
      </c>
      <c r="L40" s="51">
        <f t="shared" si="18"/>
        <v>13.004692274116113</v>
      </c>
      <c r="M40" s="11">
        <f t="shared" si="19"/>
        <v>1.1993096471874977E-75</v>
      </c>
      <c r="N40" s="26">
        <v>13</v>
      </c>
      <c r="O40" s="10">
        <v>3022.4</v>
      </c>
      <c r="P40" s="17">
        <v>2.04</v>
      </c>
      <c r="Q40" s="17">
        <v>1.76</v>
      </c>
      <c r="R40" s="47">
        <f t="shared" si="20"/>
        <v>0.7513266431986465</v>
      </c>
      <c r="S40" s="11">
        <f t="shared" si="21"/>
        <v>4.369623313190802E-2</v>
      </c>
      <c r="T40" s="26">
        <v>175</v>
      </c>
      <c r="U40" s="17">
        <v>3318</v>
      </c>
      <c r="V40" s="17">
        <v>0.93</v>
      </c>
      <c r="W40" s="17">
        <v>0.9</v>
      </c>
      <c r="X40" s="10">
        <f t="shared" si="22"/>
        <v>4.5317220543806709</v>
      </c>
      <c r="Y40" s="11">
        <f t="shared" si="23"/>
        <v>0.81918746016001887</v>
      </c>
      <c r="Z40" s="26">
        <v>382</v>
      </c>
      <c r="AA40" s="10">
        <v>3251.6</v>
      </c>
      <c r="AB40" s="17">
        <v>0.82</v>
      </c>
      <c r="AC40" s="17">
        <v>0.82</v>
      </c>
      <c r="AD40" s="10">
        <f t="shared" si="24"/>
        <v>8.7869301287014316</v>
      </c>
      <c r="AE40" s="11">
        <f t="shared" si="25"/>
        <v>0.99391121980480079</v>
      </c>
      <c r="AF40" s="26">
        <v>3</v>
      </c>
      <c r="AG40" s="17">
        <v>1075.4000000000001</v>
      </c>
      <c r="AH40" s="17">
        <v>4.57</v>
      </c>
      <c r="AI40" s="17">
        <v>3.71</v>
      </c>
      <c r="AJ40" s="47">
        <f t="shared" si="26"/>
        <v>1.0243619596329578</v>
      </c>
      <c r="AK40" s="11">
        <f t="shared" si="27"/>
        <v>1.1311902490724038E-2</v>
      </c>
      <c r="AL40" s="26">
        <v>1</v>
      </c>
      <c r="AM40" s="17">
        <v>1129.4000000000001</v>
      </c>
      <c r="AN40" s="17">
        <v>1.08</v>
      </c>
      <c r="AO40" s="17">
        <v>1.53</v>
      </c>
      <c r="AP40" s="10">
        <f t="shared" si="28"/>
        <v>0.13528688778262632</v>
      </c>
      <c r="AQ40" s="11">
        <f t="shared" si="29"/>
        <v>0.21636967014214081</v>
      </c>
      <c r="AR40" s="26">
        <v>1</v>
      </c>
      <c r="AS40" s="17">
        <v>1002.9</v>
      </c>
      <c r="AT40" s="17">
        <v>9.3699999999999992</v>
      </c>
      <c r="AU40" s="17">
        <v>9.3699999999999992</v>
      </c>
      <c r="AV40" s="47">
        <f t="shared" si="30"/>
        <v>0.92564236814288714</v>
      </c>
      <c r="AW40" s="11">
        <f t="shared" si="31"/>
        <v>2.2644204477908023E-3</v>
      </c>
      <c r="AX40" s="20">
        <v>2.5296699999999999E-3</v>
      </c>
      <c r="AY40" s="21">
        <v>5.8287300000000003E-4</v>
      </c>
      <c r="AZ40" s="20">
        <v>3.0783899999999999E-2</v>
      </c>
      <c r="BA40" s="21">
        <v>8.9306300000000004E-4</v>
      </c>
      <c r="BB40" s="67">
        <v>7.5899999999999995E-2</v>
      </c>
      <c r="BC40" s="37">
        <v>1.72E-2</v>
      </c>
    </row>
    <row r="41" spans="1:55" x14ac:dyDescent="0.35">
      <c r="A41" s="12" t="s">
        <v>61</v>
      </c>
      <c r="B41" s="26">
        <v>6</v>
      </c>
      <c r="C41" s="10">
        <v>2947.3</v>
      </c>
      <c r="D41" s="17">
        <v>96.3</v>
      </c>
      <c r="E41" s="17">
        <v>38.07</v>
      </c>
      <c r="F41" s="50">
        <f t="shared" si="16"/>
        <v>7.1926996082778079</v>
      </c>
      <c r="G41" s="11">
        <f t="shared" si="17"/>
        <v>9.6742460255290293E-45</v>
      </c>
      <c r="H41" s="26">
        <v>30</v>
      </c>
      <c r="I41" s="17">
        <v>3186.2</v>
      </c>
      <c r="J41" s="17">
        <v>12.87</v>
      </c>
      <c r="K41" s="17">
        <v>12.29</v>
      </c>
      <c r="L41" s="51">
        <f t="shared" si="18"/>
        <v>10.37159976370644</v>
      </c>
      <c r="M41" s="11">
        <f t="shared" si="19"/>
        <v>2.6110351943271721E-56</v>
      </c>
      <c r="N41" s="26">
        <v>13</v>
      </c>
      <c r="O41" s="10">
        <v>2993.2</v>
      </c>
      <c r="P41" s="17">
        <v>1.08</v>
      </c>
      <c r="Q41" s="17">
        <v>1.1499999999999999</v>
      </c>
      <c r="R41" s="10">
        <f t="shared" si="20"/>
        <v>0.49698319565182336</v>
      </c>
      <c r="S41" s="11">
        <f t="shared" si="21"/>
        <v>0.31110287219314148</v>
      </c>
      <c r="T41" s="26">
        <v>175</v>
      </c>
      <c r="U41" s="17">
        <v>3321.6</v>
      </c>
      <c r="V41" s="17">
        <v>1.07</v>
      </c>
      <c r="W41" s="17">
        <v>1.05</v>
      </c>
      <c r="X41" s="10">
        <f t="shared" si="22"/>
        <v>5.2419872480636727</v>
      </c>
      <c r="Y41" s="11">
        <f t="shared" si="23"/>
        <v>0.31532159424557105</v>
      </c>
      <c r="Z41" s="26">
        <v>382</v>
      </c>
      <c r="AA41" s="10">
        <v>3256</v>
      </c>
      <c r="AB41" s="17">
        <v>0.86</v>
      </c>
      <c r="AC41" s="17">
        <v>0.86</v>
      </c>
      <c r="AD41" s="10">
        <f t="shared" si="24"/>
        <v>9.1649649046455224</v>
      </c>
      <c r="AE41" s="11">
        <f t="shared" si="25"/>
        <v>0.97210180121583478</v>
      </c>
      <c r="AF41" s="26">
        <v>3</v>
      </c>
      <c r="AG41" s="17">
        <v>1050</v>
      </c>
      <c r="AH41" s="17">
        <v>1.5</v>
      </c>
      <c r="AI41" s="17">
        <v>1.34</v>
      </c>
      <c r="AJ41" s="10">
        <f t="shared" si="26"/>
        <v>0.38139693743952652</v>
      </c>
      <c r="AK41" s="11">
        <f t="shared" si="27"/>
        <v>0.25993127370837116</v>
      </c>
      <c r="AL41" s="26">
        <v>1</v>
      </c>
      <c r="AM41" s="17">
        <v>1103.8</v>
      </c>
      <c r="AN41" s="17">
        <v>0.02</v>
      </c>
      <c r="AO41" s="17">
        <v>0.1</v>
      </c>
      <c r="AP41" s="10">
        <f t="shared" si="28"/>
        <v>9.0587915572037936E-3</v>
      </c>
      <c r="AQ41" s="11">
        <f t="shared" si="29"/>
        <v>0.75188946545954982</v>
      </c>
      <c r="AR41" s="26">
        <v>1</v>
      </c>
      <c r="AS41" s="17">
        <v>973.4</v>
      </c>
      <c r="AT41" s="17">
        <v>8.0399999999999991</v>
      </c>
      <c r="AU41" s="17">
        <v>8.0399999999999991</v>
      </c>
      <c r="AV41" s="47">
        <f t="shared" si="30"/>
        <v>0.8192044343006244</v>
      </c>
      <c r="AW41" s="11">
        <f t="shared" si="31"/>
        <v>4.6703692714490383E-3</v>
      </c>
      <c r="AX41" s="20">
        <v>3.49549E-3</v>
      </c>
      <c r="AY41" s="21">
        <v>9.1986599999999998E-4</v>
      </c>
      <c r="AZ41" s="20">
        <v>4.9318899999999999E-2</v>
      </c>
      <c r="BA41" s="21">
        <v>1.4341099999999999E-3</v>
      </c>
      <c r="BB41" s="67">
        <v>6.6199999999999995E-2</v>
      </c>
      <c r="BC41" s="37">
        <v>1.72E-2</v>
      </c>
    </row>
    <row r="42" spans="1:55" x14ac:dyDescent="0.35">
      <c r="A42" s="12" t="s">
        <v>62</v>
      </c>
      <c r="B42" s="26">
        <v>6</v>
      </c>
      <c r="C42" s="10">
        <v>2950.9</v>
      </c>
      <c r="D42" s="17">
        <v>152.97</v>
      </c>
      <c r="E42" s="17">
        <v>55.55</v>
      </c>
      <c r="F42" s="51">
        <f t="shared" si="16"/>
        <v>10.148590219840459</v>
      </c>
      <c r="G42" s="11">
        <f t="shared" si="17"/>
        <v>3.0555011612438656E-65</v>
      </c>
      <c r="H42" s="26">
        <v>30</v>
      </c>
      <c r="I42" s="17">
        <v>3198.9</v>
      </c>
      <c r="J42" s="17">
        <v>43.8</v>
      </c>
      <c r="K42" s="17">
        <v>39.08</v>
      </c>
      <c r="L42" s="54">
        <f t="shared" si="18"/>
        <v>26.82039667833368</v>
      </c>
      <c r="M42" s="11">
        <f t="shared" si="19"/>
        <v>1.1466157446529623E-191</v>
      </c>
      <c r="N42" s="26">
        <v>13</v>
      </c>
      <c r="O42" s="10">
        <v>2868.8</v>
      </c>
      <c r="P42" s="17">
        <v>3.02</v>
      </c>
      <c r="Q42" s="17">
        <v>2.84</v>
      </c>
      <c r="R42" s="47">
        <f t="shared" si="20"/>
        <v>1.2705973046267416</v>
      </c>
      <c r="S42" s="11">
        <f t="shared" si="21"/>
        <v>4.5262349965496034E-4</v>
      </c>
      <c r="T42" s="26">
        <v>175</v>
      </c>
      <c r="U42" s="17">
        <v>3336</v>
      </c>
      <c r="V42" s="17">
        <v>1.41</v>
      </c>
      <c r="W42" s="17">
        <v>1.26</v>
      </c>
      <c r="X42" s="50">
        <f t="shared" si="22"/>
        <v>6.1999156474061508</v>
      </c>
      <c r="Y42" s="11">
        <f t="shared" si="23"/>
        <v>1.3397863860613164E-2</v>
      </c>
      <c r="Z42" s="26">
        <v>382</v>
      </c>
      <c r="AA42" s="10">
        <v>3276.6</v>
      </c>
      <c r="AB42" s="17">
        <v>1.08</v>
      </c>
      <c r="AC42" s="17">
        <v>1.07</v>
      </c>
      <c r="AD42" s="10">
        <f t="shared" si="24"/>
        <v>11.090971253669956</v>
      </c>
      <c r="AE42" s="11">
        <f t="shared" si="25"/>
        <v>0.18067964848083803</v>
      </c>
      <c r="AF42" s="26">
        <v>3</v>
      </c>
      <c r="AG42" s="17">
        <v>1037</v>
      </c>
      <c r="AH42" s="17">
        <v>1.32</v>
      </c>
      <c r="AI42" s="17">
        <v>1.35</v>
      </c>
      <c r="AJ42" s="10">
        <f t="shared" si="26"/>
        <v>0.3890303059411182</v>
      </c>
      <c r="AK42" s="11">
        <f t="shared" si="27"/>
        <v>0.2567456426268484</v>
      </c>
      <c r="AL42" s="26">
        <v>1</v>
      </c>
      <c r="AM42" s="17">
        <v>1091.9000000000001</v>
      </c>
      <c r="AN42" s="17">
        <v>0.13</v>
      </c>
      <c r="AO42" s="17">
        <v>0.08</v>
      </c>
      <c r="AP42" s="10">
        <f t="shared" si="28"/>
        <v>7.3261415044267864E-3</v>
      </c>
      <c r="AQ42" s="11">
        <f t="shared" si="29"/>
        <v>0.77735106444943936</v>
      </c>
      <c r="AR42" s="26">
        <v>1</v>
      </c>
      <c r="AS42" s="17">
        <v>933.8</v>
      </c>
      <c r="AT42" s="17">
        <v>1.73</v>
      </c>
      <c r="AU42" s="17">
        <v>1.73</v>
      </c>
      <c r="AV42" s="10">
        <f t="shared" si="30"/>
        <v>0.18492191591931162</v>
      </c>
      <c r="AW42" s="11">
        <f t="shared" si="31"/>
        <v>0.18873404304815625</v>
      </c>
      <c r="AX42" s="20">
        <v>2.2375800000000001E-4</v>
      </c>
      <c r="AY42" s="21">
        <v>1.7080799999999999E-4</v>
      </c>
      <c r="AZ42" s="20">
        <v>1.0715000000000001E-2</v>
      </c>
      <c r="BA42" s="21">
        <v>3.0763699999999998E-4</v>
      </c>
      <c r="BB42" s="36">
        <v>2.0500000000000001E-2</v>
      </c>
      <c r="BC42" s="37">
        <v>1.5599999999999999E-2</v>
      </c>
    </row>
    <row r="43" spans="1:55" x14ac:dyDescent="0.35">
      <c r="A43" s="12" t="s">
        <v>63</v>
      </c>
      <c r="B43" s="26">
        <v>6</v>
      </c>
      <c r="C43" s="10">
        <v>3359</v>
      </c>
      <c r="D43" s="17">
        <v>267.95999999999998</v>
      </c>
      <c r="E43" s="17">
        <v>72.8</v>
      </c>
      <c r="F43" s="51">
        <f t="shared" si="16"/>
        <v>11.507455608830808</v>
      </c>
      <c r="G43" s="11">
        <f t="shared" si="17"/>
        <v>1.2758854620476689E-85</v>
      </c>
      <c r="H43" s="26">
        <v>30</v>
      </c>
      <c r="I43" s="17">
        <v>3359</v>
      </c>
      <c r="J43" s="17">
        <v>17.079999999999998</v>
      </c>
      <c r="K43" s="17">
        <v>15.65</v>
      </c>
      <c r="L43" s="51">
        <f t="shared" si="18"/>
        <v>12.263288494188318</v>
      </c>
      <c r="M43" s="11">
        <f t="shared" si="19"/>
        <v>1.2004061278303007E-74</v>
      </c>
      <c r="N43" s="26">
        <v>13</v>
      </c>
      <c r="O43" s="10">
        <v>3359</v>
      </c>
      <c r="P43" s="17">
        <v>2.87</v>
      </c>
      <c r="Q43" s="17">
        <v>2.67</v>
      </c>
      <c r="R43" s="47">
        <f t="shared" si="20"/>
        <v>1.0227744857397969</v>
      </c>
      <c r="S43" s="11">
        <f t="shared" si="21"/>
        <v>9.79041029506363E-4</v>
      </c>
      <c r="T43" s="26">
        <v>175</v>
      </c>
      <c r="U43" s="17">
        <v>3359</v>
      </c>
      <c r="V43" s="17">
        <v>1.1000000000000001</v>
      </c>
      <c r="W43" s="17">
        <v>1.1499999999999999</v>
      </c>
      <c r="X43" s="10">
        <f t="shared" si="22"/>
        <v>5.6526929288673529</v>
      </c>
      <c r="Y43" s="11">
        <f t="shared" si="23"/>
        <v>9.1070780120407382E-2</v>
      </c>
      <c r="Z43" s="26">
        <v>382</v>
      </c>
      <c r="AA43" s="10">
        <v>3359</v>
      </c>
      <c r="AB43" s="17">
        <v>0.98</v>
      </c>
      <c r="AC43" s="17">
        <v>0.98</v>
      </c>
      <c r="AD43" s="10">
        <f t="shared" si="24"/>
        <v>10.027428375511604</v>
      </c>
      <c r="AE43" s="11">
        <f t="shared" si="25"/>
        <v>0.59620610029011578</v>
      </c>
      <c r="AF43" s="26">
        <v>3</v>
      </c>
      <c r="AG43" s="17">
        <v>3359</v>
      </c>
      <c r="AH43" s="17">
        <v>0.33</v>
      </c>
      <c r="AI43" s="17">
        <v>0.26</v>
      </c>
      <c r="AJ43" s="10">
        <f t="shared" si="26"/>
        <v>2.3215805796805711E-2</v>
      </c>
      <c r="AK43" s="11">
        <f t="shared" si="27"/>
        <v>0.85423845393931375</v>
      </c>
      <c r="AL43" s="26">
        <v>1</v>
      </c>
      <c r="AM43" s="17">
        <v>3359</v>
      </c>
      <c r="AN43" s="17">
        <v>0.66</v>
      </c>
      <c r="AO43" s="17">
        <v>0.82</v>
      </c>
      <c r="AP43" s="10">
        <f t="shared" si="28"/>
        <v>2.4406069372762129E-2</v>
      </c>
      <c r="AQ43" s="11">
        <f t="shared" si="29"/>
        <v>0.3652451126065891</v>
      </c>
      <c r="AR43" s="26">
        <v>1</v>
      </c>
      <c r="AS43" s="17">
        <v>3359</v>
      </c>
      <c r="AT43" s="17">
        <v>1.72</v>
      </c>
      <c r="AU43" s="17">
        <v>1.72</v>
      </c>
      <c r="AV43" s="10">
        <f t="shared" si="30"/>
        <v>5.1179509152787794E-2</v>
      </c>
      <c r="AW43" s="11">
        <f t="shared" si="31"/>
        <v>0.18978267966345766</v>
      </c>
      <c r="AX43" s="20">
        <v>1.0937299999999999E-9</v>
      </c>
      <c r="AY43" s="11">
        <v>0</v>
      </c>
      <c r="AZ43" s="20">
        <v>8.7872799999999997E-3</v>
      </c>
      <c r="BA43" s="21">
        <v>2.14429E-4</v>
      </c>
      <c r="BB43" s="36">
        <v>0</v>
      </c>
      <c r="BC43" s="37">
        <v>0</v>
      </c>
    </row>
    <row r="44" spans="1:55" x14ac:dyDescent="0.35">
      <c r="A44" s="12" t="s">
        <v>64</v>
      </c>
      <c r="B44" s="26">
        <v>6</v>
      </c>
      <c r="C44" s="10">
        <v>2946.7</v>
      </c>
      <c r="D44" s="17">
        <v>237.27</v>
      </c>
      <c r="E44" s="17">
        <v>146.05000000000001</v>
      </c>
      <c r="F44" s="53">
        <f t="shared" si="16"/>
        <v>22.921789170808271</v>
      </c>
      <c r="G44" s="11">
        <f t="shared" si="17"/>
        <v>1.4939618439256641E-162</v>
      </c>
      <c r="H44" s="26">
        <v>30</v>
      </c>
      <c r="I44" s="17">
        <v>3199.1</v>
      </c>
      <c r="J44" s="17">
        <v>11.26</v>
      </c>
      <c r="K44" s="17">
        <v>9.8800000000000008</v>
      </c>
      <c r="L44" s="50">
        <f t="shared" si="18"/>
        <v>8.4794736089257583</v>
      </c>
      <c r="M44" s="11">
        <f t="shared" si="19"/>
        <v>2.6969991984445258E-43</v>
      </c>
      <c r="N44" s="26">
        <v>13</v>
      </c>
      <c r="O44" s="10">
        <v>2855.6</v>
      </c>
      <c r="P44" s="17">
        <v>1.03</v>
      </c>
      <c r="Q44" s="17">
        <v>0.93</v>
      </c>
      <c r="R44" s="10">
        <f t="shared" si="20"/>
        <v>0.42159368690478649</v>
      </c>
      <c r="S44" s="11">
        <f t="shared" si="21"/>
        <v>0.52046617661744055</v>
      </c>
      <c r="T44" s="26">
        <v>175</v>
      </c>
      <c r="U44" s="17">
        <v>3336.4</v>
      </c>
      <c r="V44" s="17">
        <v>1.1499999999999999</v>
      </c>
      <c r="W44" s="17">
        <v>1.1599999999999999</v>
      </c>
      <c r="X44" s="10">
        <f t="shared" si="22"/>
        <v>5.7354353845284649</v>
      </c>
      <c r="Y44" s="11">
        <f t="shared" si="23"/>
        <v>7.8337391407263993E-2</v>
      </c>
      <c r="Z44" s="26">
        <v>382</v>
      </c>
      <c r="AA44" s="10">
        <v>3276.5</v>
      </c>
      <c r="AB44" s="17">
        <v>0.9</v>
      </c>
      <c r="AC44" s="17">
        <v>0.89</v>
      </c>
      <c r="AD44" s="10">
        <f t="shared" si="24"/>
        <v>9.4008538689554388</v>
      </c>
      <c r="AE44" s="11">
        <f t="shared" si="25"/>
        <v>0.93061402840202834</v>
      </c>
      <c r="AF44" s="26">
        <v>3</v>
      </c>
      <c r="AG44" s="17">
        <v>1031.5999999999999</v>
      </c>
      <c r="AH44" s="17">
        <v>2.44</v>
      </c>
      <c r="AI44" s="17">
        <v>2.04</v>
      </c>
      <c r="AJ44" s="10">
        <f t="shared" si="26"/>
        <v>0.58975446170449475</v>
      </c>
      <c r="AK44" s="11">
        <f t="shared" si="27"/>
        <v>0.10661834047774892</v>
      </c>
      <c r="AL44" s="26">
        <v>1</v>
      </c>
      <c r="AM44" s="17">
        <v>1086.5</v>
      </c>
      <c r="AN44" s="17">
        <v>5.09</v>
      </c>
      <c r="AO44" s="17">
        <v>5.37</v>
      </c>
      <c r="AP44" s="47">
        <f t="shared" si="28"/>
        <v>0.49181679137625389</v>
      </c>
      <c r="AQ44" s="11">
        <f t="shared" si="29"/>
        <v>2.0671204170477984E-2</v>
      </c>
      <c r="AR44" s="26">
        <v>1</v>
      </c>
      <c r="AS44" s="17">
        <v>926.7</v>
      </c>
      <c r="AT44" s="17">
        <v>0.96</v>
      </c>
      <c r="AU44" s="17">
        <v>0.96</v>
      </c>
      <c r="AV44" s="10">
        <f t="shared" si="30"/>
        <v>0.10348619106137491</v>
      </c>
      <c r="AW44" s="11">
        <f t="shared" si="31"/>
        <v>0.32744278572796626</v>
      </c>
      <c r="AX44" s="20">
        <v>4.2455200000000002E-4</v>
      </c>
      <c r="AY44" s="21">
        <v>3.7906399999999997E-4</v>
      </c>
      <c r="AZ44" s="20">
        <v>2.3981800000000001E-2</v>
      </c>
      <c r="BA44" s="21">
        <v>6.8834099999999997E-4</v>
      </c>
      <c r="BB44" s="36">
        <v>1.7399999999999999E-2</v>
      </c>
      <c r="BC44" s="37">
        <v>1.5599999999999999E-2</v>
      </c>
    </row>
    <row r="45" spans="1:55" x14ac:dyDescent="0.35">
      <c r="A45" s="12" t="s">
        <v>65</v>
      </c>
      <c r="B45" s="26">
        <v>6</v>
      </c>
      <c r="C45" s="10">
        <v>2963</v>
      </c>
      <c r="D45" s="17">
        <v>104.87</v>
      </c>
      <c r="E45" s="17">
        <v>32.61</v>
      </c>
      <c r="F45" s="50">
        <f t="shared" si="16"/>
        <v>6.194398890668829</v>
      </c>
      <c r="G45" s="11">
        <f t="shared" si="17"/>
        <v>3.0977501531121714E-38</v>
      </c>
      <c r="H45" s="26">
        <v>30</v>
      </c>
      <c r="I45" s="17">
        <v>3199.5</v>
      </c>
      <c r="J45" s="17">
        <v>32.369999999999997</v>
      </c>
      <c r="K45" s="17">
        <v>29.88</v>
      </c>
      <c r="L45" s="53">
        <f t="shared" si="18"/>
        <v>21.885299934080415</v>
      </c>
      <c r="M45" s="11">
        <f t="shared" si="19"/>
        <v>1.3265289261595539E-147</v>
      </c>
      <c r="N45" s="26">
        <v>13</v>
      </c>
      <c r="O45" s="10">
        <v>2905.9</v>
      </c>
      <c r="P45" s="17">
        <v>5.92</v>
      </c>
      <c r="Q45" s="17">
        <v>5.04</v>
      </c>
      <c r="R45" s="47">
        <f t="shared" si="20"/>
        <v>2.2050063605952741</v>
      </c>
      <c r="S45" s="11">
        <f t="shared" si="21"/>
        <v>6.8331104505280253E-9</v>
      </c>
      <c r="T45" s="26">
        <v>175</v>
      </c>
      <c r="U45" s="17">
        <v>3334.9</v>
      </c>
      <c r="V45" s="17">
        <v>1.84</v>
      </c>
      <c r="W45" s="17">
        <v>1.62</v>
      </c>
      <c r="X45" s="50">
        <f t="shared" si="22"/>
        <v>7.8349546760999367</v>
      </c>
      <c r="Y45" s="11">
        <f t="shared" si="23"/>
        <v>9.3417225857393358E-7</v>
      </c>
      <c r="Z45" s="26">
        <v>382</v>
      </c>
      <c r="AA45" s="10">
        <v>3276.2</v>
      </c>
      <c r="AB45" s="17">
        <v>0.86</v>
      </c>
      <c r="AC45" s="17">
        <v>0.86</v>
      </c>
      <c r="AD45" s="10">
        <f t="shared" si="24"/>
        <v>9.1136066046738744</v>
      </c>
      <c r="AE45" s="11">
        <f t="shared" si="25"/>
        <v>0.97213668599152592</v>
      </c>
      <c r="AF45" s="26">
        <v>3</v>
      </c>
      <c r="AG45" s="17">
        <v>1055.5999999999999</v>
      </c>
      <c r="AH45" s="17">
        <v>1.69</v>
      </c>
      <c r="AI45" s="17">
        <v>1.91</v>
      </c>
      <c r="AJ45" s="10">
        <f t="shared" si="26"/>
        <v>0.53988863030348666</v>
      </c>
      <c r="AK45" s="11">
        <f t="shared" si="27"/>
        <v>0.12620955179884819</v>
      </c>
      <c r="AL45" s="26">
        <v>1</v>
      </c>
      <c r="AM45" s="17">
        <v>1110.8</v>
      </c>
      <c r="AN45" s="17">
        <v>1.92</v>
      </c>
      <c r="AO45" s="17">
        <v>1.57</v>
      </c>
      <c r="AP45" s="10">
        <f t="shared" si="28"/>
        <v>0.14114008827997848</v>
      </c>
      <c r="AQ45" s="11">
        <f t="shared" si="29"/>
        <v>0.2104708984142942</v>
      </c>
      <c r="AR45" s="26">
        <v>1</v>
      </c>
      <c r="AS45" s="17">
        <v>957.2</v>
      </c>
      <c r="AT45" s="17">
        <v>3.77</v>
      </c>
      <c r="AU45" s="17">
        <v>3.77</v>
      </c>
      <c r="AV45" s="10">
        <f t="shared" si="30"/>
        <v>0.3923119348158699</v>
      </c>
      <c r="AW45" s="11">
        <f t="shared" si="31"/>
        <v>5.2472835288455401E-2</v>
      </c>
      <c r="AX45" s="20">
        <v>2.41783E-4</v>
      </c>
      <c r="AY45" s="21">
        <v>1.31404E-4</v>
      </c>
      <c r="AZ45" s="20">
        <v>8.0344200000000005E-3</v>
      </c>
      <c r="BA45" s="21">
        <v>2.3054299999999999E-4</v>
      </c>
      <c r="BB45" s="36">
        <v>2.92E-2</v>
      </c>
      <c r="BC45" s="37">
        <v>1.5800000000000002E-2</v>
      </c>
    </row>
    <row r="46" spans="1:55" x14ac:dyDescent="0.35">
      <c r="A46" s="12" t="s">
        <v>66</v>
      </c>
      <c r="B46" s="26">
        <v>6</v>
      </c>
      <c r="C46" s="10">
        <v>2954.9</v>
      </c>
      <c r="D46" s="17">
        <v>345.36</v>
      </c>
      <c r="E46" s="17">
        <v>135.02000000000001</v>
      </c>
      <c r="F46" s="53">
        <f t="shared" si="16"/>
        <v>21.517017173879548</v>
      </c>
      <c r="G46" s="11">
        <f t="shared" si="17"/>
        <v>1.7696673572044243E-151</v>
      </c>
      <c r="H46" s="26">
        <v>30</v>
      </c>
      <c r="I46" s="17">
        <v>3193.1</v>
      </c>
      <c r="J46" s="17">
        <v>22.61</v>
      </c>
      <c r="K46" s="17">
        <v>21.31</v>
      </c>
      <c r="L46" s="52">
        <f t="shared" si="18"/>
        <v>16.681452875482726</v>
      </c>
      <c r="M46" s="11">
        <f t="shared" si="19"/>
        <v>3.3398136248902235E-104</v>
      </c>
      <c r="N46" s="26">
        <v>13</v>
      </c>
      <c r="O46" s="10">
        <v>2921.4</v>
      </c>
      <c r="P46" s="17">
        <v>5.3</v>
      </c>
      <c r="Q46" s="17">
        <v>3.73</v>
      </c>
      <c r="R46" s="47">
        <f t="shared" si="20"/>
        <v>1.6327204037860032</v>
      </c>
      <c r="S46" s="11">
        <f t="shared" si="21"/>
        <v>6.0927349310162799E-6</v>
      </c>
      <c r="T46" s="26">
        <v>175</v>
      </c>
      <c r="U46" s="17">
        <v>3332.2</v>
      </c>
      <c r="V46" s="17">
        <v>1.59</v>
      </c>
      <c r="W46" s="17">
        <v>1.51</v>
      </c>
      <c r="X46" s="50">
        <f t="shared" si="22"/>
        <v>7.3475232520958116</v>
      </c>
      <c r="Y46" s="11">
        <f t="shared" si="23"/>
        <v>2.7533640060715169E-5</v>
      </c>
      <c r="Z46" s="26">
        <v>382</v>
      </c>
      <c r="AA46" s="10">
        <v>3271.6</v>
      </c>
      <c r="AB46" s="17">
        <v>0.99</v>
      </c>
      <c r="AC46" s="17">
        <v>0.99</v>
      </c>
      <c r="AD46" s="10">
        <f t="shared" si="24"/>
        <v>10.361720432464427</v>
      </c>
      <c r="AE46" s="11">
        <f t="shared" si="25"/>
        <v>0.54421916605538923</v>
      </c>
      <c r="AF46" s="26">
        <v>3</v>
      </c>
      <c r="AG46" s="17">
        <v>1039.7</v>
      </c>
      <c r="AH46" s="17">
        <v>0.61</v>
      </c>
      <c r="AI46" s="17">
        <v>0.7</v>
      </c>
      <c r="AJ46" s="10">
        <f t="shared" si="26"/>
        <v>0.2015741985025965</v>
      </c>
      <c r="AK46" s="11">
        <f t="shared" si="27"/>
        <v>0.55213743444982188</v>
      </c>
      <c r="AL46" s="26">
        <v>1</v>
      </c>
      <c r="AM46" s="17">
        <v>1094.2</v>
      </c>
      <c r="AN46" s="17">
        <v>1.78</v>
      </c>
      <c r="AO46" s="17">
        <v>1.5</v>
      </c>
      <c r="AP46" s="10">
        <f t="shared" si="28"/>
        <v>0.136898786164108</v>
      </c>
      <c r="AQ46" s="11">
        <f t="shared" si="29"/>
        <v>0.22093500769331623</v>
      </c>
      <c r="AR46" s="26">
        <v>1</v>
      </c>
      <c r="AS46" s="17">
        <v>947.3</v>
      </c>
      <c r="AT46" s="17">
        <v>2.59</v>
      </c>
      <c r="AU46" s="17">
        <v>2.59</v>
      </c>
      <c r="AV46" s="10">
        <f t="shared" si="30"/>
        <v>0.27266315047005385</v>
      </c>
      <c r="AW46" s="11">
        <f t="shared" si="31"/>
        <v>0.10787361283628259</v>
      </c>
      <c r="AX46" s="20">
        <v>2.03912E-4</v>
      </c>
      <c r="AY46" s="21">
        <v>8.8657400000000003E-5</v>
      </c>
      <c r="AZ46" s="20">
        <v>5.2057400000000004E-3</v>
      </c>
      <c r="BA46" s="21">
        <v>1.5032500000000001E-4</v>
      </c>
      <c r="BB46" s="66">
        <v>3.7699999999999997E-2</v>
      </c>
      <c r="BC46" s="37">
        <v>1.6299999999999999E-2</v>
      </c>
    </row>
    <row r="47" spans="1:55" x14ac:dyDescent="0.35">
      <c r="A47" s="12" t="s">
        <v>67</v>
      </c>
      <c r="B47" s="26">
        <v>6</v>
      </c>
      <c r="C47" s="10">
        <v>2898.3</v>
      </c>
      <c r="D47" s="17">
        <v>204.71</v>
      </c>
      <c r="E47" s="17">
        <v>87.18</v>
      </c>
      <c r="F47" s="52">
        <f t="shared" si="16"/>
        <v>15.288567770899464</v>
      </c>
      <c r="G47" s="11">
        <f t="shared" si="17"/>
        <v>9.3792446086578673E-101</v>
      </c>
      <c r="H47" s="26">
        <v>30</v>
      </c>
      <c r="I47" s="17">
        <v>3175.1</v>
      </c>
      <c r="J47" s="17">
        <v>47.61</v>
      </c>
      <c r="K47" s="17">
        <v>42.86</v>
      </c>
      <c r="L47" s="54">
        <f t="shared" si="18"/>
        <v>28.823779954717654</v>
      </c>
      <c r="M47" s="11">
        <f t="shared" si="19"/>
        <v>8.3145432302518657E-209</v>
      </c>
      <c r="N47" s="26">
        <v>13</v>
      </c>
      <c r="O47" s="10">
        <v>3071.7</v>
      </c>
      <c r="P47" s="17">
        <v>1.75</v>
      </c>
      <c r="Q47" s="17">
        <v>1.49</v>
      </c>
      <c r="R47" s="10">
        <f t="shared" si="20"/>
        <v>0.62664384824672181</v>
      </c>
      <c r="S47" s="11">
        <f t="shared" si="21"/>
        <v>0.11282610082590551</v>
      </c>
      <c r="T47" s="26">
        <v>175</v>
      </c>
      <c r="U47" s="17">
        <v>3291</v>
      </c>
      <c r="V47" s="17">
        <v>1.22</v>
      </c>
      <c r="W47" s="17">
        <v>1.2</v>
      </c>
      <c r="X47" s="50">
        <f t="shared" si="22"/>
        <v>5.9982862039417277</v>
      </c>
      <c r="Y47" s="11">
        <f t="shared" si="23"/>
        <v>4.0890188949565046E-2</v>
      </c>
      <c r="Z47" s="26">
        <v>382</v>
      </c>
      <c r="AA47" s="10">
        <v>3211</v>
      </c>
      <c r="AB47" s="17">
        <v>0.92</v>
      </c>
      <c r="AC47" s="17">
        <v>0.91</v>
      </c>
      <c r="AD47" s="10">
        <f t="shared" si="24"/>
        <v>9.7683933659677091</v>
      </c>
      <c r="AE47" s="11">
        <f t="shared" si="25"/>
        <v>0.88427606155346616</v>
      </c>
      <c r="AF47" s="26">
        <v>3</v>
      </c>
      <c r="AG47" s="17">
        <v>1058.4000000000001</v>
      </c>
      <c r="AH47" s="17">
        <v>0.35</v>
      </c>
      <c r="AI47" s="17">
        <v>0.39</v>
      </c>
      <c r="AJ47" s="10">
        <f t="shared" si="26"/>
        <v>0.11042215238257214</v>
      </c>
      <c r="AK47" s="11">
        <f t="shared" si="27"/>
        <v>0.76023079346576106</v>
      </c>
      <c r="AL47" s="26">
        <v>1</v>
      </c>
      <c r="AM47" s="17">
        <v>1110.2</v>
      </c>
      <c r="AN47" s="17">
        <v>0.46</v>
      </c>
      <c r="AO47" s="17">
        <v>0.3</v>
      </c>
      <c r="AP47" s="10">
        <f t="shared" si="28"/>
        <v>2.7014858171992007E-2</v>
      </c>
      <c r="AQ47" s="11">
        <f t="shared" si="29"/>
        <v>0.58399253755857372</v>
      </c>
      <c r="AR47" s="26">
        <v>1</v>
      </c>
      <c r="AS47" s="17">
        <v>1005</v>
      </c>
      <c r="AT47" s="17">
        <v>4.41</v>
      </c>
      <c r="AU47" s="17">
        <v>4.41</v>
      </c>
      <c r="AV47" s="47">
        <f t="shared" si="30"/>
        <v>0.43688887567984169</v>
      </c>
      <c r="AW47" s="11">
        <f t="shared" si="31"/>
        <v>3.597762945473669E-2</v>
      </c>
      <c r="AX47" s="20">
        <v>1.0413099999999999E-3</v>
      </c>
      <c r="AY47" s="21">
        <v>1.72688E-4</v>
      </c>
      <c r="AZ47" s="20">
        <v>7.9554699999999992E-3</v>
      </c>
      <c r="BA47" s="21">
        <v>2.33916E-4</v>
      </c>
      <c r="BB47" s="68">
        <v>0.1157</v>
      </c>
      <c r="BC47" s="37">
        <v>1.8499999999999999E-2</v>
      </c>
    </row>
    <row r="48" spans="1:55" x14ac:dyDescent="0.35">
      <c r="A48" s="12" t="s">
        <v>68</v>
      </c>
      <c r="B48" s="26">
        <v>6</v>
      </c>
      <c r="C48" s="10">
        <v>2930.1</v>
      </c>
      <c r="D48" s="17">
        <v>59.8</v>
      </c>
      <c r="E48" s="17">
        <v>28.51</v>
      </c>
      <c r="F48" s="50">
        <f t="shared" si="16"/>
        <v>5.5160004643423743</v>
      </c>
      <c r="G48" s="11">
        <f t="shared" si="17"/>
        <v>2.6523092813872319E-33</v>
      </c>
      <c r="H48" s="26">
        <v>30</v>
      </c>
      <c r="I48" s="17">
        <v>3181.4</v>
      </c>
      <c r="J48" s="17">
        <v>10.66</v>
      </c>
      <c r="K48" s="17">
        <v>9.83</v>
      </c>
      <c r="L48" s="50">
        <f t="shared" si="18"/>
        <v>8.4831573799729618</v>
      </c>
      <c r="M48" s="11">
        <f t="shared" si="19"/>
        <v>5.1656972283715494E-43</v>
      </c>
      <c r="N48" s="26">
        <v>13</v>
      </c>
      <c r="O48" s="10">
        <v>2907.8</v>
      </c>
      <c r="P48" s="17">
        <v>2.46</v>
      </c>
      <c r="Q48" s="17">
        <v>2.2799999999999998</v>
      </c>
      <c r="R48" s="47">
        <f t="shared" si="20"/>
        <v>1.0090418868130113</v>
      </c>
      <c r="S48" s="11">
        <f t="shared" si="21"/>
        <v>5.4731204992557181E-3</v>
      </c>
      <c r="T48" s="26">
        <v>175</v>
      </c>
      <c r="U48" s="17">
        <v>3329.2</v>
      </c>
      <c r="V48" s="17">
        <v>1.03</v>
      </c>
      <c r="W48" s="17">
        <v>1.07</v>
      </c>
      <c r="X48" s="10">
        <f t="shared" si="22"/>
        <v>5.324972628645364</v>
      </c>
      <c r="Y48" s="11">
        <f t="shared" si="23"/>
        <v>0.25595831042860073</v>
      </c>
      <c r="Z48" s="26">
        <v>382</v>
      </c>
      <c r="AA48" s="10">
        <v>3265.1</v>
      </c>
      <c r="AB48" s="17">
        <v>1.03</v>
      </c>
      <c r="AC48" s="17">
        <v>1.03</v>
      </c>
      <c r="AD48" s="10">
        <f t="shared" si="24"/>
        <v>10.754504504504503</v>
      </c>
      <c r="AE48" s="11">
        <f t="shared" si="25"/>
        <v>0.34160197551392768</v>
      </c>
      <c r="AF48" s="26">
        <v>3</v>
      </c>
      <c r="AG48" s="17">
        <v>992.8</v>
      </c>
      <c r="AH48" s="17">
        <v>1.52</v>
      </c>
      <c r="AI48" s="17">
        <v>1.45</v>
      </c>
      <c r="AJ48" s="10">
        <f t="shared" si="26"/>
        <v>0.43624329338615153</v>
      </c>
      <c r="AK48" s="11">
        <f t="shared" si="27"/>
        <v>0.22675984886984971</v>
      </c>
      <c r="AL48" s="26">
        <v>1</v>
      </c>
      <c r="AM48" s="17">
        <v>1045.8</v>
      </c>
      <c r="AN48" s="17">
        <v>0.01</v>
      </c>
      <c r="AO48" s="17">
        <v>0</v>
      </c>
      <c r="AP48" s="10">
        <f t="shared" si="28"/>
        <v>0</v>
      </c>
      <c r="AQ48" s="11">
        <f t="shared" si="29"/>
        <v>1</v>
      </c>
      <c r="AR48" s="26">
        <v>1</v>
      </c>
      <c r="AS48" s="17">
        <v>905.5</v>
      </c>
      <c r="AT48" s="17">
        <v>0.32</v>
      </c>
      <c r="AU48" s="17">
        <v>0.32</v>
      </c>
      <c r="AV48" s="10">
        <f t="shared" si="30"/>
        <v>3.532710693073815E-2</v>
      </c>
      <c r="AW48" s="11">
        <f t="shared" si="31"/>
        <v>0.5717478663134461</v>
      </c>
      <c r="AX48" s="20">
        <v>2.0913699999999999E-3</v>
      </c>
      <c r="AY48" s="21">
        <v>8.5362000000000003E-4</v>
      </c>
      <c r="AZ48" s="20">
        <v>4.7690400000000001E-2</v>
      </c>
      <c r="BA48" s="21">
        <v>1.3928300000000001E-3</v>
      </c>
      <c r="BB48" s="66">
        <v>4.2000000000000003E-2</v>
      </c>
      <c r="BC48" s="37">
        <v>1.7000000000000001E-2</v>
      </c>
    </row>
    <row r="49" spans="1:55" x14ac:dyDescent="0.35">
      <c r="A49" s="12" t="s">
        <v>69</v>
      </c>
      <c r="B49" s="26">
        <v>6</v>
      </c>
      <c r="C49" s="10">
        <v>2970.2</v>
      </c>
      <c r="D49" s="17">
        <v>71.930000000000007</v>
      </c>
      <c r="E49" s="17">
        <v>39.25</v>
      </c>
      <c r="F49" s="50">
        <f t="shared" si="16"/>
        <v>7.3462894219671115</v>
      </c>
      <c r="G49" s="11">
        <f t="shared" si="17"/>
        <v>3.7235172000800083E-46</v>
      </c>
      <c r="H49" s="26">
        <v>30</v>
      </c>
      <c r="I49" s="17">
        <v>3203.9</v>
      </c>
      <c r="J49" s="17">
        <v>12.39</v>
      </c>
      <c r="K49" s="17">
        <v>11.02</v>
      </c>
      <c r="L49" s="50">
        <f t="shared" si="18"/>
        <v>9.3535153487056206</v>
      </c>
      <c r="M49" s="11">
        <f t="shared" si="19"/>
        <v>1.8365054526894279E-49</v>
      </c>
      <c r="N49" s="26">
        <v>13</v>
      </c>
      <c r="O49" s="10">
        <v>2904.4</v>
      </c>
      <c r="P49" s="17">
        <v>3.04</v>
      </c>
      <c r="Q49" s="17">
        <v>2.4700000000000002</v>
      </c>
      <c r="R49" s="47">
        <f t="shared" si="20"/>
        <v>1.0934749072878946</v>
      </c>
      <c r="S49" s="11">
        <f t="shared" si="21"/>
        <v>2.4070749018687354E-3</v>
      </c>
      <c r="T49" s="26">
        <v>175</v>
      </c>
      <c r="U49" s="17">
        <v>3336.1</v>
      </c>
      <c r="V49" s="17">
        <v>0.97</v>
      </c>
      <c r="W49" s="17">
        <v>0.95</v>
      </c>
      <c r="X49" s="10">
        <f t="shared" si="22"/>
        <v>4.7468128542264454</v>
      </c>
      <c r="Y49" s="11">
        <f t="shared" si="23"/>
        <v>0.66676676697529191</v>
      </c>
      <c r="Z49" s="26">
        <v>382</v>
      </c>
      <c r="AA49" s="10">
        <v>3278.5</v>
      </c>
      <c r="AB49" s="17">
        <v>0.94</v>
      </c>
      <c r="AC49" s="17">
        <v>0.94</v>
      </c>
      <c r="AD49" s="10">
        <f t="shared" si="24"/>
        <v>9.8713980173631874</v>
      </c>
      <c r="AE49" s="11">
        <f t="shared" si="25"/>
        <v>0.78299445171744109</v>
      </c>
      <c r="AF49" s="26">
        <v>3</v>
      </c>
      <c r="AG49" s="17">
        <v>1071.5999999999999</v>
      </c>
      <c r="AH49" s="17">
        <v>0.73</v>
      </c>
      <c r="AI49" s="17">
        <v>0.61</v>
      </c>
      <c r="AJ49" s="10">
        <f t="shared" si="26"/>
        <v>0.17048154048238118</v>
      </c>
      <c r="AK49" s="11">
        <f t="shared" si="27"/>
        <v>0.60858161763942764</v>
      </c>
      <c r="AL49" s="26">
        <v>1</v>
      </c>
      <c r="AM49" s="17">
        <v>1127.3</v>
      </c>
      <c r="AN49" s="17">
        <v>0.02</v>
      </c>
      <c r="AO49" s="17">
        <v>0.05</v>
      </c>
      <c r="AP49" s="10">
        <f t="shared" si="28"/>
        <v>4.4351798465402936E-3</v>
      </c>
      <c r="AQ49" s="11">
        <f t="shared" si="29"/>
        <v>0.82310379876327355</v>
      </c>
      <c r="AR49" s="26">
        <v>1</v>
      </c>
      <c r="AS49" s="17">
        <v>970</v>
      </c>
      <c r="AT49" s="17">
        <v>1.82</v>
      </c>
      <c r="AU49" s="17">
        <v>1.82</v>
      </c>
      <c r="AV49" s="10">
        <f t="shared" si="30"/>
        <v>0.18727747936860828</v>
      </c>
      <c r="AW49" s="11">
        <f t="shared" si="31"/>
        <v>0.17762810328324172</v>
      </c>
      <c r="AX49" s="20">
        <v>3.2523900000000001E-4</v>
      </c>
      <c r="AY49" s="21">
        <v>1.9592700000000001E-4</v>
      </c>
      <c r="AZ49" s="20">
        <v>1.22773E-2</v>
      </c>
      <c r="BA49" s="21">
        <v>3.5078000000000003E-4</v>
      </c>
      <c r="BB49" s="36">
        <v>2.58E-2</v>
      </c>
      <c r="BC49" s="37">
        <v>1.55E-2</v>
      </c>
    </row>
    <row r="50" spans="1:55" x14ac:dyDescent="0.35">
      <c r="A50" s="12" t="s">
        <v>70</v>
      </c>
      <c r="B50" s="26">
        <v>6</v>
      </c>
      <c r="C50" s="10">
        <v>2922.3</v>
      </c>
      <c r="D50" s="17">
        <v>132.44</v>
      </c>
      <c r="E50" s="17">
        <v>76.489999999999995</v>
      </c>
      <c r="F50" s="51">
        <f t="shared" si="16"/>
        <v>13.573127018490251</v>
      </c>
      <c r="G50" s="11">
        <f t="shared" si="17"/>
        <v>5.4129742433640578E-89</v>
      </c>
      <c r="H50" s="26">
        <v>30</v>
      </c>
      <c r="I50" s="17">
        <v>3175.5</v>
      </c>
      <c r="J50" s="17">
        <v>31.39</v>
      </c>
      <c r="K50" s="17">
        <v>28.18</v>
      </c>
      <c r="L50" s="53">
        <f t="shared" si="18"/>
        <v>21.025143624561661</v>
      </c>
      <c r="M50" s="11">
        <f t="shared" si="19"/>
        <v>4.7056435603090801E-139</v>
      </c>
      <c r="N50" s="26">
        <v>13</v>
      </c>
      <c r="O50" s="10">
        <v>2977.1</v>
      </c>
      <c r="P50" s="17">
        <v>4.32</v>
      </c>
      <c r="Q50" s="17">
        <v>3.42</v>
      </c>
      <c r="R50" s="47">
        <f t="shared" si="20"/>
        <v>1.4714253564383939</v>
      </c>
      <c r="S50" s="11">
        <f t="shared" si="21"/>
        <v>2.8295270099226641E-5</v>
      </c>
      <c r="T50" s="26">
        <v>175</v>
      </c>
      <c r="U50" s="17">
        <v>3318.3</v>
      </c>
      <c r="V50" s="17">
        <v>1.21</v>
      </c>
      <c r="W50" s="17">
        <v>1.1499999999999999</v>
      </c>
      <c r="X50" s="10">
        <f t="shared" si="22"/>
        <v>5.7180605475131818</v>
      </c>
      <c r="Y50" s="11">
        <f t="shared" si="23"/>
        <v>9.1147632240913282E-2</v>
      </c>
      <c r="Z50" s="26">
        <v>382</v>
      </c>
      <c r="AA50" s="10">
        <v>3248.8</v>
      </c>
      <c r="AB50" s="17">
        <v>0.91</v>
      </c>
      <c r="AC50" s="17">
        <v>0.9</v>
      </c>
      <c r="AD50" s="10">
        <f t="shared" si="24"/>
        <v>9.5696709903690937</v>
      </c>
      <c r="AE50" s="11">
        <f t="shared" si="25"/>
        <v>0.90954516576828626</v>
      </c>
      <c r="AF50" s="26">
        <v>3</v>
      </c>
      <c r="AG50" s="17">
        <v>1005.2</v>
      </c>
      <c r="AH50" s="17">
        <v>1.1499999999999999</v>
      </c>
      <c r="AI50" s="17">
        <v>1.07</v>
      </c>
      <c r="AJ50" s="10">
        <f t="shared" si="26"/>
        <v>0.31832290437420196</v>
      </c>
      <c r="AK50" s="11">
        <f t="shared" si="27"/>
        <v>0.36087271464062931</v>
      </c>
      <c r="AL50" s="26">
        <v>1</v>
      </c>
      <c r="AM50" s="17">
        <v>1057.5999999999999</v>
      </c>
      <c r="AN50" s="17">
        <v>0.4</v>
      </c>
      <c r="AO50" s="17">
        <v>0.56999999999999995</v>
      </c>
      <c r="AP50" s="10">
        <f t="shared" si="28"/>
        <v>5.3866580984140988E-2</v>
      </c>
      <c r="AQ50" s="11">
        <f t="shared" si="29"/>
        <v>0.45042710076329295</v>
      </c>
      <c r="AR50" s="26">
        <v>1</v>
      </c>
      <c r="AS50" s="17">
        <v>931.8</v>
      </c>
      <c r="AT50" s="17">
        <v>3.69</v>
      </c>
      <c r="AU50" s="17">
        <v>3.69</v>
      </c>
      <c r="AV50" s="10">
        <f t="shared" si="30"/>
        <v>0.39444569156270592</v>
      </c>
      <c r="AW50" s="11">
        <f t="shared" si="31"/>
        <v>5.5044745016756776E-2</v>
      </c>
      <c r="AX50" s="20">
        <v>1.7099300000000001E-4</v>
      </c>
      <c r="AY50" s="21">
        <v>4.5116900000000002E-5</v>
      </c>
      <c r="AZ50" s="20">
        <v>2.3269699999999998E-3</v>
      </c>
      <c r="BA50" s="21">
        <v>6.8359899999999996E-5</v>
      </c>
      <c r="BB50" s="67">
        <v>6.8500000000000005E-2</v>
      </c>
      <c r="BC50" s="37">
        <v>1.78E-2</v>
      </c>
    </row>
    <row r="51" spans="1:55" x14ac:dyDescent="0.35">
      <c r="A51" s="12" t="s">
        <v>71</v>
      </c>
      <c r="B51" s="26">
        <v>6</v>
      </c>
      <c r="C51" s="10">
        <v>2962.2</v>
      </c>
      <c r="D51" s="17">
        <v>70.22</v>
      </c>
      <c r="E51" s="17">
        <v>34.020000000000003</v>
      </c>
      <c r="F51" s="50">
        <f t="shared" si="16"/>
        <v>6.4466004699461843</v>
      </c>
      <c r="G51" s="11">
        <f t="shared" si="17"/>
        <v>6.3768843722757592E-40</v>
      </c>
      <c r="H51" s="26">
        <v>30</v>
      </c>
      <c r="I51" s="17">
        <v>3192.8</v>
      </c>
      <c r="J51" s="17">
        <v>17.100000000000001</v>
      </c>
      <c r="K51" s="17">
        <v>15.5</v>
      </c>
      <c r="L51" s="51">
        <f t="shared" si="18"/>
        <v>12.712559461971685</v>
      </c>
      <c r="M51" s="11">
        <f t="shared" si="19"/>
        <v>1.4285025716753236E-73</v>
      </c>
      <c r="N51" s="26">
        <v>13</v>
      </c>
      <c r="O51" s="10">
        <v>2983.4</v>
      </c>
      <c r="P51" s="17">
        <v>2.35</v>
      </c>
      <c r="Q51" s="17">
        <v>2.3199999999999998</v>
      </c>
      <c r="R51" s="47">
        <f t="shared" si="20"/>
        <v>1.0008096736086158</v>
      </c>
      <c r="S51" s="11">
        <f t="shared" si="21"/>
        <v>4.6109970196802482E-3</v>
      </c>
      <c r="T51" s="26">
        <v>175</v>
      </c>
      <c r="U51" s="17">
        <v>3326.4</v>
      </c>
      <c r="V51" s="17">
        <v>1.1499999999999999</v>
      </c>
      <c r="W51" s="17">
        <v>1.07</v>
      </c>
      <c r="X51" s="10">
        <f t="shared" si="22"/>
        <v>5.3292160573762404</v>
      </c>
      <c r="Y51" s="11">
        <f t="shared" si="23"/>
        <v>0.25596380792982493</v>
      </c>
      <c r="Z51" s="26">
        <v>382</v>
      </c>
      <c r="AA51" s="10">
        <v>3264.1</v>
      </c>
      <c r="AB51" s="17">
        <v>0.88</v>
      </c>
      <c r="AC51" s="17">
        <v>0.87</v>
      </c>
      <c r="AD51" s="10">
        <f t="shared" si="24"/>
        <v>9.2408047958536734</v>
      </c>
      <c r="AE51" s="11">
        <f t="shared" si="25"/>
        <v>0.96141818211554519</v>
      </c>
      <c r="AF51" s="26">
        <v>3</v>
      </c>
      <c r="AG51" s="17">
        <v>1068.8</v>
      </c>
      <c r="AH51" s="17">
        <v>0.38</v>
      </c>
      <c r="AI51" s="17">
        <v>0.43</v>
      </c>
      <c r="AJ51" s="10">
        <f t="shared" si="26"/>
        <v>0.12055060789278871</v>
      </c>
      <c r="AK51" s="11">
        <f t="shared" si="27"/>
        <v>0.73155067892449832</v>
      </c>
      <c r="AL51" s="26">
        <v>1</v>
      </c>
      <c r="AM51" s="17">
        <v>1123.4000000000001</v>
      </c>
      <c r="AN51" s="17">
        <v>0.77</v>
      </c>
      <c r="AO51" s="17">
        <v>0.49</v>
      </c>
      <c r="AP51" s="10">
        <f t="shared" si="28"/>
        <v>4.3598572814063097E-2</v>
      </c>
      <c r="AQ51" s="11">
        <f t="shared" si="29"/>
        <v>0.48407228479361897</v>
      </c>
      <c r="AR51" s="26">
        <v>1</v>
      </c>
      <c r="AS51" s="17">
        <v>986.6</v>
      </c>
      <c r="AT51" s="17">
        <v>6.73</v>
      </c>
      <c r="AU51" s="17">
        <v>6.73</v>
      </c>
      <c r="AV51" s="47">
        <f t="shared" si="30"/>
        <v>0.67751905207734664</v>
      </c>
      <c r="AW51" s="11">
        <f t="shared" si="31"/>
        <v>9.6211023074862772E-3</v>
      </c>
      <c r="AX51" s="20">
        <v>1.3958499999999999E-3</v>
      </c>
      <c r="AY51" s="21">
        <v>4.1054399999999999E-4</v>
      </c>
      <c r="AZ51" s="20">
        <v>2.29398E-2</v>
      </c>
      <c r="BA51" s="21">
        <v>6.6280799999999997E-4</v>
      </c>
      <c r="BB51" s="67">
        <v>5.74E-2</v>
      </c>
      <c r="BC51" s="37">
        <v>1.67E-2</v>
      </c>
    </row>
    <row r="52" spans="1:55" x14ac:dyDescent="0.35">
      <c r="A52" s="12" t="s">
        <v>72</v>
      </c>
      <c r="B52" s="26">
        <v>6</v>
      </c>
      <c r="C52" s="10">
        <v>2944.3</v>
      </c>
      <c r="D52" s="17">
        <v>118.5</v>
      </c>
      <c r="E52" s="17">
        <v>59.59</v>
      </c>
      <c r="F52" s="51">
        <f t="shared" si="16"/>
        <v>10.828507741138271</v>
      </c>
      <c r="G52" s="11">
        <f t="shared" si="17"/>
        <v>6.8455812604589624E-70</v>
      </c>
      <c r="H52" s="26">
        <v>30</v>
      </c>
      <c r="I52" s="17">
        <v>3192.2</v>
      </c>
      <c r="J52" s="17">
        <v>28.09</v>
      </c>
      <c r="K52" s="17">
        <v>26.01</v>
      </c>
      <c r="L52" s="52">
        <f t="shared" si="18"/>
        <v>19.642542479546886</v>
      </c>
      <c r="M52" s="11">
        <f t="shared" si="19"/>
        <v>2.9153703424742642E-128</v>
      </c>
      <c r="N52" s="26">
        <v>13</v>
      </c>
      <c r="O52" s="10">
        <v>2883.5</v>
      </c>
      <c r="P52" s="17">
        <v>0.88</v>
      </c>
      <c r="Q52" s="17">
        <v>0.82</v>
      </c>
      <c r="R52" s="10">
        <f t="shared" si="20"/>
        <v>0.36832794316832285</v>
      </c>
      <c r="S52" s="11">
        <f t="shared" si="21"/>
        <v>0.63922436189042475</v>
      </c>
      <c r="T52" s="26">
        <v>175</v>
      </c>
      <c r="U52" s="17">
        <v>3333.9</v>
      </c>
      <c r="V52" s="17">
        <v>1.27</v>
      </c>
      <c r="W52" s="17">
        <v>1.19</v>
      </c>
      <c r="X52" s="50">
        <f t="shared" si="22"/>
        <v>5.8791976624366526</v>
      </c>
      <c r="Y52" s="11">
        <f t="shared" si="23"/>
        <v>4.8395532828908586E-2</v>
      </c>
      <c r="Z52" s="26">
        <v>382</v>
      </c>
      <c r="AA52" s="10">
        <v>3273.1</v>
      </c>
      <c r="AB52" s="17">
        <v>0.9</v>
      </c>
      <c r="AC52" s="17">
        <v>0.89</v>
      </c>
      <c r="AD52" s="10">
        <f t="shared" si="24"/>
        <v>9.4097003110919282</v>
      </c>
      <c r="AE52" s="11">
        <f t="shared" si="25"/>
        <v>0.93060553110168742</v>
      </c>
      <c r="AF52" s="26">
        <v>3</v>
      </c>
      <c r="AG52" s="17">
        <v>1019.1</v>
      </c>
      <c r="AH52" s="17">
        <v>1.43</v>
      </c>
      <c r="AI52" s="17">
        <v>1.6</v>
      </c>
      <c r="AJ52" s="10">
        <f t="shared" si="26"/>
        <v>0.46879578083798279</v>
      </c>
      <c r="AK52" s="11">
        <f t="shared" si="27"/>
        <v>0.18775043246288511</v>
      </c>
      <c r="AL52" s="26">
        <v>1</v>
      </c>
      <c r="AM52" s="17">
        <v>1073.3</v>
      </c>
      <c r="AN52" s="17">
        <v>1.39</v>
      </c>
      <c r="AO52" s="17">
        <v>1.1399999999999999</v>
      </c>
      <c r="AP52" s="10">
        <f t="shared" si="28"/>
        <v>0.10610178325451969</v>
      </c>
      <c r="AQ52" s="11">
        <f t="shared" si="29"/>
        <v>0.28589248351784557</v>
      </c>
      <c r="AR52" s="26">
        <v>1</v>
      </c>
      <c r="AS52" s="17">
        <v>922.2</v>
      </c>
      <c r="AT52" s="17">
        <v>2.62</v>
      </c>
      <c r="AU52" s="17">
        <v>2.62</v>
      </c>
      <c r="AV52" s="10">
        <f t="shared" si="30"/>
        <v>0.2832983715750248</v>
      </c>
      <c r="AW52" s="11">
        <f t="shared" si="31"/>
        <v>0.1058664415971778</v>
      </c>
      <c r="AX52" s="20">
        <v>3.55953E-4</v>
      </c>
      <c r="AY52" s="21">
        <v>2.0340199999999999E-4</v>
      </c>
      <c r="AZ52" s="20">
        <v>1.2153600000000001E-2</v>
      </c>
      <c r="BA52" s="21">
        <v>3.5125999999999999E-4</v>
      </c>
      <c r="BB52" s="36">
        <v>2.8500000000000001E-2</v>
      </c>
      <c r="BC52" s="37">
        <v>1.6199999999999999E-2</v>
      </c>
    </row>
    <row r="53" spans="1:55" x14ac:dyDescent="0.35">
      <c r="A53" s="12" t="s">
        <v>73</v>
      </c>
      <c r="B53" s="26">
        <v>6</v>
      </c>
      <c r="C53" s="10">
        <v>2927</v>
      </c>
      <c r="D53" s="17">
        <v>39.369999999999997</v>
      </c>
      <c r="E53" s="17">
        <v>36.9</v>
      </c>
      <c r="F53" s="50">
        <f t="shared" si="16"/>
        <v>7.0321433108880615</v>
      </c>
      <c r="G53" s="11">
        <f t="shared" si="17"/>
        <v>2.4419755819841826E-43</v>
      </c>
      <c r="H53" s="26">
        <v>30</v>
      </c>
      <c r="I53" s="17">
        <v>3180.1</v>
      </c>
      <c r="J53" s="17">
        <v>20.64</v>
      </c>
      <c r="K53" s="17">
        <v>19.34</v>
      </c>
      <c r="L53" s="52">
        <f t="shared" si="18"/>
        <v>15.429619977129484</v>
      </c>
      <c r="M53" s="11">
        <f t="shared" si="19"/>
        <v>6.9180743775003178E-94</v>
      </c>
      <c r="N53" s="26">
        <v>13</v>
      </c>
      <c r="O53" s="10">
        <v>3033.2</v>
      </c>
      <c r="P53" s="17">
        <v>2.5499999999999998</v>
      </c>
      <c r="Q53" s="17">
        <v>2.44</v>
      </c>
      <c r="R53" s="47">
        <f t="shared" si="20"/>
        <v>1.0349372903697307</v>
      </c>
      <c r="S53" s="11">
        <f t="shared" si="21"/>
        <v>2.7410595441922756E-3</v>
      </c>
      <c r="T53" s="26">
        <v>175</v>
      </c>
      <c r="U53" s="17">
        <v>3309.3</v>
      </c>
      <c r="V53" s="17">
        <v>1.37</v>
      </c>
      <c r="W53" s="17">
        <v>1.37</v>
      </c>
      <c r="X53" s="50">
        <f t="shared" si="22"/>
        <v>6.7553288908299258</v>
      </c>
      <c r="Y53" s="11">
        <f t="shared" si="23"/>
        <v>1.1740486248618565E-3</v>
      </c>
      <c r="Z53" s="26">
        <v>382</v>
      </c>
      <c r="AA53" s="10">
        <v>3237.3</v>
      </c>
      <c r="AB53" s="17">
        <v>1.08</v>
      </c>
      <c r="AC53" s="17">
        <v>1.08</v>
      </c>
      <c r="AD53" s="10">
        <f t="shared" si="24"/>
        <v>11.303447255511168</v>
      </c>
      <c r="AE53" s="11">
        <f t="shared" si="25"/>
        <v>0.15009282457925427</v>
      </c>
      <c r="AF53" s="26">
        <v>3</v>
      </c>
      <c r="AG53" s="17">
        <v>1050.5</v>
      </c>
      <c r="AH53" s="17">
        <v>1.91</v>
      </c>
      <c r="AI53" s="17">
        <v>1.89</v>
      </c>
      <c r="AJ53" s="10">
        <f t="shared" si="26"/>
        <v>0.53684539420738586</v>
      </c>
      <c r="AK53" s="11">
        <f t="shared" si="27"/>
        <v>0.12951961452135236</v>
      </c>
      <c r="AL53" s="26">
        <v>1</v>
      </c>
      <c r="AM53" s="17">
        <v>1103.3</v>
      </c>
      <c r="AN53" s="17">
        <v>3.15</v>
      </c>
      <c r="AO53" s="17">
        <v>3.29</v>
      </c>
      <c r="AP53" s="10">
        <f t="shared" si="28"/>
        <v>0.2973097533865432</v>
      </c>
      <c r="AQ53" s="11">
        <f t="shared" si="29"/>
        <v>6.9974659560425173E-2</v>
      </c>
      <c r="AR53" s="26">
        <v>1</v>
      </c>
      <c r="AS53" s="17">
        <v>985.2</v>
      </c>
      <c r="AT53" s="17">
        <v>0.42</v>
      </c>
      <c r="AU53" s="17">
        <v>0.42</v>
      </c>
      <c r="AV53" s="10">
        <f t="shared" si="30"/>
        <v>4.2612771656425075E-2</v>
      </c>
      <c r="AW53" s="11">
        <f t="shared" si="31"/>
        <v>0.51708807865684869</v>
      </c>
      <c r="AX53" s="20">
        <v>4.6041600000000004E-3</v>
      </c>
      <c r="AY53" s="21">
        <v>9.4931099999999999E-4</v>
      </c>
      <c r="AZ53" s="20">
        <v>4.7327300000000003E-2</v>
      </c>
      <c r="BA53" s="21">
        <v>1.3846500000000001E-3</v>
      </c>
      <c r="BB53" s="67">
        <v>8.8700000000000001E-2</v>
      </c>
      <c r="BC53" s="37">
        <v>1.7899999999999999E-2</v>
      </c>
    </row>
    <row r="54" spans="1:55" x14ac:dyDescent="0.35">
      <c r="A54" s="12" t="s">
        <v>74</v>
      </c>
      <c r="B54" s="26">
        <v>6</v>
      </c>
      <c r="C54" s="10">
        <v>2945.9</v>
      </c>
      <c r="D54" s="17">
        <v>465.64</v>
      </c>
      <c r="E54" s="17">
        <v>188.89</v>
      </c>
      <c r="F54" s="54">
        <f t="shared" si="16"/>
        <v>27.783116462870538</v>
      </c>
      <c r="G54" s="11">
        <f t="shared" si="17"/>
        <v>5.2060000392561614E-204</v>
      </c>
      <c r="H54" s="26">
        <v>30</v>
      </c>
      <c r="I54" s="17">
        <v>3191.8</v>
      </c>
      <c r="J54" s="17">
        <v>24.27</v>
      </c>
      <c r="K54" s="17">
        <v>21.7</v>
      </c>
      <c r="L54" s="52">
        <f t="shared" si="18"/>
        <v>16.940772353492239</v>
      </c>
      <c r="M54" s="11">
        <f t="shared" si="19"/>
        <v>3.2206086720353546E-106</v>
      </c>
      <c r="N54" s="26">
        <v>13</v>
      </c>
      <c r="O54" s="10">
        <v>2892.3</v>
      </c>
      <c r="P54" s="17">
        <v>4.79</v>
      </c>
      <c r="Q54" s="17">
        <v>4.4800000000000004</v>
      </c>
      <c r="R54" s="47">
        <f t="shared" si="20"/>
        <v>1.9738759684667873</v>
      </c>
      <c r="S54" s="11">
        <f t="shared" si="21"/>
        <v>1.3107741986385586E-7</v>
      </c>
      <c r="T54" s="26">
        <v>175</v>
      </c>
      <c r="U54" s="17">
        <v>3333.4</v>
      </c>
      <c r="V54" s="17">
        <v>1.23</v>
      </c>
      <c r="W54" s="17">
        <v>1.1599999999999999</v>
      </c>
      <c r="X54" s="10">
        <f t="shared" si="22"/>
        <v>5.740300870942205</v>
      </c>
      <c r="Y54" s="11">
        <f t="shared" si="23"/>
        <v>7.8342748428553571E-2</v>
      </c>
      <c r="Z54" s="26">
        <v>382</v>
      </c>
      <c r="AA54" s="10">
        <v>3272.6</v>
      </c>
      <c r="AB54" s="17">
        <v>0.87</v>
      </c>
      <c r="AC54" s="17">
        <v>0.86</v>
      </c>
      <c r="AD54" s="10">
        <f t="shared" si="24"/>
        <v>9.1227173768161034</v>
      </c>
      <c r="AE54" s="11">
        <f t="shared" si="25"/>
        <v>0.97212974358208215</v>
      </c>
      <c r="AF54" s="26">
        <v>3</v>
      </c>
      <c r="AG54" s="17">
        <v>1021.6</v>
      </c>
      <c r="AH54" s="17">
        <v>1.26</v>
      </c>
      <c r="AI54" s="17">
        <v>1.21</v>
      </c>
      <c r="AJ54" s="10">
        <f t="shared" si="26"/>
        <v>0.3540668923070811</v>
      </c>
      <c r="AK54" s="11">
        <f t="shared" si="27"/>
        <v>0.30486662041910922</v>
      </c>
      <c r="AL54" s="26">
        <v>1</v>
      </c>
      <c r="AM54" s="17">
        <v>1075.8</v>
      </c>
      <c r="AN54" s="17">
        <v>0.68</v>
      </c>
      <c r="AO54" s="17">
        <v>0.66</v>
      </c>
      <c r="AP54" s="10">
        <f t="shared" si="28"/>
        <v>6.1312078479458521E-2</v>
      </c>
      <c r="AQ54" s="11">
        <f t="shared" si="29"/>
        <v>0.41673980899086771</v>
      </c>
      <c r="AR54" s="26">
        <v>1</v>
      </c>
      <c r="AS54" s="17">
        <v>926.1</v>
      </c>
      <c r="AT54" s="17">
        <v>0.04</v>
      </c>
      <c r="AU54" s="17">
        <v>0.04</v>
      </c>
      <c r="AV54" s="10">
        <f t="shared" si="30"/>
        <v>4.3190014468730276E-3</v>
      </c>
      <c r="AW54" s="11">
        <f t="shared" si="31"/>
        <v>0.84152449341452018</v>
      </c>
      <c r="AX54" s="20">
        <v>2.38438E-4</v>
      </c>
      <c r="AY54" s="21">
        <v>1.25494E-4</v>
      </c>
      <c r="AZ54" s="20">
        <v>7.4799100000000002E-3</v>
      </c>
      <c r="BA54" s="21">
        <v>2.16245E-4</v>
      </c>
      <c r="BB54" s="36">
        <v>3.09E-2</v>
      </c>
      <c r="BC54" s="37">
        <v>1.6199999999999999E-2</v>
      </c>
    </row>
    <row r="55" spans="1:55" x14ac:dyDescent="0.35">
      <c r="A55" s="12" t="s">
        <v>75</v>
      </c>
      <c r="B55" s="26">
        <v>6</v>
      </c>
      <c r="C55" s="10">
        <v>2851.6</v>
      </c>
      <c r="D55" s="17">
        <v>322.81</v>
      </c>
      <c r="E55" s="17">
        <v>70.989999999999995</v>
      </c>
      <c r="F55" s="51">
        <f t="shared" si="16"/>
        <v>12.995722401557263</v>
      </c>
      <c r="G55" s="11">
        <f t="shared" si="17"/>
        <v>1.0910750125835838E-82</v>
      </c>
      <c r="H55" s="26">
        <v>30</v>
      </c>
      <c r="I55" s="17">
        <v>3175.4</v>
      </c>
      <c r="J55" s="17">
        <v>48.12</v>
      </c>
      <c r="K55" s="17">
        <v>45.34</v>
      </c>
      <c r="L55" s="54">
        <f t="shared" si="18"/>
        <v>29.989417056177793</v>
      </c>
      <c r="M55" s="11">
        <f t="shared" si="19"/>
        <v>5.7100541379277143E-220</v>
      </c>
      <c r="N55" s="26">
        <v>13</v>
      </c>
      <c r="O55" s="10">
        <v>3125.1</v>
      </c>
      <c r="P55" s="17">
        <v>83.87</v>
      </c>
      <c r="Q55" s="17">
        <v>82.02</v>
      </c>
      <c r="R55" s="54">
        <f t="shared" si="20"/>
        <v>25.439475492441588</v>
      </c>
      <c r="S55" s="11">
        <f t="shared" si="21"/>
        <v>4.3282660825503919E-188</v>
      </c>
      <c r="T55" s="26">
        <v>175</v>
      </c>
      <c r="U55" s="17">
        <v>3251</v>
      </c>
      <c r="V55" s="17">
        <v>1.33</v>
      </c>
      <c r="W55" s="17">
        <v>1.21</v>
      </c>
      <c r="X55" s="50">
        <f t="shared" si="22"/>
        <v>6.1150819435419779</v>
      </c>
      <c r="Y55" s="11">
        <f t="shared" si="23"/>
        <v>3.4397099262303305E-2</v>
      </c>
      <c r="Z55" s="26">
        <v>382</v>
      </c>
      <c r="AA55" s="10">
        <v>3159.6</v>
      </c>
      <c r="AB55" s="17">
        <v>2</v>
      </c>
      <c r="AC55" s="17">
        <v>1.99</v>
      </c>
      <c r="AD55" s="52">
        <f t="shared" si="24"/>
        <v>19.393435345861242</v>
      </c>
      <c r="AE55" s="11">
        <f t="shared" si="25"/>
        <v>3.8427924355977301E-23</v>
      </c>
      <c r="AF55" s="26">
        <v>3</v>
      </c>
      <c r="AG55" s="17">
        <v>1108.0999999999999</v>
      </c>
      <c r="AH55" s="17">
        <v>0.49</v>
      </c>
      <c r="AI55" s="17">
        <v>0.82</v>
      </c>
      <c r="AJ55" s="10">
        <f t="shared" si="26"/>
        <v>0.2215098688949757</v>
      </c>
      <c r="AK55" s="11">
        <f t="shared" si="27"/>
        <v>0.48285946556526804</v>
      </c>
      <c r="AL55" s="26">
        <v>1</v>
      </c>
      <c r="AM55" s="17">
        <v>1158.4000000000001</v>
      </c>
      <c r="AN55" s="17">
        <v>9.52</v>
      </c>
      <c r="AO55" s="17">
        <v>9.2899999999999991</v>
      </c>
      <c r="AP55" s="47">
        <f t="shared" si="28"/>
        <v>0.79558787006824838</v>
      </c>
      <c r="AQ55" s="11">
        <f t="shared" si="29"/>
        <v>2.3563150428474533E-3</v>
      </c>
      <c r="AR55" s="26">
        <v>1</v>
      </c>
      <c r="AS55" s="17">
        <v>1073</v>
      </c>
      <c r="AT55" s="17">
        <v>0.32</v>
      </c>
      <c r="AU55" s="17">
        <v>0.32</v>
      </c>
      <c r="AV55" s="10">
        <f t="shared" si="30"/>
        <v>2.981403495696533E-2</v>
      </c>
      <c r="AW55" s="11">
        <f t="shared" si="31"/>
        <v>0.57172591518009375</v>
      </c>
      <c r="AX55" s="20">
        <v>5.0790000000000002E-3</v>
      </c>
      <c r="AY55" s="21">
        <v>6.1563600000000003E-4</v>
      </c>
      <c r="AZ55" s="20">
        <v>2.5179400000000001E-2</v>
      </c>
      <c r="BA55" s="21">
        <v>7.39918E-4</v>
      </c>
      <c r="BB55" s="69">
        <v>0.16789999999999999</v>
      </c>
      <c r="BC55" s="37">
        <v>1.89E-2</v>
      </c>
    </row>
    <row r="56" spans="1:55" x14ac:dyDescent="0.35">
      <c r="A56" s="12" t="s">
        <v>76</v>
      </c>
      <c r="B56" s="26">
        <v>6</v>
      </c>
      <c r="C56" s="10">
        <v>2935.5</v>
      </c>
      <c r="D56" s="17">
        <v>953.25</v>
      </c>
      <c r="E56" s="17">
        <v>185.53</v>
      </c>
      <c r="F56" s="54">
        <f t="shared" si="16"/>
        <v>27.49488722250215</v>
      </c>
      <c r="G56" s="11">
        <f t="shared" si="17"/>
        <v>9.4254207680937334E-201</v>
      </c>
      <c r="H56" s="26">
        <v>30</v>
      </c>
      <c r="I56" s="17">
        <v>3183.1</v>
      </c>
      <c r="J56" s="17">
        <v>116.42</v>
      </c>
      <c r="K56" s="17">
        <v>102.49</v>
      </c>
      <c r="L56" s="55">
        <f t="shared" si="18"/>
        <v>49.133880916616057</v>
      </c>
      <c r="M56" s="11">
        <f t="shared" si="19"/>
        <v>0</v>
      </c>
      <c r="N56" s="26">
        <v>13</v>
      </c>
      <c r="O56" s="10">
        <v>2921</v>
      </c>
      <c r="P56" s="17">
        <v>1.24</v>
      </c>
      <c r="Q56" s="17">
        <v>1.23</v>
      </c>
      <c r="R56" s="10">
        <f t="shared" si="20"/>
        <v>0.54443494870598519</v>
      </c>
      <c r="S56" s="11">
        <f t="shared" si="21"/>
        <v>0.25040699744943462</v>
      </c>
      <c r="T56" s="26">
        <v>175</v>
      </c>
      <c r="U56" s="17">
        <v>3328.7</v>
      </c>
      <c r="V56" s="17">
        <v>1.66</v>
      </c>
      <c r="W56" s="17">
        <v>1.61</v>
      </c>
      <c r="X56" s="50">
        <f t="shared" si="22"/>
        <v>7.8037363763519778</v>
      </c>
      <c r="Y56" s="11">
        <f t="shared" si="23"/>
        <v>1.2906642339966551E-6</v>
      </c>
      <c r="Z56" s="26">
        <v>382</v>
      </c>
      <c r="AA56" s="10">
        <v>3264.9</v>
      </c>
      <c r="AB56" s="17">
        <v>1.03</v>
      </c>
      <c r="AC56" s="17">
        <v>1.04</v>
      </c>
      <c r="AD56" s="10">
        <f t="shared" si="24"/>
        <v>10.848183322501903</v>
      </c>
      <c r="AE56" s="11">
        <f t="shared" si="25"/>
        <v>0.29613559616587043</v>
      </c>
      <c r="AF56" s="26">
        <v>3</v>
      </c>
      <c r="AG56" s="17">
        <v>1004.3</v>
      </c>
      <c r="AH56" s="17">
        <v>1.08</v>
      </c>
      <c r="AI56" s="17">
        <v>0.76</v>
      </c>
      <c r="AJ56" s="10">
        <f t="shared" si="26"/>
        <v>0.22650956704881597</v>
      </c>
      <c r="AK56" s="11">
        <f t="shared" si="27"/>
        <v>0.516642886438611</v>
      </c>
      <c r="AL56" s="26">
        <v>1</v>
      </c>
      <c r="AM56" s="17">
        <v>1057.5999999999999</v>
      </c>
      <c r="AN56" s="17">
        <v>0.77</v>
      </c>
      <c r="AO56" s="17">
        <v>0.88</v>
      </c>
      <c r="AP56" s="10">
        <f t="shared" si="28"/>
        <v>8.3138084800848944E-2</v>
      </c>
      <c r="AQ56" s="11">
        <f t="shared" si="29"/>
        <v>0.34841597663057233</v>
      </c>
      <c r="AR56" s="26">
        <v>1</v>
      </c>
      <c r="AS56" s="17">
        <v>917.9</v>
      </c>
      <c r="AT56" s="17">
        <v>0.97</v>
      </c>
      <c r="AU56" s="17">
        <v>0.97</v>
      </c>
      <c r="AV56" s="10">
        <f t="shared" si="30"/>
        <v>0.10556444328359005</v>
      </c>
      <c r="AW56" s="11">
        <f t="shared" si="31"/>
        <v>0.32493996312826523</v>
      </c>
      <c r="AX56" s="20">
        <v>1.1740699999999999E-3</v>
      </c>
      <c r="AY56" s="21">
        <v>4.4983499999999999E-4</v>
      </c>
      <c r="AZ56" s="20">
        <v>2.5155E-2</v>
      </c>
      <c r="BA56" s="21">
        <v>7.3359599999999999E-4</v>
      </c>
      <c r="BB56" s="66">
        <v>4.4600000000000001E-2</v>
      </c>
      <c r="BC56" s="37">
        <v>1.7000000000000001E-2</v>
      </c>
    </row>
    <row r="57" spans="1:55" x14ac:dyDescent="0.35">
      <c r="A57" s="12" t="s">
        <v>77</v>
      </c>
      <c r="B57" s="26">
        <v>6</v>
      </c>
      <c r="C57" s="10">
        <v>2951.3</v>
      </c>
      <c r="D57" s="17">
        <v>165.94</v>
      </c>
      <c r="E57" s="17">
        <v>99.48</v>
      </c>
      <c r="F57" s="52">
        <f t="shared" si="16"/>
        <v>16.822145437942826</v>
      </c>
      <c r="G57" s="11">
        <f t="shared" si="17"/>
        <v>2.8372617935870354E-114</v>
      </c>
      <c r="H57" s="26">
        <v>30</v>
      </c>
      <c r="I57" s="17">
        <v>3187.9</v>
      </c>
      <c r="J57" s="17">
        <v>50.31</v>
      </c>
      <c r="K57" s="17">
        <v>45.81</v>
      </c>
      <c r="L57" s="59">
        <f t="shared" si="18"/>
        <v>30.123624567094819</v>
      </c>
      <c r="M57" s="11">
        <f t="shared" si="19"/>
        <v>3.2919053496211123E-222</v>
      </c>
      <c r="N57" s="26">
        <v>13</v>
      </c>
      <c r="O57" s="10">
        <v>2995.1</v>
      </c>
      <c r="P57" s="17">
        <v>1.68</v>
      </c>
      <c r="Q57" s="17">
        <v>1.1599999999999999</v>
      </c>
      <c r="R57" s="10">
        <f t="shared" si="20"/>
        <v>0.50096671959817263</v>
      </c>
      <c r="S57" s="11">
        <f t="shared" si="21"/>
        <v>0.30301790087580427</v>
      </c>
      <c r="T57" s="26">
        <v>175</v>
      </c>
      <c r="U57" s="17">
        <v>3322.3</v>
      </c>
      <c r="V57" s="17">
        <v>1.05</v>
      </c>
      <c r="W57" s="17">
        <v>1.05</v>
      </c>
      <c r="X57" s="10">
        <f t="shared" si="22"/>
        <v>5.2409406597167862</v>
      </c>
      <c r="Y57" s="11">
        <f t="shared" si="23"/>
        <v>0.31532006890453429</v>
      </c>
      <c r="Z57" s="26">
        <v>382</v>
      </c>
      <c r="AA57" s="10">
        <v>3257.3</v>
      </c>
      <c r="AB57" s="17">
        <v>0.92</v>
      </c>
      <c r="AC57" s="17">
        <v>0.91</v>
      </c>
      <c r="AD57" s="10">
        <f t="shared" si="24"/>
        <v>9.6429324367808373</v>
      </c>
      <c r="AE57" s="11">
        <f t="shared" si="25"/>
        <v>0.88443443742614036</v>
      </c>
      <c r="AF57" s="26">
        <v>3</v>
      </c>
      <c r="AG57" s="17">
        <v>1057</v>
      </c>
      <c r="AH57" s="17">
        <v>1.01</v>
      </c>
      <c r="AI57" s="17">
        <v>1.02</v>
      </c>
      <c r="AJ57" s="10">
        <f t="shared" si="26"/>
        <v>0.28866290587326038</v>
      </c>
      <c r="AK57" s="11">
        <f t="shared" si="27"/>
        <v>0.3829165352367675</v>
      </c>
      <c r="AL57" s="26">
        <v>1</v>
      </c>
      <c r="AM57" s="17">
        <v>1111</v>
      </c>
      <c r="AN57" s="17">
        <v>0</v>
      </c>
      <c r="AO57" s="17">
        <v>0</v>
      </c>
      <c r="AP57" s="10">
        <f t="shared" si="28"/>
        <v>0</v>
      </c>
      <c r="AQ57" s="11">
        <f t="shared" si="29"/>
        <v>1</v>
      </c>
      <c r="AR57" s="26">
        <v>1</v>
      </c>
      <c r="AS57" s="17">
        <v>979.8</v>
      </c>
      <c r="AT57" s="17">
        <v>1.35</v>
      </c>
      <c r="AU57" s="17">
        <v>1.35</v>
      </c>
      <c r="AV57" s="10">
        <f t="shared" si="30"/>
        <v>0.1375936401161959</v>
      </c>
      <c r="AW57" s="11">
        <f t="shared" si="31"/>
        <v>0.24556129796019072</v>
      </c>
      <c r="AX57" s="20">
        <v>3.6580800000000002E-4</v>
      </c>
      <c r="AY57" s="21">
        <v>9.6774599999999993E-5</v>
      </c>
      <c r="AZ57" s="20">
        <v>5.2138699999999998E-3</v>
      </c>
      <c r="BA57" s="21">
        <v>1.5139E-4</v>
      </c>
      <c r="BB57" s="67">
        <v>6.5600000000000006E-2</v>
      </c>
      <c r="BC57" s="37">
        <v>1.7100000000000001E-2</v>
      </c>
    </row>
    <row r="58" spans="1:55" x14ac:dyDescent="0.35">
      <c r="A58" s="12" t="s">
        <v>78</v>
      </c>
      <c r="B58" s="26">
        <v>6</v>
      </c>
      <c r="C58" s="10">
        <v>2957</v>
      </c>
      <c r="D58" s="17">
        <v>1368.47</v>
      </c>
      <c r="E58" s="17">
        <v>347.93</v>
      </c>
      <c r="F58" s="55">
        <f t="shared" si="16"/>
        <v>41.382632449083964</v>
      </c>
      <c r="G58" s="11">
        <f t="shared" si="17"/>
        <v>0</v>
      </c>
      <c r="H58" s="26">
        <v>30</v>
      </c>
      <c r="I58" s="17">
        <v>3190.4</v>
      </c>
      <c r="J58" s="17">
        <v>32.549999999999997</v>
      </c>
      <c r="K58" s="17">
        <v>30.49</v>
      </c>
      <c r="L58" s="53">
        <f t="shared" si="18"/>
        <v>22.28203941438699</v>
      </c>
      <c r="M58" s="11">
        <f t="shared" si="19"/>
        <v>1.4943122159711373E-150</v>
      </c>
      <c r="N58" s="26">
        <v>13</v>
      </c>
      <c r="O58" s="10">
        <v>2988.4</v>
      </c>
      <c r="P58" s="17">
        <v>9.92</v>
      </c>
      <c r="Q58" s="17">
        <v>8.73</v>
      </c>
      <c r="R58" s="47">
        <f t="shared" si="20"/>
        <v>3.6587370925468043</v>
      </c>
      <c r="S58" s="11">
        <f t="shared" si="21"/>
        <v>9.1064725597787612E-18</v>
      </c>
      <c r="T58" s="26">
        <v>175</v>
      </c>
      <c r="U58" s="17">
        <v>3324.5</v>
      </c>
      <c r="V58" s="17">
        <v>2.2599999999999998</v>
      </c>
      <c r="W58" s="17">
        <v>2.02</v>
      </c>
      <c r="X58" s="50">
        <f t="shared" si="22"/>
        <v>9.6112017400761367</v>
      </c>
      <c r="Y58" s="11">
        <f t="shared" si="23"/>
        <v>3.6116219134747794E-13</v>
      </c>
      <c r="Z58" s="26">
        <v>382</v>
      </c>
      <c r="AA58" s="10">
        <v>3261</v>
      </c>
      <c r="AB58" s="17">
        <v>0.93</v>
      </c>
      <c r="AC58" s="17">
        <v>0.93</v>
      </c>
      <c r="AD58" s="10">
        <f t="shared" si="24"/>
        <v>9.8239617726601391</v>
      </c>
      <c r="AE58" s="11">
        <f t="shared" si="25"/>
        <v>0.82108605624324427</v>
      </c>
      <c r="AF58" s="26">
        <v>3</v>
      </c>
      <c r="AG58" s="17">
        <v>1062.4000000000001</v>
      </c>
      <c r="AH58" s="17">
        <v>4.1399999999999997</v>
      </c>
      <c r="AI58" s="17">
        <v>4.12</v>
      </c>
      <c r="AJ58" s="47">
        <f t="shared" si="26"/>
        <v>1.1500241914473963</v>
      </c>
      <c r="AK58" s="11">
        <f t="shared" si="27"/>
        <v>6.4397786914516409E-3</v>
      </c>
      <c r="AL58" s="26">
        <v>1</v>
      </c>
      <c r="AM58" s="17">
        <v>1116.7</v>
      </c>
      <c r="AN58" s="17">
        <v>0.76</v>
      </c>
      <c r="AO58" s="17">
        <v>0.51</v>
      </c>
      <c r="AP58" s="10">
        <f t="shared" si="28"/>
        <v>4.5649430277217018E-2</v>
      </c>
      <c r="AQ58" s="11">
        <f t="shared" si="29"/>
        <v>0.47528818980997667</v>
      </c>
      <c r="AR58" s="26">
        <v>1</v>
      </c>
      <c r="AS58" s="17">
        <v>982.5</v>
      </c>
      <c r="AT58" s="17">
        <v>5.54</v>
      </c>
      <c r="AU58" s="17">
        <v>5.54</v>
      </c>
      <c r="AV58" s="47">
        <f t="shared" si="30"/>
        <v>0.56070604428971604</v>
      </c>
      <c r="AW58" s="11">
        <f t="shared" si="31"/>
        <v>1.8782850210267769E-2</v>
      </c>
      <c r="AX58" s="20">
        <v>8.20063E-4</v>
      </c>
      <c r="AY58" s="21">
        <v>2.2970999999999999E-4</v>
      </c>
      <c r="AZ58" s="20">
        <v>1.2611900000000001E-2</v>
      </c>
      <c r="BA58" s="21">
        <v>3.6524499999999999E-4</v>
      </c>
      <c r="BB58" s="67">
        <v>6.1100000000000002E-2</v>
      </c>
      <c r="BC58" s="37">
        <v>1.6899999999999998E-2</v>
      </c>
    </row>
    <row r="59" spans="1:55" x14ac:dyDescent="0.35">
      <c r="A59" s="12" t="s">
        <v>79</v>
      </c>
      <c r="B59" s="26">
        <v>6</v>
      </c>
      <c r="C59" s="10">
        <v>2955.9</v>
      </c>
      <c r="D59" s="17">
        <v>3101.08</v>
      </c>
      <c r="E59" s="17">
        <v>758.24</v>
      </c>
      <c r="F59" s="57">
        <f t="shared" si="16"/>
        <v>60.61604137853849</v>
      </c>
      <c r="G59" s="11">
        <f t="shared" si="17"/>
        <v>0</v>
      </c>
      <c r="H59" s="26">
        <v>30</v>
      </c>
      <c r="I59" s="17">
        <v>3189.9</v>
      </c>
      <c r="J59" s="17">
        <v>32.119999999999997</v>
      </c>
      <c r="K59" s="17">
        <v>28.29</v>
      </c>
      <c r="L59" s="53">
        <f t="shared" si="18"/>
        <v>21.014708067151989</v>
      </c>
      <c r="M59" s="11">
        <f t="shared" si="19"/>
        <v>1.1283547985253303E-139</v>
      </c>
      <c r="N59" s="26">
        <v>13</v>
      </c>
      <c r="O59" s="10">
        <v>2996.1</v>
      </c>
      <c r="P59" s="17">
        <v>1.65</v>
      </c>
      <c r="Q59" s="17">
        <v>1.64</v>
      </c>
      <c r="R59" s="10">
        <f t="shared" si="20"/>
        <v>0.70656388570368156</v>
      </c>
      <c r="S59" s="11">
        <f t="shared" si="21"/>
        <v>6.7508009796436258E-2</v>
      </c>
      <c r="T59" s="26">
        <v>175</v>
      </c>
      <c r="U59" s="17">
        <v>3323.2</v>
      </c>
      <c r="V59" s="17">
        <v>1.1499999999999999</v>
      </c>
      <c r="W59" s="17">
        <v>1.0900000000000001</v>
      </c>
      <c r="X59" s="10">
        <f t="shared" si="22"/>
        <v>5.4283640916916731</v>
      </c>
      <c r="Y59" s="11">
        <f t="shared" si="23"/>
        <v>0.20368149733274374</v>
      </c>
      <c r="Z59" s="26">
        <v>382</v>
      </c>
      <c r="AA59" s="10">
        <v>3259</v>
      </c>
      <c r="AB59" s="17">
        <v>0.94</v>
      </c>
      <c r="AC59" s="17">
        <v>0.94</v>
      </c>
      <c r="AD59" s="10">
        <f t="shared" si="24"/>
        <v>9.9246008932914798</v>
      </c>
      <c r="AE59" s="11">
        <f t="shared" si="25"/>
        <v>0.78293158643748817</v>
      </c>
      <c r="AF59" s="26">
        <v>3</v>
      </c>
      <c r="AG59" s="17">
        <v>1064.7</v>
      </c>
      <c r="AH59" s="17">
        <v>0.18</v>
      </c>
      <c r="AI59" s="17">
        <v>0.16</v>
      </c>
      <c r="AJ59" s="10">
        <f t="shared" si="26"/>
        <v>4.5062806286255697E-2</v>
      </c>
      <c r="AK59" s="11">
        <f t="shared" si="27"/>
        <v>0.92323735700053877</v>
      </c>
      <c r="AL59" s="26">
        <v>1</v>
      </c>
      <c r="AM59" s="17">
        <v>1118.9000000000001</v>
      </c>
      <c r="AN59" s="17">
        <v>0.23</v>
      </c>
      <c r="AO59" s="17">
        <v>0.27</v>
      </c>
      <c r="AP59" s="10">
        <f t="shared" si="28"/>
        <v>2.4125021221077514E-2</v>
      </c>
      <c r="AQ59" s="11">
        <f t="shared" si="29"/>
        <v>0.60343462906063161</v>
      </c>
      <c r="AR59" s="26">
        <v>1</v>
      </c>
      <c r="AS59" s="17">
        <v>986.5</v>
      </c>
      <c r="AT59" s="17">
        <v>0.53</v>
      </c>
      <c r="AU59" s="17">
        <v>0.53</v>
      </c>
      <c r="AV59" s="10">
        <f t="shared" si="30"/>
        <v>5.369644286394859E-2</v>
      </c>
      <c r="AW59" s="11">
        <f t="shared" si="31"/>
        <v>0.46677970512482514</v>
      </c>
      <c r="AX59" s="20">
        <v>5.7135400000000005E-4</v>
      </c>
      <c r="AY59" s="21">
        <v>1.5276800000000001E-4</v>
      </c>
      <c r="AZ59" s="20">
        <v>8.3059099999999997E-3</v>
      </c>
      <c r="BA59" s="21">
        <v>2.4068099999999999E-4</v>
      </c>
      <c r="BB59" s="67">
        <v>6.4399999999999999E-2</v>
      </c>
      <c r="BC59" s="37">
        <v>1.7000000000000001E-2</v>
      </c>
    </row>
    <row r="60" spans="1:55" x14ac:dyDescent="0.35">
      <c r="A60" s="12" t="s">
        <v>80</v>
      </c>
      <c r="B60" s="26">
        <v>6</v>
      </c>
      <c r="C60" s="10">
        <v>2978</v>
      </c>
      <c r="D60" s="17">
        <v>171.74</v>
      </c>
      <c r="E60" s="17">
        <v>70.11</v>
      </c>
      <c r="F60" s="51">
        <f t="shared" si="16"/>
        <v>12.377231026345681</v>
      </c>
      <c r="G60" s="11">
        <f t="shared" si="17"/>
        <v>6.1898603995038634E-82</v>
      </c>
      <c r="H60" s="26">
        <v>30</v>
      </c>
      <c r="I60" s="17">
        <v>3209.3</v>
      </c>
      <c r="J60" s="17">
        <v>8.92</v>
      </c>
      <c r="K60" s="17">
        <v>7.01</v>
      </c>
      <c r="L60" s="50">
        <f t="shared" si="18"/>
        <v>6.1498420867937886</v>
      </c>
      <c r="M60" s="11">
        <f t="shared" si="19"/>
        <v>6.8638667206258671E-28</v>
      </c>
      <c r="N60" s="26">
        <v>13</v>
      </c>
      <c r="O60" s="10">
        <v>2901</v>
      </c>
      <c r="P60" s="17">
        <v>3.79</v>
      </c>
      <c r="Q60" s="17">
        <v>3.58</v>
      </c>
      <c r="R60" s="47">
        <f t="shared" si="20"/>
        <v>1.5789437972003717</v>
      </c>
      <c r="S60" s="11">
        <f t="shared" si="21"/>
        <v>1.2884372830638098E-5</v>
      </c>
      <c r="T60" s="26">
        <v>175</v>
      </c>
      <c r="U60" s="17">
        <v>3337.5</v>
      </c>
      <c r="V60" s="17">
        <v>0.93</v>
      </c>
      <c r="W60" s="17">
        <v>0.94</v>
      </c>
      <c r="X60" s="10">
        <f t="shared" si="22"/>
        <v>4.6973158195317</v>
      </c>
      <c r="Y60" s="11">
        <f t="shared" si="23"/>
        <v>0.70049813012237938</v>
      </c>
      <c r="Z60" s="26">
        <v>382</v>
      </c>
      <c r="AA60" s="10">
        <v>3281.1</v>
      </c>
      <c r="AB60" s="17">
        <v>0.95</v>
      </c>
      <c r="AC60" s="17">
        <v>0.95</v>
      </c>
      <c r="AD60" s="10">
        <f t="shared" si="24"/>
        <v>9.9588364434687104</v>
      </c>
      <c r="AE60" s="11">
        <f t="shared" si="25"/>
        <v>0.74087759560794275</v>
      </c>
      <c r="AF60" s="26">
        <v>3</v>
      </c>
      <c r="AG60" s="17">
        <v>1090.8</v>
      </c>
      <c r="AH60" s="17">
        <v>1.1000000000000001</v>
      </c>
      <c r="AI60" s="17">
        <v>1.53</v>
      </c>
      <c r="AJ60" s="10">
        <f t="shared" si="26"/>
        <v>0.41902883904362254</v>
      </c>
      <c r="AK60" s="11">
        <f t="shared" si="27"/>
        <v>0.20505172451482087</v>
      </c>
      <c r="AL60" s="26">
        <v>1</v>
      </c>
      <c r="AM60" s="17">
        <v>1147.0999999999999</v>
      </c>
      <c r="AN60" s="17">
        <v>2.93</v>
      </c>
      <c r="AO60" s="17">
        <v>3.45</v>
      </c>
      <c r="AP60" s="10">
        <f t="shared" si="28"/>
        <v>0.29985659032636391</v>
      </c>
      <c r="AQ60" s="11">
        <f t="shared" si="29"/>
        <v>6.350792161396529E-2</v>
      </c>
      <c r="AR60" s="26">
        <v>1</v>
      </c>
      <c r="AS60" s="17">
        <v>985.2</v>
      </c>
      <c r="AT60" s="17">
        <v>4.8899999999999997</v>
      </c>
      <c r="AU60" s="17">
        <v>4.8899999999999997</v>
      </c>
      <c r="AV60" s="47">
        <f t="shared" si="30"/>
        <v>0.49389449443989486</v>
      </c>
      <c r="AW60" s="11">
        <f t="shared" si="31"/>
        <v>2.7241692973622812E-2</v>
      </c>
      <c r="AX60" s="20">
        <v>3.2405800000000001E-4</v>
      </c>
      <c r="AY60" s="21">
        <v>2.2982800000000001E-4</v>
      </c>
      <c r="AZ60" s="20">
        <v>1.4882899999999999E-2</v>
      </c>
      <c r="BA60" s="21">
        <v>4.2293000000000002E-4</v>
      </c>
      <c r="BB60" s="36">
        <v>2.1299999999999999E-2</v>
      </c>
      <c r="BC60" s="37">
        <v>1.5100000000000001E-2</v>
      </c>
    </row>
    <row r="61" spans="1:55" x14ac:dyDescent="0.35">
      <c r="A61" s="12" t="s">
        <v>81</v>
      </c>
      <c r="B61" s="26">
        <v>6</v>
      </c>
      <c r="C61" s="10">
        <v>2898.4</v>
      </c>
      <c r="D61" s="17">
        <v>91.61</v>
      </c>
      <c r="E61" s="17">
        <v>60.19</v>
      </c>
      <c r="F61" s="51">
        <f t="shared" si="16"/>
        <v>11.079477472281363</v>
      </c>
      <c r="G61" s="11">
        <f t="shared" si="17"/>
        <v>1.6227095847279204E-70</v>
      </c>
      <c r="H61" s="26">
        <v>30</v>
      </c>
      <c r="I61" s="17">
        <v>3192.8</v>
      </c>
      <c r="J61" s="17">
        <v>6.56</v>
      </c>
      <c r="K61" s="17">
        <v>5.48</v>
      </c>
      <c r="L61" s="47">
        <f t="shared" si="18"/>
        <v>4.8969379244608646</v>
      </c>
      <c r="M61" s="11">
        <f t="shared" si="19"/>
        <v>7.2545294794318236E-20</v>
      </c>
      <c r="N61" s="26">
        <v>13</v>
      </c>
      <c r="O61" s="10">
        <v>2754.9</v>
      </c>
      <c r="P61" s="17">
        <v>3.67</v>
      </c>
      <c r="Q61" s="17">
        <v>3.85</v>
      </c>
      <c r="R61" s="47">
        <f t="shared" si="20"/>
        <v>1.7843455320059154</v>
      </c>
      <c r="S61" s="11">
        <f t="shared" si="21"/>
        <v>3.3569401098813587E-6</v>
      </c>
      <c r="T61" s="26">
        <v>175</v>
      </c>
      <c r="U61" s="17">
        <v>3336.2</v>
      </c>
      <c r="V61" s="17">
        <v>1.04</v>
      </c>
      <c r="W61" s="17">
        <v>1</v>
      </c>
      <c r="X61" s="10">
        <f t="shared" si="22"/>
        <v>4.9840510366826134</v>
      </c>
      <c r="Y61" s="11">
        <f t="shared" si="23"/>
        <v>0.48686770299664284</v>
      </c>
      <c r="Z61" s="26">
        <v>382</v>
      </c>
      <c r="AA61" s="10">
        <v>3270.8</v>
      </c>
      <c r="AB61" s="17">
        <v>0.97</v>
      </c>
      <c r="AC61" s="17">
        <v>0.96</v>
      </c>
      <c r="AD61" s="10">
        <f t="shared" si="24"/>
        <v>10.081594053091115</v>
      </c>
      <c r="AE61" s="11">
        <f t="shared" si="25"/>
        <v>0.69521941076028393</v>
      </c>
      <c r="AF61" s="26">
        <v>3</v>
      </c>
      <c r="AG61" s="17">
        <v>968.2</v>
      </c>
      <c r="AH61" s="17">
        <v>3.75</v>
      </c>
      <c r="AI61" s="17">
        <v>3.16</v>
      </c>
      <c r="AJ61" s="47">
        <f t="shared" si="26"/>
        <v>0.96964241878733093</v>
      </c>
      <c r="AK61" s="11">
        <f t="shared" si="27"/>
        <v>2.3991997200703E-2</v>
      </c>
      <c r="AL61" s="26">
        <v>1</v>
      </c>
      <c r="AM61" s="17">
        <v>1021.4</v>
      </c>
      <c r="AN61" s="17">
        <v>0.69</v>
      </c>
      <c r="AO61" s="17">
        <v>0.96</v>
      </c>
      <c r="AP61" s="10">
        <f t="shared" si="28"/>
        <v>9.3900387339085345E-2</v>
      </c>
      <c r="AQ61" s="11">
        <f t="shared" si="29"/>
        <v>0.32741898026272642</v>
      </c>
      <c r="AR61" s="26">
        <v>1</v>
      </c>
      <c r="AS61" s="17">
        <v>856.7</v>
      </c>
      <c r="AT61" s="17">
        <v>4.66</v>
      </c>
      <c r="AU61" s="17">
        <v>4.66</v>
      </c>
      <c r="AV61" s="47">
        <f t="shared" si="30"/>
        <v>0.5410049224482294</v>
      </c>
      <c r="AW61" s="11">
        <f t="shared" si="31"/>
        <v>3.1150507911189677E-2</v>
      </c>
      <c r="AX61" s="20">
        <v>1.2569600000000001E-4</v>
      </c>
      <c r="AY61" s="21">
        <v>1.2569600000000001E-3</v>
      </c>
      <c r="AZ61" s="20">
        <v>8.3906599999999998E-2</v>
      </c>
      <c r="BA61" s="21">
        <v>2.4222499999999999E-3</v>
      </c>
      <c r="BB61" s="36">
        <v>1.5E-3</v>
      </c>
      <c r="BC61" s="37">
        <v>1.55E-2</v>
      </c>
    </row>
    <row r="62" spans="1:55" x14ac:dyDescent="0.35">
      <c r="A62" s="12" t="s">
        <v>82</v>
      </c>
      <c r="B62" s="26">
        <v>6</v>
      </c>
      <c r="C62" s="10">
        <v>2896.6</v>
      </c>
      <c r="D62" s="17">
        <v>39.340000000000003</v>
      </c>
      <c r="E62" s="17">
        <v>17.940000000000001</v>
      </c>
      <c r="F62" s="47">
        <f t="shared" si="16"/>
        <v>3.5829361169546936</v>
      </c>
      <c r="G62" s="11">
        <f t="shared" si="17"/>
        <v>1.5716793961702441E-20</v>
      </c>
      <c r="H62" s="26">
        <v>30</v>
      </c>
      <c r="I62" s="17">
        <v>3184.5</v>
      </c>
      <c r="J62" s="17">
        <v>6.93</v>
      </c>
      <c r="K62" s="17">
        <v>5.99</v>
      </c>
      <c r="L62" s="50">
        <f t="shared" si="18"/>
        <v>5.3415373640092749</v>
      </c>
      <c r="M62" s="11">
        <f t="shared" si="19"/>
        <v>1.6447677881044097E-22</v>
      </c>
      <c r="N62" s="26">
        <v>13</v>
      </c>
      <c r="O62" s="10">
        <v>2775.8</v>
      </c>
      <c r="P62" s="17">
        <v>1.66</v>
      </c>
      <c r="Q62" s="17">
        <v>1.5</v>
      </c>
      <c r="R62" s="10">
        <f t="shared" si="20"/>
        <v>0.69759954208850061</v>
      </c>
      <c r="S62" s="11">
        <f t="shared" si="21"/>
        <v>0.10922868269697802</v>
      </c>
      <c r="T62" s="26">
        <v>175</v>
      </c>
      <c r="U62" s="17">
        <v>3334.9</v>
      </c>
      <c r="V62" s="17">
        <v>0.94</v>
      </c>
      <c r="W62" s="17">
        <v>1.02</v>
      </c>
      <c r="X62" s="10">
        <f t="shared" si="22"/>
        <v>5.0805487561905842</v>
      </c>
      <c r="Y62" s="11">
        <f t="shared" si="23"/>
        <v>0.41529550492129863</v>
      </c>
      <c r="Z62" s="26">
        <v>382</v>
      </c>
      <c r="AA62" s="10">
        <v>3269.9</v>
      </c>
      <c r="AB62" s="17">
        <v>1.22</v>
      </c>
      <c r="AC62" s="17">
        <v>1.22</v>
      </c>
      <c r="AD62" s="51">
        <f t="shared" si="24"/>
        <v>12.474504408529052</v>
      </c>
      <c r="AE62" s="11">
        <f t="shared" si="25"/>
        <v>3.5829198937171536E-3</v>
      </c>
      <c r="AF62" s="26">
        <v>3</v>
      </c>
      <c r="AG62" s="17">
        <v>949.1</v>
      </c>
      <c r="AH62" s="17">
        <v>0.48</v>
      </c>
      <c r="AI62" s="17">
        <v>0.45</v>
      </c>
      <c r="AJ62" s="10">
        <f t="shared" si="26"/>
        <v>0.14203798200852491</v>
      </c>
      <c r="AK62" s="11">
        <f t="shared" si="27"/>
        <v>0.71735444552008265</v>
      </c>
      <c r="AL62" s="26">
        <v>1</v>
      </c>
      <c r="AM62" s="17">
        <v>1001.6</v>
      </c>
      <c r="AN62" s="17">
        <v>0.01</v>
      </c>
      <c r="AO62" s="17">
        <v>0.01</v>
      </c>
      <c r="AP62" s="10">
        <f t="shared" si="28"/>
        <v>9.9839258793643637E-4</v>
      </c>
      <c r="AQ62" s="11">
        <f t="shared" si="29"/>
        <v>0.92036434900257402</v>
      </c>
      <c r="AR62" s="26">
        <v>1</v>
      </c>
      <c r="AS62" s="17">
        <v>844.8</v>
      </c>
      <c r="AT62" s="17">
        <v>0.04</v>
      </c>
      <c r="AU62" s="17">
        <v>0.04</v>
      </c>
      <c r="AV62" s="10">
        <f t="shared" si="30"/>
        <v>4.7346243075563343E-3</v>
      </c>
      <c r="AW62" s="11">
        <f t="shared" si="31"/>
        <v>0.84152875912259428</v>
      </c>
      <c r="AX62" s="20">
        <v>4.68128E-4</v>
      </c>
      <c r="AY62" s="21">
        <v>7.5504499999999998E-4</v>
      </c>
      <c r="AZ62" s="20">
        <v>4.5842899999999999E-2</v>
      </c>
      <c r="BA62" s="21">
        <v>1.3341900000000001E-3</v>
      </c>
      <c r="BB62" s="36">
        <v>1.01E-2</v>
      </c>
      <c r="BC62" s="37">
        <v>1.6199999999999999E-2</v>
      </c>
    </row>
    <row r="63" spans="1:55" x14ac:dyDescent="0.35">
      <c r="A63" s="12" t="s">
        <v>83</v>
      </c>
      <c r="B63" s="26">
        <v>6</v>
      </c>
      <c r="C63" s="10">
        <v>2959.8</v>
      </c>
      <c r="D63" s="17">
        <v>88.88</v>
      </c>
      <c r="E63" s="17">
        <v>23.26</v>
      </c>
      <c r="F63" s="47">
        <f t="shared" si="16"/>
        <v>4.5028651076351345</v>
      </c>
      <c r="G63" s="11">
        <f t="shared" si="17"/>
        <v>5.592530643809096E-27</v>
      </c>
      <c r="H63" s="26">
        <v>30</v>
      </c>
      <c r="I63" s="17">
        <v>3192</v>
      </c>
      <c r="J63" s="17">
        <v>22.7</v>
      </c>
      <c r="K63" s="17">
        <v>20.95</v>
      </c>
      <c r="L63" s="52">
        <f t="shared" si="18"/>
        <v>16.450726344719278</v>
      </c>
      <c r="M63" s="11">
        <f t="shared" si="19"/>
        <v>2.4966423537862071E-102</v>
      </c>
      <c r="N63" s="26">
        <v>13</v>
      </c>
      <c r="O63" s="10">
        <v>2972</v>
      </c>
      <c r="P63" s="17">
        <v>2.5</v>
      </c>
      <c r="Q63" s="17">
        <v>2.23</v>
      </c>
      <c r="R63" s="47">
        <f t="shared" si="20"/>
        <v>0.96601454853231239</v>
      </c>
      <c r="S63" s="11">
        <f t="shared" si="21"/>
        <v>6.7568030885070849E-3</v>
      </c>
      <c r="T63" s="26">
        <v>175</v>
      </c>
      <c r="U63" s="17">
        <v>3327.3</v>
      </c>
      <c r="V63" s="17">
        <v>0.87</v>
      </c>
      <c r="W63" s="17">
        <v>0.86</v>
      </c>
      <c r="X63" s="10">
        <f t="shared" si="22"/>
        <v>4.3274483869112697</v>
      </c>
      <c r="Y63" s="11">
        <f t="shared" si="23"/>
        <v>0.90509037853374308</v>
      </c>
      <c r="Z63" s="26">
        <v>382</v>
      </c>
      <c r="AA63" s="10">
        <v>3265.2</v>
      </c>
      <c r="AB63" s="17">
        <v>1.06</v>
      </c>
      <c r="AC63" s="17">
        <v>1.06</v>
      </c>
      <c r="AD63" s="10">
        <f t="shared" si="24"/>
        <v>11.032881758634595</v>
      </c>
      <c r="AE63" s="11">
        <f t="shared" si="25"/>
        <v>0.21540795093165627</v>
      </c>
      <c r="AF63" s="26">
        <v>3</v>
      </c>
      <c r="AG63" s="17">
        <v>1060</v>
      </c>
      <c r="AH63" s="17">
        <v>1.63</v>
      </c>
      <c r="AI63" s="17">
        <v>1.81</v>
      </c>
      <c r="AJ63" s="10">
        <f t="shared" si="26"/>
        <v>0.50965337938672084</v>
      </c>
      <c r="AK63" s="11">
        <f t="shared" si="27"/>
        <v>0.1435834260459391</v>
      </c>
      <c r="AL63" s="26">
        <v>1</v>
      </c>
      <c r="AM63" s="17">
        <v>1114.5</v>
      </c>
      <c r="AN63" s="17">
        <v>1.55</v>
      </c>
      <c r="AO63" s="17">
        <v>1.43</v>
      </c>
      <c r="AP63" s="10">
        <f t="shared" si="28"/>
        <v>0.12814423843789946</v>
      </c>
      <c r="AQ63" s="11">
        <f t="shared" si="29"/>
        <v>0.23201891265020344</v>
      </c>
      <c r="AR63" s="26">
        <v>1</v>
      </c>
      <c r="AS63" s="17">
        <v>976.3</v>
      </c>
      <c r="AT63" s="17">
        <v>0.51</v>
      </c>
      <c r="AU63" s="17">
        <v>0.51</v>
      </c>
      <c r="AV63" s="10">
        <f t="shared" si="30"/>
        <v>5.221076770304256E-2</v>
      </c>
      <c r="AW63" s="11">
        <f t="shared" si="31"/>
        <v>0.47530960640387798</v>
      </c>
      <c r="AX63" s="20">
        <v>7.04325E-4</v>
      </c>
      <c r="AY63" s="21">
        <v>2.19416E-4</v>
      </c>
      <c r="AZ63" s="20">
        <v>1.2333200000000001E-2</v>
      </c>
      <c r="BA63" s="21">
        <v>3.5665700000000002E-4</v>
      </c>
      <c r="BB63" s="67">
        <v>5.3999999999999999E-2</v>
      </c>
      <c r="BC63" s="37">
        <v>1.67E-2</v>
      </c>
    </row>
    <row r="64" spans="1:55" x14ac:dyDescent="0.35">
      <c r="A64" s="12" t="s">
        <v>84</v>
      </c>
      <c r="B64" s="26">
        <v>6</v>
      </c>
      <c r="C64" s="10">
        <v>2887.8</v>
      </c>
      <c r="D64" s="17">
        <v>226.67</v>
      </c>
      <c r="E64" s="17">
        <v>131.32</v>
      </c>
      <c r="F64" s="53">
        <f t="shared" si="16"/>
        <v>21.435800332995981</v>
      </c>
      <c r="G64" s="11">
        <f t="shared" si="17"/>
        <v>2.5291913423919781E-147</v>
      </c>
      <c r="H64" s="26">
        <v>30</v>
      </c>
      <c r="I64" s="17">
        <v>3182.5</v>
      </c>
      <c r="J64" s="17">
        <v>53.14</v>
      </c>
      <c r="K64" s="17">
        <v>47.75</v>
      </c>
      <c r="L64" s="59">
        <f t="shared" si="18"/>
        <v>31.04008667388949</v>
      </c>
      <c r="M64" s="11">
        <f t="shared" si="19"/>
        <v>9.5795329181453688E-231</v>
      </c>
      <c r="N64" s="26">
        <v>13</v>
      </c>
      <c r="O64" s="10">
        <v>3120.8</v>
      </c>
      <c r="P64" s="17">
        <v>1.4</v>
      </c>
      <c r="Q64" s="17">
        <v>1.43</v>
      </c>
      <c r="R64" s="10">
        <f t="shared" si="20"/>
        <v>0.59215325270196573</v>
      </c>
      <c r="S64" s="11">
        <f t="shared" si="21"/>
        <v>0.13713656864564508</v>
      </c>
      <c r="T64" s="26">
        <v>175</v>
      </c>
      <c r="U64" s="17">
        <v>3270</v>
      </c>
      <c r="V64" s="17">
        <v>1.05</v>
      </c>
      <c r="W64" s="17">
        <v>1.05</v>
      </c>
      <c r="X64" s="10">
        <f t="shared" si="22"/>
        <v>5.3203040173724236</v>
      </c>
      <c r="Y64" s="11">
        <f t="shared" si="23"/>
        <v>0.31540058157860823</v>
      </c>
      <c r="Z64" s="26">
        <v>382</v>
      </c>
      <c r="AA64" s="10">
        <v>3185.7</v>
      </c>
      <c r="AB64" s="17">
        <v>0.95</v>
      </c>
      <c r="AC64" s="17">
        <v>0.94</v>
      </c>
      <c r="AD64" s="10">
        <f t="shared" si="24"/>
        <v>10.129824699981393</v>
      </c>
      <c r="AE64" s="11">
        <f t="shared" si="25"/>
        <v>0.78268005471548752</v>
      </c>
      <c r="AF64" s="26">
        <v>3</v>
      </c>
      <c r="AG64" s="17">
        <v>1124.7</v>
      </c>
      <c r="AH64" s="17">
        <v>2.57</v>
      </c>
      <c r="AI64" s="17">
        <v>1.57</v>
      </c>
      <c r="AJ64" s="10">
        <f t="shared" si="26"/>
        <v>0.41703190161234138</v>
      </c>
      <c r="AK64" s="11">
        <f t="shared" si="27"/>
        <v>0.19494419647964137</v>
      </c>
      <c r="AL64" s="26">
        <v>1</v>
      </c>
      <c r="AM64" s="17">
        <v>1176.3</v>
      </c>
      <c r="AN64" s="17">
        <v>3.95</v>
      </c>
      <c r="AO64" s="17">
        <v>4.59</v>
      </c>
      <c r="AP64" s="47">
        <f t="shared" si="28"/>
        <v>0.38868988644158442</v>
      </c>
      <c r="AQ64" s="11">
        <f t="shared" si="29"/>
        <v>3.2363849789562471E-2</v>
      </c>
      <c r="AR64" s="26">
        <v>1</v>
      </c>
      <c r="AS64" s="17">
        <v>1082.8</v>
      </c>
      <c r="AT64" s="17">
        <v>6.92</v>
      </c>
      <c r="AU64" s="17">
        <v>6.92</v>
      </c>
      <c r="AV64" s="47">
        <f t="shared" si="30"/>
        <v>0.63502551114046346</v>
      </c>
      <c r="AW64" s="11">
        <f t="shared" si="31"/>
        <v>8.6447797147024604E-3</v>
      </c>
      <c r="AX64" s="20">
        <v>1.4648E-3</v>
      </c>
      <c r="AY64" s="21">
        <v>1.9147700000000001E-4</v>
      </c>
      <c r="AZ64" s="20">
        <v>8.3422400000000008E-3</v>
      </c>
      <c r="BA64" s="21">
        <v>2.4356900000000001E-4</v>
      </c>
      <c r="BB64" s="68">
        <v>0.14940000000000001</v>
      </c>
      <c r="BC64" s="37">
        <v>1.84E-2</v>
      </c>
    </row>
    <row r="65" spans="1:55" x14ac:dyDescent="0.35">
      <c r="A65" s="12" t="s">
        <v>85</v>
      </c>
      <c r="B65" s="26">
        <v>6</v>
      </c>
      <c r="C65" s="10">
        <v>2961.8</v>
      </c>
      <c r="D65" s="17">
        <v>798.49</v>
      </c>
      <c r="E65" s="17">
        <v>180.72</v>
      </c>
      <c r="F65" s="54">
        <f t="shared" si="16"/>
        <v>26.799007444168733</v>
      </c>
      <c r="G65" s="11">
        <f t="shared" si="17"/>
        <v>1.859933527246473E-196</v>
      </c>
      <c r="H65" s="26">
        <v>30</v>
      </c>
      <c r="I65" s="17">
        <v>3194.7</v>
      </c>
      <c r="J65" s="17">
        <v>60.84</v>
      </c>
      <c r="K65" s="17">
        <v>52.83</v>
      </c>
      <c r="L65" s="59">
        <f t="shared" si="18"/>
        <v>33.159678634195323</v>
      </c>
      <c r="M65" s="11">
        <f t="shared" si="19"/>
        <v>5.8562424680963771E-253</v>
      </c>
      <c r="N65" s="26">
        <v>13</v>
      </c>
      <c r="O65" s="10">
        <v>3058.1</v>
      </c>
      <c r="P65" s="17">
        <v>1.79</v>
      </c>
      <c r="Q65" s="17">
        <v>1.81</v>
      </c>
      <c r="R65" s="47">
        <f t="shared" si="20"/>
        <v>0.76355694875763769</v>
      </c>
      <c r="S65" s="11">
        <f t="shared" si="21"/>
        <v>3.6242464710986723E-2</v>
      </c>
      <c r="T65" s="26">
        <v>175</v>
      </c>
      <c r="U65" s="17">
        <v>3314</v>
      </c>
      <c r="V65" s="17">
        <v>0.97</v>
      </c>
      <c r="W65" s="17">
        <v>1</v>
      </c>
      <c r="X65" s="10">
        <f t="shared" si="22"/>
        <v>5.0157638291774216</v>
      </c>
      <c r="Y65" s="11">
        <f t="shared" si="23"/>
        <v>0.48687469441441278</v>
      </c>
      <c r="Z65" s="26">
        <v>382</v>
      </c>
      <c r="AA65" s="10">
        <v>3247.4</v>
      </c>
      <c r="AB65" s="17">
        <v>1.1499999999999999</v>
      </c>
      <c r="AC65" s="17">
        <v>1.1499999999999999</v>
      </c>
      <c r="AD65" s="51">
        <f t="shared" si="24"/>
        <v>11.915805462880069</v>
      </c>
      <c r="AE65" s="11">
        <f t="shared" si="25"/>
        <v>3.0008091170722291E-2</v>
      </c>
      <c r="AF65" s="26">
        <v>3</v>
      </c>
      <c r="AG65" s="17">
        <v>1119.0999999999999</v>
      </c>
      <c r="AH65" s="17">
        <v>0.94</v>
      </c>
      <c r="AI65" s="17">
        <v>0.91</v>
      </c>
      <c r="AJ65" s="10">
        <f t="shared" si="26"/>
        <v>0.24335237959405287</v>
      </c>
      <c r="AK65" s="11">
        <f t="shared" si="27"/>
        <v>0.43550798105088484</v>
      </c>
      <c r="AL65" s="26">
        <v>1</v>
      </c>
      <c r="AM65" s="17">
        <v>1173.7</v>
      </c>
      <c r="AN65" s="17">
        <v>1.02</v>
      </c>
      <c r="AO65" s="17">
        <v>1.1100000000000001</v>
      </c>
      <c r="AP65" s="10">
        <f t="shared" si="28"/>
        <v>9.4483363267250375E-2</v>
      </c>
      <c r="AQ65" s="11">
        <f t="shared" si="29"/>
        <v>0.29229891717772127</v>
      </c>
      <c r="AR65" s="26">
        <v>1</v>
      </c>
      <c r="AS65" s="17">
        <v>1051</v>
      </c>
      <c r="AT65" s="17">
        <v>0.52</v>
      </c>
      <c r="AU65" s="17">
        <v>0.52</v>
      </c>
      <c r="AV65" s="10">
        <f t="shared" si="30"/>
        <v>4.9452221545953634E-2</v>
      </c>
      <c r="AW65" s="11">
        <f t="shared" si="31"/>
        <v>0.47100205301714471</v>
      </c>
      <c r="AX65" s="20">
        <v>1.63601E-3</v>
      </c>
      <c r="AY65" s="21">
        <v>3.2525000000000002E-4</v>
      </c>
      <c r="AZ65" s="20">
        <v>1.70131E-2</v>
      </c>
      <c r="BA65" s="21">
        <v>4.9085700000000003E-4</v>
      </c>
      <c r="BB65" s="67">
        <v>8.77E-2</v>
      </c>
      <c r="BC65" s="37">
        <v>1.7000000000000001E-2</v>
      </c>
    </row>
    <row r="66" spans="1:55" ht="15" thickBot="1" x14ac:dyDescent="0.4">
      <c r="A66" s="31" t="s">
        <v>86</v>
      </c>
      <c r="B66" s="5">
        <v>6</v>
      </c>
      <c r="C66" s="7">
        <v>2965</v>
      </c>
      <c r="D66" s="6">
        <v>222.34</v>
      </c>
      <c r="E66" s="6">
        <v>45.3</v>
      </c>
      <c r="F66" s="61">
        <f t="shared" si="16"/>
        <v>8.3971824023727155</v>
      </c>
      <c r="G66" s="8">
        <f t="shared" si="17"/>
        <v>2.6689202221501349E-53</v>
      </c>
      <c r="H66" s="5">
        <v>30</v>
      </c>
      <c r="I66" s="6">
        <v>3194.6</v>
      </c>
      <c r="J66" s="6">
        <v>23</v>
      </c>
      <c r="K66" s="6">
        <v>20.34</v>
      </c>
      <c r="L66" s="65">
        <f t="shared" si="18"/>
        <v>16.037636669470146</v>
      </c>
      <c r="M66" s="8">
        <f t="shared" si="19"/>
        <v>3.7142065010708471E-99</v>
      </c>
      <c r="N66" s="5">
        <v>13</v>
      </c>
      <c r="O66" s="7">
        <v>2968.6</v>
      </c>
      <c r="P66" s="6">
        <v>1.79</v>
      </c>
      <c r="Q66" s="6">
        <v>1.73</v>
      </c>
      <c r="R66" s="48">
        <f t="shared" si="20"/>
        <v>0.75189980909968757</v>
      </c>
      <c r="S66" s="8">
        <f t="shared" si="21"/>
        <v>4.8815417173545796E-2</v>
      </c>
      <c r="T66" s="5">
        <v>175</v>
      </c>
      <c r="U66" s="6">
        <v>3328.8</v>
      </c>
      <c r="V66" s="6">
        <v>0.92</v>
      </c>
      <c r="W66" s="6">
        <v>0.98</v>
      </c>
      <c r="X66" s="7">
        <f t="shared" si="22"/>
        <v>4.8995800359969088</v>
      </c>
      <c r="Y66" s="8">
        <f t="shared" si="23"/>
        <v>0.5598733365741021</v>
      </c>
      <c r="Z66" s="5">
        <v>382</v>
      </c>
      <c r="AA66" s="7">
        <v>3267.8</v>
      </c>
      <c r="AB66" s="6">
        <v>1.01</v>
      </c>
      <c r="AC66" s="6">
        <v>1</v>
      </c>
      <c r="AD66" s="7">
        <f t="shared" si="24"/>
        <v>10.466326922023129</v>
      </c>
      <c r="AE66" s="8">
        <f t="shared" si="25"/>
        <v>0.49195917172607084</v>
      </c>
      <c r="AF66" s="5">
        <v>3</v>
      </c>
      <c r="AG66" s="6">
        <v>1068</v>
      </c>
      <c r="AH66" s="6">
        <v>0.24</v>
      </c>
      <c r="AI66" s="6">
        <v>0.24</v>
      </c>
      <c r="AJ66" s="7">
        <f t="shared" si="26"/>
        <v>6.7370312149117595E-2</v>
      </c>
      <c r="AK66" s="8">
        <f t="shared" si="27"/>
        <v>0.86846771406576884</v>
      </c>
      <c r="AL66" s="5">
        <v>1</v>
      </c>
      <c r="AM66" s="6">
        <v>1122.8</v>
      </c>
      <c r="AN66" s="6">
        <v>0.02</v>
      </c>
      <c r="AO66" s="6">
        <v>0.03</v>
      </c>
      <c r="AP66" s="7">
        <f t="shared" si="28"/>
        <v>2.6718203111730787E-3</v>
      </c>
      <c r="AQ66" s="8">
        <f t="shared" si="29"/>
        <v>0.86252147086580278</v>
      </c>
      <c r="AR66" s="5">
        <v>1</v>
      </c>
      <c r="AS66" s="6">
        <v>982.1</v>
      </c>
      <c r="AT66" s="6">
        <v>0.09</v>
      </c>
      <c r="AU66" s="6">
        <v>0.09</v>
      </c>
      <c r="AV66" s="7">
        <f t="shared" si="30"/>
        <v>9.1631965302152452E-3</v>
      </c>
      <c r="AW66" s="8">
        <f t="shared" si="31"/>
        <v>0.76424064685599791</v>
      </c>
      <c r="AX66" s="22">
        <v>1.3860000000000001E-3</v>
      </c>
      <c r="AY66" s="23">
        <v>4.52941E-4</v>
      </c>
      <c r="AZ66" s="22">
        <v>2.58555E-2</v>
      </c>
      <c r="BA66" s="23">
        <v>7.4576000000000004E-4</v>
      </c>
      <c r="BB66" s="72">
        <v>5.0900000000000001E-2</v>
      </c>
      <c r="BC66" s="9">
        <v>1.6500000000000001E-2</v>
      </c>
    </row>
    <row r="67" spans="1:55" x14ac:dyDescent="0.35">
      <c r="AK67" s="103"/>
      <c r="AQ67" s="103"/>
      <c r="AW67" s="103"/>
    </row>
  </sheetData>
  <mergeCells count="12">
    <mergeCell ref="AX1:AY1"/>
    <mergeCell ref="AZ1:BA1"/>
    <mergeCell ref="BB1:BC1"/>
    <mergeCell ref="N1:S1"/>
    <mergeCell ref="T1:Y1"/>
    <mergeCell ref="Z1:AE1"/>
    <mergeCell ref="AR1:AW1"/>
    <mergeCell ref="A1:A2"/>
    <mergeCell ref="B1:G1"/>
    <mergeCell ref="H1:M1"/>
    <mergeCell ref="AF1:AK1"/>
    <mergeCell ref="AL1:AQ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12bbd033-7c10-4bc6-94c7-41b14f0b8859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6FDB9C4EA81E458B8F4B274636BD77" ma:contentTypeVersion="31" ma:contentTypeDescription="Create a new document." ma:contentTypeScope="" ma:versionID="aad84ef250c03dea6a508c9de10d7fc6">
  <xsd:schema xmlns:xsd="http://www.w3.org/2001/XMLSchema" xmlns:xs="http://www.w3.org/2001/XMLSchema" xmlns:p="http://schemas.microsoft.com/office/2006/metadata/properties" xmlns:ns3="7eac3473-afb6-4782-ba55-074fa82562bd" xmlns:ns4="573f3517-594b-4fc8-a35d-789c499cfb99" xmlns:ns5="237dc1c9-e814-498f-b4e5-2a5e47953cb7" targetNamespace="http://schemas.microsoft.com/office/2006/metadata/properties" ma:root="true" ma:fieldsID="11fc21e99a221bd187dd6b254f768f4f" ns3:_="" ns4:_="" ns5:_="">
    <xsd:import namespace="7eac3473-afb6-4782-ba55-074fa82562bd"/>
    <xsd:import namespace="573f3517-594b-4fc8-a35d-789c499cfb99"/>
    <xsd:import namespace="237dc1c9-e814-498f-b4e5-2a5e47953cb7"/>
    <xsd:element name="properties">
      <xsd:complexType>
        <xsd:sequence>
          <xsd:element name="documentManagement">
            <xsd:complexType>
              <xsd:all>
                <xsd:element ref="ns3:TaxCatchAll" minOccurs="0"/>
                <xsd:element ref="ns3:TaxCatchAllLabel" minOccurs="0"/>
                <xsd:element ref="ns4:SharedWithUsers" minOccurs="0"/>
                <xsd:element ref="ns4:SharedWithDetails" minOccurs="0"/>
                <xsd:element ref="ns4:SharingHintHash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Location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AutoKeyPoints" minOccurs="0"/>
                <xsd:element ref="ns5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c3473-afb6-4782-ba55-074fa82562bd" elementFormDefault="qualified">
    <xsd:import namespace="http://schemas.microsoft.com/office/2006/documentManagement/types"/>
    <xsd:import namespace="http://schemas.microsoft.com/office/infopath/2007/PartnerControls"/>
    <xsd:element name="TaxCatchAll" ma:index="4" nillable="true" ma:displayName="Taxonomy Catch All Column" ma:hidden="true" ma:list="{1b156583-fdc0-4951-978e-93309ee18cc6}" ma:internalName="TaxCatchAll" ma:showField="CatchAllData" ma:web="573f3517-594b-4fc8-a35d-789c499cfb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5" nillable="true" ma:displayName="Taxonomy Catch All Column1" ma:hidden="true" ma:list="{1b156583-fdc0-4951-978e-93309ee18cc6}" ma:internalName="TaxCatchAllLabel" ma:readOnly="true" ma:showField="CatchAllDataLabel" ma:web="573f3517-594b-4fc8-a35d-789c499cfb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3f3517-594b-4fc8-a35d-789c499cfb9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dc1c9-e814-498f-b4e5-2a5e47953c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ac3473-afb6-4782-ba55-074fa82562bd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BFDC4B-0DEF-4288-B49A-79268D7649AC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33DA8B67-3A3E-4F7E-BF2A-6EC7DBF269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ac3473-afb6-4782-ba55-074fa82562bd"/>
    <ds:schemaRef ds:uri="573f3517-594b-4fc8-a35d-789c499cfb99"/>
    <ds:schemaRef ds:uri="237dc1c9-e814-498f-b4e5-2a5e47953c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3D55D1-8AEE-4ECE-AFEB-343FF5C4805C}">
  <ds:schemaRefs>
    <ds:schemaRef ds:uri="http://schemas.microsoft.com/office/2006/metadata/properties"/>
    <ds:schemaRef ds:uri="http://schemas.microsoft.com/office/infopath/2007/PartnerControls"/>
    <ds:schemaRef ds:uri="7eac3473-afb6-4782-ba55-074fa82562bd"/>
  </ds:schemaRefs>
</ds:datastoreItem>
</file>

<file path=customXml/itemProps4.xml><?xml version="1.0" encoding="utf-8"?>
<ds:datastoreItem xmlns:ds="http://schemas.openxmlformats.org/officeDocument/2006/customXml" ds:itemID="{7CBD0F8C-3F11-42F2-A0A0-3D670AD7AE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Supplemental Table 5 - Summary</vt:lpstr>
      <vt:lpstr>Supplemental Table 6 - Details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Hess, Melanie</dc:creator>
  <cp:keywords/>
  <dc:description/>
  <cp:lastModifiedBy>Melanie Hess</cp:lastModifiedBy>
  <cp:revision/>
  <dcterms:created xsi:type="dcterms:W3CDTF">2020-05-21T10:06:54Z</dcterms:created>
  <dcterms:modified xsi:type="dcterms:W3CDTF">2022-09-16T22:40:20Z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0x010100136FDB9C4EA81E458B8F4B274636BD77</vt:lpwstr>
  </property>
</Properties>
</file>