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/>
  <xr:revisionPtr revIDLastSave="0" documentId="13_ncr:1_{5A2EF43D-F789-45ED-B595-F0596A711B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" i="1" l="1"/>
  <c r="D10" i="1"/>
  <c r="D2" i="1"/>
  <c r="D8" i="1"/>
  <c r="D6" i="1"/>
  <c r="D4" i="1"/>
  <c r="D3" i="1"/>
  <c r="D7" i="1"/>
  <c r="D5" i="1" l="1"/>
  <c r="D13" i="1" l="1"/>
  <c r="B14" i="1" l="1"/>
  <c r="B13" i="1"/>
</calcChain>
</file>

<file path=xl/sharedStrings.xml><?xml version="1.0" encoding="utf-8"?>
<sst xmlns="http://schemas.openxmlformats.org/spreadsheetml/2006/main" count="18" uniqueCount="17">
  <si>
    <t>Gleason score</t>
    <phoneticPr fontId="1"/>
  </si>
  <si>
    <t>Time to CRPC (months)</t>
    <phoneticPr fontId="1"/>
  </si>
  <si>
    <t>Initial PSA (ng/mL)</t>
    <phoneticPr fontId="1"/>
  </si>
  <si>
    <t>Age at baseline (years)</t>
  </si>
  <si>
    <t>PSA at baseline (ng/mL)</t>
  </si>
  <si>
    <t>1 year survival probability</t>
    <phoneticPr fontId="1"/>
  </si>
  <si>
    <t>2 year survival probability</t>
    <phoneticPr fontId="1"/>
  </si>
  <si>
    <t>Variables</t>
    <phoneticPr fontId="1"/>
  </si>
  <si>
    <t>Input</t>
    <phoneticPr fontId="1"/>
  </si>
  <si>
    <t>Calculation formula</t>
    <phoneticPr fontId="1"/>
  </si>
  <si>
    <t>Output</t>
    <phoneticPr fontId="1"/>
  </si>
  <si>
    <t>Intial stage (M0=0/M1=1)</t>
    <phoneticPr fontId="1"/>
  </si>
  <si>
    <t>Chemotherapy (No=0/Yes=1)</t>
    <phoneticPr fontId="1"/>
  </si>
  <si>
    <t>LDH at baseline (IU/L)(IFCC)</t>
    <phoneticPr fontId="1"/>
  </si>
  <si>
    <t>ALP at baseline (IU/L)(IFCC)</t>
    <phoneticPr fontId="1"/>
  </si>
  <si>
    <t>Supplementary file 1</t>
  </si>
  <si>
    <t>Excel-based calculator to predict prognosis for 1-year and 2-year survival among men treated with abiraterone acetate and/or enzalutamide for metastatic castration-resistant prostate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</si>
</sst>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_);[Red]\(0.0\)"/>
  </numFmts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Protection="1">
      <protection locked="0"/>
    </xf>
    <xf numFmtId="176" fontId="2" fillId="0" borderId="0" xfId="0" applyNumberFormat="1" applyFont="1" applyProtection="1">
      <protection locked="0"/>
    </xf>
    <xf numFmtId="177" fontId="2" fillId="0" borderId="0" xfId="0" applyNumberFormat="1" applyFont="1" applyProtection="1">
      <protection locked="0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C21" sqref="C21"/>
    </sheetView>
  </sheetViews>
  <sheetFormatPr defaultRowHeight="18.75" x14ac:dyDescent="0.4"/>
  <cols>
    <col min="1" max="1" width="29.25" customWidth="1"/>
    <col min="4" max="4" width="19" bestFit="1" customWidth="1"/>
    <col min="5" max="5" width="52.25" customWidth="1"/>
  </cols>
  <sheetData>
    <row r="1" spans="1:5" x14ac:dyDescent="0.4">
      <c r="A1" t="s">
        <v>7</v>
      </c>
      <c r="B1" t="s">
        <v>8</v>
      </c>
      <c r="D1" t="s">
        <v>9</v>
      </c>
    </row>
    <row r="2" spans="1:5" x14ac:dyDescent="0.4">
      <c r="A2" t="s">
        <v>2</v>
      </c>
      <c r="B2" s="3">
        <v>200</v>
      </c>
      <c r="D2" s="1">
        <f>-0.053803056957926*LN(B2)</f>
        <v>-0.28506567105355246</v>
      </c>
    </row>
    <row r="3" spans="1:5" x14ac:dyDescent="0.4">
      <c r="A3" t="s">
        <v>11</v>
      </c>
      <c r="B3" s="2">
        <v>1</v>
      </c>
      <c r="D3">
        <f>0.232617660987787*B3</f>
        <v>0.23261766098778699</v>
      </c>
    </row>
    <row r="4" spans="1:5" x14ac:dyDescent="0.4">
      <c r="A4" t="s">
        <v>0</v>
      </c>
      <c r="B4" s="2">
        <v>9</v>
      </c>
      <c r="D4">
        <f>-0.0213650418712073*B4</f>
        <v>-0.19228537684086569</v>
      </c>
    </row>
    <row r="5" spans="1:5" x14ac:dyDescent="0.4">
      <c r="A5" t="s">
        <v>1</v>
      </c>
      <c r="B5" s="2">
        <v>6</v>
      </c>
      <c r="D5">
        <f>-0.0855340732399733*LN(B5)</f>
        <v>-0.15325648566936811</v>
      </c>
    </row>
    <row r="6" spans="1:5" x14ac:dyDescent="0.4">
      <c r="A6" t="s">
        <v>12</v>
      </c>
      <c r="B6" s="2">
        <v>1</v>
      </c>
      <c r="D6">
        <f>0.527923125838508*B6</f>
        <v>0.52792312583850798</v>
      </c>
    </row>
    <row r="7" spans="1:5" x14ac:dyDescent="0.4">
      <c r="A7" t="s">
        <v>3</v>
      </c>
      <c r="B7" s="2">
        <v>78</v>
      </c>
      <c r="D7">
        <f>0.01182*B7</f>
        <v>0.92196</v>
      </c>
    </row>
    <row r="8" spans="1:5" x14ac:dyDescent="0.4">
      <c r="A8" t="s">
        <v>4</v>
      </c>
      <c r="B8" s="3">
        <v>5</v>
      </c>
      <c r="D8">
        <f>0.146286383326766*LN(B8)</f>
        <v>0.23543885139896484</v>
      </c>
    </row>
    <row r="9" spans="1:5" x14ac:dyDescent="0.4">
      <c r="A9" t="s">
        <v>14</v>
      </c>
      <c r="B9" s="2">
        <v>100</v>
      </c>
      <c r="D9">
        <f>0.265177952620299*LN((B9-2.959)/0.337)</f>
        <v>1.5016512794853472</v>
      </c>
    </row>
    <row r="10" spans="1:5" x14ac:dyDescent="0.4">
      <c r="A10" t="s">
        <v>13</v>
      </c>
      <c r="B10" s="2">
        <v>300</v>
      </c>
      <c r="D10">
        <f>1.14730030641578*LN(B10)</f>
        <v>6.5439513809020156</v>
      </c>
    </row>
    <row r="12" spans="1:5" x14ac:dyDescent="0.4">
      <c r="B12" t="s">
        <v>10</v>
      </c>
      <c r="D12" t="s">
        <v>9</v>
      </c>
    </row>
    <row r="13" spans="1:5" x14ac:dyDescent="0.4">
      <c r="A13" t="s">
        <v>5</v>
      </c>
      <c r="B13">
        <f>EXP(-0.000032104100556251*EXP(D13))</f>
        <v>0.69564692309035137</v>
      </c>
      <c r="D13">
        <f>SUM(D2,D3,D4,D5,D6,D7,D8,D9,D10)</f>
        <v>9.3329347650488366</v>
      </c>
    </row>
    <row r="14" spans="1:5" x14ac:dyDescent="0.4">
      <c r="A14" t="s">
        <v>6</v>
      </c>
      <c r="B14">
        <f>EXP(-0.0000915264669636689*EXP(D13))</f>
        <v>0.35535470684202131</v>
      </c>
    </row>
    <row r="15" spans="1:5" x14ac:dyDescent="0.4">
      <c r="E15" s="4" t="s">
        <v>15</v>
      </c>
    </row>
    <row r="16" spans="1:5" ht="40.5" x14ac:dyDescent="0.4">
      <c r="E16" s="5" t="s">
        <v>16</v>
      </c>
    </row>
  </sheetData>
  <sheetProtection algorithmName="SHA-512" hashValue="+b3uAT/Vc1E9GKgCvsogNzq6swRX4ydE8b0xzfwtHs1pOHPK5AweTXRRgb6v4SmEgmJH4EITeS/56G20I0C+Ew==" saltValue="O5COtomPitIzeGOLA96kLg==" spinCount="100000" sheet="1" objects="1" scenario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2022-10-04T09:33:05Z</dcterms:modified>
</cp:coreProperties>
</file>