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matth\Desktop\CreationScience\_Articles\CRSQ\primate_baraminology\hh\article\"/>
    </mc:Choice>
  </mc:AlternateContent>
  <xr:revisionPtr revIDLastSave="0" documentId="13_ncr:1_{C13D32A8-F718-4A31-991D-EA6FC75ED604}" xr6:coauthVersionLast="47" xr6:coauthVersionMax="47" xr10:uidLastSave="{00000000-0000-0000-0000-000000000000}"/>
  <bookViews>
    <workbookView xWindow="-120" yWindow="-120" windowWidth="20730" windowHeight="11040" tabRatio="652" xr2:uid="{00000000-000D-0000-FFFF-FFFF00000000}"/>
  </bookViews>
  <sheets>
    <sheet name="PRJEB10957 H. heidelbergensis" sheetId="1" r:id="rId1"/>
    <sheet name="PRJEB10957 SNP hg38 dist." sheetId="3" r:id="rId2"/>
    <sheet name="PRJEB10957 SNP ntal dist." sheetId="4" r:id="rId3"/>
    <sheet name="fastq SNP density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2" i="5" l="1"/>
  <c r="B12" i="5"/>
  <c r="C11" i="5"/>
  <c r="B11" i="5"/>
  <c r="J21" i="4"/>
  <c r="I21" i="4"/>
  <c r="H21" i="4"/>
  <c r="G21" i="4"/>
  <c r="F21" i="4"/>
  <c r="E21" i="4"/>
  <c r="D21" i="4"/>
  <c r="C21" i="4"/>
  <c r="B21" i="4"/>
  <c r="J20" i="4"/>
  <c r="I20" i="4"/>
  <c r="H20" i="4"/>
  <c r="G20" i="4"/>
  <c r="F20" i="4"/>
  <c r="E20" i="4"/>
  <c r="D20" i="4"/>
  <c r="C20" i="4"/>
  <c r="B20" i="4"/>
  <c r="J21" i="3"/>
  <c r="J20" i="3"/>
  <c r="I21" i="3"/>
  <c r="I20" i="3"/>
  <c r="H21" i="3"/>
  <c r="H20" i="3"/>
  <c r="G21" i="3"/>
  <c r="G20" i="3"/>
  <c r="F21" i="3"/>
  <c r="F20" i="3"/>
  <c r="E21" i="3"/>
  <c r="E20" i="3"/>
  <c r="D21" i="3"/>
  <c r="D20" i="3"/>
  <c r="C21" i="3"/>
  <c r="C20" i="3"/>
  <c r="B21" i="3"/>
  <c r="B20" i="3"/>
  <c r="J19" i="4"/>
  <c r="I19" i="4"/>
  <c r="H19" i="4"/>
  <c r="G19" i="4"/>
  <c r="F19" i="4"/>
  <c r="E19" i="4"/>
  <c r="D19" i="4"/>
  <c r="C19" i="4"/>
  <c r="B19" i="4"/>
  <c r="J18" i="4"/>
  <c r="I18" i="4"/>
  <c r="H18" i="4"/>
  <c r="G18" i="4"/>
  <c r="F18" i="4"/>
  <c r="E18" i="4"/>
  <c r="D18" i="4"/>
  <c r="C18" i="4"/>
  <c r="B18" i="4"/>
  <c r="J18" i="3"/>
  <c r="I18" i="3"/>
  <c r="H18" i="3"/>
  <c r="G18" i="3"/>
  <c r="F18" i="3"/>
  <c r="E18" i="3"/>
  <c r="D18" i="3"/>
  <c r="C18" i="3"/>
  <c r="B18" i="3"/>
  <c r="J19" i="3"/>
  <c r="I19" i="3"/>
  <c r="H19" i="3"/>
  <c r="G19" i="3"/>
  <c r="F19" i="3"/>
  <c r="E19" i="3"/>
  <c r="D19" i="3"/>
  <c r="C19" i="3"/>
  <c r="B19" i="3"/>
  <c r="I16" i="4"/>
  <c r="H16" i="4"/>
  <c r="I15" i="4"/>
  <c r="J14" i="4"/>
  <c r="J17" i="4" s="1"/>
  <c r="I14" i="4"/>
  <c r="I17" i="4" s="1"/>
  <c r="H14" i="4"/>
  <c r="H17" i="4" s="1"/>
  <c r="G14" i="4"/>
  <c r="G17" i="4" s="1"/>
  <c r="F14" i="4"/>
  <c r="F17" i="4" s="1"/>
  <c r="E14" i="4"/>
  <c r="E16" i="4" s="1"/>
  <c r="D14" i="4"/>
  <c r="D16" i="4" s="1"/>
  <c r="C14" i="4"/>
  <c r="C17" i="4" s="1"/>
  <c r="B14" i="4"/>
  <c r="B17" i="4" s="1"/>
  <c r="J14" i="3"/>
  <c r="J16" i="3" s="1"/>
  <c r="I14" i="3"/>
  <c r="I16" i="3" s="1"/>
  <c r="H14" i="3"/>
  <c r="H16" i="3" s="1"/>
  <c r="G14" i="3"/>
  <c r="G16" i="3" s="1"/>
  <c r="F14" i="3"/>
  <c r="F16" i="3" s="1"/>
  <c r="E14" i="3"/>
  <c r="E16" i="3" s="1"/>
  <c r="D14" i="3"/>
  <c r="D16" i="3" s="1"/>
  <c r="C14" i="3"/>
  <c r="C16" i="3" s="1"/>
  <c r="B14" i="3"/>
  <c r="B16" i="3" s="1"/>
  <c r="H6" i="1"/>
  <c r="B17" i="3" l="1"/>
  <c r="H17" i="3"/>
  <c r="H15" i="3"/>
  <c r="B15" i="3"/>
  <c r="I17" i="3"/>
  <c r="I15" i="3"/>
  <c r="J17" i="3"/>
  <c r="J15" i="3"/>
  <c r="C17" i="3"/>
  <c r="C15" i="3"/>
  <c r="D17" i="3"/>
  <c r="D15" i="3"/>
  <c r="E17" i="3"/>
  <c r="E15" i="3"/>
  <c r="F17" i="3"/>
  <c r="F15" i="3"/>
  <c r="G17" i="3"/>
  <c r="G15" i="3"/>
  <c r="B15" i="4"/>
  <c r="J15" i="4"/>
  <c r="C15" i="4"/>
  <c r="B16" i="4"/>
  <c r="J16" i="4"/>
  <c r="D15" i="4"/>
  <c r="C16" i="4"/>
  <c r="D17" i="4"/>
  <c r="E17" i="4"/>
  <c r="E15" i="4"/>
  <c r="F15" i="4"/>
  <c r="G15" i="4"/>
  <c r="F16" i="4"/>
  <c r="H15" i="4"/>
  <c r="G16" i="4"/>
  <c r="K13" i="1"/>
  <c r="K12" i="1"/>
  <c r="L11" i="1"/>
  <c r="J11" i="1"/>
  <c r="H11" i="1"/>
  <c r="M11" i="1" s="1"/>
  <c r="L10" i="1"/>
  <c r="J10" i="1"/>
  <c r="H10" i="1"/>
  <c r="L9" i="1"/>
  <c r="J9" i="1"/>
  <c r="H9" i="1"/>
  <c r="L8" i="1"/>
  <c r="J8" i="1"/>
  <c r="H8" i="1"/>
  <c r="L7" i="1"/>
  <c r="J7" i="1"/>
  <c r="H7" i="1"/>
  <c r="L6" i="1"/>
  <c r="M6" i="1" s="1"/>
  <c r="J6" i="1"/>
  <c r="L5" i="1"/>
  <c r="J5" i="1"/>
  <c r="H5" i="1"/>
  <c r="L4" i="1"/>
  <c r="J4" i="1"/>
  <c r="H4" i="1"/>
  <c r="L3" i="1"/>
  <c r="J3" i="1"/>
  <c r="H3" i="1"/>
  <c r="M3" i="1" s="1"/>
  <c r="O10" i="1" l="1"/>
  <c r="N10" i="1"/>
  <c r="M5" i="1"/>
  <c r="M8" i="1"/>
  <c r="O5" i="1"/>
  <c r="N5" i="1"/>
  <c r="N8" i="1"/>
  <c r="O8" i="1"/>
  <c r="O11" i="1"/>
  <c r="N11" i="1"/>
  <c r="O3" i="1"/>
  <c r="N3" i="1"/>
  <c r="N6" i="1"/>
  <c r="O6" i="1"/>
  <c r="M9" i="1"/>
  <c r="N9" i="1"/>
  <c r="O9" i="1"/>
  <c r="M4" i="1"/>
  <c r="M7" i="1"/>
  <c r="M13" i="1" s="1"/>
  <c r="N4" i="1"/>
  <c r="O4" i="1"/>
  <c r="O7" i="1"/>
  <c r="N7" i="1"/>
  <c r="M10" i="1"/>
  <c r="L13" i="1"/>
  <c r="L12" i="1"/>
  <c r="C13" i="1"/>
  <c r="C12" i="1"/>
  <c r="F13" i="1"/>
  <c r="F12" i="1"/>
  <c r="J13" i="1"/>
  <c r="I13" i="1"/>
  <c r="H13" i="1"/>
  <c r="G13" i="1"/>
  <c r="J12" i="1"/>
  <c r="I12" i="1"/>
  <c r="H12" i="1"/>
  <c r="G12" i="1"/>
  <c r="E13" i="1"/>
  <c r="E12" i="1"/>
  <c r="D13" i="1"/>
  <c r="D12" i="1"/>
  <c r="N12" i="1" l="1"/>
  <c r="N13" i="1"/>
  <c r="O12" i="1"/>
  <c r="O13" i="1"/>
  <c r="M12" i="1"/>
</calcChain>
</file>

<file path=xl/sharedStrings.xml><?xml version="1.0" encoding="utf-8"?>
<sst xmlns="http://schemas.openxmlformats.org/spreadsheetml/2006/main" count="110" uniqueCount="53">
  <si>
    <t>SRR id</t>
  </si>
  <si>
    <t>ERR995357</t>
  </si>
  <si>
    <t>ERR995358</t>
  </si>
  <si>
    <t>ERR995359</t>
  </si>
  <si>
    <t>ERR995360</t>
  </si>
  <si>
    <t>ERR995361</t>
  </si>
  <si>
    <t>ERR995362</t>
  </si>
  <si>
    <t>ERR995363</t>
  </si>
  <si>
    <t>ERR995364</t>
  </si>
  <si>
    <t>ERR995365</t>
  </si>
  <si>
    <t>pt6/hg38</t>
  </si>
  <si>
    <t>no. reads</t>
  </si>
  <si>
    <t>mincov=5; p-value=0.01</t>
  </si>
  <si>
    <t>% aln hg38</t>
  </si>
  <si>
    <t>% aln pt6</t>
  </si>
  <si>
    <t>% aln ntal</t>
  </si>
  <si>
    <t>pt6/ntal</t>
  </si>
  <si>
    <t>hg38/ntal</t>
  </si>
  <si>
    <t>mean</t>
  </si>
  <si>
    <t>sd. dev.</t>
  </si>
  <si>
    <t>hg38 variants</t>
  </si>
  <si>
    <t>pt6 variants</t>
  </si>
  <si>
    <t>hg38 var. density</t>
  </si>
  <si>
    <t>pt6 var. density</t>
  </si>
  <si>
    <t>ntal variants</t>
  </si>
  <si>
    <t>ntal var. density</t>
  </si>
  <si>
    <t>sequencing strategy</t>
  </si>
  <si>
    <t>other</t>
  </si>
  <si>
    <t>WGS</t>
  </si>
  <si>
    <t>SNP</t>
  </si>
  <si>
    <t>A&gt;C</t>
  </si>
  <si>
    <t>A&gt;G</t>
  </si>
  <si>
    <t>A&gt;T</t>
  </si>
  <si>
    <t>C&gt;A</t>
  </si>
  <si>
    <t>C&gt;G</t>
  </si>
  <si>
    <t>C&gt;T</t>
  </si>
  <si>
    <t>G&gt;A</t>
  </si>
  <si>
    <t>G&gt;C</t>
  </si>
  <si>
    <t>G&gt;T</t>
  </si>
  <si>
    <t>T&gt;A</t>
  </si>
  <si>
    <t>T&gt;C</t>
  </si>
  <si>
    <t>T&gt;G</t>
  </si>
  <si>
    <t>total</t>
  </si>
  <si>
    <t>mean % (nonC&gt;T/G&gt;A)</t>
  </si>
  <si>
    <t>C&gt;T%</t>
  </si>
  <si>
    <t>G&gt;A%</t>
  </si>
  <si>
    <t>sd (nonC&gt;T/G&gt;A)</t>
  </si>
  <si>
    <t>mean (nonC&gt;T/G&gt;A)</t>
  </si>
  <si>
    <t>z (C&gt;T)</t>
  </si>
  <si>
    <t>z (G&gt;A)</t>
  </si>
  <si>
    <t>hg38%</t>
  </si>
  <si>
    <t>pt6%</t>
  </si>
  <si>
    <t>stdev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</si>
</sst>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3" borderId="0" xfId="0" applyFont="1" applyFill="1"/>
    <xf numFmtId="0" fontId="3" fillId="0" borderId="0" xfId="0" applyFont="1"/>
    <xf numFmtId="0" fontId="3" fillId="3" borderId="0" xfId="0" applyFont="1" applyFill="1"/>
    <xf numFmtId="165" fontId="0" fillId="0" borderId="0" xfId="0" applyNumberFormat="1"/>
    <xf numFmtId="0" fontId="3" fillId="0" borderId="1" xfId="0" applyFont="1" applyBorder="1"/>
    <xf numFmtId="0" fontId="0" fillId="0" borderId="1" xfId="0" applyBorder="1"/>
    <xf numFmtId="0" fontId="1" fillId="4" borderId="0" xfId="0" applyFont="1" applyFill="1"/>
    <xf numFmtId="0" fontId="1" fillId="5" borderId="0" xfId="0" applyFont="1" applyFill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workbookViewId="0"/>
  </sheetViews>
  <sheetFormatPr defaultRowHeight="15" x14ac:dyDescent="0.25"/>
  <cols>
    <col min="1" max="1" width="10.28515625" bestFit="1" customWidth="1"/>
    <col min="2" max="2" width="19" bestFit="1" customWidth="1"/>
    <col min="3" max="3" width="10.5703125" bestFit="1" customWidth="1"/>
    <col min="4" max="4" width="10.28515625" customWidth="1"/>
    <col min="5" max="5" width="9.5703125" bestFit="1" customWidth="1"/>
    <col min="6" max="6" width="9" bestFit="1" customWidth="1"/>
    <col min="7" max="7" width="12.5703125" bestFit="1" customWidth="1"/>
    <col min="8" max="8" width="16" bestFit="1" customWidth="1"/>
    <col min="9" max="9" width="11.85546875" bestFit="1" customWidth="1"/>
    <col min="10" max="10" width="15.28515625" bestFit="1" customWidth="1"/>
    <col min="11" max="11" width="11.28515625" bestFit="1" customWidth="1"/>
    <col min="12" max="12" width="14.7109375" bestFit="1" customWidth="1"/>
    <col min="13" max="13" width="8.85546875" bestFit="1" customWidth="1"/>
    <col min="14" max="14" width="8.140625" bestFit="1" customWidth="1"/>
    <col min="15" max="15" width="9.42578125" bestFit="1" customWidth="1"/>
  </cols>
  <sheetData>
    <row r="1" spans="1:15" x14ac:dyDescent="0.25">
      <c r="G1" s="11" t="s">
        <v>12</v>
      </c>
      <c r="H1" s="11"/>
      <c r="I1" s="11"/>
      <c r="J1" s="11"/>
      <c r="K1" s="11"/>
      <c r="L1" s="11"/>
      <c r="M1" s="11"/>
      <c r="N1" s="11"/>
      <c r="O1" s="11"/>
    </row>
    <row r="2" spans="1:15" x14ac:dyDescent="0.25">
      <c r="A2" s="3" t="s">
        <v>0</v>
      </c>
      <c r="B2" s="3" t="s">
        <v>26</v>
      </c>
      <c r="C2" s="3" t="s">
        <v>11</v>
      </c>
      <c r="D2" s="9" t="s">
        <v>13</v>
      </c>
      <c r="E2" s="9" t="s">
        <v>15</v>
      </c>
      <c r="F2" s="9" t="s">
        <v>14</v>
      </c>
      <c r="G2" s="3" t="s">
        <v>20</v>
      </c>
      <c r="H2" s="3" t="s">
        <v>22</v>
      </c>
      <c r="I2" s="9" t="s">
        <v>24</v>
      </c>
      <c r="J2" s="9" t="s">
        <v>25</v>
      </c>
      <c r="K2" s="3" t="s">
        <v>21</v>
      </c>
      <c r="L2" s="3" t="s">
        <v>23</v>
      </c>
      <c r="M2" s="10" t="s">
        <v>10</v>
      </c>
      <c r="N2" s="10" t="s">
        <v>16</v>
      </c>
      <c r="O2" s="10" t="s">
        <v>17</v>
      </c>
    </row>
    <row r="3" spans="1:15" x14ac:dyDescent="0.25">
      <c r="A3" t="s">
        <v>1</v>
      </c>
      <c r="B3" t="s">
        <v>27</v>
      </c>
      <c r="C3">
        <v>155538</v>
      </c>
      <c r="D3">
        <v>0.88400000000000001</v>
      </c>
      <c r="E3">
        <v>0.877</v>
      </c>
      <c r="F3">
        <v>0.81399999999999995</v>
      </c>
      <c r="G3">
        <v>12730</v>
      </c>
      <c r="H3" s="2">
        <f t="shared" ref="H3:H11" si="0">C3/G3</f>
        <v>12.218224666142969</v>
      </c>
      <c r="I3">
        <v>13316</v>
      </c>
      <c r="J3" s="2">
        <f t="shared" ref="J3:J11" si="1">C3/I3</f>
        <v>11.680534695103635</v>
      </c>
      <c r="K3">
        <v>32371</v>
      </c>
      <c r="L3" s="2">
        <f t="shared" ref="L3:L11" si="2">C3/K3</f>
        <v>4.8048561984492295</v>
      </c>
      <c r="M3" s="2">
        <f>H3/L3</f>
        <v>2.542890809112333</v>
      </c>
      <c r="N3" s="2">
        <f>J3/L3</f>
        <v>2.4309852808651247</v>
      </c>
      <c r="O3" s="2">
        <f>J3/H3</f>
        <v>0.95599279062781617</v>
      </c>
    </row>
    <row r="4" spans="1:15" x14ac:dyDescent="0.25">
      <c r="A4" t="s">
        <v>2</v>
      </c>
      <c r="B4" t="s">
        <v>27</v>
      </c>
      <c r="C4">
        <v>726377</v>
      </c>
      <c r="D4">
        <v>0.96699999999999997</v>
      </c>
      <c r="E4">
        <v>0.95699999999999996</v>
      </c>
      <c r="F4">
        <v>0.878</v>
      </c>
      <c r="G4">
        <v>100009</v>
      </c>
      <c r="H4" s="2">
        <f t="shared" si="0"/>
        <v>7.2631163195312425</v>
      </c>
      <c r="I4">
        <v>102639</v>
      </c>
      <c r="J4" s="2">
        <f t="shared" si="1"/>
        <v>7.0770077650795509</v>
      </c>
      <c r="K4">
        <v>186242</v>
      </c>
      <c r="L4" s="2">
        <f t="shared" si="2"/>
        <v>3.9001782626904782</v>
      </c>
      <c r="M4" s="2">
        <f t="shared" ref="M4:M11" si="3">H4/L4</f>
        <v>1.8622523972842444</v>
      </c>
      <c r="N4" s="2">
        <f t="shared" ref="N4:N11" si="4">J4/L4</f>
        <v>1.8145344362279445</v>
      </c>
      <c r="O4" s="2">
        <f>J4/H4</f>
        <v>0.97437621177135392</v>
      </c>
    </row>
    <row r="5" spans="1:15" x14ac:dyDescent="0.25">
      <c r="A5" t="s">
        <v>3</v>
      </c>
      <c r="B5" t="s">
        <v>27</v>
      </c>
      <c r="C5">
        <v>97475</v>
      </c>
      <c r="D5">
        <v>0.97499999999999998</v>
      </c>
      <c r="E5">
        <v>0.96699999999999997</v>
      </c>
      <c r="F5">
        <v>0.92700000000000005</v>
      </c>
      <c r="G5">
        <v>7957</v>
      </c>
      <c r="H5" s="2">
        <f t="shared" si="0"/>
        <v>12.250219932135227</v>
      </c>
      <c r="I5">
        <v>8732</v>
      </c>
      <c r="J5" s="2">
        <f t="shared" si="1"/>
        <v>11.162963811268895</v>
      </c>
      <c r="K5">
        <v>39570</v>
      </c>
      <c r="L5" s="2">
        <f t="shared" si="2"/>
        <v>2.4633560778367452</v>
      </c>
      <c r="M5" s="2">
        <f t="shared" si="3"/>
        <v>4.9729797662435589</v>
      </c>
      <c r="N5" s="2">
        <f t="shared" si="4"/>
        <v>4.5316078790655059</v>
      </c>
      <c r="O5" s="2">
        <f t="shared" ref="O5:O11" si="5">J5/H5</f>
        <v>0.91124599175446619</v>
      </c>
    </row>
    <row r="6" spans="1:15" x14ac:dyDescent="0.25">
      <c r="A6" t="s">
        <v>4</v>
      </c>
      <c r="B6" t="s">
        <v>27</v>
      </c>
      <c r="C6">
        <v>69404</v>
      </c>
      <c r="D6">
        <v>0.94899999999999995</v>
      </c>
      <c r="E6">
        <v>0.93899999999999995</v>
      </c>
      <c r="F6">
        <v>0.87</v>
      </c>
      <c r="G6">
        <v>6480</v>
      </c>
      <c r="H6" s="2">
        <f t="shared" si="0"/>
        <v>10.710493827160494</v>
      </c>
      <c r="I6">
        <v>6697</v>
      </c>
      <c r="J6" s="2">
        <f t="shared" si="1"/>
        <v>10.363446319247425</v>
      </c>
      <c r="K6">
        <v>15582</v>
      </c>
      <c r="L6" s="2">
        <f t="shared" si="2"/>
        <v>4.4541137209600823</v>
      </c>
      <c r="M6" s="2">
        <f t="shared" si="3"/>
        <v>2.4046296296296297</v>
      </c>
      <c r="N6" s="2">
        <f t="shared" si="4"/>
        <v>2.3267134537852772</v>
      </c>
      <c r="O6" s="2">
        <f t="shared" si="5"/>
        <v>0.96759743168582946</v>
      </c>
    </row>
    <row r="7" spans="1:15" x14ac:dyDescent="0.25">
      <c r="A7" t="s">
        <v>5</v>
      </c>
      <c r="B7" t="s">
        <v>28</v>
      </c>
      <c r="C7">
        <v>234557</v>
      </c>
      <c r="D7">
        <v>0.96799999999999997</v>
      </c>
      <c r="E7">
        <v>0.95899999999999996</v>
      </c>
      <c r="F7">
        <v>0.88300000000000001</v>
      </c>
      <c r="G7">
        <v>19904</v>
      </c>
      <c r="H7" s="2">
        <f t="shared" si="0"/>
        <v>11.784415192926046</v>
      </c>
      <c r="I7">
        <v>20620</v>
      </c>
      <c r="J7" s="2">
        <f t="shared" si="1"/>
        <v>11.375218234723569</v>
      </c>
      <c r="K7">
        <v>47950</v>
      </c>
      <c r="L7" s="2">
        <f t="shared" si="2"/>
        <v>4.8916996871741398</v>
      </c>
      <c r="M7" s="2">
        <f t="shared" si="3"/>
        <v>2.4090635048231515</v>
      </c>
      <c r="N7" s="2">
        <f t="shared" si="4"/>
        <v>2.3254122211445196</v>
      </c>
      <c r="O7" s="2">
        <f t="shared" si="5"/>
        <v>0.96527643064985436</v>
      </c>
    </row>
    <row r="8" spans="1:15" x14ac:dyDescent="0.25">
      <c r="A8" t="s">
        <v>6</v>
      </c>
      <c r="B8" t="s">
        <v>28</v>
      </c>
      <c r="C8">
        <v>1419</v>
      </c>
      <c r="D8">
        <v>0.98599999999999999</v>
      </c>
      <c r="E8">
        <v>0.97899999999999998</v>
      </c>
      <c r="F8">
        <v>0.56799999999999995</v>
      </c>
      <c r="G8">
        <v>32</v>
      </c>
      <c r="H8" s="2">
        <f t="shared" si="0"/>
        <v>44.34375</v>
      </c>
      <c r="I8">
        <v>34</v>
      </c>
      <c r="J8" s="2">
        <f t="shared" si="1"/>
        <v>41.735294117647058</v>
      </c>
      <c r="K8">
        <v>28</v>
      </c>
      <c r="L8" s="2">
        <f t="shared" si="2"/>
        <v>50.678571428571431</v>
      </c>
      <c r="M8" s="2">
        <f t="shared" si="3"/>
        <v>0.875</v>
      </c>
      <c r="N8" s="2">
        <f t="shared" si="4"/>
        <v>0.82352941176470584</v>
      </c>
      <c r="O8" s="2">
        <f t="shared" si="5"/>
        <v>0.94117647058823528</v>
      </c>
    </row>
    <row r="9" spans="1:15" x14ac:dyDescent="0.25">
      <c r="A9" t="s">
        <v>7</v>
      </c>
      <c r="B9" t="s">
        <v>28</v>
      </c>
      <c r="C9">
        <v>3742</v>
      </c>
      <c r="D9">
        <v>0.997</v>
      </c>
      <c r="E9">
        <v>0.99399999999999999</v>
      </c>
      <c r="F9">
        <v>0.63300000000000001</v>
      </c>
      <c r="G9">
        <v>24</v>
      </c>
      <c r="H9" s="2">
        <f t="shared" si="0"/>
        <v>155.91666666666666</v>
      </c>
      <c r="I9">
        <v>26</v>
      </c>
      <c r="J9" s="2">
        <f t="shared" si="1"/>
        <v>143.92307692307693</v>
      </c>
      <c r="K9">
        <v>64</v>
      </c>
      <c r="L9" s="2">
        <f t="shared" si="2"/>
        <v>58.46875</v>
      </c>
      <c r="M9" s="2">
        <f t="shared" si="3"/>
        <v>2.6666666666666665</v>
      </c>
      <c r="N9" s="2">
        <f t="shared" si="4"/>
        <v>2.4615384615384617</v>
      </c>
      <c r="O9" s="2">
        <f t="shared" si="5"/>
        <v>0.92307692307692324</v>
      </c>
    </row>
    <row r="10" spans="1:15" x14ac:dyDescent="0.25">
      <c r="A10" t="s">
        <v>8</v>
      </c>
      <c r="B10" t="s">
        <v>28</v>
      </c>
      <c r="C10">
        <v>3188</v>
      </c>
      <c r="D10">
        <v>0.97599999999999998</v>
      </c>
      <c r="E10">
        <v>0.97299999999999998</v>
      </c>
      <c r="F10">
        <v>0.57199999999999995</v>
      </c>
      <c r="G10">
        <v>55</v>
      </c>
      <c r="H10" s="2">
        <f t="shared" si="0"/>
        <v>57.963636363636361</v>
      </c>
      <c r="I10">
        <v>59</v>
      </c>
      <c r="J10" s="2">
        <f t="shared" si="1"/>
        <v>54.033898305084747</v>
      </c>
      <c r="K10">
        <v>45</v>
      </c>
      <c r="L10" s="2">
        <f t="shared" si="2"/>
        <v>70.844444444444449</v>
      </c>
      <c r="M10" s="2">
        <f t="shared" si="3"/>
        <v>0.81818181818181812</v>
      </c>
      <c r="N10" s="2">
        <f t="shared" si="4"/>
        <v>0.76271186440677963</v>
      </c>
      <c r="O10" s="2">
        <f t="shared" si="5"/>
        <v>0.93220338983050854</v>
      </c>
    </row>
    <row r="11" spans="1:15" x14ac:dyDescent="0.25">
      <c r="A11" t="s">
        <v>9</v>
      </c>
      <c r="B11" t="s">
        <v>28</v>
      </c>
      <c r="C11">
        <v>3041</v>
      </c>
      <c r="D11">
        <v>0.995</v>
      </c>
      <c r="E11">
        <v>0.98899999999999999</v>
      </c>
      <c r="F11">
        <v>0.53400000000000003</v>
      </c>
      <c r="G11">
        <v>17</v>
      </c>
      <c r="H11" s="2">
        <f t="shared" si="0"/>
        <v>178.88235294117646</v>
      </c>
      <c r="I11">
        <v>18</v>
      </c>
      <c r="J11" s="2">
        <f t="shared" si="1"/>
        <v>168.94444444444446</v>
      </c>
      <c r="K11">
        <v>58</v>
      </c>
      <c r="L11" s="2">
        <f t="shared" si="2"/>
        <v>52.431034482758619</v>
      </c>
      <c r="M11" s="2">
        <f t="shared" si="3"/>
        <v>3.4117647058823528</v>
      </c>
      <c r="N11" s="2">
        <f t="shared" si="4"/>
        <v>3.2222222222222228</v>
      </c>
      <c r="O11" s="2">
        <f t="shared" si="5"/>
        <v>0.94444444444444453</v>
      </c>
    </row>
    <row r="12" spans="1:15" x14ac:dyDescent="0.25">
      <c r="A12" s="1" t="s">
        <v>18</v>
      </c>
      <c r="B12" s="1"/>
      <c r="C12" s="2">
        <f>AVERAGE(C3:C11)</f>
        <v>143860.11111111112</v>
      </c>
      <c r="D12" s="2">
        <f>AVERAGE(D3:D11)</f>
        <v>0.96633333333333327</v>
      </c>
      <c r="E12" s="2">
        <f>AVERAGE(E3:E11)</f>
        <v>0.95933333333333337</v>
      </c>
      <c r="F12" s="2">
        <f>AVERAGE(F3:F11)</f>
        <v>0.74211111111111105</v>
      </c>
      <c r="G12" s="2">
        <f t="shared" ref="G12:J12" si="6">AVERAGE(G3:G11)</f>
        <v>16356.444444444445</v>
      </c>
      <c r="H12" s="2">
        <f t="shared" si="6"/>
        <v>54.592541767708383</v>
      </c>
      <c r="I12" s="2">
        <f t="shared" si="6"/>
        <v>16904.555555555555</v>
      </c>
      <c r="J12" s="2">
        <f t="shared" si="6"/>
        <v>51.143987179519584</v>
      </c>
      <c r="K12" s="2">
        <f t="shared" ref="K12" si="7">AVERAGE(K3:K11)</f>
        <v>35767.777777777781</v>
      </c>
      <c r="L12" s="2">
        <f t="shared" ref="L12:O12" si="8">AVERAGE(L3:L11)</f>
        <v>28.104111589209463</v>
      </c>
      <c r="M12" s="2">
        <f t="shared" si="8"/>
        <v>2.4403810330915281</v>
      </c>
      <c r="N12" s="2">
        <f t="shared" si="8"/>
        <v>2.2999172478911714</v>
      </c>
      <c r="O12" s="2">
        <f t="shared" si="8"/>
        <v>0.94615445382549246</v>
      </c>
    </row>
    <row r="13" spans="1:15" x14ac:dyDescent="0.25">
      <c r="A13" s="1" t="s">
        <v>19</v>
      </c>
      <c r="B13" s="1"/>
      <c r="C13" s="2">
        <f>STDEV(C3:C11)</f>
        <v>233164.30250278689</v>
      </c>
      <c r="D13" s="2">
        <f>STDEV(D3:D11)</f>
        <v>3.4278273002005213E-2</v>
      </c>
      <c r="E13" s="2">
        <f>STDEV(E3:E11)</f>
        <v>3.5199431813596083E-2</v>
      </c>
      <c r="F13" s="2">
        <f>STDEV(F3:F11)</f>
        <v>0.16143531556357527</v>
      </c>
      <c r="G13" s="2">
        <f t="shared" ref="G13:J13" si="9">STDEV(G3:G11)</f>
        <v>32127.737016132614</v>
      </c>
      <c r="H13" s="2">
        <f t="shared" si="9"/>
        <v>66.537242178115505</v>
      </c>
      <c r="I13" s="2">
        <f t="shared" si="9"/>
        <v>32951.653714613138</v>
      </c>
      <c r="J13" s="2">
        <f t="shared" si="9"/>
        <v>62.173280836134296</v>
      </c>
      <c r="K13" s="2">
        <f t="shared" ref="K13:L13" si="10">STDEV(K3:K11)</f>
        <v>59506.045127318321</v>
      </c>
      <c r="L13" s="2">
        <f t="shared" si="10"/>
        <v>29.013844177849773</v>
      </c>
      <c r="M13" s="2">
        <f t="shared" ref="M13:O13" si="11">STDEV(M3:M11)</f>
        <v>1.2667771985758451</v>
      </c>
      <c r="N13" s="2">
        <f t="shared" si="11"/>
        <v>1.1540188323182163</v>
      </c>
      <c r="O13" s="2">
        <f t="shared" si="11"/>
        <v>2.1483195686345023E-2</v>
      </c>
    </row>
  </sheetData>
  <mergeCells count="1">
    <mergeCell ref="G1:O1"/>
  </mergeCells>
  <phoneticPr fontId="2" type="noConversion"/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2D3CE-1CF8-497F-B0B1-81C1F8EA494C}">
  <dimension ref="A1:K21"/>
  <sheetViews>
    <sheetView workbookViewId="0"/>
  </sheetViews>
  <sheetFormatPr defaultRowHeight="15" x14ac:dyDescent="0.25"/>
  <cols>
    <col min="1" max="1" width="21.42578125" bestFit="1" customWidth="1"/>
    <col min="2" max="10" width="10.28515625" bestFit="1" customWidth="1"/>
    <col min="11" max="11" width="9.140625" customWidth="1"/>
  </cols>
  <sheetData>
    <row r="1" spans="1:11" x14ac:dyDescent="0.25">
      <c r="A1" s="1" t="s">
        <v>29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1" x14ac:dyDescent="0.25">
      <c r="A2" s="4" t="s">
        <v>30</v>
      </c>
      <c r="B2">
        <v>289</v>
      </c>
      <c r="C2">
        <v>1708</v>
      </c>
      <c r="D2">
        <v>227</v>
      </c>
      <c r="E2">
        <v>107</v>
      </c>
      <c r="F2">
        <v>338</v>
      </c>
      <c r="G2">
        <v>0</v>
      </c>
      <c r="H2">
        <v>0</v>
      </c>
      <c r="I2">
        <v>0</v>
      </c>
      <c r="J2">
        <v>0</v>
      </c>
    </row>
    <row r="3" spans="1:11" x14ac:dyDescent="0.25">
      <c r="A3" s="4" t="s">
        <v>31</v>
      </c>
      <c r="B3">
        <v>990</v>
      </c>
      <c r="C3">
        <v>5800</v>
      </c>
      <c r="D3">
        <v>1167</v>
      </c>
      <c r="E3">
        <v>637</v>
      </c>
      <c r="F3">
        <v>1761</v>
      </c>
      <c r="G3">
        <v>10</v>
      </c>
      <c r="H3">
        <v>7</v>
      </c>
      <c r="I3">
        <v>14</v>
      </c>
      <c r="J3">
        <v>9</v>
      </c>
    </row>
    <row r="4" spans="1:11" x14ac:dyDescent="0.25">
      <c r="A4" s="4" t="s">
        <v>32</v>
      </c>
      <c r="B4">
        <v>425</v>
      </c>
      <c r="C4">
        <v>3141</v>
      </c>
      <c r="D4">
        <v>267</v>
      </c>
      <c r="E4">
        <v>184</v>
      </c>
      <c r="F4">
        <v>603</v>
      </c>
      <c r="G4">
        <v>0</v>
      </c>
      <c r="H4">
        <v>0</v>
      </c>
      <c r="I4">
        <v>2</v>
      </c>
      <c r="J4">
        <v>0</v>
      </c>
    </row>
    <row r="5" spans="1:11" x14ac:dyDescent="0.25">
      <c r="A5" s="4" t="s">
        <v>33</v>
      </c>
      <c r="B5">
        <v>1423</v>
      </c>
      <c r="C5">
        <v>17530</v>
      </c>
      <c r="D5">
        <v>517</v>
      </c>
      <c r="E5">
        <v>555</v>
      </c>
      <c r="F5">
        <v>1475</v>
      </c>
      <c r="G5">
        <v>3</v>
      </c>
      <c r="H5">
        <v>0</v>
      </c>
      <c r="I5">
        <v>2</v>
      </c>
      <c r="J5">
        <v>0</v>
      </c>
    </row>
    <row r="6" spans="1:11" x14ac:dyDescent="0.25">
      <c r="A6" s="4" t="s">
        <v>34</v>
      </c>
      <c r="B6">
        <v>456</v>
      </c>
      <c r="C6">
        <v>3975</v>
      </c>
      <c r="D6">
        <v>378</v>
      </c>
      <c r="E6">
        <v>323</v>
      </c>
      <c r="F6">
        <v>927</v>
      </c>
      <c r="G6">
        <v>2</v>
      </c>
      <c r="H6">
        <v>0</v>
      </c>
      <c r="I6">
        <v>0</v>
      </c>
      <c r="J6">
        <v>0</v>
      </c>
    </row>
    <row r="7" spans="1:11" x14ac:dyDescent="0.25">
      <c r="A7" s="5" t="s">
        <v>35</v>
      </c>
      <c r="B7">
        <v>2680</v>
      </c>
      <c r="C7">
        <v>16791</v>
      </c>
      <c r="D7">
        <v>1267</v>
      </c>
      <c r="E7">
        <v>1310</v>
      </c>
      <c r="F7">
        <v>4580</v>
      </c>
      <c r="G7">
        <v>3</v>
      </c>
      <c r="H7">
        <v>5</v>
      </c>
      <c r="I7">
        <v>10</v>
      </c>
      <c r="J7">
        <v>6</v>
      </c>
    </row>
    <row r="8" spans="1:11" x14ac:dyDescent="0.25">
      <c r="A8" s="5" t="s">
        <v>36</v>
      </c>
      <c r="B8">
        <v>2674</v>
      </c>
      <c r="C8">
        <v>16786</v>
      </c>
      <c r="D8">
        <v>1274</v>
      </c>
      <c r="E8">
        <v>1399</v>
      </c>
      <c r="F8">
        <v>4504</v>
      </c>
      <c r="G8">
        <v>5</v>
      </c>
      <c r="H8">
        <v>4</v>
      </c>
      <c r="I8">
        <v>7</v>
      </c>
      <c r="J8">
        <v>0</v>
      </c>
    </row>
    <row r="9" spans="1:11" x14ac:dyDescent="0.25">
      <c r="A9" s="4" t="s">
        <v>37</v>
      </c>
      <c r="B9">
        <v>508</v>
      </c>
      <c r="C9">
        <v>4026</v>
      </c>
      <c r="D9">
        <v>373</v>
      </c>
      <c r="E9">
        <v>271</v>
      </c>
      <c r="F9">
        <v>988</v>
      </c>
      <c r="G9">
        <v>0</v>
      </c>
      <c r="H9">
        <v>0</v>
      </c>
      <c r="I9">
        <v>1</v>
      </c>
      <c r="J9">
        <v>0</v>
      </c>
    </row>
    <row r="10" spans="1:11" x14ac:dyDescent="0.25">
      <c r="A10" s="4" t="s">
        <v>38</v>
      </c>
      <c r="B10">
        <v>1409</v>
      </c>
      <c r="C10">
        <v>17385</v>
      </c>
      <c r="D10">
        <v>535</v>
      </c>
      <c r="E10">
        <v>539</v>
      </c>
      <c r="F10">
        <v>1568</v>
      </c>
      <c r="G10">
        <v>1</v>
      </c>
      <c r="H10">
        <v>0</v>
      </c>
      <c r="I10">
        <v>2</v>
      </c>
      <c r="J10">
        <v>0</v>
      </c>
    </row>
    <row r="11" spans="1:11" x14ac:dyDescent="0.25">
      <c r="A11" s="4" t="s">
        <v>39</v>
      </c>
      <c r="B11">
        <v>448</v>
      </c>
      <c r="C11">
        <v>3269</v>
      </c>
      <c r="D11">
        <v>225</v>
      </c>
      <c r="E11">
        <v>172</v>
      </c>
      <c r="F11">
        <v>550</v>
      </c>
      <c r="G11">
        <v>0</v>
      </c>
      <c r="H11">
        <v>0</v>
      </c>
      <c r="I11">
        <v>0</v>
      </c>
      <c r="J11">
        <v>0</v>
      </c>
    </row>
    <row r="12" spans="1:11" x14ac:dyDescent="0.25">
      <c r="A12" s="4" t="s">
        <v>40</v>
      </c>
      <c r="B12">
        <v>925</v>
      </c>
      <c r="C12">
        <v>5803</v>
      </c>
      <c r="D12">
        <v>1204</v>
      </c>
      <c r="E12">
        <v>656</v>
      </c>
      <c r="F12">
        <v>1701</v>
      </c>
      <c r="G12">
        <v>7</v>
      </c>
      <c r="H12">
        <v>5</v>
      </c>
      <c r="I12">
        <v>13</v>
      </c>
      <c r="J12">
        <v>2</v>
      </c>
    </row>
    <row r="13" spans="1:11" x14ac:dyDescent="0.25">
      <c r="A13" s="7" t="s">
        <v>41</v>
      </c>
      <c r="B13" s="8">
        <v>277</v>
      </c>
      <c r="C13" s="8">
        <v>1706</v>
      </c>
      <c r="D13" s="8">
        <v>209</v>
      </c>
      <c r="E13" s="8">
        <v>130</v>
      </c>
      <c r="F13" s="8">
        <v>327</v>
      </c>
      <c r="G13" s="8">
        <v>0</v>
      </c>
      <c r="H13" s="8">
        <v>1</v>
      </c>
      <c r="I13" s="8">
        <v>0</v>
      </c>
      <c r="J13" s="8">
        <v>0</v>
      </c>
    </row>
    <row r="14" spans="1:11" x14ac:dyDescent="0.25">
      <c r="A14" s="1" t="s">
        <v>42</v>
      </c>
      <c r="B14">
        <f>SUM(B2:B13)</f>
        <v>12504</v>
      </c>
      <c r="C14">
        <f t="shared" ref="C14:J14" si="0">SUM(C2:C13)</f>
        <v>97920</v>
      </c>
      <c r="D14">
        <f t="shared" si="0"/>
        <v>7643</v>
      </c>
      <c r="E14">
        <f t="shared" si="0"/>
        <v>6283</v>
      </c>
      <c r="F14">
        <f t="shared" si="0"/>
        <v>19322</v>
      </c>
      <c r="G14">
        <f t="shared" si="0"/>
        <v>31</v>
      </c>
      <c r="H14">
        <f t="shared" si="0"/>
        <v>22</v>
      </c>
      <c r="I14">
        <f t="shared" si="0"/>
        <v>51</v>
      </c>
      <c r="J14">
        <f t="shared" si="0"/>
        <v>17</v>
      </c>
    </row>
    <row r="15" spans="1:11" x14ac:dyDescent="0.25">
      <c r="A15" s="1" t="s">
        <v>44</v>
      </c>
      <c r="B15" s="2">
        <f>B7/B14</f>
        <v>0.2143314139475368</v>
      </c>
      <c r="C15" s="2">
        <f>C7/C14</f>
        <v>0.17147671568627451</v>
      </c>
      <c r="D15" s="2">
        <f t="shared" ref="D15:J15" si="1">D7/D14</f>
        <v>0.1657726023812639</v>
      </c>
      <c r="E15" s="2">
        <f t="shared" si="1"/>
        <v>0.20849912462199585</v>
      </c>
      <c r="F15" s="2">
        <f t="shared" si="1"/>
        <v>0.2370355035710589</v>
      </c>
      <c r="G15" s="2">
        <f t="shared" si="1"/>
        <v>9.6774193548387094E-2</v>
      </c>
      <c r="H15" s="2">
        <f t="shared" si="1"/>
        <v>0.22727272727272727</v>
      </c>
      <c r="I15" s="2">
        <f t="shared" si="1"/>
        <v>0.19607843137254902</v>
      </c>
      <c r="J15" s="2">
        <f t="shared" si="1"/>
        <v>0.35294117647058826</v>
      </c>
    </row>
    <row r="16" spans="1:11" x14ac:dyDescent="0.25">
      <c r="A16" s="1" t="s">
        <v>45</v>
      </c>
      <c r="B16" s="2">
        <f>B8/B14</f>
        <v>0.21385156749840051</v>
      </c>
      <c r="C16" s="2">
        <f t="shared" ref="C16:J16" si="2">C8/C14</f>
        <v>0.17142565359477124</v>
      </c>
      <c r="D16" s="2">
        <f t="shared" si="2"/>
        <v>0.16668847311265211</v>
      </c>
      <c r="E16" s="2">
        <f t="shared" si="2"/>
        <v>0.22266433232532229</v>
      </c>
      <c r="F16" s="2">
        <f t="shared" si="2"/>
        <v>0.23310216333712866</v>
      </c>
      <c r="G16" s="2">
        <f t="shared" si="2"/>
        <v>0.16129032258064516</v>
      </c>
      <c r="H16" s="2">
        <f t="shared" si="2"/>
        <v>0.18181818181818182</v>
      </c>
      <c r="I16" s="2">
        <f t="shared" si="2"/>
        <v>0.13725490196078433</v>
      </c>
      <c r="J16" s="2">
        <f t="shared" si="2"/>
        <v>0</v>
      </c>
      <c r="K16" s="2"/>
    </row>
    <row r="17" spans="1:10" x14ac:dyDescent="0.25">
      <c r="A17" s="1" t="s">
        <v>43</v>
      </c>
      <c r="B17" s="2">
        <f>AVERAGE(B2:B6,B9:B13)/B14</f>
        <v>5.7181701855406268E-2</v>
      </c>
      <c r="C17" s="2">
        <f t="shared" ref="C17:J17" si="3">AVERAGE(C2:C6,C9:C13)/C14</f>
        <v>6.5709763071895425E-2</v>
      </c>
      <c r="D17" s="2">
        <f t="shared" si="3"/>
        <v>6.6753892450608393E-2</v>
      </c>
      <c r="E17" s="2">
        <f t="shared" si="3"/>
        <v>5.6883654305268178E-2</v>
      </c>
      <c r="F17" s="2">
        <f t="shared" si="3"/>
        <v>5.2986233309181244E-2</v>
      </c>
      <c r="G17" s="2">
        <f t="shared" si="3"/>
        <v>7.4193548387096769E-2</v>
      </c>
      <c r="H17" s="2">
        <f t="shared" si="3"/>
        <v>5.909090909090909E-2</v>
      </c>
      <c r="I17" s="2">
        <f t="shared" si="3"/>
        <v>6.6666666666666666E-2</v>
      </c>
      <c r="J17" s="2">
        <f t="shared" si="3"/>
        <v>6.4705882352941183E-2</v>
      </c>
    </row>
    <row r="18" spans="1:10" x14ac:dyDescent="0.25">
      <c r="A18" s="1" t="s">
        <v>47</v>
      </c>
      <c r="B18" s="2">
        <f>AVERAGE(B2:B6,B9:B13)</f>
        <v>715</v>
      </c>
      <c r="C18" s="2">
        <f t="shared" ref="C18:J18" si="4">AVERAGE(C2:C6,C9:C13)</f>
        <v>6434.3</v>
      </c>
      <c r="D18" s="2">
        <f t="shared" si="4"/>
        <v>510.2</v>
      </c>
      <c r="E18" s="2">
        <f t="shared" si="4"/>
        <v>357.4</v>
      </c>
      <c r="F18" s="2">
        <f t="shared" si="4"/>
        <v>1023.8</v>
      </c>
      <c r="G18" s="2">
        <f t="shared" si="4"/>
        <v>2.2999999999999998</v>
      </c>
      <c r="H18" s="2">
        <f t="shared" si="4"/>
        <v>1.3</v>
      </c>
      <c r="I18" s="2">
        <f t="shared" si="4"/>
        <v>3.4</v>
      </c>
      <c r="J18" s="2">
        <f t="shared" si="4"/>
        <v>1.1000000000000001</v>
      </c>
    </row>
    <row r="19" spans="1:10" x14ac:dyDescent="0.25">
      <c r="A19" s="1" t="s">
        <v>46</v>
      </c>
      <c r="B19" s="2">
        <f>STDEV(B2:B6,B9:B13)</f>
        <v>439.85654227006535</v>
      </c>
      <c r="C19" s="2">
        <f t="shared" ref="C19:J19" si="5">STDEV(C2:C6,C9:C13)</f>
        <v>5974.3991989897104</v>
      </c>
      <c r="D19" s="2">
        <f t="shared" si="5"/>
        <v>374.33134460736193</v>
      </c>
      <c r="E19" s="2">
        <f t="shared" si="5"/>
        <v>217.78235822847438</v>
      </c>
      <c r="F19" s="2">
        <f t="shared" si="5"/>
        <v>564.68886221627486</v>
      </c>
      <c r="G19" s="2">
        <f t="shared" si="5"/>
        <v>3.4976182372199132</v>
      </c>
      <c r="H19" s="2">
        <f t="shared" si="5"/>
        <v>2.5407785333546005</v>
      </c>
      <c r="I19" s="2">
        <f t="shared" si="5"/>
        <v>5.3995884616844227</v>
      </c>
      <c r="J19" s="2">
        <f t="shared" si="5"/>
        <v>2.8460498941515415</v>
      </c>
    </row>
    <row r="20" spans="1:10" x14ac:dyDescent="0.25">
      <c r="A20" s="1" t="s">
        <v>48</v>
      </c>
      <c r="B20" s="6">
        <f t="shared" ref="B20:J20" si="6">(B7-B$18)/B$19</f>
        <v>4.4673656321190274</v>
      </c>
      <c r="C20" s="6">
        <f t="shared" si="6"/>
        <v>1.7335132211706494</v>
      </c>
      <c r="D20" s="6">
        <f t="shared" si="6"/>
        <v>2.0217382565005648</v>
      </c>
      <c r="E20" s="6">
        <f t="shared" si="6"/>
        <v>4.3740916745911633</v>
      </c>
      <c r="F20" s="6">
        <f t="shared" si="6"/>
        <v>6.2976273093872024</v>
      </c>
      <c r="G20" s="6">
        <f t="shared" si="6"/>
        <v>0.20013619341040381</v>
      </c>
      <c r="H20" s="6">
        <f t="shared" si="6"/>
        <v>1.4562465604252703</v>
      </c>
      <c r="I20" s="6">
        <f t="shared" si="6"/>
        <v>1.2223153758538672</v>
      </c>
      <c r="J20" s="6">
        <f t="shared" si="6"/>
        <v>1.721684503869451</v>
      </c>
    </row>
    <row r="21" spans="1:10" x14ac:dyDescent="0.25">
      <c r="A21" s="1" t="s">
        <v>49</v>
      </c>
      <c r="B21" s="6">
        <f t="shared" ref="B21:J21" si="7">(B8-B$18)/B$19</f>
        <v>4.4537248210285876</v>
      </c>
      <c r="C21" s="6">
        <f t="shared" si="7"/>
        <v>1.732676316934179</v>
      </c>
      <c r="D21" s="6">
        <f t="shared" si="7"/>
        <v>2.0404382668011776</v>
      </c>
      <c r="E21" s="6">
        <f t="shared" si="7"/>
        <v>4.7827565486606707</v>
      </c>
      <c r="F21" s="6">
        <f t="shared" si="7"/>
        <v>6.163039919613448</v>
      </c>
      <c r="G21" s="6">
        <f t="shared" si="7"/>
        <v>0.77195388886870031</v>
      </c>
      <c r="H21" s="6">
        <f t="shared" si="7"/>
        <v>1.0626664089589812</v>
      </c>
      <c r="I21" s="6">
        <f t="shared" si="7"/>
        <v>0.66671747773847301</v>
      </c>
      <c r="J21" s="6">
        <f t="shared" si="7"/>
        <v>-0.38650060290946858</v>
      </c>
    </row>
  </sheetData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025F9-4ADC-4600-B2BC-94908F35903A}">
  <dimension ref="A1:J21"/>
  <sheetViews>
    <sheetView workbookViewId="0"/>
  </sheetViews>
  <sheetFormatPr defaultRowHeight="15" x14ac:dyDescent="0.25"/>
  <cols>
    <col min="1" max="1" width="21.42578125" bestFit="1" customWidth="1"/>
    <col min="2" max="10" width="10.28515625" bestFit="1" customWidth="1"/>
  </cols>
  <sheetData>
    <row r="1" spans="1:10" x14ac:dyDescent="0.25">
      <c r="A1" s="1" t="s">
        <v>29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4" t="s">
        <v>30</v>
      </c>
      <c r="B2">
        <v>297</v>
      </c>
      <c r="C2">
        <v>1747</v>
      </c>
      <c r="D2">
        <v>228</v>
      </c>
      <c r="E2">
        <v>113</v>
      </c>
      <c r="F2">
        <v>347</v>
      </c>
      <c r="G2">
        <v>0</v>
      </c>
      <c r="H2">
        <v>0</v>
      </c>
      <c r="I2">
        <v>1</v>
      </c>
      <c r="J2">
        <v>0</v>
      </c>
    </row>
    <row r="3" spans="1:10" x14ac:dyDescent="0.25">
      <c r="A3" s="4" t="s">
        <v>31</v>
      </c>
      <c r="B3">
        <v>1011</v>
      </c>
      <c r="C3">
        <v>5866</v>
      </c>
      <c r="D3">
        <v>1196</v>
      </c>
      <c r="E3">
        <v>647</v>
      </c>
      <c r="F3">
        <v>1795</v>
      </c>
      <c r="G3">
        <v>9</v>
      </c>
      <c r="H3">
        <v>6</v>
      </c>
      <c r="I3">
        <v>13</v>
      </c>
      <c r="J3">
        <v>7</v>
      </c>
    </row>
    <row r="4" spans="1:10" x14ac:dyDescent="0.25">
      <c r="A4" s="4" t="s">
        <v>32</v>
      </c>
      <c r="B4">
        <v>453</v>
      </c>
      <c r="C4">
        <v>3296</v>
      </c>
      <c r="D4">
        <v>279</v>
      </c>
      <c r="E4">
        <v>188</v>
      </c>
      <c r="F4">
        <v>644</v>
      </c>
      <c r="G4">
        <v>0</v>
      </c>
      <c r="H4">
        <v>0</v>
      </c>
      <c r="I4">
        <v>2</v>
      </c>
      <c r="J4">
        <v>0</v>
      </c>
    </row>
    <row r="5" spans="1:10" x14ac:dyDescent="0.25">
      <c r="A5" s="4" t="s">
        <v>33</v>
      </c>
      <c r="B5">
        <v>1436</v>
      </c>
      <c r="C5">
        <v>17771</v>
      </c>
      <c r="D5">
        <v>545</v>
      </c>
      <c r="E5">
        <v>572</v>
      </c>
      <c r="F5">
        <v>1505</v>
      </c>
      <c r="G5">
        <v>3</v>
      </c>
      <c r="H5">
        <v>0</v>
      </c>
      <c r="I5">
        <v>3</v>
      </c>
      <c r="J5">
        <v>0</v>
      </c>
    </row>
    <row r="6" spans="1:10" x14ac:dyDescent="0.25">
      <c r="A6" s="4" t="s">
        <v>34</v>
      </c>
      <c r="B6">
        <v>465</v>
      </c>
      <c r="C6">
        <v>4012</v>
      </c>
      <c r="D6">
        <v>385</v>
      </c>
      <c r="E6">
        <v>321</v>
      </c>
      <c r="F6">
        <v>941</v>
      </c>
      <c r="G6">
        <v>2</v>
      </c>
      <c r="H6">
        <v>0</v>
      </c>
      <c r="I6">
        <v>0</v>
      </c>
      <c r="J6">
        <v>0</v>
      </c>
    </row>
    <row r="7" spans="1:10" x14ac:dyDescent="0.25">
      <c r="A7" s="5" t="s">
        <v>35</v>
      </c>
      <c r="B7">
        <v>2741</v>
      </c>
      <c r="C7">
        <v>16922</v>
      </c>
      <c r="D7">
        <v>1304</v>
      </c>
      <c r="E7">
        <v>1331</v>
      </c>
      <c r="F7">
        <v>4637</v>
      </c>
      <c r="G7">
        <v>3</v>
      </c>
      <c r="H7">
        <v>5</v>
      </c>
      <c r="I7">
        <v>10</v>
      </c>
      <c r="J7">
        <v>5</v>
      </c>
    </row>
    <row r="8" spans="1:10" x14ac:dyDescent="0.25">
      <c r="A8" s="5" t="s">
        <v>36</v>
      </c>
      <c r="B8">
        <v>2702</v>
      </c>
      <c r="C8">
        <v>16839</v>
      </c>
      <c r="D8">
        <v>1294</v>
      </c>
      <c r="E8">
        <v>1419</v>
      </c>
      <c r="F8">
        <v>4557</v>
      </c>
      <c r="G8">
        <v>5</v>
      </c>
      <c r="H8">
        <v>4</v>
      </c>
      <c r="I8">
        <v>7</v>
      </c>
      <c r="J8">
        <v>0</v>
      </c>
    </row>
    <row r="9" spans="1:10" x14ac:dyDescent="0.25">
      <c r="A9" s="4" t="s">
        <v>37</v>
      </c>
      <c r="B9">
        <v>514</v>
      </c>
      <c r="C9">
        <v>4073</v>
      </c>
      <c r="D9">
        <v>387</v>
      </c>
      <c r="E9">
        <v>280</v>
      </c>
      <c r="F9">
        <v>999</v>
      </c>
      <c r="G9">
        <v>0</v>
      </c>
      <c r="H9">
        <v>0</v>
      </c>
      <c r="I9">
        <v>1</v>
      </c>
      <c r="J9">
        <v>0</v>
      </c>
    </row>
    <row r="10" spans="1:10" x14ac:dyDescent="0.25">
      <c r="A10" s="4" t="s">
        <v>38</v>
      </c>
      <c r="B10">
        <v>1440</v>
      </c>
      <c r="C10">
        <v>17563</v>
      </c>
      <c r="D10">
        <v>554</v>
      </c>
      <c r="E10">
        <v>554</v>
      </c>
      <c r="F10">
        <v>1599</v>
      </c>
      <c r="G10">
        <v>2</v>
      </c>
      <c r="H10">
        <v>0</v>
      </c>
      <c r="I10">
        <v>2</v>
      </c>
      <c r="J10">
        <v>0</v>
      </c>
    </row>
    <row r="11" spans="1:10" x14ac:dyDescent="0.25">
      <c r="A11" s="4" t="s">
        <v>39</v>
      </c>
      <c r="B11">
        <v>460</v>
      </c>
      <c r="C11">
        <v>3349</v>
      </c>
      <c r="D11">
        <v>243</v>
      </c>
      <c r="E11">
        <v>174</v>
      </c>
      <c r="F11">
        <v>592</v>
      </c>
      <c r="G11">
        <v>0</v>
      </c>
      <c r="H11">
        <v>0</v>
      </c>
      <c r="I11">
        <v>0</v>
      </c>
      <c r="J11">
        <v>0</v>
      </c>
    </row>
    <row r="12" spans="1:10" x14ac:dyDescent="0.25">
      <c r="A12" s="4" t="s">
        <v>40</v>
      </c>
      <c r="B12">
        <v>949</v>
      </c>
      <c r="C12">
        <v>5868</v>
      </c>
      <c r="D12">
        <v>1218</v>
      </c>
      <c r="E12">
        <v>663</v>
      </c>
      <c r="F12">
        <v>1726</v>
      </c>
      <c r="G12">
        <v>5</v>
      </c>
      <c r="H12">
        <v>4</v>
      </c>
      <c r="I12">
        <v>15</v>
      </c>
      <c r="J12">
        <v>3</v>
      </c>
    </row>
    <row r="13" spans="1:10" x14ac:dyDescent="0.25">
      <c r="A13" s="7" t="s">
        <v>41</v>
      </c>
      <c r="B13" s="8">
        <v>282</v>
      </c>
      <c r="C13" s="8">
        <v>1731</v>
      </c>
      <c r="D13" s="8">
        <v>214</v>
      </c>
      <c r="E13" s="8">
        <v>130</v>
      </c>
      <c r="F13" s="8">
        <v>340</v>
      </c>
      <c r="G13" s="8">
        <v>0</v>
      </c>
      <c r="H13" s="8">
        <v>1</v>
      </c>
      <c r="I13" s="8">
        <v>0</v>
      </c>
      <c r="J13" s="8">
        <v>0</v>
      </c>
    </row>
    <row r="14" spans="1:10" x14ac:dyDescent="0.25">
      <c r="A14" s="1" t="s">
        <v>42</v>
      </c>
      <c r="B14">
        <f>SUM(B2:B13)</f>
        <v>12750</v>
      </c>
      <c r="C14">
        <f t="shared" ref="C14:J14" si="0">SUM(C2:C13)</f>
        <v>99037</v>
      </c>
      <c r="D14">
        <f t="shared" si="0"/>
        <v>7847</v>
      </c>
      <c r="E14">
        <f t="shared" si="0"/>
        <v>6392</v>
      </c>
      <c r="F14">
        <f t="shared" si="0"/>
        <v>19682</v>
      </c>
      <c r="G14">
        <f t="shared" si="0"/>
        <v>29</v>
      </c>
      <c r="H14">
        <f t="shared" si="0"/>
        <v>20</v>
      </c>
      <c r="I14">
        <f t="shared" si="0"/>
        <v>54</v>
      </c>
      <c r="J14">
        <f t="shared" si="0"/>
        <v>15</v>
      </c>
    </row>
    <row r="15" spans="1:10" x14ac:dyDescent="0.25">
      <c r="A15" s="1" t="s">
        <v>44</v>
      </c>
      <c r="B15" s="2">
        <f>B7/B14</f>
        <v>0.21498039215686274</v>
      </c>
      <c r="C15" s="2">
        <f>C7/C14</f>
        <v>0.17086543413067842</v>
      </c>
      <c r="D15" s="2">
        <f t="shared" ref="D15:J15" si="1">D7/D14</f>
        <v>0.16617815725755067</v>
      </c>
      <c r="E15" s="2">
        <f t="shared" si="1"/>
        <v>0.20822903629536921</v>
      </c>
      <c r="F15" s="2">
        <f t="shared" si="1"/>
        <v>0.23559597601869728</v>
      </c>
      <c r="G15" s="2">
        <f t="shared" si="1"/>
        <v>0.10344827586206896</v>
      </c>
      <c r="H15" s="2">
        <f t="shared" si="1"/>
        <v>0.25</v>
      </c>
      <c r="I15" s="2">
        <f t="shared" si="1"/>
        <v>0.18518518518518517</v>
      </c>
      <c r="J15" s="2">
        <f t="shared" si="1"/>
        <v>0.33333333333333331</v>
      </c>
    </row>
    <row r="16" spans="1:10" x14ac:dyDescent="0.25">
      <c r="A16" s="1" t="s">
        <v>45</v>
      </c>
      <c r="B16" s="2">
        <f>B8/B14</f>
        <v>0.21192156862745098</v>
      </c>
      <c r="C16" s="2">
        <f t="shared" ref="C16:J16" si="2">C8/C14</f>
        <v>0.17002736351060715</v>
      </c>
      <c r="D16" s="2">
        <f t="shared" si="2"/>
        <v>0.16490378488594368</v>
      </c>
      <c r="E16" s="2">
        <f t="shared" si="2"/>
        <v>0.22199624530663328</v>
      </c>
      <c r="F16" s="2">
        <f t="shared" si="2"/>
        <v>0.23153134844019918</v>
      </c>
      <c r="G16" s="2">
        <f t="shared" si="2"/>
        <v>0.17241379310344829</v>
      </c>
      <c r="H16" s="2">
        <f t="shared" si="2"/>
        <v>0.2</v>
      </c>
      <c r="I16" s="2">
        <f t="shared" si="2"/>
        <v>0.12962962962962962</v>
      </c>
      <c r="J16" s="2">
        <f t="shared" si="2"/>
        <v>0</v>
      </c>
    </row>
    <row r="17" spans="1:10" x14ac:dyDescent="0.25">
      <c r="A17" s="1" t="s">
        <v>43</v>
      </c>
      <c r="B17" s="2">
        <f>AVERAGE(B2:B6,B9:B13)/B14</f>
        <v>5.7309803921568633E-2</v>
      </c>
      <c r="C17" s="2">
        <f t="shared" ref="C17:J17" si="3">AVERAGE(C2:C6,C9:C13)/C14</f>
        <v>6.5910720235871439E-2</v>
      </c>
      <c r="D17" s="2">
        <f t="shared" si="3"/>
        <v>6.6891805785650571E-2</v>
      </c>
      <c r="E17" s="2">
        <f t="shared" si="3"/>
        <v>5.6977471839799745E-2</v>
      </c>
      <c r="F17" s="2">
        <f t="shared" si="3"/>
        <v>5.3287267554110354E-2</v>
      </c>
      <c r="G17" s="2">
        <f t="shared" si="3"/>
        <v>7.2413793103448282E-2</v>
      </c>
      <c r="H17" s="2">
        <f t="shared" si="3"/>
        <v>5.5000000000000007E-2</v>
      </c>
      <c r="I17" s="2">
        <f t="shared" si="3"/>
        <v>6.851851851851852E-2</v>
      </c>
      <c r="J17" s="2">
        <f t="shared" si="3"/>
        <v>6.6666666666666666E-2</v>
      </c>
    </row>
    <row r="18" spans="1:10" x14ac:dyDescent="0.25">
      <c r="A18" s="1" t="s">
        <v>47</v>
      </c>
      <c r="B18" s="2">
        <f>AVERAGE(B2:B6,B9:B13)</f>
        <v>730.7</v>
      </c>
      <c r="C18" s="2">
        <f t="shared" ref="C18:J18" si="4">AVERAGE(C2:C6,C9:C13)</f>
        <v>6527.6</v>
      </c>
      <c r="D18" s="2">
        <f t="shared" si="4"/>
        <v>524.9</v>
      </c>
      <c r="E18" s="2">
        <f t="shared" si="4"/>
        <v>364.2</v>
      </c>
      <c r="F18" s="2">
        <f t="shared" si="4"/>
        <v>1048.8</v>
      </c>
      <c r="G18" s="2">
        <f t="shared" si="4"/>
        <v>2.1</v>
      </c>
      <c r="H18" s="2">
        <f t="shared" si="4"/>
        <v>1.1000000000000001</v>
      </c>
      <c r="I18" s="2">
        <f t="shared" si="4"/>
        <v>3.7</v>
      </c>
      <c r="J18" s="2">
        <f t="shared" si="4"/>
        <v>1</v>
      </c>
    </row>
    <row r="19" spans="1:10" x14ac:dyDescent="0.25">
      <c r="A19" s="1" t="s">
        <v>46</v>
      </c>
      <c r="B19" s="2">
        <f>STDEV(B2:B6,B9:B13)</f>
        <v>445.24102087146758</v>
      </c>
      <c r="C19" s="2">
        <f t="shared" ref="C19:J19" si="5">STDEV(C2:C6,C9:C13)</f>
        <v>6035.3443462471778</v>
      </c>
      <c r="D19" s="2">
        <f t="shared" si="5"/>
        <v>379.37739931512937</v>
      </c>
      <c r="E19" s="2">
        <f t="shared" si="5"/>
        <v>221.75852733197084</v>
      </c>
      <c r="F19" s="2">
        <f t="shared" si="5"/>
        <v>568.40943771975572</v>
      </c>
      <c r="G19" s="2">
        <f t="shared" si="5"/>
        <v>2.960855732160327</v>
      </c>
      <c r="H19" s="2">
        <f t="shared" si="5"/>
        <v>2.1317702607092643</v>
      </c>
      <c r="I19" s="2">
        <f t="shared" si="5"/>
        <v>5.5387523665332594</v>
      </c>
      <c r="J19" s="2">
        <f t="shared" si="5"/>
        <v>2.3094010767585029</v>
      </c>
    </row>
    <row r="20" spans="1:10" x14ac:dyDescent="0.25">
      <c r="A20" s="1" t="s">
        <v>48</v>
      </c>
      <c r="B20" s="6">
        <f t="shared" ref="B20:J20" si="6">(B7-B$18)/B$19</f>
        <v>4.5150826311224685</v>
      </c>
      <c r="C20" s="6">
        <f t="shared" si="6"/>
        <v>1.722254672422016</v>
      </c>
      <c r="D20" s="6">
        <f t="shared" si="6"/>
        <v>2.0536278687303708</v>
      </c>
      <c r="E20" s="6">
        <f t="shared" si="6"/>
        <v>4.3596970616273421</v>
      </c>
      <c r="F20" s="6">
        <f t="shared" si="6"/>
        <v>6.3127030655833316</v>
      </c>
      <c r="G20" s="6">
        <f t="shared" si="6"/>
        <v>0.30396617782634533</v>
      </c>
      <c r="H20" s="6">
        <f t="shared" si="6"/>
        <v>1.8294654315622292</v>
      </c>
      <c r="I20" s="6">
        <f t="shared" si="6"/>
        <v>1.1374402723014696</v>
      </c>
      <c r="J20" s="6">
        <f t="shared" si="6"/>
        <v>1.7320508075688774</v>
      </c>
    </row>
    <row r="21" spans="1:10" x14ac:dyDescent="0.25">
      <c r="A21" s="1" t="s">
        <v>49</v>
      </c>
      <c r="B21" s="6">
        <f t="shared" ref="B21:J21" si="7">(B8-B$18)/B$19</f>
        <v>4.4274896238032744</v>
      </c>
      <c r="C21" s="6">
        <f t="shared" si="7"/>
        <v>1.7085023502282359</v>
      </c>
      <c r="D21" s="6">
        <f t="shared" si="7"/>
        <v>2.0272688921069544</v>
      </c>
      <c r="E21" s="6">
        <f t="shared" si="7"/>
        <v>4.7565250937158883</v>
      </c>
      <c r="F21" s="6">
        <f t="shared" si="7"/>
        <v>6.1719594489380318</v>
      </c>
      <c r="G21" s="6">
        <f t="shared" si="7"/>
        <v>0.97944657299600169</v>
      </c>
      <c r="H21" s="6">
        <f t="shared" si="7"/>
        <v>1.3603717311616574</v>
      </c>
      <c r="I21" s="6">
        <f t="shared" si="7"/>
        <v>0.59580204739600784</v>
      </c>
      <c r="J21" s="6">
        <f t="shared" si="7"/>
        <v>-0.43301270189221935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31F95-8CA6-42F8-9007-902EAEA46E14}">
  <dimension ref="A1:C12"/>
  <sheetViews>
    <sheetView workbookViewId="0"/>
  </sheetViews>
  <sheetFormatPr defaultRowHeight="15" x14ac:dyDescent="0.25"/>
  <cols>
    <col min="1" max="1" width="10.28515625" bestFit="1" customWidth="1"/>
  </cols>
  <sheetData>
    <row r="1" spans="1:3" x14ac:dyDescent="0.25">
      <c r="A1" s="3" t="s">
        <v>0</v>
      </c>
      <c r="B1" s="3" t="s">
        <v>50</v>
      </c>
      <c r="C1" s="3" t="s">
        <v>51</v>
      </c>
    </row>
    <row r="2" spans="1:3" x14ac:dyDescent="0.25">
      <c r="A2" t="s">
        <v>1</v>
      </c>
      <c r="B2">
        <v>9.1834499999999993E-3</v>
      </c>
      <c r="C2">
        <v>1.8069399999999999E-2</v>
      </c>
    </row>
    <row r="3" spans="1:3" x14ac:dyDescent="0.25">
      <c r="A3" t="s">
        <v>2</v>
      </c>
      <c r="B3">
        <v>6.2342600000000001E-3</v>
      </c>
      <c r="C3">
        <v>1.5837500000000001E-2</v>
      </c>
    </row>
    <row r="4" spans="1:3" x14ac:dyDescent="0.25">
      <c r="A4" t="s">
        <v>3</v>
      </c>
      <c r="B4">
        <v>2.9432899999999999E-3</v>
      </c>
      <c r="C4">
        <v>1.3037200000000001E-2</v>
      </c>
    </row>
    <row r="5" spans="1:3" x14ac:dyDescent="0.25">
      <c r="A5" t="s">
        <v>4</v>
      </c>
      <c r="B5">
        <v>5.90991E-3</v>
      </c>
      <c r="C5">
        <v>1.4696799999999999E-2</v>
      </c>
    </row>
    <row r="6" spans="1:3" x14ac:dyDescent="0.25">
      <c r="A6" t="s">
        <v>5</v>
      </c>
      <c r="B6">
        <v>4.4743400000000003E-3</v>
      </c>
      <c r="C6">
        <v>1.3678900000000001E-2</v>
      </c>
    </row>
    <row r="7" spans="1:3" x14ac:dyDescent="0.25">
      <c r="A7" t="s">
        <v>6</v>
      </c>
      <c r="B7">
        <v>5.2886599999999997E-3</v>
      </c>
      <c r="C7">
        <v>4.74872E-2</v>
      </c>
    </row>
    <row r="8" spans="1:3" x14ac:dyDescent="0.25">
      <c r="A8" t="s">
        <v>7</v>
      </c>
      <c r="B8">
        <v>2.2394300000000002E-3</v>
      </c>
      <c r="C8">
        <v>5.0151000000000001E-2</v>
      </c>
    </row>
    <row r="9" spans="1:3" x14ac:dyDescent="0.25">
      <c r="A9" t="s">
        <v>8</v>
      </c>
      <c r="B9">
        <v>5.4528700000000003E-3</v>
      </c>
      <c r="C9">
        <v>4.1395500000000002E-2</v>
      </c>
    </row>
    <row r="10" spans="1:3" x14ac:dyDescent="0.25">
      <c r="A10" t="s">
        <v>9</v>
      </c>
      <c r="B10">
        <v>2.3143999999999999E-3</v>
      </c>
      <c r="C10">
        <v>4.0524400000000002E-2</v>
      </c>
    </row>
    <row r="11" spans="1:3" x14ac:dyDescent="0.25">
      <c r="A11" s="4" t="s">
        <v>18</v>
      </c>
      <c r="B11">
        <f>AVERAGE(B2:B10)</f>
        <v>4.8934011111111111E-3</v>
      </c>
      <c r="C11">
        <f>AVERAGE(C2:C10)</f>
        <v>2.8319766666666666E-2</v>
      </c>
    </row>
    <row r="12" spans="1:3" x14ac:dyDescent="0.25">
      <c r="A12" s="4" t="s">
        <v>52</v>
      </c>
      <c r="B12">
        <f>STDEV(B2:B10)</f>
        <v>2.2186229492437664E-3</v>
      </c>
      <c r="C12">
        <f>STDEV(C2:C10)</f>
        <v>1.6040165078093808E-2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PRJEB10957 H. heidelbergensis</vt:lpstr>
      <vt:lpstr>PRJEB10957 SNP hg38 dist.</vt:lpstr>
      <vt:lpstr>PRJEB10957 SNP ntal dist.</vt:lpstr>
      <vt:lpstr>fastq SNP density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Cserhati</dc:creator>
  <cp:lastModifiedBy>Matthew Cserhati</cp:lastModifiedBy>
  <dcterms:created xsi:type="dcterms:W3CDTF">2015-06-05T18:17:20Z</dcterms:created>
  <dcterms:modified xsi:type="dcterms:W3CDTF">2022-05-15T22:43:55Z</dcterms:modified>
</cp:coreProperties>
</file>