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Alkanophagales_paper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19" i="1"/>
  <c r="P8" i="1"/>
  <c r="O8" i="1"/>
  <c r="O9" i="1"/>
  <c r="O10" i="1"/>
  <c r="O11" i="1"/>
  <c r="O12" i="1"/>
  <c r="O13" i="1"/>
  <c r="O14" i="1"/>
  <c r="O15" i="1"/>
  <c r="O16" i="1"/>
  <c r="O17" i="1"/>
  <c r="O18" i="1"/>
  <c r="O19" i="1"/>
  <c r="O7" i="1"/>
  <c r="G7" i="1"/>
  <c r="N8" i="1"/>
  <c r="N9" i="1"/>
  <c r="N10" i="1"/>
  <c r="N11" i="1"/>
  <c r="N12" i="1"/>
  <c r="N13" i="1"/>
  <c r="N14" i="1"/>
  <c r="N15" i="1"/>
  <c r="N16" i="1"/>
  <c r="N17" i="1"/>
  <c r="N18" i="1"/>
  <c r="N19" i="1"/>
  <c r="N7" i="1"/>
  <c r="M8" i="1"/>
  <c r="M9" i="1"/>
  <c r="M10" i="1"/>
  <c r="M11" i="1"/>
  <c r="M12" i="1"/>
  <c r="M13" i="1"/>
  <c r="M14" i="1"/>
  <c r="M15" i="1"/>
  <c r="M16" i="1"/>
  <c r="M17" i="1"/>
  <c r="M18" i="1"/>
  <c r="M19" i="1"/>
  <c r="M7" i="1"/>
  <c r="L8" i="1"/>
  <c r="L9" i="1"/>
  <c r="L10" i="1"/>
  <c r="L11" i="1"/>
  <c r="L12" i="1"/>
  <c r="L13" i="1"/>
  <c r="L14" i="1"/>
  <c r="L15" i="1"/>
  <c r="L16" i="1"/>
  <c r="L17" i="1"/>
  <c r="L18" i="1"/>
  <c r="L19" i="1"/>
  <c r="L7" i="1"/>
  <c r="D7" i="1"/>
  <c r="H9" i="1"/>
  <c r="H10" i="1"/>
  <c r="H11" i="1"/>
  <c r="H12" i="1"/>
  <c r="H13" i="1"/>
  <c r="H14" i="1"/>
  <c r="H15" i="1"/>
  <c r="H16" i="1"/>
  <c r="H17" i="1"/>
  <c r="H18" i="1"/>
  <c r="H19" i="1"/>
  <c r="H8" i="1"/>
  <c r="G8" i="1"/>
  <c r="G9" i="1"/>
  <c r="G10" i="1"/>
  <c r="G11" i="1"/>
  <c r="G12" i="1"/>
  <c r="G13" i="1"/>
  <c r="G14" i="1"/>
  <c r="G15" i="1"/>
  <c r="G16" i="1"/>
  <c r="G17" i="1"/>
  <c r="G18" i="1"/>
  <c r="G19" i="1"/>
  <c r="F16" i="1"/>
  <c r="F17" i="1"/>
  <c r="F18" i="1"/>
  <c r="F19" i="1"/>
  <c r="F8" i="1"/>
  <c r="F9" i="1"/>
  <c r="F10" i="1"/>
  <c r="F11" i="1"/>
  <c r="F12" i="1"/>
  <c r="F13" i="1"/>
  <c r="F14" i="1"/>
  <c r="F15" i="1"/>
  <c r="F7" i="1"/>
  <c r="E8" i="1"/>
  <c r="E9" i="1"/>
  <c r="E10" i="1"/>
  <c r="E11" i="1"/>
  <c r="E12" i="1"/>
  <c r="E13" i="1"/>
  <c r="E14" i="1"/>
  <c r="E15" i="1"/>
  <c r="E16" i="1"/>
  <c r="E17" i="1"/>
  <c r="E18" i="1"/>
  <c r="E19" i="1"/>
  <c r="E7" i="1"/>
  <c r="D8" i="1"/>
  <c r="D9" i="1"/>
  <c r="D10" i="1"/>
  <c r="D11" i="1"/>
  <c r="D12" i="1"/>
  <c r="D13" i="1"/>
  <c r="D14" i="1"/>
  <c r="D15" i="1"/>
  <c r="D16" i="1"/>
  <c r="D17" i="1"/>
  <c r="D18" i="1"/>
  <c r="D19" i="1"/>
  <c r="B26" i="1"/>
  <c r="B31" i="1"/>
  <c r="B29" i="1"/>
  <c r="B28" i="1"/>
  <c r="B30" i="1"/>
  <c r="B24" i="1"/>
</calcChain>
</file>

<file path=xl/sharedStrings.xml><?xml version="1.0" encoding="utf-8"?>
<sst xmlns="http://schemas.openxmlformats.org/spreadsheetml/2006/main" count="31" uniqueCount="23">
  <si>
    <t xml:space="preserve">Cultures: </t>
  </si>
  <si>
    <t>C6: sulfide (measured 2 days before H2 measurements): 14.6 mM, produced 6.73 mM sulfide in the last 21 days</t>
  </si>
  <si>
    <t>C14: sulfide (measured 2 days before H2 measurements): 16.1 mM, produced 7.09 mM sulfide in the last 21 days</t>
  </si>
  <si>
    <t>time [h]</t>
  </si>
  <si>
    <t>Parts per million (ppm)</t>
  </si>
  <si>
    <t>Millimolar (mM)</t>
  </si>
  <si>
    <t>Vial size [ml]</t>
  </si>
  <si>
    <t>Headspace volume [ml]</t>
  </si>
  <si>
    <t>Sample volume [ml]</t>
  </si>
  <si>
    <t>Headspace pressure [atm]</t>
  </si>
  <si>
    <t>Headspace amount [mM]</t>
  </si>
  <si>
    <t>Sulfide production C6 [mM/day]</t>
  </si>
  <si>
    <t>Sulfide production C14  [mM/day]</t>
  </si>
  <si>
    <t>Sulfide production C6 [mM/hour]</t>
  </si>
  <si>
    <t>Sulfide production C14  [mM/hour]</t>
  </si>
  <si>
    <t>Sulfide produced</t>
  </si>
  <si>
    <t>H2 - C6 (-)</t>
  </si>
  <si>
    <t>H2 -C6 (Molybdate)</t>
  </si>
  <si>
    <t>H2 - C6 (Molybdate)</t>
  </si>
  <si>
    <t>H2 - theoretical</t>
  </si>
  <si>
    <t>% of sulfide production explained by H2 production</t>
  </si>
  <si>
    <t>H2 - C14 (-)</t>
  </si>
  <si>
    <t>H2 - C14 (Molybdate)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</si>
</sst>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3" borderId="0" xfId="0" applyFill="1"/>
    <xf numFmtId="0" fontId="1" fillId="0" borderId="0" xfId="0" applyFont="1" applyAlignment="1">
      <alignment wrapText="1"/>
    </xf>
    <xf numFmtId="2" fontId="0" fillId="0" borderId="0" xfId="0" applyNumberFormat="1"/>
    <xf numFmtId="0" fontId="1" fillId="0" borderId="0" xfId="0" applyFont="1" applyAlignment="1">
      <alignment horizontal="right" wrapText="1"/>
    </xf>
    <xf numFmtId="0" fontId="1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2" fontId="0" fillId="3" borderId="0" xfId="0" applyNumberFormat="1" applyFill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wrapText="1"/>
    </xf>
    <xf numFmtId="164" fontId="0" fillId="5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2" fontId="1" fillId="5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2" fontId="0" fillId="5" borderId="0" xfId="0" applyNumberFormat="1" applyFill="1"/>
    <xf numFmtId="164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="70" zoomScaleNormal="70" workbookViewId="0">
      <selection activeCell="H30" sqref="H30"/>
    </sheetView>
  </sheetViews>
  <sheetFormatPr defaultRowHeight="14.4" x14ac:dyDescent="0.3"/>
  <cols>
    <col min="1" max="1" width="42.5546875" customWidth="1"/>
    <col min="2" max="2" width="13.33203125" customWidth="1"/>
    <col min="3" max="3" width="18.5546875" customWidth="1"/>
    <col min="4" max="4" width="10.88671875" customWidth="1"/>
    <col min="5" max="5" width="19.33203125" customWidth="1"/>
    <col min="6" max="6" width="17" customWidth="1"/>
    <col min="7" max="7" width="16.44140625" customWidth="1"/>
    <col min="8" max="8" width="17.33203125" customWidth="1"/>
    <col min="10" max="10" width="14.6640625" customWidth="1"/>
    <col min="11" max="11" width="19.88671875" customWidth="1"/>
    <col min="12" max="12" width="12.77734375" customWidth="1"/>
    <col min="13" max="13" width="19.77734375" customWidth="1"/>
    <col min="14" max="14" width="17.44140625" customWidth="1"/>
    <col min="15" max="15" width="14.5546875" customWidth="1"/>
    <col min="16" max="16" width="17.109375" customWidth="1"/>
  </cols>
  <sheetData>
    <row r="1" spans="1:16" x14ac:dyDescent="0.3">
      <c r="A1" t="s">
        <v>0</v>
      </c>
    </row>
    <row r="2" spans="1:16" x14ac:dyDescent="0.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5" spans="1:16" x14ac:dyDescent="0.3">
      <c r="A5" s="2"/>
      <c r="B5" s="5" t="s">
        <v>4</v>
      </c>
      <c r="C5" s="5"/>
      <c r="D5" s="6" t="s">
        <v>5</v>
      </c>
      <c r="E5" s="6"/>
      <c r="F5" s="6"/>
      <c r="G5" s="6"/>
      <c r="J5" s="5" t="s">
        <v>4</v>
      </c>
      <c r="K5" s="5"/>
      <c r="L5" s="6" t="s">
        <v>5</v>
      </c>
      <c r="M5" s="6"/>
      <c r="N5" s="6"/>
      <c r="O5" s="6"/>
    </row>
    <row r="6" spans="1:16" ht="57.6" customHeight="1" x14ac:dyDescent="0.3">
      <c r="A6" s="4" t="s">
        <v>3</v>
      </c>
      <c r="B6" s="9" t="s">
        <v>16</v>
      </c>
      <c r="C6" s="9" t="s">
        <v>17</v>
      </c>
      <c r="D6" s="9" t="s">
        <v>16</v>
      </c>
      <c r="E6" s="9" t="s">
        <v>18</v>
      </c>
      <c r="F6" s="9" t="s">
        <v>15</v>
      </c>
      <c r="G6" s="9" t="s">
        <v>19</v>
      </c>
      <c r="H6" s="10" t="s">
        <v>20</v>
      </c>
      <c r="J6" s="15" t="s">
        <v>21</v>
      </c>
      <c r="K6" s="15" t="s">
        <v>22</v>
      </c>
      <c r="L6" s="15" t="s">
        <v>21</v>
      </c>
      <c r="M6" s="15" t="s">
        <v>22</v>
      </c>
      <c r="N6" s="15" t="s">
        <v>15</v>
      </c>
      <c r="O6" s="15" t="s">
        <v>19</v>
      </c>
      <c r="P6" s="16" t="s">
        <v>20</v>
      </c>
    </row>
    <row r="7" spans="1:16" x14ac:dyDescent="0.3">
      <c r="A7">
        <v>0</v>
      </c>
      <c r="B7" s="11">
        <v>2.5</v>
      </c>
      <c r="C7" s="11">
        <v>1.7</v>
      </c>
      <c r="D7" s="12">
        <f>B7*$B$26</f>
        <v>11.929824561403509</v>
      </c>
      <c r="E7" s="12">
        <f>C7*$B$26</f>
        <v>8.1122807017543845</v>
      </c>
      <c r="F7" s="12">
        <f>A7*$B$29</f>
        <v>0</v>
      </c>
      <c r="G7" s="12">
        <f>F7*4</f>
        <v>0</v>
      </c>
      <c r="H7" s="13"/>
      <c r="J7" s="18">
        <v>1.6</v>
      </c>
      <c r="K7" s="18">
        <v>1.6</v>
      </c>
      <c r="L7" s="19">
        <f>J7*$B$26</f>
        <v>7.6350877192982454</v>
      </c>
      <c r="M7" s="19">
        <f>K7*$B$26</f>
        <v>7.6350877192982454</v>
      </c>
      <c r="N7" s="19">
        <f>A7*$B$31</f>
        <v>0</v>
      </c>
      <c r="O7" s="19">
        <f>N7*4</f>
        <v>0</v>
      </c>
      <c r="P7" s="19"/>
    </row>
    <row r="8" spans="1:16" x14ac:dyDescent="0.3">
      <c r="A8">
        <v>1</v>
      </c>
      <c r="B8" s="11">
        <v>1.7</v>
      </c>
      <c r="C8" s="11">
        <v>1.9</v>
      </c>
      <c r="D8" s="12">
        <f t="shared" ref="D8:D19" si="0">B8*$B$26</f>
        <v>8.1122807017543845</v>
      </c>
      <c r="E8" s="12">
        <f t="shared" ref="E8:E19" si="1">C8*$B$26</f>
        <v>9.0666666666666664</v>
      </c>
      <c r="F8" s="12">
        <f t="shared" ref="F8:F19" si="2">A8*$B$29</f>
        <v>296.73721340388005</v>
      </c>
      <c r="G8" s="12">
        <f t="shared" ref="G8:G19" si="3">F8*4</f>
        <v>1186.9488536155202</v>
      </c>
      <c r="H8" s="14">
        <f>E8/G8*100</f>
        <v>0.7638632986627043</v>
      </c>
      <c r="J8" s="18">
        <v>1.7</v>
      </c>
      <c r="K8" s="18">
        <v>1.7</v>
      </c>
      <c r="L8" s="19">
        <f t="shared" ref="L8:L19" si="4">J8*$B$26</f>
        <v>8.1122807017543845</v>
      </c>
      <c r="M8" s="19">
        <f t="shared" ref="M8:M19" si="5">K8*$B$26</f>
        <v>8.1122807017543845</v>
      </c>
      <c r="N8" s="19">
        <f t="shared" ref="N8:N19" si="6">A8*$B$31</f>
        <v>312.61022927689595</v>
      </c>
      <c r="O8" s="19">
        <f t="shared" ref="O8:O19" si="7">N8*4</f>
        <v>1250.4409171075838</v>
      </c>
      <c r="P8" s="20">
        <f>M8/O8*100</f>
        <v>0.64875361888501204</v>
      </c>
    </row>
    <row r="9" spans="1:16" x14ac:dyDescent="0.3">
      <c r="A9">
        <v>2</v>
      </c>
      <c r="B9" s="11">
        <v>1.8</v>
      </c>
      <c r="C9" s="11">
        <v>8.6999999999999993</v>
      </c>
      <c r="D9" s="12">
        <f t="shared" si="0"/>
        <v>8.5894736842105264</v>
      </c>
      <c r="E9" s="12">
        <f t="shared" si="1"/>
        <v>41.515789473684208</v>
      </c>
      <c r="F9" s="12">
        <f t="shared" si="2"/>
        <v>593.4744268077601</v>
      </c>
      <c r="G9" s="12">
        <f t="shared" si="3"/>
        <v>2373.8977072310404</v>
      </c>
      <c r="H9" s="14">
        <f t="shared" ref="H9:H19" si="8">E9/G9*100</f>
        <v>1.7488449206225072</v>
      </c>
      <c r="J9" s="18">
        <v>1.8</v>
      </c>
      <c r="K9" s="18">
        <v>2</v>
      </c>
      <c r="L9" s="19">
        <f t="shared" si="4"/>
        <v>8.5894736842105264</v>
      </c>
      <c r="M9" s="19">
        <f t="shared" si="5"/>
        <v>9.5438596491228065</v>
      </c>
      <c r="N9" s="19">
        <f t="shared" si="6"/>
        <v>625.2204585537919</v>
      </c>
      <c r="O9" s="19">
        <f t="shared" si="7"/>
        <v>2500.8818342151676</v>
      </c>
      <c r="P9" s="20">
        <f t="shared" ref="P9:P19" si="9">M9/O9*100</f>
        <v>0.38161977581471307</v>
      </c>
    </row>
    <row r="10" spans="1:16" x14ac:dyDescent="0.3">
      <c r="A10">
        <v>3</v>
      </c>
      <c r="B10" s="11">
        <v>2</v>
      </c>
      <c r="C10" s="11">
        <v>14.2</v>
      </c>
      <c r="D10" s="12">
        <f t="shared" si="0"/>
        <v>9.5438596491228065</v>
      </c>
      <c r="E10" s="12">
        <f t="shared" si="1"/>
        <v>67.76140350877192</v>
      </c>
      <c r="F10" s="12">
        <f t="shared" si="2"/>
        <v>890.21164021164009</v>
      </c>
      <c r="G10" s="12">
        <f t="shared" si="3"/>
        <v>3560.8465608465604</v>
      </c>
      <c r="H10" s="14">
        <f t="shared" si="8"/>
        <v>1.9029576914053337</v>
      </c>
      <c r="J10" s="18">
        <v>1.8</v>
      </c>
      <c r="K10" s="18">
        <v>2.5</v>
      </c>
      <c r="L10" s="19">
        <f t="shared" si="4"/>
        <v>8.5894736842105264</v>
      </c>
      <c r="M10" s="19">
        <f t="shared" si="5"/>
        <v>11.929824561403509</v>
      </c>
      <c r="N10" s="19">
        <f t="shared" si="6"/>
        <v>937.83068783068779</v>
      </c>
      <c r="O10" s="19">
        <f t="shared" si="7"/>
        <v>3751.3227513227512</v>
      </c>
      <c r="P10" s="20">
        <f t="shared" si="9"/>
        <v>0.31801647984559422</v>
      </c>
    </row>
    <row r="11" spans="1:16" x14ac:dyDescent="0.3">
      <c r="A11">
        <v>4</v>
      </c>
      <c r="B11" s="11">
        <v>2.1</v>
      </c>
      <c r="C11" s="11">
        <v>21</v>
      </c>
      <c r="D11" s="12">
        <f t="shared" si="0"/>
        <v>10.021052631578947</v>
      </c>
      <c r="E11" s="12">
        <f t="shared" si="1"/>
        <v>100.21052631578947</v>
      </c>
      <c r="F11" s="12">
        <f t="shared" si="2"/>
        <v>1186.9488536155202</v>
      </c>
      <c r="G11" s="12">
        <f t="shared" si="3"/>
        <v>4747.7954144620808</v>
      </c>
      <c r="H11" s="14">
        <f t="shared" si="8"/>
        <v>2.1106749041995778</v>
      </c>
      <c r="J11" s="18">
        <v>2.1</v>
      </c>
      <c r="K11" s="18">
        <v>3.5</v>
      </c>
      <c r="L11" s="19">
        <f t="shared" si="4"/>
        <v>10.021052631578947</v>
      </c>
      <c r="M11" s="19">
        <f t="shared" si="5"/>
        <v>16.701754385964911</v>
      </c>
      <c r="N11" s="19">
        <f t="shared" si="6"/>
        <v>1250.4409171075838</v>
      </c>
      <c r="O11" s="19">
        <f t="shared" si="7"/>
        <v>5001.7636684303352</v>
      </c>
      <c r="P11" s="20">
        <f t="shared" si="9"/>
        <v>0.33391730383787388</v>
      </c>
    </row>
    <row r="12" spans="1:16" x14ac:dyDescent="0.3">
      <c r="A12">
        <v>5</v>
      </c>
      <c r="B12" s="11">
        <v>2.1</v>
      </c>
      <c r="C12" s="11">
        <v>26.5</v>
      </c>
      <c r="D12" s="12">
        <f t="shared" si="0"/>
        <v>10.021052631578947</v>
      </c>
      <c r="E12" s="12">
        <f t="shared" si="1"/>
        <v>126.45614035087719</v>
      </c>
      <c r="F12" s="12">
        <f t="shared" si="2"/>
        <v>1483.6860670194003</v>
      </c>
      <c r="G12" s="12">
        <f t="shared" si="3"/>
        <v>5934.7442680776012</v>
      </c>
      <c r="H12" s="14">
        <f t="shared" si="8"/>
        <v>2.1307765699538592</v>
      </c>
      <c r="J12" s="18">
        <v>2.2999999999999998</v>
      </c>
      <c r="K12" s="18">
        <v>4.2</v>
      </c>
      <c r="L12" s="19">
        <f t="shared" si="4"/>
        <v>10.975438596491227</v>
      </c>
      <c r="M12" s="19">
        <f t="shared" si="5"/>
        <v>20.042105263157893</v>
      </c>
      <c r="N12" s="19">
        <f t="shared" si="6"/>
        <v>1563.0511463844798</v>
      </c>
      <c r="O12" s="19">
        <f t="shared" si="7"/>
        <v>6252.2045855379192</v>
      </c>
      <c r="P12" s="20">
        <f t="shared" si="9"/>
        <v>0.32056061168435895</v>
      </c>
    </row>
    <row r="13" spans="1:16" x14ac:dyDescent="0.3">
      <c r="A13">
        <v>6</v>
      </c>
      <c r="B13" s="11">
        <v>2.2999999999999998</v>
      </c>
      <c r="C13" s="11">
        <v>32</v>
      </c>
      <c r="D13" s="12">
        <f t="shared" si="0"/>
        <v>10.975438596491227</v>
      </c>
      <c r="E13" s="12">
        <f t="shared" si="1"/>
        <v>152.7017543859649</v>
      </c>
      <c r="F13" s="12">
        <f t="shared" si="2"/>
        <v>1780.4232804232802</v>
      </c>
      <c r="G13" s="12">
        <f t="shared" si="3"/>
        <v>7121.6931216931207</v>
      </c>
      <c r="H13" s="14">
        <f t="shared" si="8"/>
        <v>2.1441776804567141</v>
      </c>
      <c r="J13" s="18">
        <v>2.4</v>
      </c>
      <c r="K13" s="18">
        <v>0.7</v>
      </c>
      <c r="L13" s="19">
        <f t="shared" si="4"/>
        <v>11.452631578947367</v>
      </c>
      <c r="M13" s="19">
        <f t="shared" si="5"/>
        <v>3.3403508771929822</v>
      </c>
      <c r="N13" s="19">
        <f t="shared" si="6"/>
        <v>1875.6613756613756</v>
      </c>
      <c r="O13" s="19">
        <f t="shared" si="7"/>
        <v>7502.6455026455023</v>
      </c>
      <c r="P13" s="20">
        <f t="shared" si="9"/>
        <v>4.4522307178383194E-2</v>
      </c>
    </row>
    <row r="14" spans="1:16" x14ac:dyDescent="0.3">
      <c r="A14">
        <v>7</v>
      </c>
      <c r="B14" s="11">
        <v>0.2</v>
      </c>
      <c r="C14" s="11">
        <v>34.700000000000003</v>
      </c>
      <c r="D14" s="12">
        <f t="shared" si="0"/>
        <v>0.95438596491228067</v>
      </c>
      <c r="E14" s="12">
        <f t="shared" si="1"/>
        <v>165.5859649122807</v>
      </c>
      <c r="F14" s="12">
        <f t="shared" si="2"/>
        <v>2077.1604938271603</v>
      </c>
      <c r="G14" s="12">
        <f t="shared" si="3"/>
        <v>8308.6419753086411</v>
      </c>
      <c r="H14" s="14">
        <f t="shared" si="8"/>
        <v>1.9929365762102136</v>
      </c>
      <c r="J14" s="18">
        <v>2.7</v>
      </c>
      <c r="K14" s="18">
        <v>1</v>
      </c>
      <c r="L14" s="19">
        <f t="shared" si="4"/>
        <v>12.88421052631579</v>
      </c>
      <c r="M14" s="19">
        <f t="shared" si="5"/>
        <v>4.7719298245614032</v>
      </c>
      <c r="N14" s="19">
        <f t="shared" si="6"/>
        <v>2188.2716049382716</v>
      </c>
      <c r="O14" s="19">
        <f t="shared" si="7"/>
        <v>8753.0864197530864</v>
      </c>
      <c r="P14" s="20">
        <f t="shared" si="9"/>
        <v>5.4517110830673295E-2</v>
      </c>
    </row>
    <row r="15" spans="1:16" x14ac:dyDescent="0.3">
      <c r="A15">
        <v>8</v>
      </c>
      <c r="B15" s="11">
        <v>2.8</v>
      </c>
      <c r="C15" s="11">
        <v>40</v>
      </c>
      <c r="D15" s="12">
        <f t="shared" si="0"/>
        <v>13.361403508771929</v>
      </c>
      <c r="E15" s="12">
        <f t="shared" si="1"/>
        <v>190.87719298245614</v>
      </c>
      <c r="F15" s="12">
        <f t="shared" si="2"/>
        <v>2373.8977072310404</v>
      </c>
      <c r="G15" s="12">
        <f t="shared" si="3"/>
        <v>9495.5908289241615</v>
      </c>
      <c r="H15" s="14">
        <f t="shared" si="8"/>
        <v>2.0101665754281695</v>
      </c>
      <c r="J15" s="18">
        <v>0.3</v>
      </c>
      <c r="K15" s="18">
        <v>0.9</v>
      </c>
      <c r="L15" s="19">
        <f t="shared" si="4"/>
        <v>1.4315789473684208</v>
      </c>
      <c r="M15" s="19">
        <f t="shared" si="5"/>
        <v>4.2947368421052632</v>
      </c>
      <c r="N15" s="19">
        <f t="shared" si="6"/>
        <v>2500.8818342151676</v>
      </c>
      <c r="O15" s="19">
        <f t="shared" si="7"/>
        <v>10003.52733686067</v>
      </c>
      <c r="P15" s="20">
        <f t="shared" si="9"/>
        <v>4.2932224779155218E-2</v>
      </c>
    </row>
    <row r="16" spans="1:16" x14ac:dyDescent="0.3">
      <c r="A16">
        <v>24</v>
      </c>
      <c r="B16" s="11">
        <v>4.5</v>
      </c>
      <c r="C16" s="11">
        <v>87.9</v>
      </c>
      <c r="D16" s="12">
        <f t="shared" si="0"/>
        <v>21.473684210526315</v>
      </c>
      <c r="E16" s="12">
        <f t="shared" si="1"/>
        <v>419.45263157894738</v>
      </c>
      <c r="F16" s="12">
        <f t="shared" si="2"/>
        <v>7121.6931216931207</v>
      </c>
      <c r="G16" s="12">
        <f t="shared" si="3"/>
        <v>28486.772486772483</v>
      </c>
      <c r="H16" s="14">
        <f t="shared" si="8"/>
        <v>1.4724470165011341</v>
      </c>
      <c r="J16" s="18">
        <v>5.5</v>
      </c>
      <c r="K16" s="18">
        <v>46.8</v>
      </c>
      <c r="L16" s="19">
        <f t="shared" si="4"/>
        <v>26.245614035087719</v>
      </c>
      <c r="M16" s="19">
        <f t="shared" si="5"/>
        <v>223.32631578947365</v>
      </c>
      <c r="N16" s="19">
        <f t="shared" si="6"/>
        <v>7502.6455026455023</v>
      </c>
      <c r="O16" s="19">
        <f t="shared" si="7"/>
        <v>30010.582010582009</v>
      </c>
      <c r="P16" s="20">
        <f t="shared" si="9"/>
        <v>0.74415856283869042</v>
      </c>
    </row>
    <row r="17" spans="1:16" x14ac:dyDescent="0.3">
      <c r="A17">
        <v>26</v>
      </c>
      <c r="B17" s="11">
        <v>0.8</v>
      </c>
      <c r="C17" s="11">
        <v>91.9</v>
      </c>
      <c r="D17" s="12">
        <f t="shared" si="0"/>
        <v>3.8175438596491227</v>
      </c>
      <c r="E17" s="12">
        <f t="shared" si="1"/>
        <v>438.54035087719296</v>
      </c>
      <c r="F17" s="12">
        <f t="shared" si="2"/>
        <v>7715.1675485008809</v>
      </c>
      <c r="G17" s="12">
        <f t="shared" si="3"/>
        <v>30860.670194003524</v>
      </c>
      <c r="H17" s="14">
        <f t="shared" si="8"/>
        <v>1.421033140629606</v>
      </c>
      <c r="J17" s="18">
        <v>6.2</v>
      </c>
      <c r="K17" s="18">
        <v>52.1</v>
      </c>
      <c r="L17" s="19">
        <f t="shared" si="4"/>
        <v>29.585964912280701</v>
      </c>
      <c r="M17" s="19">
        <f t="shared" si="5"/>
        <v>248.61754385964912</v>
      </c>
      <c r="N17" s="19">
        <f t="shared" si="6"/>
        <v>8127.8659611992944</v>
      </c>
      <c r="O17" s="19">
        <f t="shared" si="7"/>
        <v>32511.463844797177</v>
      </c>
      <c r="P17" s="20">
        <f t="shared" si="9"/>
        <v>0.76470731999794428</v>
      </c>
    </row>
    <row r="18" spans="1:16" x14ac:dyDescent="0.3">
      <c r="A18">
        <v>28</v>
      </c>
      <c r="B18" s="11">
        <v>7.9</v>
      </c>
      <c r="C18" s="11">
        <v>92.6</v>
      </c>
      <c r="D18" s="12">
        <f t="shared" si="0"/>
        <v>37.698245614035088</v>
      </c>
      <c r="E18" s="12">
        <f t="shared" si="1"/>
        <v>441.88070175438594</v>
      </c>
      <c r="F18" s="12">
        <f t="shared" si="2"/>
        <v>8308.6419753086411</v>
      </c>
      <c r="G18" s="12">
        <f t="shared" si="3"/>
        <v>33234.567901234564</v>
      </c>
      <c r="H18" s="14">
        <f t="shared" si="8"/>
        <v>1.3295816063189176</v>
      </c>
      <c r="J18" s="18">
        <v>1.1000000000000001</v>
      </c>
      <c r="K18" s="18">
        <v>58</v>
      </c>
      <c r="L18" s="19">
        <f t="shared" si="4"/>
        <v>5.2491228070175442</v>
      </c>
      <c r="M18" s="19">
        <f t="shared" si="5"/>
        <v>276.77192982456137</v>
      </c>
      <c r="N18" s="19">
        <f t="shared" si="6"/>
        <v>8753.0864197530864</v>
      </c>
      <c r="O18" s="19">
        <f t="shared" si="7"/>
        <v>35012.345679012345</v>
      </c>
      <c r="P18" s="20">
        <f t="shared" si="9"/>
        <v>0.79049810704476275</v>
      </c>
    </row>
    <row r="19" spans="1:16" x14ac:dyDescent="0.3">
      <c r="A19">
        <v>30</v>
      </c>
      <c r="B19" s="11">
        <v>8.3000000000000007</v>
      </c>
      <c r="C19" s="11">
        <v>97.5</v>
      </c>
      <c r="D19" s="12">
        <f t="shared" si="0"/>
        <v>39.607017543859648</v>
      </c>
      <c r="E19" s="12">
        <f t="shared" si="1"/>
        <v>465.26315789473682</v>
      </c>
      <c r="F19" s="12">
        <f t="shared" si="2"/>
        <v>8902.1164021164022</v>
      </c>
      <c r="G19" s="12">
        <f t="shared" si="3"/>
        <v>35608.465608465609</v>
      </c>
      <c r="H19" s="14">
        <f t="shared" si="8"/>
        <v>1.3066082740283098</v>
      </c>
      <c r="J19" s="18">
        <v>7.7</v>
      </c>
      <c r="K19" s="18">
        <v>63.8</v>
      </c>
      <c r="L19" s="19">
        <f t="shared" si="4"/>
        <v>36.743859649122804</v>
      </c>
      <c r="M19" s="19">
        <f t="shared" si="5"/>
        <v>304.44912280701749</v>
      </c>
      <c r="N19" s="19">
        <f t="shared" si="6"/>
        <v>9378.3068783068793</v>
      </c>
      <c r="O19" s="19">
        <f t="shared" si="7"/>
        <v>37513.227513227517</v>
      </c>
      <c r="P19" s="20">
        <f t="shared" si="9"/>
        <v>0.81157805656595616</v>
      </c>
    </row>
    <row r="22" spans="1:16" x14ac:dyDescent="0.3">
      <c r="A22" t="s">
        <v>6</v>
      </c>
      <c r="B22">
        <v>156</v>
      </c>
    </row>
    <row r="23" spans="1:16" x14ac:dyDescent="0.3">
      <c r="A23" t="s">
        <v>8</v>
      </c>
      <c r="B23">
        <v>20</v>
      </c>
    </row>
    <row r="24" spans="1:16" x14ac:dyDescent="0.3">
      <c r="A24" t="s">
        <v>7</v>
      </c>
      <c r="B24">
        <f>B22-B23</f>
        <v>136</v>
      </c>
    </row>
    <row r="25" spans="1:16" x14ac:dyDescent="0.3">
      <c r="A25" t="s">
        <v>9</v>
      </c>
      <c r="B25">
        <v>1</v>
      </c>
    </row>
    <row r="26" spans="1:16" x14ac:dyDescent="0.3">
      <c r="A26" t="s">
        <v>10</v>
      </c>
      <c r="B26" s="3">
        <f>B24*B25/28.5</f>
        <v>4.7719298245614032</v>
      </c>
    </row>
    <row r="28" spans="1:16" x14ac:dyDescent="0.3">
      <c r="A28" s="7" t="s">
        <v>11</v>
      </c>
      <c r="B28" s="17">
        <f>6.73/21/45</f>
        <v>7.1216931216931218E-3</v>
      </c>
    </row>
    <row r="29" spans="1:16" x14ac:dyDescent="0.3">
      <c r="A29" s="7" t="s">
        <v>13</v>
      </c>
      <c r="B29" s="17">
        <f>B28*1000000/24</f>
        <v>296.73721340388005</v>
      </c>
    </row>
    <row r="30" spans="1:16" x14ac:dyDescent="0.3">
      <c r="A30" s="1" t="s">
        <v>12</v>
      </c>
      <c r="B30" s="8">
        <f>7.09/21/45</f>
        <v>7.5026455026455021E-3</v>
      </c>
    </row>
    <row r="31" spans="1:16" x14ac:dyDescent="0.3">
      <c r="A31" s="1" t="s">
        <v>14</v>
      </c>
      <c r="B31" s="8">
        <f>B30*1000000/24</f>
        <v>312.61022927689595</v>
      </c>
    </row>
  </sheetData>
  <mergeCells count="4">
    <mergeCell ref="B5:C5"/>
    <mergeCell ref="D5:G5"/>
    <mergeCell ref="J5:K5"/>
    <mergeCell ref="L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MPIMM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Stephanie Zehnle</dc:creator>
  <cp:lastModifiedBy>Hanna Stephanie Zehnle</cp:lastModifiedBy>
  <dcterms:created xsi:type="dcterms:W3CDTF">2022-07-15T15:34:28Z</dcterms:created>
  <dcterms:modified xsi:type="dcterms:W3CDTF">2022-07-15T16:16:13Z</dcterms:modified>
</cp:coreProperties>
</file>