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Alkanophagales_paper\"/>
    </mc:Choice>
  </mc:AlternateContent>
  <bookViews>
    <workbookView xWindow="0" yWindow="0" windowWidth="23040" windowHeight="9192"/>
  </bookViews>
  <sheets>
    <sheet name="DIC_and_sulfate" sheetId="1" r:id="rId1"/>
    <sheet name="Carbon_assimilat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2" l="1"/>
  <c r="R30" i="2"/>
  <c r="R29" i="2"/>
  <c r="Q30" i="2"/>
  <c r="Q31" i="2"/>
  <c r="Q28" i="2"/>
  <c r="R28" i="2"/>
  <c r="R27" i="2"/>
  <c r="R26" i="2"/>
  <c r="J27" i="2"/>
  <c r="Q29" i="2"/>
  <c r="P29" i="2"/>
  <c r="P31" i="2" s="1"/>
  <c r="O29" i="2"/>
  <c r="O31" i="2" s="1"/>
  <c r="N29" i="2"/>
  <c r="N31" i="2" s="1"/>
  <c r="M29" i="2"/>
  <c r="M31" i="2" s="1"/>
  <c r="L29" i="2"/>
  <c r="L31" i="2" s="1"/>
  <c r="K29" i="2"/>
  <c r="K31" i="2" s="1"/>
  <c r="J29" i="2"/>
  <c r="J31" i="2" s="1"/>
  <c r="Q27" i="2"/>
  <c r="P27" i="2"/>
  <c r="P30" i="2" s="1"/>
  <c r="O27" i="2"/>
  <c r="O30" i="2" s="1"/>
  <c r="N27" i="2"/>
  <c r="N30" i="2" s="1"/>
  <c r="M27" i="2"/>
  <c r="M30" i="2" s="1"/>
  <c r="L27" i="2"/>
  <c r="L30" i="2" s="1"/>
  <c r="K27" i="2"/>
  <c r="K30" i="2" s="1"/>
  <c r="J28" i="2"/>
  <c r="Q26" i="2"/>
  <c r="P26" i="2"/>
  <c r="O26" i="2"/>
  <c r="N26" i="2"/>
  <c r="M26" i="2"/>
  <c r="L26" i="2"/>
  <c r="K26" i="2"/>
  <c r="J26" i="2"/>
  <c r="Q25" i="2"/>
  <c r="P25" i="2"/>
  <c r="O25" i="2"/>
  <c r="N25" i="2"/>
  <c r="M25" i="2"/>
  <c r="L25" i="2"/>
  <c r="K25" i="2"/>
  <c r="J25" i="2"/>
  <c r="B28" i="2"/>
  <c r="B27" i="2"/>
  <c r="B31" i="2"/>
  <c r="H30" i="2"/>
  <c r="D30" i="2"/>
  <c r="H29" i="2"/>
  <c r="H31" i="2" s="1"/>
  <c r="G29" i="2"/>
  <c r="G31" i="2" s="1"/>
  <c r="F29" i="2"/>
  <c r="E29" i="2"/>
  <c r="D29" i="2"/>
  <c r="D31" i="2" s="1"/>
  <c r="C29" i="2"/>
  <c r="C31" i="2" s="1"/>
  <c r="B29" i="2"/>
  <c r="H28" i="2"/>
  <c r="G28" i="2"/>
  <c r="F28" i="2"/>
  <c r="C28" i="2"/>
  <c r="H27" i="2"/>
  <c r="G27" i="2"/>
  <c r="G30" i="2" s="1"/>
  <c r="F27" i="2"/>
  <c r="F30" i="2" s="1"/>
  <c r="E27" i="2"/>
  <c r="E28" i="2" s="1"/>
  <c r="D27" i="2"/>
  <c r="D28" i="2" s="1"/>
  <c r="C27" i="2"/>
  <c r="C30" i="2" s="1"/>
  <c r="H26" i="2"/>
  <c r="G26" i="2"/>
  <c r="F26" i="2"/>
  <c r="E26" i="2"/>
  <c r="D26" i="2"/>
  <c r="C26" i="2"/>
  <c r="B26" i="2"/>
  <c r="H25" i="2"/>
  <c r="G25" i="2"/>
  <c r="F25" i="2"/>
  <c r="E25" i="2"/>
  <c r="D25" i="2"/>
  <c r="C25" i="2"/>
  <c r="B25" i="2"/>
  <c r="K18" i="2"/>
  <c r="K12" i="2"/>
  <c r="K11" i="2"/>
  <c r="K16" i="2" s="1"/>
  <c r="K10" i="2"/>
  <c r="K9" i="2"/>
  <c r="K14" i="2" s="1"/>
  <c r="J18" i="2"/>
  <c r="J12" i="2"/>
  <c r="J11" i="2"/>
  <c r="J16" i="2" s="1"/>
  <c r="J10" i="2"/>
  <c r="J9" i="2"/>
  <c r="J14" i="2" s="1"/>
  <c r="C18" i="2"/>
  <c r="C16" i="2"/>
  <c r="C15" i="2"/>
  <c r="C14" i="2"/>
  <c r="C12" i="2"/>
  <c r="C11" i="2"/>
  <c r="C10" i="2"/>
  <c r="C9" i="2"/>
  <c r="B18" i="2"/>
  <c r="B16" i="2"/>
  <c r="B15" i="2"/>
  <c r="B14" i="2"/>
  <c r="B12" i="2"/>
  <c r="B11" i="2"/>
  <c r="B10" i="2"/>
  <c r="B9" i="2"/>
  <c r="D19" i="1"/>
  <c r="E19" i="1"/>
  <c r="F19" i="1"/>
  <c r="G19" i="1"/>
  <c r="H19" i="1"/>
  <c r="I19" i="1"/>
  <c r="J19" i="1"/>
  <c r="D18" i="1"/>
  <c r="E18" i="1"/>
  <c r="F18" i="1"/>
  <c r="G18" i="1"/>
  <c r="H18" i="1"/>
  <c r="I18" i="1"/>
  <c r="J18" i="1"/>
  <c r="D17" i="1"/>
  <c r="E17" i="1"/>
  <c r="F17" i="1"/>
  <c r="G17" i="1"/>
  <c r="H17" i="1"/>
  <c r="I17" i="1"/>
  <c r="J17" i="1"/>
  <c r="D16" i="1"/>
  <c r="E16" i="1"/>
  <c r="F16" i="1"/>
  <c r="G16" i="1"/>
  <c r="H16" i="1"/>
  <c r="I16" i="1"/>
  <c r="J16" i="1"/>
  <c r="D15" i="1"/>
  <c r="E15" i="1"/>
  <c r="F15" i="1"/>
  <c r="G15" i="1"/>
  <c r="H15" i="1"/>
  <c r="I15" i="1"/>
  <c r="J15" i="1"/>
  <c r="D14" i="1"/>
  <c r="E14" i="1"/>
  <c r="F14" i="1"/>
  <c r="G14" i="1"/>
  <c r="H14" i="1"/>
  <c r="I14" i="1"/>
  <c r="J14" i="1"/>
  <c r="F13" i="1"/>
  <c r="D13" i="1"/>
  <c r="E13" i="1"/>
  <c r="G13" i="1"/>
  <c r="H13" i="1"/>
  <c r="I13" i="1"/>
  <c r="J13" i="1"/>
  <c r="C19" i="1"/>
  <c r="C18" i="1"/>
  <c r="C17" i="1"/>
  <c r="C16" i="1"/>
  <c r="C15" i="1"/>
  <c r="C14" i="1"/>
  <c r="C13" i="1"/>
  <c r="D39" i="1"/>
  <c r="E39" i="1"/>
  <c r="G39" i="1"/>
  <c r="H39" i="1"/>
  <c r="I39" i="1"/>
  <c r="D38" i="1"/>
  <c r="E38" i="1"/>
  <c r="F38" i="1"/>
  <c r="G38" i="1"/>
  <c r="H38" i="1"/>
  <c r="I38" i="1"/>
  <c r="J38" i="1"/>
  <c r="D37" i="1"/>
  <c r="E37" i="1"/>
  <c r="F37" i="1"/>
  <c r="G37" i="1"/>
  <c r="H37" i="1"/>
  <c r="I37" i="1"/>
  <c r="J37" i="1"/>
  <c r="D36" i="1"/>
  <c r="E36" i="1"/>
  <c r="F36" i="1"/>
  <c r="G36" i="1"/>
  <c r="H36" i="1"/>
  <c r="I36" i="1"/>
  <c r="J36" i="1"/>
  <c r="D35" i="1"/>
  <c r="E35" i="1"/>
  <c r="F35" i="1"/>
  <c r="G35" i="1"/>
  <c r="H35" i="1"/>
  <c r="I35" i="1"/>
  <c r="J35" i="1"/>
  <c r="D34" i="1"/>
  <c r="E34" i="1"/>
  <c r="F34" i="1"/>
  <c r="G34" i="1"/>
  <c r="H34" i="1"/>
  <c r="I34" i="1"/>
  <c r="J34" i="1"/>
  <c r="C38" i="1"/>
  <c r="C37" i="1"/>
  <c r="C36" i="1"/>
  <c r="C35" i="1"/>
  <c r="C33" i="1"/>
  <c r="C34" i="1"/>
  <c r="E33" i="1"/>
  <c r="F33" i="1"/>
  <c r="G33" i="1"/>
  <c r="H33" i="1"/>
  <c r="I33" i="1"/>
  <c r="J33" i="1"/>
  <c r="D33" i="1"/>
  <c r="K23" i="1"/>
  <c r="K26" i="1"/>
  <c r="K27" i="1"/>
  <c r="K28" i="1"/>
  <c r="K25" i="1"/>
  <c r="K24" i="1"/>
  <c r="C29" i="1"/>
  <c r="K29" i="1" s="1"/>
  <c r="K4" i="1"/>
  <c r="K5" i="1"/>
  <c r="C44" i="1" s="1"/>
  <c r="K6" i="1"/>
  <c r="C45" i="1" s="1"/>
  <c r="K7" i="1"/>
  <c r="C46" i="1" s="1"/>
  <c r="K8" i="1"/>
  <c r="C47" i="1" s="1"/>
  <c r="K9" i="1"/>
  <c r="C48" i="1" s="1"/>
  <c r="K3" i="1"/>
  <c r="C43" i="1" l="1"/>
  <c r="D46" i="1"/>
  <c r="F46" i="1"/>
  <c r="C39" i="1"/>
  <c r="J39" i="1"/>
  <c r="F39" i="1"/>
  <c r="J30" i="2"/>
  <c r="K28" i="2"/>
  <c r="O28" i="2"/>
  <c r="N28" i="2"/>
  <c r="L28" i="2"/>
  <c r="P28" i="2"/>
  <c r="M28" i="2"/>
  <c r="E31" i="2"/>
  <c r="F31" i="2"/>
  <c r="B30" i="2"/>
  <c r="E30" i="2"/>
  <c r="D43" i="1" l="1"/>
  <c r="F43" i="1"/>
</calcChain>
</file>

<file path=xl/sharedStrings.xml><?xml version="1.0" encoding="utf-8"?>
<sst xmlns="http://schemas.openxmlformats.org/spreadsheetml/2006/main" count="88" uniqueCount="44">
  <si>
    <t>Day</t>
  </si>
  <si>
    <t>Negative control</t>
  </si>
  <si>
    <t>Hexane - Replicate 1</t>
  </si>
  <si>
    <t>Hexane - Replicate 2</t>
  </si>
  <si>
    <t>Hexane - Replicate 3</t>
  </si>
  <si>
    <t>Tetradecane - Replicate 1</t>
  </si>
  <si>
    <t>Tetradecane - Replicate 2</t>
  </si>
  <si>
    <t>Tetradecane - Replicate 3</t>
  </si>
  <si>
    <t>Sulfate (mM)</t>
  </si>
  <si>
    <t>Ratio DIC formation:sulfate reduction</t>
  </si>
  <si>
    <t>DIC production (mM)</t>
  </si>
  <si>
    <t>Total DIC produced (mM)</t>
  </si>
  <si>
    <t xml:space="preserve"> Total sulfate reduced (mM)</t>
  </si>
  <si>
    <t>DIC (mM)</t>
  </si>
  <si>
    <t>Sulfate reduction (mM)</t>
  </si>
  <si>
    <t>n</t>
  </si>
  <si>
    <t>C</t>
  </si>
  <si>
    <t>H</t>
  </si>
  <si>
    <t>SO42-</t>
  </si>
  <si>
    <t>H+</t>
  </si>
  <si>
    <t>CO2</t>
  </si>
  <si>
    <t>H2O</t>
  </si>
  <si>
    <t>Electrtons transferred</t>
  </si>
  <si>
    <t>CH2O</t>
  </si>
  <si>
    <t>HS-</t>
  </si>
  <si>
    <t>Electrons transferred</t>
  </si>
  <si>
    <t>Fraction carbon fixed</t>
  </si>
  <si>
    <t>Alkane oxidation: CnH2n+2  + 2nH2O ==&gt; nCO2 + (6n+2)H+ + (6n+2)e-</t>
  </si>
  <si>
    <t xml:space="preserve">Sulfate reduction: ((6n+2)/8)SO42-  +  (6n+2)*(9/8)H+ (6n+2)e-  ===&gt; ((6n+2)/8)HS- + 3n+1 H2O </t>
  </si>
  <si>
    <t>Hexane</t>
  </si>
  <si>
    <t>Tetradecane</t>
  </si>
  <si>
    <t>Option 2: 100% carbon fixation</t>
  </si>
  <si>
    <t>Option 1: 0% carbon fixation</t>
  </si>
  <si>
    <t>Alkane oxidation: CnH2n+2 + nH2O ==&gt;   nCH2O + 2n+2 H+ + 2n+2e-</t>
  </si>
  <si>
    <t>Sulfate reduction: (2n+2)/8SO4  +  (2n+2*)(9/8)H+   + (2n+2)e- ===&gt; (2n+2)/8  HS-   + (n+1)H2O</t>
  </si>
  <si>
    <t>Option 3: Mix of both processes</t>
  </si>
  <si>
    <t>Ratio sulfate reduction:DIC formation</t>
  </si>
  <si>
    <t>Total sulfate reduction</t>
  </si>
  <si>
    <t>Sulfate reduction per carbon oxidized</t>
  </si>
  <si>
    <t>DIC formed</t>
  </si>
  <si>
    <t>Calculations for theoretical percentages of carbon assimilation</t>
  </si>
  <si>
    <t>Average of triplicates</t>
  </si>
  <si>
    <t>Standard deviation</t>
  </si>
  <si>
    <t>Total ratio DIC production:sulfate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</si>
</sst>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1" fillId="2" borderId="0" xfId="0" applyFont="1" applyFill="1"/>
    <xf numFmtId="2" fontId="0" fillId="0" borderId="0" xfId="0" applyNumberFormat="1"/>
    <xf numFmtId="2" fontId="0" fillId="0" borderId="0" xfId="0" applyNumberFormat="1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Fill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0" fontId="0" fillId="0" borderId="0" xfId="0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2" fontId="0" fillId="0" borderId="0" xfId="0" applyNumberFormat="1" applyFont="1" applyFill="1"/>
    <xf numFmtId="0" fontId="0" fillId="0" borderId="0" xfId="0" applyFill="1"/>
    <xf numFmtId="0" fontId="4" fillId="0" borderId="0" xfId="0" applyFont="1"/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="85" zoomScaleNormal="85" workbookViewId="0">
      <selection activeCell="B46" sqref="B46"/>
    </sheetView>
  </sheetViews>
  <sheetFormatPr defaultRowHeight="14.4" x14ac:dyDescent="0.3"/>
  <cols>
    <col min="1" max="1" width="38" customWidth="1"/>
    <col min="2" max="2" width="24.5546875" customWidth="1"/>
    <col min="5" max="5" width="10.77734375" customWidth="1"/>
    <col min="11" max="11" width="25.5546875" customWidth="1"/>
    <col min="12" max="12" width="19.33203125" customWidth="1"/>
    <col min="13" max="13" width="28.88671875" customWidth="1"/>
  </cols>
  <sheetData>
    <row r="1" spans="1:11" x14ac:dyDescent="0.3">
      <c r="A1" s="7" t="s">
        <v>13</v>
      </c>
    </row>
    <row r="2" spans="1:11" x14ac:dyDescent="0.3">
      <c r="B2" s="2" t="s">
        <v>0</v>
      </c>
      <c r="C2" s="11">
        <v>0</v>
      </c>
      <c r="D2" s="11">
        <v>7</v>
      </c>
      <c r="E2" s="11">
        <v>14</v>
      </c>
      <c r="F2" s="11">
        <v>21</v>
      </c>
      <c r="G2" s="11">
        <v>28</v>
      </c>
      <c r="H2" s="11">
        <v>35</v>
      </c>
      <c r="I2" s="11">
        <v>42</v>
      </c>
      <c r="J2" s="11">
        <v>50</v>
      </c>
      <c r="K2" s="2" t="s">
        <v>11</v>
      </c>
    </row>
    <row r="3" spans="1:11" x14ac:dyDescent="0.3">
      <c r="B3" t="s">
        <v>1</v>
      </c>
      <c r="C3" s="5">
        <v>8.5758067079955502</v>
      </c>
      <c r="D3" s="5">
        <v>8.4967595431114731</v>
      </c>
      <c r="E3" s="5">
        <v>8.046224765538069</v>
      </c>
      <c r="F3" s="5">
        <v>7.8478007130367633</v>
      </c>
      <c r="G3" s="5">
        <v>7.4112496309921196</v>
      </c>
      <c r="H3" s="5">
        <v>7.2006403705974522</v>
      </c>
      <c r="I3" s="5">
        <v>7.7217294547766651</v>
      </c>
      <c r="J3" s="5">
        <v>6.8549219974112683</v>
      </c>
      <c r="K3" s="8">
        <f>J3-C3</f>
        <v>-1.7208847105842819</v>
      </c>
    </row>
    <row r="4" spans="1:11" x14ac:dyDescent="0.3">
      <c r="B4" t="s">
        <v>2</v>
      </c>
      <c r="C4" s="6">
        <v>11.1930921724913</v>
      </c>
      <c r="D4" s="5">
        <v>12.335426118945433</v>
      </c>
      <c r="E4" s="5">
        <v>14.068767627222563</v>
      </c>
      <c r="F4" s="5">
        <v>15.290190067443286</v>
      </c>
      <c r="G4" s="5">
        <v>18.139423666462292</v>
      </c>
      <c r="H4" s="5">
        <v>22.301263028816678</v>
      </c>
      <c r="I4" s="5">
        <v>25.950468015532394</v>
      </c>
      <c r="J4" s="5">
        <v>29.510259554465563</v>
      </c>
      <c r="K4" s="8">
        <f t="shared" ref="K4:K9" si="0">J4-C4</f>
        <v>18.317167381974265</v>
      </c>
    </row>
    <row r="5" spans="1:11" x14ac:dyDescent="0.3">
      <c r="B5" t="s">
        <v>3</v>
      </c>
      <c r="C5" s="6">
        <v>12.220402324019735</v>
      </c>
      <c r="D5" s="5">
        <v>13.266298794195791</v>
      </c>
      <c r="E5" s="5">
        <v>14.82290736036904</v>
      </c>
      <c r="F5" s="5">
        <v>16.762144170973109</v>
      </c>
      <c r="G5" s="5">
        <v>18.174955475752533</v>
      </c>
      <c r="H5" s="5">
        <v>21.188362383580042</v>
      </c>
      <c r="I5" s="5">
        <v>24.689071851916733</v>
      </c>
      <c r="J5" s="5">
        <v>25.999468628653176</v>
      </c>
      <c r="K5" s="8">
        <f t="shared" si="0"/>
        <v>13.779066304633441</v>
      </c>
    </row>
    <row r="6" spans="1:11" x14ac:dyDescent="0.3">
      <c r="B6" t="s">
        <v>4</v>
      </c>
      <c r="C6" s="6">
        <v>12.131184490963768</v>
      </c>
      <c r="D6" s="5">
        <v>13.575329187468979</v>
      </c>
      <c r="E6" s="5">
        <v>16.022440220723482</v>
      </c>
      <c r="F6" s="5">
        <v>18.473621208139907</v>
      </c>
      <c r="G6" s="5">
        <v>19.620939534612127</v>
      </c>
      <c r="H6" s="5">
        <v>22.912288692300955</v>
      </c>
      <c r="I6" s="5">
        <v>26.209856646521271</v>
      </c>
      <c r="J6" s="5">
        <v>31.156795422031472</v>
      </c>
      <c r="K6" s="8">
        <f t="shared" si="0"/>
        <v>19.025610931067703</v>
      </c>
    </row>
    <row r="7" spans="1:11" x14ac:dyDescent="0.3">
      <c r="B7" t="s">
        <v>5</v>
      </c>
      <c r="C7" s="6">
        <v>11.246871624186156</v>
      </c>
      <c r="D7" s="5">
        <v>10.732422411024496</v>
      </c>
      <c r="E7" s="5">
        <v>12.821511780677936</v>
      </c>
      <c r="F7" s="5">
        <v>13.94843362237599</v>
      </c>
      <c r="G7" s="5">
        <v>15.125794867303146</v>
      </c>
      <c r="H7" s="5">
        <v>18.782120230066276</v>
      </c>
      <c r="I7" s="5">
        <v>22.029698402966339</v>
      </c>
      <c r="J7" s="5">
        <v>25.389296662871157</v>
      </c>
      <c r="K7" s="8">
        <f t="shared" si="0"/>
        <v>14.142425038685001</v>
      </c>
    </row>
    <row r="8" spans="1:11" x14ac:dyDescent="0.3">
      <c r="B8" t="s">
        <v>6</v>
      </c>
      <c r="C8" s="6">
        <v>12.154325421155587</v>
      </c>
      <c r="D8" s="5">
        <v>11.978108668360049</v>
      </c>
      <c r="E8" s="5">
        <v>12.399959125281015</v>
      </c>
      <c r="F8" s="5">
        <v>13.398102245189921</v>
      </c>
      <c r="G8" s="5">
        <v>16.091168141076174</v>
      </c>
      <c r="H8" s="5">
        <v>20.053183848646754</v>
      </c>
      <c r="I8" s="5">
        <v>22.597454088931713</v>
      </c>
      <c r="J8" s="5">
        <v>24.81515868149835</v>
      </c>
      <c r="K8" s="8">
        <f t="shared" si="0"/>
        <v>12.660833260342763</v>
      </c>
    </row>
    <row r="9" spans="1:11" x14ac:dyDescent="0.3">
      <c r="B9" t="s">
        <v>7</v>
      </c>
      <c r="C9" s="6">
        <v>12.2446059969052</v>
      </c>
      <c r="D9" s="5">
        <v>11.221949724095646</v>
      </c>
      <c r="E9" s="5">
        <v>12.46353099179586</v>
      </c>
      <c r="F9" s="5">
        <v>13.5631601997022</v>
      </c>
      <c r="G9" s="5">
        <v>15.885784356661121</v>
      </c>
      <c r="H9" s="5">
        <v>18.757904878689672</v>
      </c>
      <c r="I9" s="5">
        <v>21.657504890368166</v>
      </c>
      <c r="J9" s="5">
        <v>25.73745584070538</v>
      </c>
      <c r="K9" s="8">
        <f t="shared" si="0"/>
        <v>13.49284984380018</v>
      </c>
    </row>
    <row r="11" spans="1:11" x14ac:dyDescent="0.3">
      <c r="A11" s="7" t="s">
        <v>10</v>
      </c>
    </row>
    <row r="12" spans="1:11" x14ac:dyDescent="0.3">
      <c r="B12" s="2" t="s">
        <v>0</v>
      </c>
      <c r="C12" s="11">
        <v>0</v>
      </c>
      <c r="D12" s="11">
        <v>7</v>
      </c>
      <c r="E12" s="11">
        <v>14</v>
      </c>
      <c r="F12" s="11">
        <v>21</v>
      </c>
      <c r="G12" s="11">
        <v>28</v>
      </c>
      <c r="H12" s="11">
        <v>35</v>
      </c>
      <c r="I12" s="11">
        <v>42</v>
      </c>
      <c r="J12" s="11">
        <v>50</v>
      </c>
    </row>
    <row r="13" spans="1:11" x14ac:dyDescent="0.3">
      <c r="B13" t="s">
        <v>1</v>
      </c>
      <c r="C13" s="4">
        <f>C3-$C$3</f>
        <v>0</v>
      </c>
      <c r="D13" s="4">
        <f t="shared" ref="D13:J13" si="1">D3-$C$3</f>
        <v>-7.9047164884077148E-2</v>
      </c>
      <c r="E13" s="4">
        <f t="shared" si="1"/>
        <v>-0.52958194245748125</v>
      </c>
      <c r="F13" s="4">
        <f>F3-$C$3</f>
        <v>-0.72800599495878693</v>
      </c>
      <c r="G13" s="4">
        <f t="shared" si="1"/>
        <v>-1.1645570770034306</v>
      </c>
      <c r="H13" s="4">
        <f t="shared" si="1"/>
        <v>-1.375166337398098</v>
      </c>
      <c r="I13" s="4">
        <f t="shared" si="1"/>
        <v>-0.85407725321888517</v>
      </c>
      <c r="J13" s="4">
        <f t="shared" si="1"/>
        <v>-1.7208847105842819</v>
      </c>
    </row>
    <row r="14" spans="1:11" x14ac:dyDescent="0.3">
      <c r="B14" t="s">
        <v>2</v>
      </c>
      <c r="C14" s="4">
        <f>C4-$C$4</f>
        <v>0</v>
      </c>
      <c r="D14" s="4">
        <f t="shared" ref="D14:J14" si="2">D4-$C$4</f>
        <v>1.1423339464541336</v>
      </c>
      <c r="E14" s="4">
        <f t="shared" si="2"/>
        <v>2.8756754547312635</v>
      </c>
      <c r="F14" s="4">
        <f t="shared" si="2"/>
        <v>4.0970978949519861</v>
      </c>
      <c r="G14" s="4">
        <f t="shared" si="2"/>
        <v>6.9463314939709928</v>
      </c>
      <c r="H14" s="4">
        <f t="shared" si="2"/>
        <v>11.108170856325378</v>
      </c>
      <c r="I14" s="4">
        <f t="shared" si="2"/>
        <v>14.757375843041094</v>
      </c>
      <c r="J14" s="4">
        <f t="shared" si="2"/>
        <v>18.317167381974265</v>
      </c>
    </row>
    <row r="15" spans="1:11" x14ac:dyDescent="0.3">
      <c r="B15" t="s">
        <v>3</v>
      </c>
      <c r="C15" s="4">
        <f>C5-$C$5</f>
        <v>0</v>
      </c>
      <c r="D15" s="4">
        <f t="shared" ref="D15:J15" si="3">D5-$C$5</f>
        <v>1.0458964701760554</v>
      </c>
      <c r="E15" s="4">
        <f t="shared" si="3"/>
        <v>2.6025050363493047</v>
      </c>
      <c r="F15" s="4">
        <f t="shared" si="3"/>
        <v>4.5417418469533732</v>
      </c>
      <c r="G15" s="4">
        <f t="shared" si="3"/>
        <v>5.9545531517327976</v>
      </c>
      <c r="H15" s="4">
        <f t="shared" si="3"/>
        <v>8.9679600595603066</v>
      </c>
      <c r="I15" s="4">
        <f t="shared" si="3"/>
        <v>12.468669527896997</v>
      </c>
      <c r="J15" s="4">
        <f t="shared" si="3"/>
        <v>13.779066304633441</v>
      </c>
    </row>
    <row r="16" spans="1:11" x14ac:dyDescent="0.3">
      <c r="B16" t="s">
        <v>4</v>
      </c>
      <c r="C16" s="4">
        <f>C6-$C$6</f>
        <v>0</v>
      </c>
      <c r="D16" s="4">
        <f t="shared" ref="D16:J16" si="4">D6-$C$6</f>
        <v>1.4441446965052105</v>
      </c>
      <c r="E16" s="4">
        <f t="shared" si="4"/>
        <v>3.8912557297597132</v>
      </c>
      <c r="F16" s="4">
        <f t="shared" si="4"/>
        <v>6.3424367171761382</v>
      </c>
      <c r="G16" s="4">
        <f t="shared" si="4"/>
        <v>7.4897550436483584</v>
      </c>
      <c r="H16" s="4">
        <f t="shared" si="4"/>
        <v>10.781104201337186</v>
      </c>
      <c r="I16" s="4">
        <f t="shared" si="4"/>
        <v>14.078672155557502</v>
      </c>
      <c r="J16" s="4">
        <f t="shared" si="4"/>
        <v>19.025610931067703</v>
      </c>
    </row>
    <row r="17" spans="1:11" x14ac:dyDescent="0.3">
      <c r="B17" t="s">
        <v>5</v>
      </c>
      <c r="C17" s="4">
        <f>C7-$C$7</f>
        <v>0</v>
      </c>
      <c r="D17" s="4">
        <f t="shared" ref="D17:J17" si="5">D7-$C$7</f>
        <v>-0.51444921316165981</v>
      </c>
      <c r="E17" s="4">
        <f t="shared" si="5"/>
        <v>1.57464015649178</v>
      </c>
      <c r="F17" s="4">
        <f t="shared" si="5"/>
        <v>2.7015619981898347</v>
      </c>
      <c r="G17" s="4">
        <f t="shared" si="5"/>
        <v>3.87892324311699</v>
      </c>
      <c r="H17" s="4">
        <f t="shared" si="5"/>
        <v>7.5352486058801205</v>
      </c>
      <c r="I17" s="4">
        <f t="shared" si="5"/>
        <v>10.782826778780183</v>
      </c>
      <c r="J17" s="4">
        <f t="shared" si="5"/>
        <v>14.142425038685001</v>
      </c>
    </row>
    <row r="18" spans="1:11" x14ac:dyDescent="0.3">
      <c r="B18" t="s">
        <v>6</v>
      </c>
      <c r="C18" s="4">
        <f>C8-$C$8</f>
        <v>0</v>
      </c>
      <c r="D18" s="4">
        <f t="shared" ref="D18:J18" si="6">D8-$C$8</f>
        <v>-0.17621675279553806</v>
      </c>
      <c r="E18" s="4">
        <f t="shared" si="6"/>
        <v>0.24563370412542795</v>
      </c>
      <c r="F18" s="4">
        <f t="shared" si="6"/>
        <v>1.2437768240343345</v>
      </c>
      <c r="G18" s="4">
        <f t="shared" si="6"/>
        <v>3.9368427199205875</v>
      </c>
      <c r="H18" s="4">
        <f t="shared" si="6"/>
        <v>7.8988584274911666</v>
      </c>
      <c r="I18" s="4">
        <f t="shared" si="6"/>
        <v>10.443128667776126</v>
      </c>
      <c r="J18" s="4">
        <f t="shared" si="6"/>
        <v>12.660833260342763</v>
      </c>
    </row>
    <row r="19" spans="1:11" x14ac:dyDescent="0.3">
      <c r="B19" t="s">
        <v>7</v>
      </c>
      <c r="C19" s="4">
        <f>C9-$C$9</f>
        <v>0</v>
      </c>
      <c r="D19" s="4">
        <f t="shared" ref="D19:J19" si="7">D9-$C$9</f>
        <v>-1.0226562728095541</v>
      </c>
      <c r="E19" s="4">
        <f t="shared" si="7"/>
        <v>0.21892499489065997</v>
      </c>
      <c r="F19" s="4">
        <f t="shared" si="7"/>
        <v>1.3185542027969994</v>
      </c>
      <c r="G19" s="4">
        <f t="shared" si="7"/>
        <v>3.6411783597559211</v>
      </c>
      <c r="H19" s="4">
        <f t="shared" si="7"/>
        <v>6.5132988817844719</v>
      </c>
      <c r="I19" s="4">
        <f t="shared" si="7"/>
        <v>9.412898893462966</v>
      </c>
      <c r="J19" s="4">
        <f t="shared" si="7"/>
        <v>13.49284984380018</v>
      </c>
    </row>
    <row r="21" spans="1:11" x14ac:dyDescent="0.3">
      <c r="A21" s="7" t="s">
        <v>8</v>
      </c>
    </row>
    <row r="22" spans="1:11" x14ac:dyDescent="0.3">
      <c r="B22" s="2" t="s">
        <v>0</v>
      </c>
      <c r="C22" s="11">
        <v>0</v>
      </c>
      <c r="D22" s="11">
        <v>7</v>
      </c>
      <c r="E22" s="11">
        <v>14</v>
      </c>
      <c r="F22" s="11">
        <v>21</v>
      </c>
      <c r="G22" s="11">
        <v>28</v>
      </c>
      <c r="H22" s="11">
        <v>35</v>
      </c>
      <c r="I22" s="11">
        <v>42</v>
      </c>
      <c r="J22" s="11">
        <v>50</v>
      </c>
      <c r="K22" s="2" t="s">
        <v>12</v>
      </c>
    </row>
    <row r="23" spans="1:11" x14ac:dyDescent="0.3">
      <c r="B23" t="s">
        <v>1</v>
      </c>
      <c r="C23" s="6">
        <v>27.165375000000001</v>
      </c>
      <c r="D23" s="6">
        <v>25.458149999999996</v>
      </c>
      <c r="E23" s="6">
        <v>26.728275000000004</v>
      </c>
      <c r="F23" s="6">
        <v>26.009100000000004</v>
      </c>
      <c r="G23" s="6">
        <v>25.676850000000002</v>
      </c>
      <c r="H23" s="6">
        <v>27.894074999999997</v>
      </c>
      <c r="I23" s="6">
        <v>27.853950000000005</v>
      </c>
      <c r="J23" s="6">
        <v>26.198699999999995</v>
      </c>
      <c r="K23" s="8">
        <f>C23-J23</f>
        <v>0.96667500000000572</v>
      </c>
    </row>
    <row r="24" spans="1:11" x14ac:dyDescent="0.3">
      <c r="B24" t="s">
        <v>2</v>
      </c>
      <c r="C24" s="6">
        <v>24.369750000000003</v>
      </c>
      <c r="D24" s="6">
        <v>23.917575000000003</v>
      </c>
      <c r="E24" s="6">
        <v>23.237624999999998</v>
      </c>
      <c r="F24" s="6">
        <v>22.332149999999999</v>
      </c>
      <c r="G24" s="6">
        <v>19.186724999999999</v>
      </c>
      <c r="H24" s="6">
        <v>17.712599999999998</v>
      </c>
      <c r="I24" s="6">
        <v>14.102024999999999</v>
      </c>
      <c r="J24" s="6">
        <v>10.499925000000001</v>
      </c>
      <c r="K24" s="8">
        <f>C24-J24</f>
        <v>13.869825000000002</v>
      </c>
    </row>
    <row r="25" spans="1:11" x14ac:dyDescent="0.3">
      <c r="B25" t="s">
        <v>3</v>
      </c>
      <c r="C25" s="5">
        <v>23.759174999999999</v>
      </c>
      <c r="D25" s="5">
        <v>22.405200000000001</v>
      </c>
      <c r="E25" s="5">
        <v>20.717025</v>
      </c>
      <c r="F25" s="5">
        <v>18.914999999999999</v>
      </c>
      <c r="G25" s="5">
        <v>16.770300000000002</v>
      </c>
      <c r="H25" s="5">
        <v>15.361574999999998</v>
      </c>
      <c r="I25" s="5">
        <v>12.322424999999999</v>
      </c>
      <c r="J25" s="5">
        <v>7.7275500000000008</v>
      </c>
      <c r="K25" s="8">
        <f>C25-J25</f>
        <v>16.031624999999998</v>
      </c>
    </row>
    <row r="26" spans="1:11" x14ac:dyDescent="0.3">
      <c r="B26" t="s">
        <v>4</v>
      </c>
      <c r="C26" s="6">
        <v>23.852850000000004</v>
      </c>
      <c r="D26" s="6">
        <v>22.037400000000002</v>
      </c>
      <c r="E26" s="6">
        <v>19.425375000000003</v>
      </c>
      <c r="F26" s="6">
        <v>17.891925000000001</v>
      </c>
      <c r="G26" s="6">
        <v>15.455324999999998</v>
      </c>
      <c r="H26" s="6">
        <v>12.604649999999999</v>
      </c>
      <c r="I26" s="6">
        <v>9.6899999999999977</v>
      </c>
      <c r="J26" s="6">
        <v>5.6078250000000001</v>
      </c>
      <c r="K26" s="8">
        <f t="shared" ref="K26:K29" si="8">C26-J26</f>
        <v>18.245025000000005</v>
      </c>
    </row>
    <row r="27" spans="1:11" x14ac:dyDescent="0.3">
      <c r="B27" t="s">
        <v>5</v>
      </c>
      <c r="C27" s="6">
        <v>24.3291</v>
      </c>
      <c r="D27" s="6">
        <v>23.728574999999999</v>
      </c>
      <c r="E27" s="6">
        <v>21.648600000000002</v>
      </c>
      <c r="F27" s="6">
        <v>21.081</v>
      </c>
      <c r="G27" s="6">
        <v>18.317474999999998</v>
      </c>
      <c r="H27" s="6">
        <v>18.126674999999999</v>
      </c>
      <c r="I27" s="6">
        <v>14.915325000000003</v>
      </c>
      <c r="J27" s="6">
        <v>10.131525</v>
      </c>
      <c r="K27" s="8">
        <f t="shared" si="8"/>
        <v>14.197575000000001</v>
      </c>
    </row>
    <row r="28" spans="1:11" x14ac:dyDescent="0.3">
      <c r="B28" t="s">
        <v>6</v>
      </c>
      <c r="C28" s="6">
        <v>24.369750000000003</v>
      </c>
      <c r="D28" s="6">
        <v>23.917575000000003</v>
      </c>
      <c r="E28" s="6">
        <v>23.237624999999998</v>
      </c>
      <c r="F28" s="6">
        <v>22.332149999999999</v>
      </c>
      <c r="G28" s="6">
        <v>19.186724999999999</v>
      </c>
      <c r="H28" s="6">
        <v>17.712599999999998</v>
      </c>
      <c r="I28" s="6">
        <v>14.102024999999998</v>
      </c>
      <c r="J28" s="6">
        <v>10.499925000000001</v>
      </c>
      <c r="K28" s="8">
        <f t="shared" si="8"/>
        <v>13.869825000000002</v>
      </c>
    </row>
    <row r="29" spans="1:11" x14ac:dyDescent="0.3">
      <c r="B29" t="s">
        <v>7</v>
      </c>
      <c r="C29" s="10">
        <f>AVERAGE(C27:C28)</f>
        <v>24.349425000000004</v>
      </c>
      <c r="D29" s="6">
        <v>23.78565</v>
      </c>
      <c r="E29" s="6">
        <v>22.9206</v>
      </c>
      <c r="F29" s="6">
        <v>20.723925000000001</v>
      </c>
      <c r="G29" s="6">
        <v>20.151824999999999</v>
      </c>
      <c r="H29" s="6">
        <v>18.249299999999998</v>
      </c>
      <c r="I29" s="6">
        <v>14.847450000000002</v>
      </c>
      <c r="J29" s="6">
        <v>10.573275000000001</v>
      </c>
      <c r="K29" s="8">
        <f t="shared" si="8"/>
        <v>13.776150000000003</v>
      </c>
    </row>
    <row r="31" spans="1:11" x14ac:dyDescent="0.3">
      <c r="A31" s="7" t="s">
        <v>14</v>
      </c>
    </row>
    <row r="32" spans="1:11" x14ac:dyDescent="0.3">
      <c r="B32" s="2" t="s">
        <v>0</v>
      </c>
      <c r="C32" s="11">
        <v>0</v>
      </c>
      <c r="D32" s="11">
        <v>7</v>
      </c>
      <c r="E32" s="11">
        <v>14</v>
      </c>
      <c r="F32" s="11">
        <v>21</v>
      </c>
      <c r="G32" s="11">
        <v>28</v>
      </c>
      <c r="H32" s="11">
        <v>35</v>
      </c>
      <c r="I32" s="11">
        <v>42</v>
      </c>
      <c r="J32" s="11">
        <v>50</v>
      </c>
    </row>
    <row r="33" spans="1:13" x14ac:dyDescent="0.3">
      <c r="B33" t="s">
        <v>1</v>
      </c>
      <c r="C33" s="4">
        <f t="shared" ref="C33:J33" si="9">$C$23-C23</f>
        <v>0</v>
      </c>
      <c r="D33" s="4">
        <f t="shared" si="9"/>
        <v>1.7072250000000047</v>
      </c>
      <c r="E33" s="4">
        <f t="shared" si="9"/>
        <v>0.43709999999999738</v>
      </c>
      <c r="F33" s="4">
        <f t="shared" si="9"/>
        <v>1.1562749999999973</v>
      </c>
      <c r="G33" s="4">
        <f t="shared" si="9"/>
        <v>1.4885249999999992</v>
      </c>
      <c r="H33" s="4">
        <f t="shared" si="9"/>
        <v>-0.72869999999999635</v>
      </c>
      <c r="I33" s="4">
        <f t="shared" si="9"/>
        <v>-0.68857500000000371</v>
      </c>
      <c r="J33" s="4">
        <f t="shared" si="9"/>
        <v>0.96667500000000572</v>
      </c>
    </row>
    <row r="34" spans="1:13" x14ac:dyDescent="0.3">
      <c r="B34" t="s">
        <v>2</v>
      </c>
      <c r="C34" s="4">
        <f>$C$24-C24</f>
        <v>0</v>
      </c>
      <c r="D34" s="4">
        <f t="shared" ref="D34:J34" si="10">$C$24-D24</f>
        <v>0.45217500000000044</v>
      </c>
      <c r="E34" s="4">
        <f t="shared" si="10"/>
        <v>1.1321250000000056</v>
      </c>
      <c r="F34" s="4">
        <f t="shared" si="10"/>
        <v>2.0376000000000047</v>
      </c>
      <c r="G34" s="4">
        <f t="shared" si="10"/>
        <v>5.1830250000000042</v>
      </c>
      <c r="H34" s="4">
        <f t="shared" si="10"/>
        <v>6.657150000000005</v>
      </c>
      <c r="I34" s="4">
        <f t="shared" si="10"/>
        <v>10.267725000000004</v>
      </c>
      <c r="J34" s="4">
        <f t="shared" si="10"/>
        <v>13.869825000000002</v>
      </c>
    </row>
    <row r="35" spans="1:13" x14ac:dyDescent="0.3">
      <c r="B35" t="s">
        <v>3</v>
      </c>
      <c r="C35" s="4">
        <f>$C$25-C25</f>
        <v>0</v>
      </c>
      <c r="D35" s="4">
        <f t="shared" ref="D35:J35" si="11">$C$25-D25</f>
        <v>1.3539749999999984</v>
      </c>
      <c r="E35" s="4">
        <f t="shared" si="11"/>
        <v>3.0421499999999995</v>
      </c>
      <c r="F35" s="4">
        <f t="shared" si="11"/>
        <v>4.8441749999999999</v>
      </c>
      <c r="G35" s="4">
        <f t="shared" si="11"/>
        <v>6.9888749999999966</v>
      </c>
      <c r="H35" s="4">
        <f t="shared" si="11"/>
        <v>8.3976000000000006</v>
      </c>
      <c r="I35" s="4">
        <f t="shared" si="11"/>
        <v>11.43675</v>
      </c>
      <c r="J35" s="4">
        <f t="shared" si="11"/>
        <v>16.031624999999998</v>
      </c>
    </row>
    <row r="36" spans="1:13" x14ac:dyDescent="0.3">
      <c r="B36" t="s">
        <v>4</v>
      </c>
      <c r="C36" s="4">
        <f>$C$26-C26</f>
        <v>0</v>
      </c>
      <c r="D36" s="4">
        <f t="shared" ref="D36:J36" si="12">$C$26-D26</f>
        <v>1.815450000000002</v>
      </c>
      <c r="E36" s="4">
        <f t="shared" si="12"/>
        <v>4.4274750000000012</v>
      </c>
      <c r="F36" s="4">
        <f t="shared" si="12"/>
        <v>5.9609250000000031</v>
      </c>
      <c r="G36" s="4">
        <f t="shared" si="12"/>
        <v>8.3975250000000052</v>
      </c>
      <c r="H36" s="4">
        <f t="shared" si="12"/>
        <v>11.248200000000004</v>
      </c>
      <c r="I36" s="4">
        <f t="shared" si="12"/>
        <v>14.162850000000006</v>
      </c>
      <c r="J36" s="4">
        <f t="shared" si="12"/>
        <v>18.245025000000005</v>
      </c>
    </row>
    <row r="37" spans="1:13" x14ac:dyDescent="0.3">
      <c r="B37" t="s">
        <v>5</v>
      </c>
      <c r="C37" s="4">
        <f>$C$27-C27</f>
        <v>0</v>
      </c>
      <c r="D37" s="4">
        <f t="shared" ref="D37:J37" si="13">$C$27-D27</f>
        <v>0.60052500000000109</v>
      </c>
      <c r="E37" s="4">
        <f t="shared" si="13"/>
        <v>2.6804999999999986</v>
      </c>
      <c r="F37" s="4">
        <f t="shared" si="13"/>
        <v>3.2481000000000009</v>
      </c>
      <c r="G37" s="4">
        <f t="shared" si="13"/>
        <v>6.0116250000000022</v>
      </c>
      <c r="H37" s="4">
        <f t="shared" si="13"/>
        <v>6.2024250000000016</v>
      </c>
      <c r="I37" s="4">
        <f t="shared" si="13"/>
        <v>9.4137749999999976</v>
      </c>
      <c r="J37" s="4">
        <f t="shared" si="13"/>
        <v>14.197575000000001</v>
      </c>
    </row>
    <row r="38" spans="1:13" x14ac:dyDescent="0.3">
      <c r="B38" t="s">
        <v>6</v>
      </c>
      <c r="C38" s="4">
        <f>$C$28-C28</f>
        <v>0</v>
      </c>
      <c r="D38" s="4">
        <f t="shared" ref="D38:J38" si="14">$C$28-D28</f>
        <v>0.45217500000000044</v>
      </c>
      <c r="E38" s="4">
        <f t="shared" si="14"/>
        <v>1.1321250000000056</v>
      </c>
      <c r="F38" s="4">
        <f t="shared" si="14"/>
        <v>2.0376000000000047</v>
      </c>
      <c r="G38" s="4">
        <f t="shared" si="14"/>
        <v>5.1830250000000042</v>
      </c>
      <c r="H38" s="4">
        <f t="shared" si="14"/>
        <v>6.657150000000005</v>
      </c>
      <c r="I38" s="4">
        <f t="shared" si="14"/>
        <v>10.267725000000006</v>
      </c>
      <c r="J38" s="4">
        <f t="shared" si="14"/>
        <v>13.869825000000002</v>
      </c>
    </row>
    <row r="39" spans="1:13" x14ac:dyDescent="0.3">
      <c r="B39" t="s">
        <v>7</v>
      </c>
      <c r="C39" s="4">
        <f>$C$29-C29</f>
        <v>0</v>
      </c>
      <c r="D39" s="4">
        <f t="shared" ref="D39:J39" si="15">$C$29-D29</f>
        <v>0.56377500000000325</v>
      </c>
      <c r="E39" s="4">
        <f t="shared" si="15"/>
        <v>1.4288250000000033</v>
      </c>
      <c r="F39" s="4">
        <f t="shared" si="15"/>
        <v>3.6255000000000024</v>
      </c>
      <c r="G39" s="4">
        <f t="shared" si="15"/>
        <v>4.1976000000000049</v>
      </c>
      <c r="H39" s="4">
        <f t="shared" si="15"/>
        <v>6.1001250000000056</v>
      </c>
      <c r="I39" s="4">
        <f t="shared" si="15"/>
        <v>9.5019750000000016</v>
      </c>
      <c r="J39" s="4">
        <f t="shared" si="15"/>
        <v>13.776150000000003</v>
      </c>
    </row>
    <row r="41" spans="1:13" x14ac:dyDescent="0.3">
      <c r="A41" s="7" t="s">
        <v>43</v>
      </c>
    </row>
    <row r="42" spans="1:13" x14ac:dyDescent="0.3">
      <c r="B42" s="2"/>
      <c r="C42" s="28"/>
      <c r="D42" s="31" t="s">
        <v>41</v>
      </c>
      <c r="E42" s="32"/>
      <c r="F42" s="29" t="s">
        <v>42</v>
      </c>
      <c r="G42" s="11"/>
      <c r="H42" s="11"/>
      <c r="I42" s="11"/>
      <c r="J42" s="11"/>
      <c r="K42" s="2"/>
      <c r="L42" s="2"/>
      <c r="M42" s="2"/>
    </row>
    <row r="43" spans="1:13" x14ac:dyDescent="0.3">
      <c r="B43" t="s">
        <v>2</v>
      </c>
      <c r="C43" s="22">
        <f t="shared" ref="C43:C48" si="16">K4/K24</f>
        <v>1.3206487740093522</v>
      </c>
      <c r="D43" s="34">
        <f>AVERAGE(C43:C45)</f>
        <v>1.0743083571810403</v>
      </c>
      <c r="E43" s="35"/>
      <c r="F43" s="40">
        <f>_xlfn.STDEV.P(C43:C45)</f>
        <v>0.18958124056347561</v>
      </c>
      <c r="G43" s="41"/>
      <c r="H43" s="4"/>
      <c r="I43" s="4"/>
      <c r="J43" s="4"/>
      <c r="K43" s="8"/>
      <c r="L43" s="33"/>
      <c r="M43" s="33"/>
    </row>
    <row r="44" spans="1:13" x14ac:dyDescent="0.3">
      <c r="B44" t="s">
        <v>3</v>
      </c>
      <c r="C44" s="22">
        <f t="shared" si="16"/>
        <v>0.85949280279656259</v>
      </c>
      <c r="D44" s="36"/>
      <c r="E44" s="37"/>
      <c r="F44" s="42"/>
      <c r="G44" s="43"/>
      <c r="H44" s="4"/>
      <c r="I44" s="4"/>
      <c r="J44" s="4"/>
      <c r="K44" s="8"/>
      <c r="L44" s="33"/>
      <c r="M44" s="33"/>
    </row>
    <row r="45" spans="1:13" x14ac:dyDescent="0.3">
      <c r="B45" t="s">
        <v>4</v>
      </c>
      <c r="C45" s="22">
        <f t="shared" si="16"/>
        <v>1.0427834947372063</v>
      </c>
      <c r="D45" s="38"/>
      <c r="E45" s="39"/>
      <c r="F45" s="44"/>
      <c r="G45" s="45"/>
      <c r="H45" s="4"/>
      <c r="I45" s="4"/>
      <c r="J45" s="4"/>
      <c r="K45" s="8"/>
      <c r="L45" s="33"/>
      <c r="M45" s="33"/>
    </row>
    <row r="46" spans="1:13" x14ac:dyDescent="0.3">
      <c r="B46" t="s">
        <v>5</v>
      </c>
      <c r="C46" s="22">
        <f t="shared" si="16"/>
        <v>0.99611553653951468</v>
      </c>
      <c r="D46" s="34">
        <f>AVERAGE(C46:C48)</f>
        <v>0.96279464935947756</v>
      </c>
      <c r="E46" s="35"/>
      <c r="F46" s="40">
        <f>_xlfn.STDEV.P(C46:C48)</f>
        <v>3.5978556831986634E-2</v>
      </c>
      <c r="G46" s="41"/>
      <c r="H46" s="4"/>
      <c r="I46" s="4"/>
      <c r="J46" s="4"/>
      <c r="K46" s="8"/>
      <c r="L46" s="33"/>
      <c r="M46" s="33"/>
    </row>
    <row r="47" spans="1:13" x14ac:dyDescent="0.3">
      <c r="B47" t="s">
        <v>6</v>
      </c>
      <c r="C47" s="22">
        <f t="shared" si="16"/>
        <v>0.91283294925082048</v>
      </c>
      <c r="D47" s="36"/>
      <c r="E47" s="37"/>
      <c r="F47" s="42"/>
      <c r="G47" s="43"/>
      <c r="H47" s="4"/>
      <c r="I47" s="4"/>
      <c r="J47" s="4"/>
      <c r="K47" s="8"/>
      <c r="L47" s="33"/>
      <c r="M47" s="33"/>
    </row>
    <row r="48" spans="1:13" x14ac:dyDescent="0.3">
      <c r="B48" t="s">
        <v>7</v>
      </c>
      <c r="C48" s="22">
        <f t="shared" si="16"/>
        <v>0.97943546228809764</v>
      </c>
      <c r="D48" s="38"/>
      <c r="E48" s="39"/>
      <c r="F48" s="44"/>
      <c r="G48" s="45"/>
      <c r="H48" s="4"/>
      <c r="I48" s="4"/>
      <c r="J48" s="4"/>
      <c r="K48" s="8"/>
      <c r="L48" s="33"/>
      <c r="M48" s="33"/>
    </row>
  </sheetData>
  <mergeCells count="8">
    <mergeCell ref="L43:L45"/>
    <mergeCell ref="M43:M45"/>
    <mergeCell ref="L46:L48"/>
    <mergeCell ref="M46:M48"/>
    <mergeCell ref="D43:E45"/>
    <mergeCell ref="D46:E48"/>
    <mergeCell ref="F43:G45"/>
    <mergeCell ref="F46:G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="85" zoomScaleNormal="85" workbookViewId="0">
      <selection activeCell="H9" sqref="H9"/>
    </sheetView>
  </sheetViews>
  <sheetFormatPr defaultRowHeight="14.4" x14ac:dyDescent="0.3"/>
  <cols>
    <col min="1" max="1" width="32.109375" customWidth="1"/>
    <col min="2" max="2" width="10.88671875" customWidth="1"/>
    <col min="3" max="3" width="11.44140625" customWidth="1"/>
    <col min="8" max="8" width="11.109375" customWidth="1"/>
    <col min="9" max="9" width="19.5546875" customWidth="1"/>
    <col min="10" max="10" width="10.88671875" customWidth="1"/>
    <col min="11" max="11" width="11" customWidth="1"/>
  </cols>
  <sheetData>
    <row r="1" spans="1:17" ht="15.6" x14ac:dyDescent="0.3">
      <c r="A1" s="26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">
      <c r="A3" s="7" t="s">
        <v>32</v>
      </c>
      <c r="B3" s="14"/>
      <c r="C3" s="14"/>
      <c r="D3" s="14"/>
      <c r="E3" s="14"/>
      <c r="F3" s="14"/>
      <c r="G3" s="13"/>
      <c r="I3" s="13"/>
      <c r="J3" s="7" t="s">
        <v>31</v>
      </c>
      <c r="K3" s="14"/>
      <c r="L3" s="14"/>
      <c r="M3" s="14"/>
      <c r="N3" s="14"/>
      <c r="O3" s="14"/>
      <c r="P3" s="14"/>
      <c r="Q3" s="14"/>
    </row>
    <row r="4" spans="1:17" x14ac:dyDescent="0.3">
      <c r="A4" s="13" t="s">
        <v>27</v>
      </c>
      <c r="B4" s="13"/>
      <c r="C4" s="13"/>
      <c r="D4" s="13"/>
      <c r="E4" s="13"/>
      <c r="F4" s="13"/>
      <c r="G4" s="13"/>
      <c r="I4" s="13"/>
      <c r="J4" s="13" t="s">
        <v>33</v>
      </c>
      <c r="K4" s="13"/>
      <c r="L4" s="13"/>
      <c r="M4" s="13"/>
      <c r="N4" s="13"/>
      <c r="O4" s="13"/>
      <c r="P4" s="13"/>
      <c r="Q4" s="13"/>
    </row>
    <row r="5" spans="1:17" x14ac:dyDescent="0.3">
      <c r="A5" s="13" t="s">
        <v>28</v>
      </c>
      <c r="B5" s="16"/>
      <c r="C5" s="16"/>
      <c r="D5" s="13"/>
      <c r="E5" s="13"/>
      <c r="F5" s="13"/>
      <c r="G5" s="13"/>
      <c r="I5" s="13"/>
      <c r="J5" s="13" t="s">
        <v>34</v>
      </c>
      <c r="K5" s="13"/>
      <c r="L5" s="13"/>
      <c r="M5" s="13"/>
      <c r="N5" s="13"/>
      <c r="O5" s="13"/>
      <c r="P5" s="13"/>
      <c r="Q5" s="13"/>
    </row>
    <row r="6" spans="1:17" x14ac:dyDescent="0.3">
      <c r="A6" s="12"/>
      <c r="B6" s="18" t="s">
        <v>29</v>
      </c>
      <c r="C6" s="18" t="s">
        <v>30</v>
      </c>
      <c r="D6" s="17"/>
      <c r="E6" s="17"/>
      <c r="F6" s="17"/>
      <c r="G6" s="17"/>
      <c r="I6" s="17"/>
      <c r="J6" s="18" t="s">
        <v>29</v>
      </c>
      <c r="K6" s="18" t="s">
        <v>30</v>
      </c>
      <c r="L6" s="18"/>
      <c r="M6" s="18"/>
      <c r="N6" s="18"/>
      <c r="O6" s="18"/>
      <c r="P6" s="18"/>
      <c r="Q6" s="18"/>
    </row>
    <row r="7" spans="1:17" x14ac:dyDescent="0.3">
      <c r="A7" s="2" t="s">
        <v>15</v>
      </c>
      <c r="B7" s="18">
        <v>6</v>
      </c>
      <c r="C7" s="18">
        <v>14</v>
      </c>
      <c r="D7" s="12"/>
      <c r="E7" s="12"/>
      <c r="F7" s="12"/>
      <c r="G7" s="12"/>
      <c r="I7" s="2" t="s">
        <v>15</v>
      </c>
      <c r="J7" s="18">
        <v>6</v>
      </c>
      <c r="K7" s="18">
        <v>14</v>
      </c>
      <c r="L7" s="12"/>
      <c r="M7" s="12"/>
      <c r="N7" s="12"/>
      <c r="O7" s="12"/>
      <c r="P7" s="12"/>
      <c r="Q7" s="12"/>
    </row>
    <row r="8" spans="1:17" x14ac:dyDescent="0.3">
      <c r="A8" s="1"/>
      <c r="B8" s="15"/>
      <c r="C8" s="15"/>
      <c r="D8" s="13"/>
      <c r="E8" s="13"/>
      <c r="F8" s="13"/>
      <c r="G8" s="13"/>
      <c r="I8" s="1"/>
      <c r="J8" s="15"/>
      <c r="K8" s="15"/>
      <c r="L8" s="13"/>
      <c r="M8" s="13"/>
      <c r="N8" s="13"/>
      <c r="O8" s="13"/>
      <c r="P8" s="13"/>
      <c r="Q8" s="13"/>
    </row>
    <row r="9" spans="1:17" x14ac:dyDescent="0.3">
      <c r="A9" s="1" t="s">
        <v>16</v>
      </c>
      <c r="B9" s="15">
        <f>B7</f>
        <v>6</v>
      </c>
      <c r="C9" s="15">
        <f t="shared" ref="C9" si="0">C7</f>
        <v>14</v>
      </c>
      <c r="D9" s="13"/>
      <c r="E9" s="13"/>
      <c r="F9" s="13"/>
      <c r="G9" s="13"/>
      <c r="I9" s="1" t="s">
        <v>16</v>
      </c>
      <c r="J9" s="15">
        <f>J7</f>
        <v>6</v>
      </c>
      <c r="K9" s="15">
        <f t="shared" ref="K9" si="1">K7</f>
        <v>14</v>
      </c>
      <c r="L9" s="13"/>
      <c r="M9" s="13"/>
      <c r="N9" s="13"/>
      <c r="O9" s="13"/>
      <c r="P9" s="13"/>
      <c r="Q9" s="13"/>
    </row>
    <row r="10" spans="1:17" x14ac:dyDescent="0.3">
      <c r="A10" s="1" t="s">
        <v>17</v>
      </c>
      <c r="B10" s="15">
        <f>2*B7+2</f>
        <v>14</v>
      </c>
      <c r="C10" s="15">
        <f t="shared" ref="C10" si="2">2*C7+2</f>
        <v>30</v>
      </c>
      <c r="D10" s="13"/>
      <c r="E10" s="13"/>
      <c r="F10" s="13"/>
      <c r="G10" s="13"/>
      <c r="I10" s="1" t="s">
        <v>17</v>
      </c>
      <c r="J10" s="15">
        <f>2*J7+2</f>
        <v>14</v>
      </c>
      <c r="K10" s="15">
        <f t="shared" ref="K10" si="3">2*K7+2</f>
        <v>30</v>
      </c>
      <c r="L10" s="13"/>
      <c r="M10" s="13"/>
      <c r="N10" s="13"/>
      <c r="O10" s="13"/>
      <c r="P10" s="13"/>
      <c r="Q10" s="13"/>
    </row>
    <row r="11" spans="1:17" x14ac:dyDescent="0.3">
      <c r="A11" s="1" t="s">
        <v>18</v>
      </c>
      <c r="B11" s="15">
        <f>(6*B7+2)/8</f>
        <v>4.75</v>
      </c>
      <c r="C11" s="15">
        <f t="shared" ref="C11" si="4">(6*C7+2)/8</f>
        <v>10.75</v>
      </c>
      <c r="D11" s="13"/>
      <c r="E11" s="13"/>
      <c r="F11" s="13"/>
      <c r="G11" s="13"/>
      <c r="I11" s="1" t="s">
        <v>18</v>
      </c>
      <c r="J11" s="15">
        <f>(2*J7+2)/8</f>
        <v>1.75</v>
      </c>
      <c r="K11" s="15">
        <f t="shared" ref="K11" si="5">(2*K7+2)/8</f>
        <v>3.75</v>
      </c>
      <c r="L11" s="13"/>
      <c r="M11" s="13"/>
      <c r="N11" s="13"/>
      <c r="O11" s="13"/>
      <c r="P11" s="13"/>
      <c r="Q11" s="13"/>
    </row>
    <row r="12" spans="1:17" x14ac:dyDescent="0.3">
      <c r="A12" s="1" t="s">
        <v>19</v>
      </c>
      <c r="B12" s="15">
        <f>(6*B7+2)/8</f>
        <v>4.75</v>
      </c>
      <c r="C12" s="15">
        <f t="shared" ref="C12" si="6">(6*C7+2)/8</f>
        <v>10.75</v>
      </c>
      <c r="D12" s="13"/>
      <c r="E12" s="13"/>
      <c r="F12" s="13"/>
      <c r="G12" s="13"/>
      <c r="I12" s="1" t="s">
        <v>19</v>
      </c>
      <c r="J12" s="15">
        <f>(2*J7+2)*9/8</f>
        <v>15.75</v>
      </c>
      <c r="K12" s="15">
        <f t="shared" ref="K12" si="7">(2*K7+2)*9/8</f>
        <v>33.75</v>
      </c>
      <c r="L12" s="13"/>
      <c r="M12" s="13"/>
      <c r="N12" s="13"/>
      <c r="O12" s="13"/>
      <c r="P12" s="13"/>
      <c r="Q12" s="13"/>
    </row>
    <row r="13" spans="1:17" x14ac:dyDescent="0.3">
      <c r="A13" s="1"/>
      <c r="B13" s="15"/>
      <c r="C13" s="15"/>
      <c r="D13" s="13"/>
      <c r="E13" s="13"/>
      <c r="F13" s="13"/>
      <c r="G13" s="13"/>
      <c r="I13" s="1"/>
      <c r="J13" s="15"/>
      <c r="K13" s="15"/>
      <c r="L13" s="13"/>
      <c r="M13" s="13"/>
      <c r="N13" s="13"/>
      <c r="O13" s="13"/>
      <c r="P13" s="13"/>
      <c r="Q13" s="13"/>
    </row>
    <row r="14" spans="1:17" x14ac:dyDescent="0.3">
      <c r="A14" s="1" t="s">
        <v>20</v>
      </c>
      <c r="B14" s="15">
        <f>B7</f>
        <v>6</v>
      </c>
      <c r="C14" s="15">
        <f t="shared" ref="C14" si="8">C7</f>
        <v>14</v>
      </c>
      <c r="D14" s="13"/>
      <c r="E14" s="13"/>
      <c r="F14" s="13"/>
      <c r="G14" s="13"/>
      <c r="I14" s="1" t="s">
        <v>23</v>
      </c>
      <c r="J14" s="15">
        <f>J9</f>
        <v>6</v>
      </c>
      <c r="K14" s="15">
        <f t="shared" ref="K14" si="9">K9</f>
        <v>14</v>
      </c>
      <c r="L14" s="13"/>
      <c r="M14" s="13"/>
      <c r="N14" s="13"/>
      <c r="O14" s="13"/>
      <c r="P14" s="13"/>
      <c r="Q14" s="13"/>
    </row>
    <row r="15" spans="1:17" x14ac:dyDescent="0.3">
      <c r="A15" s="1" t="s">
        <v>21</v>
      </c>
      <c r="B15" s="15">
        <f>B7+1</f>
        <v>7</v>
      </c>
      <c r="C15" s="15">
        <f t="shared" ref="C15" si="10">C7+1</f>
        <v>15</v>
      </c>
      <c r="D15" s="13"/>
      <c r="E15" s="13"/>
      <c r="F15" s="13"/>
      <c r="G15" s="13"/>
      <c r="I15" s="1" t="s">
        <v>21</v>
      </c>
      <c r="J15" s="15">
        <v>1</v>
      </c>
      <c r="K15" s="15">
        <v>1</v>
      </c>
      <c r="L15" s="13"/>
      <c r="M15" s="13"/>
      <c r="N15" s="13"/>
      <c r="O15" s="13"/>
      <c r="P15" s="13"/>
      <c r="Q15" s="13"/>
    </row>
    <row r="16" spans="1:17" x14ac:dyDescent="0.3">
      <c r="A16" s="1" t="s">
        <v>24</v>
      </c>
      <c r="B16" s="15">
        <f>(6*B7+2)/8</f>
        <v>4.75</v>
      </c>
      <c r="C16" s="15">
        <f t="shared" ref="C16" si="11">(6*C7+2)/8</f>
        <v>10.75</v>
      </c>
      <c r="D16" s="13"/>
      <c r="E16" s="13"/>
      <c r="F16" s="13"/>
      <c r="G16" s="13"/>
      <c r="I16" s="1" t="s">
        <v>24</v>
      </c>
      <c r="J16" s="15">
        <f>J11</f>
        <v>1.75</v>
      </c>
      <c r="K16" s="15">
        <f t="shared" ref="K16" si="12">K11</f>
        <v>3.75</v>
      </c>
      <c r="L16" s="13"/>
      <c r="M16" s="13"/>
      <c r="N16" s="13"/>
      <c r="O16" s="13"/>
      <c r="P16" s="13"/>
      <c r="Q16" s="13"/>
    </row>
    <row r="17" spans="1:18" x14ac:dyDescent="0.3">
      <c r="A17" s="1"/>
      <c r="B17" s="15"/>
      <c r="C17" s="15"/>
      <c r="D17" s="13"/>
      <c r="E17" s="13"/>
      <c r="F17" s="13"/>
      <c r="G17" s="13"/>
      <c r="I17" s="1"/>
      <c r="J17" s="15"/>
      <c r="K17" s="15"/>
      <c r="L17" s="13"/>
      <c r="M17" s="13"/>
      <c r="N17" s="13"/>
      <c r="O17" s="13"/>
      <c r="P17" s="13"/>
      <c r="Q17" s="13"/>
    </row>
    <row r="18" spans="1:18" x14ac:dyDescent="0.3">
      <c r="A18" s="2" t="s">
        <v>22</v>
      </c>
      <c r="B18" s="18">
        <f>6*B7+2</f>
        <v>38</v>
      </c>
      <c r="C18" s="18">
        <f t="shared" ref="C18" si="13">6*C7+2</f>
        <v>86</v>
      </c>
      <c r="D18" s="12"/>
      <c r="E18" s="12"/>
      <c r="F18" s="12"/>
      <c r="G18" s="12"/>
      <c r="I18" s="2" t="s">
        <v>25</v>
      </c>
      <c r="J18" s="18">
        <f>2*J7+2</f>
        <v>14</v>
      </c>
      <c r="K18" s="18">
        <f t="shared" ref="K18" si="14">2*K7+2</f>
        <v>30</v>
      </c>
      <c r="L18" s="12"/>
      <c r="M18" s="12"/>
      <c r="N18" s="12"/>
      <c r="O18" s="12"/>
      <c r="P18" s="12"/>
      <c r="Q18" s="12"/>
    </row>
    <row r="19" spans="1:18" x14ac:dyDescent="0.3">
      <c r="A19" s="13"/>
      <c r="B19" s="13"/>
      <c r="C19" s="13"/>
      <c r="D19" s="13"/>
      <c r="E19" s="13"/>
      <c r="F19" s="13"/>
      <c r="G19" s="13"/>
      <c r="H19" s="1"/>
      <c r="I19" s="13"/>
      <c r="J19" s="13"/>
      <c r="K19" s="13"/>
      <c r="L19" s="13"/>
      <c r="M19" s="13"/>
      <c r="N19" s="13"/>
      <c r="O19" s="13"/>
      <c r="P19" s="13"/>
      <c r="Q19" s="13"/>
    </row>
    <row r="20" spans="1:18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8" x14ac:dyDescent="0.3">
      <c r="A21" s="7" t="s">
        <v>35</v>
      </c>
      <c r="B21" s="14"/>
      <c r="C21" s="13"/>
      <c r="D21" s="13"/>
      <c r="E21" s="13"/>
      <c r="F21" s="13"/>
      <c r="G21" s="13"/>
      <c r="H21" s="13"/>
      <c r="I21" s="16"/>
      <c r="J21" s="16"/>
      <c r="K21" s="16"/>
      <c r="L21" s="16"/>
      <c r="M21" s="16"/>
      <c r="N21" s="16"/>
      <c r="O21" s="16"/>
      <c r="P21" s="16"/>
      <c r="Q21" s="16"/>
    </row>
    <row r="22" spans="1:18" x14ac:dyDescent="0.3">
      <c r="A22" s="13"/>
      <c r="B22" s="46" t="s">
        <v>29</v>
      </c>
      <c r="C22" s="46"/>
      <c r="D22" s="46"/>
      <c r="E22" s="46"/>
      <c r="F22" s="46"/>
      <c r="G22" s="46"/>
      <c r="H22" s="46"/>
      <c r="I22" s="16"/>
      <c r="J22" s="46" t="s">
        <v>30</v>
      </c>
      <c r="K22" s="46"/>
      <c r="L22" s="46"/>
      <c r="M22" s="46"/>
      <c r="N22" s="46"/>
      <c r="O22" s="46"/>
      <c r="P22" s="46"/>
      <c r="Q22" s="46"/>
    </row>
    <row r="23" spans="1:18" x14ac:dyDescent="0.3">
      <c r="A23" s="12" t="s">
        <v>15</v>
      </c>
      <c r="B23" s="18">
        <v>6</v>
      </c>
      <c r="C23" s="18">
        <v>6</v>
      </c>
      <c r="D23" s="18">
        <v>6</v>
      </c>
      <c r="E23" s="18">
        <v>6</v>
      </c>
      <c r="F23" s="18">
        <v>6</v>
      </c>
      <c r="G23" s="18">
        <v>6</v>
      </c>
      <c r="H23" s="18">
        <v>6</v>
      </c>
      <c r="I23" s="16"/>
      <c r="J23" s="18">
        <v>14</v>
      </c>
      <c r="K23" s="18">
        <v>14</v>
      </c>
      <c r="L23" s="18">
        <v>14</v>
      </c>
      <c r="M23" s="18">
        <v>14</v>
      </c>
      <c r="N23" s="18">
        <v>14</v>
      </c>
      <c r="O23" s="18">
        <v>14</v>
      </c>
      <c r="P23" s="18">
        <v>14</v>
      </c>
      <c r="Q23" s="18">
        <v>14</v>
      </c>
      <c r="R23" s="18">
        <v>14</v>
      </c>
    </row>
    <row r="24" spans="1:18" x14ac:dyDescent="0.3">
      <c r="A24" s="13" t="s">
        <v>26</v>
      </c>
      <c r="B24" s="21">
        <v>0</v>
      </c>
      <c r="C24" s="15">
        <v>0.1</v>
      </c>
      <c r="D24" s="15">
        <v>0.2</v>
      </c>
      <c r="E24" s="18">
        <v>0.3</v>
      </c>
      <c r="F24" s="15">
        <v>0.4</v>
      </c>
      <c r="G24" s="15">
        <v>0.5</v>
      </c>
      <c r="H24" s="15">
        <v>0.7</v>
      </c>
      <c r="I24" s="16"/>
      <c r="J24" s="15">
        <v>0</v>
      </c>
      <c r="K24" s="15">
        <v>0.1</v>
      </c>
      <c r="L24" s="15">
        <v>0.2</v>
      </c>
      <c r="M24" s="15">
        <v>0.3</v>
      </c>
      <c r="N24" s="15">
        <v>0.4</v>
      </c>
      <c r="O24" s="18">
        <v>0.5</v>
      </c>
      <c r="P24" s="15">
        <v>0.6</v>
      </c>
      <c r="Q24" s="15">
        <v>0.7</v>
      </c>
      <c r="R24" s="15">
        <v>0.8</v>
      </c>
    </row>
    <row r="25" spans="1:18" x14ac:dyDescent="0.3">
      <c r="A25" s="13" t="s">
        <v>16</v>
      </c>
      <c r="B25" s="15">
        <f t="shared" ref="B25:H25" si="15">B24</f>
        <v>0</v>
      </c>
      <c r="C25" s="15">
        <f t="shared" si="15"/>
        <v>0.1</v>
      </c>
      <c r="D25" s="15">
        <f t="shared" si="15"/>
        <v>0.2</v>
      </c>
      <c r="E25" s="18">
        <f t="shared" si="15"/>
        <v>0.3</v>
      </c>
      <c r="F25" s="15">
        <f t="shared" si="15"/>
        <v>0.4</v>
      </c>
      <c r="G25" s="15">
        <f t="shared" si="15"/>
        <v>0.5</v>
      </c>
      <c r="H25" s="15">
        <f t="shared" si="15"/>
        <v>0.7</v>
      </c>
      <c r="I25" s="16"/>
      <c r="J25" s="15">
        <f t="shared" ref="J25:Q25" si="16">J24</f>
        <v>0</v>
      </c>
      <c r="K25" s="15">
        <f t="shared" si="16"/>
        <v>0.1</v>
      </c>
      <c r="L25" s="15">
        <f t="shared" si="16"/>
        <v>0.2</v>
      </c>
      <c r="M25" s="15">
        <f t="shared" si="16"/>
        <v>0.3</v>
      </c>
      <c r="N25" s="15">
        <f t="shared" si="16"/>
        <v>0.4</v>
      </c>
      <c r="O25" s="18">
        <f t="shared" si="16"/>
        <v>0.5</v>
      </c>
      <c r="P25" s="15">
        <f t="shared" si="16"/>
        <v>0.6</v>
      </c>
      <c r="Q25" s="15">
        <f t="shared" si="16"/>
        <v>0.7</v>
      </c>
      <c r="R25" s="15">
        <v>0.8</v>
      </c>
    </row>
    <row r="26" spans="1:18" x14ac:dyDescent="0.3">
      <c r="A26" s="13" t="s">
        <v>17</v>
      </c>
      <c r="B26" s="15">
        <f t="shared" ref="B26:H26" si="17">2*B24+2</f>
        <v>2</v>
      </c>
      <c r="C26" s="15">
        <f t="shared" si="17"/>
        <v>2.2000000000000002</v>
      </c>
      <c r="D26" s="15">
        <f t="shared" si="17"/>
        <v>2.4</v>
      </c>
      <c r="E26" s="18">
        <f t="shared" si="17"/>
        <v>2.6</v>
      </c>
      <c r="F26" s="15">
        <f t="shared" si="17"/>
        <v>2.8</v>
      </c>
      <c r="G26" s="15">
        <f t="shared" si="17"/>
        <v>3</v>
      </c>
      <c r="H26" s="15">
        <f t="shared" si="17"/>
        <v>3.4</v>
      </c>
      <c r="I26" s="16"/>
      <c r="J26" s="15">
        <f t="shared" ref="J26:R26" si="18">2*J24+2</f>
        <v>2</v>
      </c>
      <c r="K26" s="15">
        <f t="shared" si="18"/>
        <v>2.2000000000000002</v>
      </c>
      <c r="L26" s="15">
        <f t="shared" si="18"/>
        <v>2.4</v>
      </c>
      <c r="M26" s="15">
        <f t="shared" si="18"/>
        <v>2.6</v>
      </c>
      <c r="N26" s="15">
        <f t="shared" si="18"/>
        <v>2.8</v>
      </c>
      <c r="O26" s="18">
        <f t="shared" si="18"/>
        <v>3</v>
      </c>
      <c r="P26" s="15">
        <f t="shared" si="18"/>
        <v>3.2</v>
      </c>
      <c r="Q26" s="15">
        <f t="shared" si="18"/>
        <v>3.4</v>
      </c>
      <c r="R26" s="15">
        <f t="shared" si="18"/>
        <v>3.6</v>
      </c>
    </row>
    <row r="27" spans="1:18" x14ac:dyDescent="0.3">
      <c r="A27" s="13" t="s">
        <v>37</v>
      </c>
      <c r="B27" s="4">
        <f t="shared" ref="B27:H27" si="19">(1-B24)*$B$11+B24*$J$11</f>
        <v>4.75</v>
      </c>
      <c r="C27" s="22">
        <f t="shared" si="19"/>
        <v>4.45</v>
      </c>
      <c r="D27" s="4">
        <f t="shared" si="19"/>
        <v>4.1500000000000004</v>
      </c>
      <c r="E27" s="27">
        <f t="shared" si="19"/>
        <v>3.8499999999999996</v>
      </c>
      <c r="F27" s="4">
        <f t="shared" si="19"/>
        <v>3.5500000000000003</v>
      </c>
      <c r="G27" s="4">
        <f t="shared" si="19"/>
        <v>3.25</v>
      </c>
      <c r="H27" s="4">
        <f t="shared" si="19"/>
        <v>2.6500000000000004</v>
      </c>
      <c r="I27" s="19"/>
      <c r="J27" s="4">
        <f>(1-J24)*$C$11+J24*$K$11</f>
        <v>10.75</v>
      </c>
      <c r="K27" s="4">
        <f t="shared" ref="K27:R27" si="20">(1-K24)*$C$11+K24*$K$11</f>
        <v>10.050000000000001</v>
      </c>
      <c r="L27" s="4">
        <f t="shared" si="20"/>
        <v>9.35</v>
      </c>
      <c r="M27" s="4">
        <f t="shared" si="20"/>
        <v>8.6499999999999986</v>
      </c>
      <c r="N27" s="4">
        <f t="shared" si="20"/>
        <v>7.95</v>
      </c>
      <c r="O27" s="27">
        <f t="shared" si="20"/>
        <v>7.25</v>
      </c>
      <c r="P27" s="4">
        <f t="shared" si="20"/>
        <v>6.55</v>
      </c>
      <c r="Q27" s="4">
        <f t="shared" si="20"/>
        <v>5.8500000000000005</v>
      </c>
      <c r="R27" s="22">
        <f t="shared" si="20"/>
        <v>5.1499999999999995</v>
      </c>
    </row>
    <row r="28" spans="1:18" x14ac:dyDescent="0.3">
      <c r="A28" s="13" t="s">
        <v>38</v>
      </c>
      <c r="B28" s="22">
        <f>B27/B23</f>
        <v>0.79166666666666663</v>
      </c>
      <c r="C28" s="22">
        <f t="shared" ref="C28" si="21">C27/C23</f>
        <v>0.7416666666666667</v>
      </c>
      <c r="D28" s="22">
        <f t="shared" ref="D28" si="22">D27/D23</f>
        <v>0.69166666666666676</v>
      </c>
      <c r="E28" s="27">
        <f t="shared" ref="E28" si="23">E27/E23</f>
        <v>0.64166666666666661</v>
      </c>
      <c r="F28" s="22">
        <f t="shared" ref="F28" si="24">F27/F23</f>
        <v>0.59166666666666667</v>
      </c>
      <c r="G28" s="22">
        <f t="shared" ref="G28" si="25">G27/G23</f>
        <v>0.54166666666666663</v>
      </c>
      <c r="H28" s="22">
        <f t="shared" ref="H28" si="26">H27/H23</f>
        <v>0.44166666666666671</v>
      </c>
      <c r="I28" s="16"/>
      <c r="J28" s="22">
        <f>J27/J23</f>
        <v>0.7678571428571429</v>
      </c>
      <c r="K28" s="22">
        <f t="shared" ref="K28" si="27">K27/K23</f>
        <v>0.71785714285714286</v>
      </c>
      <c r="L28" s="22">
        <f t="shared" ref="L28" si="28">L27/L23</f>
        <v>0.66785714285714282</v>
      </c>
      <c r="M28" s="22">
        <f t="shared" ref="M28" si="29">M27/M23</f>
        <v>0.61785714285714277</v>
      </c>
      <c r="N28" s="22">
        <f t="shared" ref="N28" si="30">N27/N23</f>
        <v>0.56785714285714284</v>
      </c>
      <c r="O28" s="27">
        <f t="shared" ref="O28" si="31">O27/O23</f>
        <v>0.5178571428571429</v>
      </c>
      <c r="P28" s="22">
        <f t="shared" ref="P28" si="32">P27/P23</f>
        <v>0.46785714285714286</v>
      </c>
      <c r="Q28" s="22">
        <f>Q27/Q23</f>
        <v>0.41785714285714287</v>
      </c>
      <c r="R28" s="22">
        <f>R27/R23</f>
        <v>0.36785714285714283</v>
      </c>
    </row>
    <row r="29" spans="1:18" x14ac:dyDescent="0.3">
      <c r="A29" s="13" t="s">
        <v>39</v>
      </c>
      <c r="B29" s="4">
        <f>B23-B23*B24</f>
        <v>6</v>
      </c>
      <c r="C29" s="22">
        <f t="shared" ref="C29:H29" si="33">C23-C23*C24</f>
        <v>5.4</v>
      </c>
      <c r="D29" s="4">
        <f t="shared" si="33"/>
        <v>4.8</v>
      </c>
      <c r="E29" s="27">
        <f t="shared" si="33"/>
        <v>4.2</v>
      </c>
      <c r="F29" s="4">
        <f t="shared" si="33"/>
        <v>3.5999999999999996</v>
      </c>
      <c r="G29" s="4">
        <f t="shared" si="33"/>
        <v>3</v>
      </c>
      <c r="H29" s="4">
        <f t="shared" si="33"/>
        <v>1.8000000000000007</v>
      </c>
      <c r="I29" s="16"/>
      <c r="J29" s="4">
        <f>J23-J23*J24</f>
        <v>14</v>
      </c>
      <c r="K29" s="4">
        <f t="shared" ref="K29:R29" si="34">K23-K23*K24</f>
        <v>12.6</v>
      </c>
      <c r="L29" s="4">
        <f t="shared" si="34"/>
        <v>11.2</v>
      </c>
      <c r="M29" s="4">
        <f t="shared" si="34"/>
        <v>9.8000000000000007</v>
      </c>
      <c r="N29" s="4">
        <f t="shared" si="34"/>
        <v>8.3999999999999986</v>
      </c>
      <c r="O29" s="27">
        <f t="shared" si="34"/>
        <v>7</v>
      </c>
      <c r="P29" s="4">
        <f t="shared" si="34"/>
        <v>5.6</v>
      </c>
      <c r="Q29" s="4">
        <f t="shared" si="34"/>
        <v>4.2000000000000011</v>
      </c>
      <c r="R29" s="22">
        <f t="shared" si="34"/>
        <v>2.7999999999999989</v>
      </c>
    </row>
    <row r="30" spans="1:18" x14ac:dyDescent="0.3">
      <c r="A30" s="13" t="s">
        <v>36</v>
      </c>
      <c r="B30" s="22">
        <f>B27/B29</f>
        <v>0.79166666666666663</v>
      </c>
      <c r="C30" s="22">
        <f t="shared" ref="C30" si="35">C27/C29</f>
        <v>0.82407407407407407</v>
      </c>
      <c r="D30" s="22">
        <f t="shared" ref="D30" si="36">D27/D29</f>
        <v>0.86458333333333348</v>
      </c>
      <c r="E30" s="27">
        <f t="shared" ref="E30" si="37">E27/E29</f>
        <v>0.91666666666666652</v>
      </c>
      <c r="F30" s="22">
        <f t="shared" ref="F30" si="38">F27/F29</f>
        <v>0.98611111111111127</v>
      </c>
      <c r="G30" s="22">
        <f t="shared" ref="G30" si="39">G27/G29</f>
        <v>1.0833333333333333</v>
      </c>
      <c r="H30" s="22">
        <f t="shared" ref="H30" si="40">H27/H29</f>
        <v>1.4722222222222219</v>
      </c>
      <c r="I30" s="16"/>
      <c r="J30" s="22">
        <f>J27/J29</f>
        <v>0.7678571428571429</v>
      </c>
      <c r="K30" s="22">
        <f t="shared" ref="K30" si="41">K27/K29</f>
        <v>0.79761904761904767</v>
      </c>
      <c r="L30" s="22">
        <f t="shared" ref="L30" si="42">L27/L29</f>
        <v>0.8348214285714286</v>
      </c>
      <c r="M30" s="22">
        <f t="shared" ref="M30" si="43">M27/M29</f>
        <v>0.88265306122448961</v>
      </c>
      <c r="N30" s="22">
        <f t="shared" ref="N30" si="44">N27/N29</f>
        <v>0.94642857142857162</v>
      </c>
      <c r="O30" s="27">
        <f t="shared" ref="O30" si="45">O27/O29</f>
        <v>1.0357142857142858</v>
      </c>
      <c r="P30" s="22">
        <f t="shared" ref="P30" si="46">P27/P29</f>
        <v>1.1696428571428572</v>
      </c>
      <c r="Q30" s="22">
        <f t="shared" ref="Q30:R30" si="47">Q27/Q29</f>
        <v>1.3928571428571426</v>
      </c>
      <c r="R30" s="22">
        <f t="shared" si="47"/>
        <v>1.8392857142857149</v>
      </c>
    </row>
    <row r="31" spans="1:18" x14ac:dyDescent="0.3">
      <c r="A31" s="13" t="s">
        <v>9</v>
      </c>
      <c r="B31" s="22">
        <f>B29/B27</f>
        <v>1.263157894736842</v>
      </c>
      <c r="C31" s="22">
        <f t="shared" ref="C31:H31" si="48">C29/C27</f>
        <v>1.2134831460674158</v>
      </c>
      <c r="D31" s="22">
        <f t="shared" si="48"/>
        <v>1.1566265060240963</v>
      </c>
      <c r="E31" s="30">
        <f t="shared" si="48"/>
        <v>1.0909090909090911</v>
      </c>
      <c r="F31" s="22">
        <f t="shared" si="48"/>
        <v>1.0140845070422533</v>
      </c>
      <c r="G31" s="22">
        <f t="shared" si="48"/>
        <v>0.92307692307692313</v>
      </c>
      <c r="H31" s="22">
        <f t="shared" si="48"/>
        <v>0.67924528301886811</v>
      </c>
      <c r="I31" s="16"/>
      <c r="J31" s="22">
        <f>J29/J27</f>
        <v>1.3023255813953489</v>
      </c>
      <c r="K31" s="22">
        <f t="shared" ref="K31:R31" si="49">K29/K27</f>
        <v>1.2537313432835819</v>
      </c>
      <c r="L31" s="22">
        <f t="shared" si="49"/>
        <v>1.1978609625668448</v>
      </c>
      <c r="M31" s="22">
        <f t="shared" si="49"/>
        <v>1.132947976878613</v>
      </c>
      <c r="N31" s="22">
        <f t="shared" si="49"/>
        <v>1.0566037735849054</v>
      </c>
      <c r="O31" s="30">
        <f t="shared" si="49"/>
        <v>0.96551724137931039</v>
      </c>
      <c r="P31" s="22">
        <f t="shared" si="49"/>
        <v>0.85496183206106868</v>
      </c>
      <c r="Q31" s="22">
        <f t="shared" si="49"/>
        <v>0.71794871794871806</v>
      </c>
      <c r="R31" s="22">
        <f t="shared" si="49"/>
        <v>0.54368932038834938</v>
      </c>
    </row>
    <row r="32" spans="1:18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x14ac:dyDescent="0.3">
      <c r="A38" s="19"/>
      <c r="B38" s="19"/>
      <c r="C38" s="19"/>
      <c r="D38" s="19"/>
      <c r="E38" s="19"/>
      <c r="F38" s="19"/>
      <c r="G38" s="19"/>
      <c r="H38" s="19"/>
      <c r="I38" s="16"/>
      <c r="J38" s="19"/>
      <c r="K38" s="19"/>
      <c r="L38" s="19"/>
      <c r="M38" s="19"/>
      <c r="N38" s="19"/>
      <c r="O38" s="19"/>
      <c r="P38" s="19"/>
      <c r="Q38" s="19"/>
    </row>
    <row r="39" spans="1:17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3"/>
      <c r="K41" s="13"/>
      <c r="L41" s="13"/>
      <c r="M41" s="13"/>
      <c r="N41" s="13"/>
      <c r="O41" s="13"/>
      <c r="P41" s="13"/>
      <c r="Q41" s="13"/>
    </row>
    <row r="42" spans="1:17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3"/>
      <c r="K42" s="13"/>
      <c r="L42" s="13"/>
      <c r="M42" s="13"/>
      <c r="N42" s="13"/>
      <c r="O42" s="13"/>
      <c r="P42" s="13"/>
      <c r="Q42" s="13"/>
    </row>
    <row r="43" spans="1:17" x14ac:dyDescent="0.3">
      <c r="A43" s="19"/>
      <c r="B43" s="16"/>
      <c r="C43" s="16"/>
      <c r="D43" s="16"/>
      <c r="E43" s="16"/>
      <c r="F43" s="16"/>
      <c r="G43" s="16"/>
      <c r="H43" s="16"/>
      <c r="I43" s="16"/>
      <c r="J43" s="13"/>
      <c r="K43" s="13"/>
      <c r="L43" s="13"/>
      <c r="M43" s="13"/>
      <c r="N43" s="13"/>
      <c r="O43" s="13"/>
      <c r="P43" s="13"/>
      <c r="Q43" s="13"/>
    </row>
    <row r="44" spans="1:17" x14ac:dyDescent="0.3">
      <c r="A44" s="16"/>
      <c r="B44" s="20"/>
      <c r="C44" s="20"/>
      <c r="D44" s="20"/>
      <c r="E44" s="20"/>
      <c r="F44" s="20"/>
      <c r="G44" s="20"/>
      <c r="H44" s="20"/>
      <c r="I44" s="16"/>
      <c r="J44" s="17"/>
      <c r="K44" s="17"/>
      <c r="L44" s="17"/>
      <c r="M44" s="17"/>
      <c r="N44" s="17"/>
      <c r="O44" s="17"/>
      <c r="P44" s="17"/>
      <c r="Q44" s="17"/>
    </row>
    <row r="45" spans="1:17" x14ac:dyDescent="0.3">
      <c r="A45" s="19"/>
      <c r="B45" s="23"/>
      <c r="C45" s="23"/>
      <c r="D45" s="23"/>
      <c r="E45" s="23"/>
      <c r="F45" s="23"/>
      <c r="G45" s="23"/>
      <c r="H45" s="23"/>
      <c r="I45" s="19"/>
      <c r="J45" s="18"/>
      <c r="K45" s="18"/>
      <c r="L45" s="18"/>
      <c r="M45" s="18"/>
      <c r="N45" s="18"/>
      <c r="O45" s="18"/>
      <c r="P45" s="18"/>
      <c r="Q45" s="18"/>
    </row>
    <row r="46" spans="1:17" x14ac:dyDescent="0.3">
      <c r="A46" s="16"/>
      <c r="B46" s="21"/>
      <c r="C46" s="21"/>
      <c r="D46" s="21"/>
      <c r="E46" s="21"/>
      <c r="F46" s="21"/>
      <c r="G46" s="21"/>
      <c r="H46" s="21"/>
      <c r="I46" s="16"/>
      <c r="J46" s="15"/>
      <c r="K46" s="15"/>
      <c r="L46" s="15"/>
      <c r="M46" s="15"/>
      <c r="N46" s="15"/>
      <c r="O46" s="15"/>
      <c r="P46" s="15"/>
      <c r="Q46" s="15"/>
    </row>
    <row r="47" spans="1:17" x14ac:dyDescent="0.3">
      <c r="A47" s="16"/>
      <c r="B47" s="21"/>
      <c r="C47" s="21"/>
      <c r="D47" s="21"/>
      <c r="E47" s="21"/>
      <c r="F47" s="21"/>
      <c r="G47" s="21"/>
      <c r="H47" s="21"/>
      <c r="I47" s="16"/>
      <c r="J47" s="15"/>
      <c r="K47" s="15"/>
      <c r="L47" s="15"/>
      <c r="M47" s="15"/>
      <c r="N47" s="15"/>
      <c r="O47" s="15"/>
      <c r="P47" s="15"/>
      <c r="Q47" s="15"/>
    </row>
    <row r="48" spans="1:17" x14ac:dyDescent="0.3">
      <c r="A48" s="16"/>
      <c r="B48" s="21"/>
      <c r="C48" s="21"/>
      <c r="D48" s="21"/>
      <c r="E48" s="21"/>
      <c r="F48" s="21"/>
      <c r="G48" s="21"/>
      <c r="H48" s="21"/>
      <c r="I48" s="16"/>
      <c r="J48" s="15"/>
      <c r="K48" s="15"/>
      <c r="L48" s="15"/>
      <c r="M48" s="15"/>
      <c r="N48" s="15"/>
      <c r="O48" s="15"/>
      <c r="P48" s="15"/>
      <c r="Q48" s="15"/>
    </row>
    <row r="49" spans="1:17" x14ac:dyDescent="0.3">
      <c r="A49" s="16"/>
      <c r="B49" s="3"/>
      <c r="C49" s="3"/>
      <c r="D49" s="3"/>
      <c r="E49" s="3"/>
      <c r="F49" s="3"/>
      <c r="G49" s="3"/>
      <c r="H49" s="3"/>
      <c r="I49" s="24"/>
      <c r="J49" s="4"/>
      <c r="K49" s="4"/>
      <c r="L49" s="4"/>
      <c r="M49" s="4"/>
      <c r="N49" s="4"/>
      <c r="O49" s="4"/>
      <c r="P49" s="4"/>
      <c r="Q49" s="4"/>
    </row>
    <row r="50" spans="1:17" x14ac:dyDescent="0.3">
      <c r="A50" s="16"/>
      <c r="B50" s="9"/>
      <c r="C50" s="9"/>
      <c r="D50" s="9"/>
      <c r="E50" s="9"/>
      <c r="F50" s="9"/>
      <c r="G50" s="9"/>
      <c r="H50" s="9"/>
      <c r="I50" s="24"/>
      <c r="J50" s="22"/>
      <c r="K50" s="22"/>
      <c r="L50" s="22"/>
      <c r="M50" s="22"/>
      <c r="N50" s="22"/>
      <c r="O50" s="22"/>
      <c r="P50" s="22"/>
      <c r="Q50" s="22"/>
    </row>
    <row r="51" spans="1:17" x14ac:dyDescent="0.3">
      <c r="A51" s="16"/>
      <c r="B51" s="3"/>
      <c r="C51" s="3"/>
      <c r="D51" s="3"/>
      <c r="E51" s="3"/>
      <c r="F51" s="3"/>
      <c r="G51" s="3"/>
      <c r="H51" s="3"/>
      <c r="I51" s="24"/>
      <c r="J51" s="4"/>
      <c r="K51" s="4"/>
      <c r="L51" s="4"/>
      <c r="M51" s="4"/>
      <c r="N51" s="4"/>
      <c r="O51" s="4"/>
      <c r="P51" s="4"/>
      <c r="Q51" s="4"/>
    </row>
    <row r="52" spans="1:17" x14ac:dyDescent="0.3">
      <c r="A52" s="16"/>
      <c r="B52" s="9"/>
      <c r="C52" s="9"/>
      <c r="D52" s="9"/>
      <c r="E52" s="9"/>
      <c r="F52" s="9"/>
      <c r="G52" s="9"/>
      <c r="H52" s="9"/>
      <c r="I52" s="24"/>
      <c r="J52" s="22"/>
      <c r="K52" s="22"/>
      <c r="L52" s="22"/>
      <c r="M52" s="22"/>
      <c r="N52" s="22"/>
      <c r="O52" s="22"/>
      <c r="P52" s="22"/>
      <c r="Q52" s="22"/>
    </row>
    <row r="53" spans="1:17" x14ac:dyDescent="0.3">
      <c r="A53" s="16"/>
      <c r="B53" s="9"/>
      <c r="C53" s="9"/>
      <c r="D53" s="9"/>
      <c r="E53" s="9"/>
      <c r="F53" s="9"/>
      <c r="G53" s="9"/>
      <c r="H53" s="9"/>
      <c r="I53" s="24"/>
      <c r="J53" s="22"/>
      <c r="K53" s="22"/>
      <c r="L53" s="22"/>
      <c r="M53" s="22"/>
      <c r="N53" s="22"/>
      <c r="O53" s="22"/>
      <c r="P53" s="22"/>
      <c r="Q53" s="22"/>
    </row>
    <row r="54" spans="1:17" x14ac:dyDescent="0.3">
      <c r="A54" s="25"/>
      <c r="B54" s="25"/>
      <c r="C54" s="25"/>
      <c r="D54" s="25"/>
      <c r="E54" s="25"/>
      <c r="F54" s="25"/>
      <c r="G54" s="25"/>
      <c r="H54" s="25"/>
      <c r="I54" s="25"/>
    </row>
    <row r="55" spans="1:17" x14ac:dyDescent="0.3">
      <c r="A55" s="25"/>
      <c r="B55" s="25"/>
      <c r="C55" s="25"/>
      <c r="D55" s="25"/>
      <c r="E55" s="25"/>
      <c r="F55" s="25"/>
      <c r="G55" s="25"/>
      <c r="H55" s="25"/>
      <c r="I55" s="25"/>
    </row>
    <row r="56" spans="1:17" x14ac:dyDescent="0.3">
      <c r="A56" s="25"/>
      <c r="B56" s="25"/>
      <c r="C56" s="25"/>
      <c r="D56" s="25"/>
      <c r="E56" s="25"/>
      <c r="F56" s="25"/>
      <c r="G56" s="25"/>
      <c r="H56" s="25"/>
      <c r="I56" s="25"/>
    </row>
  </sheetData>
  <mergeCells count="2">
    <mergeCell ref="B22:H22"/>
    <mergeCell ref="J22:Q22"/>
  </mergeCells>
  <conditionalFormatting sqref="B46:H46">
    <cfRule type="colorScale" priority="4">
      <colorScale>
        <cfvo type="min"/>
        <cfvo type="max"/>
        <color rgb="FFFCFCFF"/>
        <color rgb="FFF8696B"/>
      </colorScale>
    </cfRule>
  </conditionalFormatting>
  <conditionalFormatting sqref="J46:Q46">
    <cfRule type="colorScale" priority="3">
      <colorScale>
        <cfvo type="min"/>
        <cfvo type="max"/>
        <color rgb="FFFCFCFF"/>
        <color rgb="FFF8696B"/>
      </colorScale>
    </cfRule>
  </conditionalFormatting>
  <conditionalFormatting sqref="B24:H24">
    <cfRule type="colorScale" priority="2">
      <colorScale>
        <cfvo type="min"/>
        <cfvo type="max"/>
        <color rgb="FFFCFCFF"/>
        <color rgb="FFF8696B"/>
      </colorScale>
    </cfRule>
  </conditionalFormatting>
  <conditionalFormatting sqref="J24:R24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DIC_and_sulfate</vt:lpstr>
      <vt:lpstr>Carbon_assimilation</vt:lpstr>
    </vt:vector>
  </TitlesOfParts>
  <Company>MPIMM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Stephanie Zehnle</dc:creator>
  <cp:lastModifiedBy>Hanna Stephanie Zehnle</cp:lastModifiedBy>
  <cp:lastPrinted>2022-07-04T14:23:20Z</cp:lastPrinted>
  <dcterms:created xsi:type="dcterms:W3CDTF">2022-07-04T14:19:03Z</dcterms:created>
  <dcterms:modified xsi:type="dcterms:W3CDTF">2022-09-22T15:09:32Z</dcterms:modified>
</cp:coreProperties>
</file>