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unkuil/Desktop/Chaotropicity/Manuscript/"/>
    </mc:Choice>
  </mc:AlternateContent>
  <xr:revisionPtr revIDLastSave="0" documentId="13_ncr:1_{DBFE0828-9060-B042-87E7-C64CC80B2441}" xr6:coauthVersionLast="47" xr6:coauthVersionMax="47" xr10:uidLastSave="{00000000-0000-0000-0000-000000000000}"/>
  <bookViews>
    <workbookView xWindow="0" yWindow="500" windowWidth="28800" windowHeight="15880" xr2:uid="{CA3E0AF5-589C-9A47-9A7B-D236951433A5}"/>
  </bookViews>
  <sheets>
    <sheet name="qs,ferm" sheetId="1" r:id="rId1"/>
  </sheets>
  <definedNames>
    <definedName name="solver_adj" localSheetId="0" hidden="1">'qs,ferm'!$L$39:$L$41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itr" localSheetId="0" hidden="1">2147483647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opt" localSheetId="0" hidden="1">'qs,ferm'!$L$38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V47" i="1" l="1"/>
  <c r="BV48" i="1"/>
  <c r="BV49" i="1"/>
  <c r="BV50" i="1"/>
  <c r="BV51" i="1"/>
  <c r="BV52" i="1"/>
  <c r="BV53" i="1"/>
  <c r="BV54" i="1"/>
  <c r="BV46" i="1"/>
  <c r="BV26" i="1"/>
  <c r="BV27" i="1"/>
  <c r="BV28" i="1"/>
  <c r="BV29" i="1"/>
  <c r="BV30" i="1"/>
  <c r="BV31" i="1"/>
  <c r="BV32" i="1"/>
  <c r="BV33" i="1"/>
  <c r="BV25" i="1"/>
  <c r="BV6" i="1"/>
  <c r="BV7" i="1"/>
  <c r="BV8" i="1"/>
  <c r="BV9" i="1"/>
  <c r="BV10" i="1"/>
  <c r="BV11" i="1"/>
  <c r="BV12" i="1"/>
  <c r="BV13" i="1"/>
  <c r="BV14" i="1"/>
  <c r="BV5" i="1"/>
  <c r="BL47" i="1"/>
  <c r="BL48" i="1"/>
  <c r="BL49" i="1"/>
  <c r="BL50" i="1"/>
  <c r="BL51" i="1"/>
  <c r="BL52" i="1"/>
  <c r="BL53" i="1"/>
  <c r="BL54" i="1"/>
  <c r="BL46" i="1"/>
  <c r="BL26" i="1"/>
  <c r="BL27" i="1"/>
  <c r="BL28" i="1"/>
  <c r="BL29" i="1"/>
  <c r="BL30" i="1"/>
  <c r="BL31" i="1"/>
  <c r="BL32" i="1"/>
  <c r="BL33" i="1"/>
  <c r="BL25" i="1"/>
  <c r="BL6" i="1"/>
  <c r="BL7" i="1"/>
  <c r="BL8" i="1"/>
  <c r="BL9" i="1"/>
  <c r="BL10" i="1"/>
  <c r="BL11" i="1"/>
  <c r="BL12" i="1"/>
  <c r="BL13" i="1"/>
  <c r="BL14" i="1"/>
  <c r="BL5" i="1"/>
  <c r="BB47" i="1"/>
  <c r="BB48" i="1"/>
  <c r="BB49" i="1"/>
  <c r="BB50" i="1"/>
  <c r="BB51" i="1"/>
  <c r="BB52" i="1"/>
  <c r="BB53" i="1"/>
  <c r="BB54" i="1"/>
  <c r="BB46" i="1"/>
  <c r="BB26" i="1"/>
  <c r="BB27" i="1"/>
  <c r="BB28" i="1"/>
  <c r="BB29" i="1"/>
  <c r="BB30" i="1"/>
  <c r="BB31" i="1"/>
  <c r="BB32" i="1"/>
  <c r="BB33" i="1"/>
  <c r="BB25" i="1"/>
  <c r="BB6" i="1"/>
  <c r="BB7" i="1"/>
  <c r="BB8" i="1"/>
  <c r="BB9" i="1"/>
  <c r="BB10" i="1"/>
  <c r="BB11" i="1"/>
  <c r="BB12" i="1"/>
  <c r="BB13" i="1"/>
  <c r="BB14" i="1"/>
  <c r="BB5" i="1"/>
  <c r="AR47" i="1"/>
  <c r="AR48" i="1"/>
  <c r="AR49" i="1"/>
  <c r="AR50" i="1"/>
  <c r="AR51" i="1"/>
  <c r="AR52" i="1"/>
  <c r="AR53" i="1"/>
  <c r="AR54" i="1"/>
  <c r="AR46" i="1"/>
  <c r="AR26" i="1"/>
  <c r="AR27" i="1"/>
  <c r="AR28" i="1"/>
  <c r="AR29" i="1"/>
  <c r="AR30" i="1"/>
  <c r="AR31" i="1"/>
  <c r="AR32" i="1"/>
  <c r="AR33" i="1"/>
  <c r="AR25" i="1"/>
  <c r="AR6" i="1"/>
  <c r="AR7" i="1"/>
  <c r="AR8" i="1"/>
  <c r="AR9" i="1"/>
  <c r="AR10" i="1"/>
  <c r="AR11" i="1"/>
  <c r="AR12" i="1"/>
  <c r="AR13" i="1"/>
  <c r="AR14" i="1"/>
  <c r="AR5" i="1"/>
  <c r="AH47" i="1"/>
  <c r="AH48" i="1"/>
  <c r="AH49" i="1"/>
  <c r="AH50" i="1"/>
  <c r="AH51" i="1"/>
  <c r="AH52" i="1"/>
  <c r="AH53" i="1"/>
  <c r="AH54" i="1"/>
  <c r="AH55" i="1"/>
  <c r="AH56" i="1"/>
  <c r="AH46" i="1"/>
  <c r="X47" i="1"/>
  <c r="X48" i="1"/>
  <c r="X49" i="1"/>
  <c r="X50" i="1"/>
  <c r="X51" i="1"/>
  <c r="X52" i="1"/>
  <c r="X53" i="1"/>
  <c r="X54" i="1"/>
  <c r="X55" i="1"/>
  <c r="X56" i="1"/>
  <c r="X46" i="1"/>
  <c r="AH26" i="1"/>
  <c r="AH27" i="1"/>
  <c r="AH28" i="1"/>
  <c r="AH29" i="1"/>
  <c r="AH30" i="1"/>
  <c r="AH31" i="1"/>
  <c r="AH32" i="1"/>
  <c r="AH33" i="1"/>
  <c r="AH34" i="1"/>
  <c r="AH35" i="1"/>
  <c r="AH25" i="1"/>
  <c r="X26" i="1"/>
  <c r="X27" i="1"/>
  <c r="X28" i="1"/>
  <c r="X29" i="1"/>
  <c r="X30" i="1"/>
  <c r="X31" i="1"/>
  <c r="X32" i="1"/>
  <c r="X33" i="1"/>
  <c r="X34" i="1"/>
  <c r="X35" i="1"/>
  <c r="X25" i="1"/>
  <c r="AH6" i="1"/>
  <c r="AH7" i="1"/>
  <c r="AH8" i="1"/>
  <c r="AH9" i="1"/>
  <c r="AH10" i="1"/>
  <c r="AH11" i="1"/>
  <c r="AH12" i="1"/>
  <c r="AH13" i="1"/>
  <c r="AH14" i="1"/>
  <c r="AH5" i="1"/>
  <c r="X6" i="1"/>
  <c r="X7" i="1"/>
  <c r="X8" i="1"/>
  <c r="X9" i="1"/>
  <c r="X10" i="1"/>
  <c r="X11" i="1"/>
  <c r="X12" i="1"/>
  <c r="X13" i="1"/>
  <c r="X14" i="1"/>
  <c r="X5" i="1"/>
  <c r="N47" i="1"/>
  <c r="N48" i="1"/>
  <c r="N49" i="1"/>
  <c r="N50" i="1"/>
  <c r="N51" i="1"/>
  <c r="N52" i="1"/>
  <c r="N53" i="1"/>
  <c r="N54" i="1"/>
  <c r="N55" i="1"/>
  <c r="N56" i="1"/>
  <c r="N46" i="1"/>
  <c r="D47" i="1"/>
  <c r="D48" i="1"/>
  <c r="D49" i="1"/>
  <c r="D50" i="1"/>
  <c r="D51" i="1"/>
  <c r="D52" i="1"/>
  <c r="D53" i="1"/>
  <c r="D54" i="1"/>
  <c r="D55" i="1"/>
  <c r="D56" i="1"/>
  <c r="D46" i="1"/>
  <c r="N26" i="1"/>
  <c r="N27" i="1"/>
  <c r="N28" i="1"/>
  <c r="N29" i="1"/>
  <c r="N30" i="1"/>
  <c r="N31" i="1"/>
  <c r="N32" i="1"/>
  <c r="N33" i="1"/>
  <c r="N34" i="1"/>
  <c r="N35" i="1"/>
  <c r="N25" i="1"/>
  <c r="D26" i="1"/>
  <c r="D27" i="1"/>
  <c r="D28" i="1"/>
  <c r="D29" i="1"/>
  <c r="D30" i="1"/>
  <c r="D31" i="1"/>
  <c r="D32" i="1"/>
  <c r="D33" i="1"/>
  <c r="D34" i="1"/>
  <c r="D35" i="1"/>
  <c r="D25" i="1"/>
  <c r="R6" i="1"/>
  <c r="R7" i="1"/>
  <c r="R8" i="1"/>
  <c r="R9" i="1"/>
  <c r="R10" i="1"/>
  <c r="R11" i="1"/>
  <c r="R12" i="1"/>
  <c r="R13" i="1"/>
  <c r="R14" i="1"/>
  <c r="R5" i="1"/>
  <c r="P6" i="1"/>
  <c r="P7" i="1"/>
  <c r="P8" i="1"/>
  <c r="P9" i="1"/>
  <c r="P10" i="1"/>
  <c r="P11" i="1"/>
  <c r="P12" i="1"/>
  <c r="P13" i="1"/>
  <c r="P14" i="1"/>
  <c r="P5" i="1"/>
  <c r="N6" i="1"/>
  <c r="N7" i="1"/>
  <c r="N8" i="1"/>
  <c r="N9" i="1"/>
  <c r="N10" i="1"/>
  <c r="N11" i="1"/>
  <c r="N12" i="1"/>
  <c r="N13" i="1"/>
  <c r="N14" i="1"/>
  <c r="D5" i="1"/>
  <c r="D6" i="1"/>
  <c r="D7" i="1"/>
  <c r="D8" i="1"/>
  <c r="D9" i="1"/>
  <c r="D10" i="1"/>
  <c r="D11" i="1"/>
  <c r="D12" i="1"/>
  <c r="D13" i="1"/>
  <c r="D14" i="1"/>
  <c r="N5" i="1"/>
  <c r="H5" i="1"/>
  <c r="I5" i="1" s="1"/>
  <c r="F5" i="1" l="1"/>
  <c r="BZ25" i="1" l="1"/>
  <c r="BX25" i="1"/>
  <c r="BY25" i="1" s="1"/>
  <c r="BP25" i="1"/>
  <c r="BQ25" i="1" s="1"/>
  <c r="BN26" i="1"/>
  <c r="BN25" i="1"/>
  <c r="P52" i="1" l="1"/>
  <c r="Q52" i="1" s="1"/>
  <c r="P53" i="1"/>
  <c r="Q53" i="1" s="1"/>
  <c r="P54" i="1"/>
  <c r="Q54" i="1" s="1"/>
  <c r="P55" i="1"/>
  <c r="Q55" i="1" s="1"/>
  <c r="P56" i="1"/>
  <c r="Q56" i="1" s="1"/>
  <c r="BZ54" i="1" l="1"/>
  <c r="CA54" i="1" s="1"/>
  <c r="BX54" i="1"/>
  <c r="BY54" i="1" s="1"/>
  <c r="BP54" i="1"/>
  <c r="BQ54" i="1" s="1"/>
  <c r="BN54" i="1"/>
  <c r="BO54" i="1" s="1"/>
  <c r="BZ53" i="1"/>
  <c r="CA53" i="1" s="1"/>
  <c r="BX53" i="1"/>
  <c r="BY53" i="1" s="1"/>
  <c r="BP53" i="1"/>
  <c r="BQ53" i="1" s="1"/>
  <c r="BN53" i="1"/>
  <c r="BO53" i="1" s="1"/>
  <c r="BZ52" i="1"/>
  <c r="CA52" i="1" s="1"/>
  <c r="BX52" i="1"/>
  <c r="BY52" i="1" s="1"/>
  <c r="BP52" i="1"/>
  <c r="BQ52" i="1" s="1"/>
  <c r="BN52" i="1"/>
  <c r="BO52" i="1" s="1"/>
  <c r="BZ51" i="1"/>
  <c r="CA51" i="1" s="1"/>
  <c r="BX51" i="1"/>
  <c r="BY51" i="1" s="1"/>
  <c r="BP51" i="1"/>
  <c r="BQ51" i="1" s="1"/>
  <c r="BN51" i="1"/>
  <c r="BO51" i="1" s="1"/>
  <c r="BZ50" i="1"/>
  <c r="CA50" i="1" s="1"/>
  <c r="BX50" i="1"/>
  <c r="BY50" i="1" s="1"/>
  <c r="BP50" i="1"/>
  <c r="BQ50" i="1" s="1"/>
  <c r="BN50" i="1"/>
  <c r="BO50" i="1" s="1"/>
  <c r="BZ49" i="1"/>
  <c r="CA49" i="1" s="1"/>
  <c r="BX49" i="1"/>
  <c r="BY49" i="1" s="1"/>
  <c r="BP49" i="1"/>
  <c r="BQ49" i="1" s="1"/>
  <c r="BN49" i="1"/>
  <c r="BO49" i="1" s="1"/>
  <c r="BZ48" i="1"/>
  <c r="CA48" i="1" s="1"/>
  <c r="BX48" i="1"/>
  <c r="BY48" i="1" s="1"/>
  <c r="BP48" i="1"/>
  <c r="BQ48" i="1" s="1"/>
  <c r="BN48" i="1"/>
  <c r="BO48" i="1" s="1"/>
  <c r="BZ47" i="1"/>
  <c r="CA47" i="1" s="1"/>
  <c r="BX47" i="1"/>
  <c r="BY47" i="1" s="1"/>
  <c r="BP47" i="1"/>
  <c r="BQ47" i="1" s="1"/>
  <c r="BN47" i="1"/>
  <c r="BO47" i="1" s="1"/>
  <c r="BZ46" i="1"/>
  <c r="CA46" i="1" s="1"/>
  <c r="BX46" i="1"/>
  <c r="BY46" i="1" s="1"/>
  <c r="BP46" i="1"/>
  <c r="BQ46" i="1" s="1"/>
  <c r="BN46" i="1"/>
  <c r="BO46" i="1" s="1"/>
  <c r="AT46" i="1"/>
  <c r="BT59" i="1" l="1"/>
  <c r="BJ59" i="1"/>
  <c r="BF33" i="1" l="1"/>
  <c r="BG33" i="1" s="1"/>
  <c r="BF32" i="1"/>
  <c r="BG32" i="1" s="1"/>
  <c r="BF31" i="1"/>
  <c r="BG31" i="1" s="1"/>
  <c r="BF30" i="1"/>
  <c r="BG30" i="1" s="1"/>
  <c r="BF29" i="1"/>
  <c r="BG29" i="1" s="1"/>
  <c r="BF28" i="1"/>
  <c r="BG28" i="1" s="1"/>
  <c r="BF27" i="1"/>
  <c r="BG27" i="1" s="1"/>
  <c r="BF26" i="1"/>
  <c r="BG26" i="1" s="1"/>
  <c r="BF25" i="1"/>
  <c r="BG25" i="1" s="1"/>
  <c r="BD33" i="1"/>
  <c r="BE33" i="1" s="1"/>
  <c r="BD32" i="1"/>
  <c r="BE32" i="1" s="1"/>
  <c r="BD31" i="1"/>
  <c r="BE31" i="1" s="1"/>
  <c r="BD30" i="1"/>
  <c r="BE30" i="1" s="1"/>
  <c r="BD29" i="1"/>
  <c r="BE29" i="1" s="1"/>
  <c r="BD28" i="1"/>
  <c r="BE28" i="1" s="1"/>
  <c r="BD27" i="1"/>
  <c r="BE27" i="1" s="1"/>
  <c r="BD26" i="1"/>
  <c r="BE26" i="1" s="1"/>
  <c r="BD25" i="1"/>
  <c r="BE25" i="1" s="1"/>
  <c r="AT25" i="1"/>
  <c r="AV33" i="1"/>
  <c r="AW33" i="1" s="1"/>
  <c r="AV32" i="1"/>
  <c r="AW32" i="1" s="1"/>
  <c r="AV31" i="1"/>
  <c r="AW31" i="1" s="1"/>
  <c r="AV30" i="1"/>
  <c r="AW30" i="1" s="1"/>
  <c r="AV29" i="1"/>
  <c r="AW29" i="1" s="1"/>
  <c r="AV28" i="1"/>
  <c r="AW28" i="1" s="1"/>
  <c r="AV27" i="1"/>
  <c r="AW27" i="1" s="1"/>
  <c r="AV26" i="1"/>
  <c r="AW26" i="1" s="1"/>
  <c r="AV25" i="1"/>
  <c r="AW25" i="1" s="1"/>
  <c r="AT26" i="1"/>
  <c r="AU26" i="1" s="1"/>
  <c r="AT29" i="1"/>
  <c r="AU29" i="1" s="1"/>
  <c r="AT28" i="1"/>
  <c r="AU28" i="1" s="1"/>
  <c r="AT27" i="1"/>
  <c r="AU27" i="1" s="1"/>
  <c r="AZ38" i="1" l="1"/>
  <c r="AT31" i="1"/>
  <c r="AU31" i="1" s="1"/>
  <c r="AT30" i="1"/>
  <c r="AU30" i="1" s="1"/>
  <c r="AT32" i="1"/>
  <c r="AU32" i="1" s="1"/>
  <c r="AU25" i="1"/>
  <c r="AT33" i="1"/>
  <c r="AU33" i="1" s="1"/>
  <c r="AP38" i="1" l="1"/>
  <c r="BF49" i="1" l="1"/>
  <c r="BG49" i="1" s="1"/>
  <c r="AV53" i="1" l="1"/>
  <c r="AW53" i="1" s="1"/>
  <c r="BD50" i="1"/>
  <c r="BE50" i="1" s="1"/>
  <c r="BD51" i="1"/>
  <c r="BE51" i="1" s="1"/>
  <c r="BD46" i="1"/>
  <c r="BE46" i="1" s="1"/>
  <c r="BD53" i="1"/>
  <c r="BE53" i="1" s="1"/>
  <c r="AV54" i="1"/>
  <c r="AW54" i="1" s="1"/>
  <c r="AT49" i="1"/>
  <c r="AU49" i="1" s="1"/>
  <c r="AV49" i="1"/>
  <c r="AW49" i="1" s="1"/>
  <c r="AU46" i="1"/>
  <c r="AT51" i="1"/>
  <c r="AU51" i="1" s="1"/>
  <c r="AV46" i="1"/>
  <c r="AW46" i="1" s="1"/>
  <c r="AV51" i="1"/>
  <c r="AW51" i="1" s="1"/>
  <c r="BF54" i="1"/>
  <c r="BG54" i="1" s="1"/>
  <c r="AV48" i="1"/>
  <c r="AW48" i="1" s="1"/>
  <c r="BF51" i="1"/>
  <c r="BG51" i="1" s="1"/>
  <c r="BF48" i="1"/>
  <c r="BG48" i="1" s="1"/>
  <c r="AT52" i="1"/>
  <c r="AU52" i="1" s="1"/>
  <c r="AT47" i="1"/>
  <c r="AU47" i="1" s="1"/>
  <c r="AT50" i="1"/>
  <c r="AU50" i="1" s="1"/>
  <c r="AV52" i="1"/>
  <c r="AW52" i="1" s="1"/>
  <c r="AV47" i="1"/>
  <c r="AW47" i="1" s="1"/>
  <c r="AV50" i="1"/>
  <c r="AW50" i="1" s="1"/>
  <c r="AT53" i="1"/>
  <c r="AU53" i="1" s="1"/>
  <c r="AT48" i="1"/>
  <c r="AU48" i="1" s="1"/>
  <c r="BD47" i="1"/>
  <c r="BE47" i="1" s="1"/>
  <c r="BF53" i="1"/>
  <c r="BG53" i="1" s="1"/>
  <c r="BF50" i="1"/>
  <c r="BG50" i="1" s="1"/>
  <c r="BD52" i="1"/>
  <c r="BE52" i="1" s="1"/>
  <c r="BF47" i="1"/>
  <c r="BG47" i="1" s="1"/>
  <c r="BD49" i="1"/>
  <c r="BE49" i="1" s="1"/>
  <c r="BF52" i="1"/>
  <c r="BG52" i="1" s="1"/>
  <c r="BD54" i="1"/>
  <c r="BE54" i="1" s="1"/>
  <c r="BF46" i="1"/>
  <c r="BG46" i="1" s="1"/>
  <c r="BD48" i="1"/>
  <c r="BE48" i="1" s="1"/>
  <c r="AT54" i="1"/>
  <c r="AU54" i="1" s="1"/>
  <c r="AZ59" i="1" l="1"/>
  <c r="AP59" i="1"/>
  <c r="AJ55" i="1"/>
  <c r="AK55" i="1" s="1"/>
  <c r="AB56" i="1"/>
  <c r="AC56" i="1" s="1"/>
  <c r="Z56" i="1"/>
  <c r="AA56" i="1" s="1"/>
  <c r="AB52" i="1"/>
  <c r="AC52" i="1" s="1"/>
  <c r="AB50" i="1"/>
  <c r="AC50" i="1" s="1"/>
  <c r="AL49" i="1"/>
  <c r="AM49" i="1" s="1"/>
  <c r="AB46" i="1"/>
  <c r="AC46" i="1" s="1"/>
  <c r="H46" i="1"/>
  <c r="I46" i="1" s="1"/>
  <c r="Z46" i="1" l="1"/>
  <c r="AA46" i="1" s="1"/>
  <c r="AB49" i="1"/>
  <c r="AC49" i="1" s="1"/>
  <c r="AL51" i="1"/>
  <c r="AM51" i="1" s="1"/>
  <c r="AL47" i="1"/>
  <c r="AM47" i="1" s="1"/>
  <c r="AL53" i="1"/>
  <c r="AM53" i="1" s="1"/>
  <c r="AB53" i="1"/>
  <c r="AC53" i="1" s="1"/>
  <c r="Z54" i="1"/>
  <c r="AA54" i="1" s="1"/>
  <c r="Z53" i="1"/>
  <c r="AA53" i="1" s="1"/>
  <c r="Z47" i="1"/>
  <c r="AA47" i="1" s="1"/>
  <c r="AB54" i="1"/>
  <c r="AC54" i="1" s="1"/>
  <c r="Z55" i="1"/>
  <c r="AA55" i="1" s="1"/>
  <c r="Z50" i="1"/>
  <c r="AA50" i="1" s="1"/>
  <c r="AB47" i="1"/>
  <c r="AC47" i="1" s="1"/>
  <c r="Z51" i="1"/>
  <c r="AA51" i="1" s="1"/>
  <c r="Z48" i="1"/>
  <c r="AA48" i="1" s="1"/>
  <c r="AB51" i="1"/>
  <c r="AC51" i="1" s="1"/>
  <c r="AB48" i="1"/>
  <c r="AC48" i="1" s="1"/>
  <c r="Z49" i="1"/>
  <c r="AA49" i="1" s="1"/>
  <c r="Z52" i="1"/>
  <c r="AA52" i="1" s="1"/>
  <c r="AB55" i="1"/>
  <c r="AC55" i="1" s="1"/>
  <c r="AL55" i="1"/>
  <c r="AM55" i="1" s="1"/>
  <c r="AJ56" i="1"/>
  <c r="AK56" i="1" s="1"/>
  <c r="AJ46" i="1"/>
  <c r="AK46" i="1" s="1"/>
  <c r="AJ54" i="1"/>
  <c r="AK54" i="1" s="1"/>
  <c r="AL56" i="1"/>
  <c r="AM56" i="1" s="1"/>
  <c r="AJ48" i="1"/>
  <c r="AK48" i="1" s="1"/>
  <c r="AJ52" i="1"/>
  <c r="AK52" i="1" s="1"/>
  <c r="AL46" i="1"/>
  <c r="AM46" i="1" s="1"/>
  <c r="AL48" i="1"/>
  <c r="AM48" i="1" s="1"/>
  <c r="AL52" i="1"/>
  <c r="AM52" i="1" s="1"/>
  <c r="AL54" i="1"/>
  <c r="AM54" i="1" s="1"/>
  <c r="AJ50" i="1"/>
  <c r="AK50" i="1" s="1"/>
  <c r="AL50" i="1"/>
  <c r="AM50" i="1" s="1"/>
  <c r="AJ47" i="1"/>
  <c r="AK47" i="1" s="1"/>
  <c r="AJ49" i="1"/>
  <c r="AK49" i="1" s="1"/>
  <c r="AJ51" i="1"/>
  <c r="AK51" i="1" s="1"/>
  <c r="AJ53" i="1"/>
  <c r="AK53" i="1" s="1"/>
  <c r="F46" i="1"/>
  <c r="G46" i="1" s="1"/>
  <c r="AF59" i="1" l="1"/>
  <c r="V59" i="1"/>
  <c r="R46" i="1"/>
  <c r="S46" i="1" s="1"/>
  <c r="R56" i="1"/>
  <c r="S56" i="1" s="1"/>
  <c r="R55" i="1"/>
  <c r="S55" i="1" s="1"/>
  <c r="R54" i="1"/>
  <c r="S54" i="1" s="1"/>
  <c r="R53" i="1"/>
  <c r="S53" i="1" s="1"/>
  <c r="R52" i="1"/>
  <c r="S52" i="1" s="1"/>
  <c r="R51" i="1"/>
  <c r="S51" i="1" s="1"/>
  <c r="R50" i="1"/>
  <c r="S50" i="1" s="1"/>
  <c r="R49" i="1"/>
  <c r="S49" i="1" s="1"/>
  <c r="R48" i="1"/>
  <c r="S48" i="1" s="1"/>
  <c r="R47" i="1"/>
  <c r="S47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P51" i="1"/>
  <c r="Q51" i="1" s="1"/>
  <c r="P50" i="1"/>
  <c r="Q50" i="1" s="1"/>
  <c r="P49" i="1"/>
  <c r="Q49" i="1" s="1"/>
  <c r="P48" i="1"/>
  <c r="Q48" i="1" s="1"/>
  <c r="P47" i="1"/>
  <c r="Q47" i="1" s="1"/>
  <c r="P46" i="1"/>
  <c r="Q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AJ35" i="1"/>
  <c r="AK35" i="1" s="1"/>
  <c r="AL35" i="1"/>
  <c r="AM35" i="1" s="1"/>
  <c r="Z35" i="1"/>
  <c r="AA35" i="1" s="1"/>
  <c r="AB35" i="1"/>
  <c r="AC35" i="1" s="1"/>
  <c r="Z25" i="1"/>
  <c r="L59" i="1" l="1"/>
  <c r="B59" i="1"/>
  <c r="P35" i="1" l="1"/>
  <c r="Q35" i="1" s="1"/>
  <c r="H35" i="1"/>
  <c r="I35" i="1" s="1"/>
  <c r="R35" i="1" l="1"/>
  <c r="S35" i="1" s="1"/>
  <c r="F35" i="1"/>
  <c r="G35" i="1" s="1"/>
  <c r="BZ33" i="1" l="1"/>
  <c r="CA33" i="1" s="1"/>
  <c r="BZ32" i="1"/>
  <c r="CA32" i="1" s="1"/>
  <c r="BZ31" i="1"/>
  <c r="CA31" i="1" s="1"/>
  <c r="BZ30" i="1"/>
  <c r="CA30" i="1" s="1"/>
  <c r="BZ29" i="1"/>
  <c r="CA29" i="1" s="1"/>
  <c r="BZ28" i="1"/>
  <c r="CA28" i="1" s="1"/>
  <c r="BZ27" i="1"/>
  <c r="CA27" i="1" s="1"/>
  <c r="BZ26" i="1"/>
  <c r="CA26" i="1" s="1"/>
  <c r="CA25" i="1"/>
  <c r="BP33" i="1"/>
  <c r="BQ33" i="1" s="1"/>
  <c r="BP32" i="1"/>
  <c r="BQ32" i="1" s="1"/>
  <c r="BP31" i="1"/>
  <c r="BQ31" i="1" s="1"/>
  <c r="BP30" i="1"/>
  <c r="BQ30" i="1" s="1"/>
  <c r="BP29" i="1"/>
  <c r="BQ29" i="1" s="1"/>
  <c r="BP28" i="1"/>
  <c r="BQ28" i="1" s="1"/>
  <c r="BP27" i="1"/>
  <c r="BQ27" i="1" s="1"/>
  <c r="BP26" i="1"/>
  <c r="BQ26" i="1" s="1"/>
  <c r="AL34" i="1"/>
  <c r="AM34" i="1" s="1"/>
  <c r="AL33" i="1"/>
  <c r="AM33" i="1" s="1"/>
  <c r="AL32" i="1"/>
  <c r="AM32" i="1" s="1"/>
  <c r="AL31" i="1"/>
  <c r="AM31" i="1" s="1"/>
  <c r="AL30" i="1"/>
  <c r="AM30" i="1" s="1"/>
  <c r="AL29" i="1"/>
  <c r="AM29" i="1" s="1"/>
  <c r="AL28" i="1"/>
  <c r="AM28" i="1" s="1"/>
  <c r="AL27" i="1"/>
  <c r="AM27" i="1" s="1"/>
  <c r="AL26" i="1"/>
  <c r="AM26" i="1" s="1"/>
  <c r="AL25" i="1"/>
  <c r="AM25" i="1" s="1"/>
  <c r="AB34" i="1"/>
  <c r="AC34" i="1" s="1"/>
  <c r="AB33" i="1"/>
  <c r="AC33" i="1" s="1"/>
  <c r="AB32" i="1"/>
  <c r="AC32" i="1" s="1"/>
  <c r="AB31" i="1"/>
  <c r="AC31" i="1" s="1"/>
  <c r="AB30" i="1"/>
  <c r="AC30" i="1" s="1"/>
  <c r="AB29" i="1"/>
  <c r="AC29" i="1" s="1"/>
  <c r="AB28" i="1"/>
  <c r="AC28" i="1" s="1"/>
  <c r="AB27" i="1"/>
  <c r="AC27" i="1" s="1"/>
  <c r="AB26" i="1"/>
  <c r="AC26" i="1" s="1"/>
  <c r="AB25" i="1"/>
  <c r="AC25" i="1" s="1"/>
  <c r="R34" i="1"/>
  <c r="S34" i="1" s="1"/>
  <c r="R33" i="1"/>
  <c r="S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R26" i="1"/>
  <c r="S26" i="1" s="1"/>
  <c r="R25" i="1"/>
  <c r="S25" i="1" s="1"/>
  <c r="BX33" i="1"/>
  <c r="BY33" i="1" s="1"/>
  <c r="BX32" i="1"/>
  <c r="BY32" i="1" s="1"/>
  <c r="BX31" i="1"/>
  <c r="BY31" i="1" s="1"/>
  <c r="BX30" i="1"/>
  <c r="BY30" i="1" s="1"/>
  <c r="BX29" i="1"/>
  <c r="BY29" i="1" s="1"/>
  <c r="BX28" i="1"/>
  <c r="BY28" i="1" s="1"/>
  <c r="BX27" i="1"/>
  <c r="BY27" i="1" s="1"/>
  <c r="BX26" i="1"/>
  <c r="BY26" i="1" s="1"/>
  <c r="BN33" i="1"/>
  <c r="BO33" i="1" s="1"/>
  <c r="BN32" i="1"/>
  <c r="BO32" i="1" s="1"/>
  <c r="BN31" i="1"/>
  <c r="BO31" i="1" s="1"/>
  <c r="BN30" i="1"/>
  <c r="BO30" i="1" s="1"/>
  <c r="BN29" i="1"/>
  <c r="BO29" i="1" s="1"/>
  <c r="BN28" i="1"/>
  <c r="BO28" i="1" s="1"/>
  <c r="BN27" i="1"/>
  <c r="BO27" i="1" s="1"/>
  <c r="BO26" i="1"/>
  <c r="BO25" i="1"/>
  <c r="AJ34" i="1"/>
  <c r="AK34" i="1" s="1"/>
  <c r="AJ33" i="1"/>
  <c r="AK33" i="1" s="1"/>
  <c r="AJ32" i="1"/>
  <c r="AK32" i="1" s="1"/>
  <c r="AJ31" i="1"/>
  <c r="AK31" i="1" s="1"/>
  <c r="AJ30" i="1"/>
  <c r="AK30" i="1" s="1"/>
  <c r="AJ29" i="1"/>
  <c r="AK29" i="1" s="1"/>
  <c r="AJ28" i="1"/>
  <c r="AK28" i="1" s="1"/>
  <c r="AJ27" i="1"/>
  <c r="AK27" i="1" s="1"/>
  <c r="AJ26" i="1"/>
  <c r="AK26" i="1" s="1"/>
  <c r="AJ25" i="1"/>
  <c r="AK25" i="1" s="1"/>
  <c r="AA25" i="1"/>
  <c r="Z34" i="1"/>
  <c r="AA34" i="1" s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P34" i="1"/>
  <c r="Q34" i="1" s="1"/>
  <c r="P33" i="1"/>
  <c r="Q33" i="1" s="1"/>
  <c r="P32" i="1"/>
  <c r="Q32" i="1" s="1"/>
  <c r="P31" i="1"/>
  <c r="Q31" i="1" s="1"/>
  <c r="P30" i="1"/>
  <c r="Q30" i="1" s="1"/>
  <c r="P29" i="1"/>
  <c r="Q29" i="1" s="1"/>
  <c r="P28" i="1"/>
  <c r="Q28" i="1" s="1"/>
  <c r="P27" i="1"/>
  <c r="Q27" i="1" s="1"/>
  <c r="P26" i="1"/>
  <c r="Q26" i="1" s="1"/>
  <c r="P25" i="1"/>
  <c r="Q25" i="1" s="1"/>
  <c r="F25" i="1"/>
  <c r="G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25" i="1"/>
  <c r="I25" i="1" s="1"/>
  <c r="F27" i="1"/>
  <c r="G27" i="1" s="1"/>
  <c r="F26" i="1"/>
  <c r="G26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L38" i="1" l="1"/>
  <c r="BT38" i="1"/>
  <c r="BJ38" i="1"/>
  <c r="AF38" i="1"/>
  <c r="V38" i="1"/>
  <c r="B38" i="1"/>
  <c r="AV5" i="1" l="1"/>
  <c r="AW5" i="1" s="1"/>
  <c r="AT5" i="1"/>
  <c r="AU5" i="1" s="1"/>
  <c r="BZ14" i="1" l="1"/>
  <c r="CA14" i="1" s="1"/>
  <c r="BX14" i="1"/>
  <c r="BY14" i="1" s="1"/>
  <c r="BP14" i="1"/>
  <c r="BQ14" i="1" s="1"/>
  <c r="BN14" i="1"/>
  <c r="BO14" i="1" s="1"/>
  <c r="BZ13" i="1"/>
  <c r="CA13" i="1" s="1"/>
  <c r="BX13" i="1"/>
  <c r="BY13" i="1" s="1"/>
  <c r="BP13" i="1"/>
  <c r="BQ13" i="1" s="1"/>
  <c r="BN13" i="1"/>
  <c r="BO13" i="1" s="1"/>
  <c r="BZ12" i="1"/>
  <c r="CA12" i="1" s="1"/>
  <c r="BX12" i="1"/>
  <c r="BY12" i="1" s="1"/>
  <c r="BP12" i="1"/>
  <c r="BQ12" i="1" s="1"/>
  <c r="BN12" i="1"/>
  <c r="BO12" i="1" s="1"/>
  <c r="BZ11" i="1"/>
  <c r="CA11" i="1" s="1"/>
  <c r="BX11" i="1"/>
  <c r="BY11" i="1" s="1"/>
  <c r="BP11" i="1"/>
  <c r="BQ11" i="1" s="1"/>
  <c r="BN11" i="1"/>
  <c r="BO11" i="1" s="1"/>
  <c r="BZ10" i="1"/>
  <c r="CA10" i="1" s="1"/>
  <c r="BX10" i="1"/>
  <c r="BY10" i="1" s="1"/>
  <c r="BP10" i="1"/>
  <c r="BQ10" i="1" s="1"/>
  <c r="BN10" i="1"/>
  <c r="BO10" i="1" s="1"/>
  <c r="BZ9" i="1"/>
  <c r="CA9" i="1" s="1"/>
  <c r="BX9" i="1"/>
  <c r="BY9" i="1" s="1"/>
  <c r="BP9" i="1"/>
  <c r="BQ9" i="1" s="1"/>
  <c r="BN9" i="1"/>
  <c r="BO9" i="1" s="1"/>
  <c r="BZ8" i="1"/>
  <c r="CA8" i="1" s="1"/>
  <c r="BX8" i="1"/>
  <c r="BY8" i="1" s="1"/>
  <c r="BP8" i="1"/>
  <c r="BQ8" i="1" s="1"/>
  <c r="BN8" i="1"/>
  <c r="BO8" i="1" s="1"/>
  <c r="BZ7" i="1"/>
  <c r="CA7" i="1" s="1"/>
  <c r="BX7" i="1"/>
  <c r="BY7" i="1" s="1"/>
  <c r="BP7" i="1"/>
  <c r="BQ7" i="1" s="1"/>
  <c r="BN7" i="1"/>
  <c r="BO7" i="1" s="1"/>
  <c r="BZ6" i="1"/>
  <c r="CA6" i="1" s="1"/>
  <c r="BX6" i="1"/>
  <c r="BY6" i="1" s="1"/>
  <c r="BP6" i="1"/>
  <c r="BQ6" i="1" s="1"/>
  <c r="BN6" i="1"/>
  <c r="BO6" i="1" s="1"/>
  <c r="BZ5" i="1"/>
  <c r="CA5" i="1" s="1"/>
  <c r="BX5" i="1"/>
  <c r="BY5" i="1" s="1"/>
  <c r="BP5" i="1"/>
  <c r="BQ5" i="1" s="1"/>
  <c r="BN5" i="1"/>
  <c r="BO5" i="1" s="1"/>
  <c r="BF14" i="1"/>
  <c r="BG14" i="1" s="1"/>
  <c r="BD14" i="1"/>
  <c r="BE14" i="1" s="1"/>
  <c r="AV14" i="1"/>
  <c r="AW14" i="1" s="1"/>
  <c r="AT14" i="1"/>
  <c r="AU14" i="1" s="1"/>
  <c r="BF13" i="1"/>
  <c r="BG13" i="1" s="1"/>
  <c r="BD13" i="1"/>
  <c r="BE13" i="1" s="1"/>
  <c r="AV13" i="1"/>
  <c r="AW13" i="1" s="1"/>
  <c r="AT13" i="1"/>
  <c r="AU13" i="1" s="1"/>
  <c r="BF12" i="1"/>
  <c r="BG12" i="1" s="1"/>
  <c r="BD12" i="1"/>
  <c r="BE12" i="1" s="1"/>
  <c r="AV12" i="1"/>
  <c r="AW12" i="1" s="1"/>
  <c r="AT12" i="1"/>
  <c r="AU12" i="1" s="1"/>
  <c r="BF11" i="1"/>
  <c r="BG11" i="1" s="1"/>
  <c r="BD11" i="1"/>
  <c r="BE11" i="1" s="1"/>
  <c r="AV11" i="1"/>
  <c r="AW11" i="1" s="1"/>
  <c r="AT11" i="1"/>
  <c r="AU11" i="1" s="1"/>
  <c r="BF10" i="1"/>
  <c r="BG10" i="1" s="1"/>
  <c r="BD10" i="1"/>
  <c r="BE10" i="1" s="1"/>
  <c r="AV10" i="1"/>
  <c r="AW10" i="1" s="1"/>
  <c r="AT10" i="1"/>
  <c r="AU10" i="1" s="1"/>
  <c r="BF9" i="1"/>
  <c r="BG9" i="1" s="1"/>
  <c r="BD9" i="1"/>
  <c r="BE9" i="1" s="1"/>
  <c r="AV9" i="1"/>
  <c r="AW9" i="1" s="1"/>
  <c r="AT9" i="1"/>
  <c r="AU9" i="1" s="1"/>
  <c r="BF8" i="1"/>
  <c r="BG8" i="1" s="1"/>
  <c r="BD8" i="1"/>
  <c r="BE8" i="1" s="1"/>
  <c r="AV8" i="1"/>
  <c r="AW8" i="1" s="1"/>
  <c r="AT8" i="1"/>
  <c r="AU8" i="1" s="1"/>
  <c r="BF7" i="1"/>
  <c r="BG7" i="1" s="1"/>
  <c r="BD7" i="1"/>
  <c r="BE7" i="1" s="1"/>
  <c r="AV7" i="1"/>
  <c r="AW7" i="1" s="1"/>
  <c r="AT7" i="1"/>
  <c r="AU7" i="1" s="1"/>
  <c r="BF6" i="1"/>
  <c r="BG6" i="1" s="1"/>
  <c r="BD6" i="1"/>
  <c r="BE6" i="1" s="1"/>
  <c r="AV6" i="1"/>
  <c r="AW6" i="1" s="1"/>
  <c r="AT6" i="1"/>
  <c r="AU6" i="1" s="1"/>
  <c r="BF5" i="1"/>
  <c r="BG5" i="1" s="1"/>
  <c r="BD5" i="1"/>
  <c r="BE5" i="1" s="1"/>
  <c r="AL14" i="1"/>
  <c r="AM14" i="1" s="1"/>
  <c r="AJ14" i="1"/>
  <c r="AK14" i="1" s="1"/>
  <c r="AB14" i="1"/>
  <c r="AC14" i="1" s="1"/>
  <c r="Z14" i="1"/>
  <c r="AA14" i="1" s="1"/>
  <c r="AL13" i="1"/>
  <c r="AM13" i="1" s="1"/>
  <c r="AJ13" i="1"/>
  <c r="AK13" i="1" s="1"/>
  <c r="AB13" i="1"/>
  <c r="AC13" i="1" s="1"/>
  <c r="Z13" i="1"/>
  <c r="AA13" i="1" s="1"/>
  <c r="AL12" i="1"/>
  <c r="AM12" i="1" s="1"/>
  <c r="AJ12" i="1"/>
  <c r="AK12" i="1" s="1"/>
  <c r="AB12" i="1"/>
  <c r="AC12" i="1" s="1"/>
  <c r="Z12" i="1"/>
  <c r="AA12" i="1" s="1"/>
  <c r="AL11" i="1"/>
  <c r="AM11" i="1" s="1"/>
  <c r="AJ11" i="1"/>
  <c r="AK11" i="1" s="1"/>
  <c r="AB11" i="1"/>
  <c r="AC11" i="1" s="1"/>
  <c r="Z11" i="1"/>
  <c r="AA11" i="1" s="1"/>
  <c r="AL10" i="1"/>
  <c r="AM10" i="1" s="1"/>
  <c r="AJ10" i="1"/>
  <c r="AK10" i="1" s="1"/>
  <c r="AB10" i="1"/>
  <c r="AC10" i="1" s="1"/>
  <c r="Z10" i="1"/>
  <c r="AA10" i="1" s="1"/>
  <c r="AL9" i="1"/>
  <c r="AM9" i="1" s="1"/>
  <c r="AJ9" i="1"/>
  <c r="AK9" i="1" s="1"/>
  <c r="AB9" i="1"/>
  <c r="AC9" i="1" s="1"/>
  <c r="Z9" i="1"/>
  <c r="AA9" i="1" s="1"/>
  <c r="AL8" i="1"/>
  <c r="AM8" i="1" s="1"/>
  <c r="AJ8" i="1"/>
  <c r="AK8" i="1" s="1"/>
  <c r="AB8" i="1"/>
  <c r="AC8" i="1" s="1"/>
  <c r="Z8" i="1"/>
  <c r="AA8" i="1" s="1"/>
  <c r="AL7" i="1"/>
  <c r="AM7" i="1" s="1"/>
  <c r="AJ7" i="1"/>
  <c r="AK7" i="1" s="1"/>
  <c r="AB7" i="1"/>
  <c r="AC7" i="1" s="1"/>
  <c r="Z7" i="1"/>
  <c r="AA7" i="1" s="1"/>
  <c r="AL6" i="1"/>
  <c r="AM6" i="1" s="1"/>
  <c r="AJ6" i="1"/>
  <c r="AK6" i="1" s="1"/>
  <c r="AB6" i="1"/>
  <c r="AC6" i="1" s="1"/>
  <c r="Z6" i="1"/>
  <c r="AA6" i="1" s="1"/>
  <c r="AL5" i="1"/>
  <c r="AM5" i="1" s="1"/>
  <c r="AJ5" i="1"/>
  <c r="AK5" i="1" s="1"/>
  <c r="AB5" i="1"/>
  <c r="AC5" i="1" s="1"/>
  <c r="Z5" i="1"/>
  <c r="AA5" i="1" s="1"/>
  <c r="S8" i="1"/>
  <c r="Q13" i="1"/>
  <c r="S11" i="1"/>
  <c r="S10" i="1"/>
  <c r="S9" i="1"/>
  <c r="S6" i="1"/>
  <c r="S5" i="1"/>
  <c r="Q5" i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F7" i="1"/>
  <c r="G7" i="1" s="1"/>
  <c r="F6" i="1"/>
  <c r="G6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G5" i="1"/>
  <c r="V17" i="1" l="1"/>
  <c r="AF17" i="1"/>
  <c r="BJ17" i="1"/>
  <c r="BT17" i="1"/>
  <c r="AZ17" i="1"/>
  <c r="AP17" i="1"/>
  <c r="B17" i="1"/>
  <c r="S12" i="1"/>
  <c r="S13" i="1"/>
  <c r="Q7" i="1"/>
  <c r="S14" i="1"/>
  <c r="S7" i="1"/>
  <c r="Q6" i="1"/>
  <c r="Q8" i="1"/>
  <c r="Q10" i="1"/>
  <c r="Q12" i="1"/>
  <c r="Q14" i="1"/>
  <c r="Q9" i="1"/>
  <c r="Q11" i="1"/>
  <c r="L17" i="1" l="1"/>
</calcChain>
</file>

<file path=xl/sharedStrings.xml><?xml version="1.0" encoding="utf-8"?>
<sst xmlns="http://schemas.openxmlformats.org/spreadsheetml/2006/main" count="397" uniqueCount="30">
  <si>
    <t>Model fitting growth-arrest data</t>
  </si>
  <si>
    <t>0 g/L EtOH at 55 °C</t>
  </si>
  <si>
    <t>Time (h)</t>
  </si>
  <si>
    <t>Replicate A</t>
  </si>
  <si>
    <t>Biomass (OD)</t>
  </si>
  <si>
    <t>Model</t>
  </si>
  <si>
    <t>Errors</t>
  </si>
  <si>
    <t>SSQ</t>
  </si>
  <si>
    <t>Model:</t>
  </si>
  <si>
    <t>Replicate B</t>
  </si>
  <si>
    <t>40 g/L EtOH at 55 °C</t>
  </si>
  <si>
    <t>15 g/L EtOH at 55 °C</t>
  </si>
  <si>
    <t>30 g/L EtOH at 55 °C</t>
  </si>
  <si>
    <t>0 g/L EtOH at 50 °C</t>
  </si>
  <si>
    <t>15 g/L EtOH at 50 °C</t>
  </si>
  <si>
    <t>30 g/L EtOH at 50 °C</t>
  </si>
  <si>
    <t>40 g/L EtOH at 50 °C</t>
  </si>
  <si>
    <t>0 g/L EtOH at 45 °C</t>
  </si>
  <si>
    <t>15 g/L EtOH at 45 °C</t>
  </si>
  <si>
    <t>30 g/L EtOH at 45 °C</t>
  </si>
  <si>
    <t>40 g/L EtOH at 45 °C</t>
  </si>
  <si>
    <t>k (1/h)</t>
  </si>
  <si>
    <t>qs,ferm (mmol/gx/h)</t>
  </si>
  <si>
    <t>Cs,ferm = (Cs,ferm,0 - Cs,ferm,∞) * EXP(-k*t) + Cs,ferm,∞</t>
  </si>
  <si>
    <t>Cs,ferm,∞ (mM)</t>
  </si>
  <si>
    <t>Cs,ferm,0 (mM)</t>
  </si>
  <si>
    <t>Cs,ferm (mM)</t>
  </si>
  <si>
    <t>Cs (mM)</t>
  </si>
  <si>
    <t>Cglu (mM)</t>
  </si>
  <si>
    <t>dCs,ferm/dt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</si>
</sst>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1" fillId="3" borderId="0" xfId="0" applyFont="1" applyFill="1" applyBorder="1"/>
    <xf numFmtId="0" fontId="1" fillId="4" borderId="0" xfId="0" applyFont="1" applyFill="1" applyBorder="1"/>
    <xf numFmtId="164" fontId="0" fillId="5" borderId="0" xfId="0" applyNumberFormat="1" applyFill="1" applyBorder="1" applyAlignment="1">
      <alignment horizontal="center"/>
    </xf>
    <xf numFmtId="0" fontId="1" fillId="5" borderId="0" xfId="0" applyFont="1" applyFill="1" applyBorder="1"/>
    <xf numFmtId="0" fontId="0" fillId="0" borderId="1" xfId="0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5" borderId="4" xfId="0" applyFont="1" applyFill="1" applyBorder="1"/>
    <xf numFmtId="164" fontId="0" fillId="5" borderId="1" xfId="0" applyNumberFormat="1" applyFill="1" applyBorder="1" applyAlignment="1">
      <alignment horizontal="center"/>
    </xf>
    <xf numFmtId="0" fontId="1" fillId="5" borderId="1" xfId="0" applyFont="1" applyFill="1" applyBorder="1"/>
    <xf numFmtId="0" fontId="0" fillId="0" borderId="5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0" fillId="0" borderId="12" xfId="0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07E"/>
      <color rgb="FFF1C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75EEF-0EF1-6843-ADA5-48858EC506CA}">
  <sheetPr>
    <tabColor theme="9"/>
  </sheetPr>
  <dimension ref="A1:CA111"/>
  <sheetViews>
    <sheetView tabSelected="1" zoomScale="101" workbookViewId="0">
      <selection activeCell="H26" sqref="H26"/>
    </sheetView>
  </sheetViews>
  <sheetFormatPr baseColWidth="10" defaultRowHeight="16" x14ac:dyDescent="0.2"/>
  <cols>
    <col min="1" max="1" width="14.6640625" customWidth="1"/>
    <col min="2" max="3" width="12" customWidth="1"/>
    <col min="4" max="4" width="12.6640625" bestFit="1" customWidth="1"/>
    <col min="5" max="5" width="14.83203125" bestFit="1" customWidth="1"/>
    <col min="7" max="7" width="13.1640625" customWidth="1"/>
    <col min="8" max="8" width="14.83203125" bestFit="1" customWidth="1"/>
    <col min="9" max="9" width="19" bestFit="1" customWidth="1"/>
    <col min="10" max="11" width="14.83203125" bestFit="1" customWidth="1"/>
    <col min="12" max="13" width="12.5" customWidth="1"/>
    <col min="14" max="15" width="12.6640625" bestFit="1" customWidth="1"/>
    <col min="18" max="18" width="11" bestFit="1" customWidth="1"/>
    <col min="19" max="19" width="19" bestFit="1" customWidth="1"/>
    <col min="21" max="21" width="14.83203125" bestFit="1" customWidth="1"/>
    <col min="22" max="23" width="12.5" customWidth="1"/>
    <col min="24" max="25" width="12.6640625" bestFit="1" customWidth="1"/>
    <col min="28" max="28" width="11" bestFit="1" customWidth="1"/>
    <col min="29" max="29" width="19" bestFit="1" customWidth="1"/>
    <col min="31" max="31" width="14.83203125" bestFit="1" customWidth="1"/>
    <col min="32" max="33" width="12.5" customWidth="1"/>
    <col min="34" max="35" width="12.6640625" bestFit="1" customWidth="1"/>
    <col min="38" max="38" width="11" bestFit="1" customWidth="1"/>
    <col min="39" max="39" width="19" bestFit="1" customWidth="1"/>
    <col min="41" max="41" width="14.83203125" bestFit="1" customWidth="1"/>
    <col min="42" max="43" width="12.5" customWidth="1"/>
    <col min="44" max="45" width="12.6640625" bestFit="1" customWidth="1"/>
    <col min="48" max="48" width="11" bestFit="1" customWidth="1"/>
    <col min="49" max="49" width="19" bestFit="1" customWidth="1"/>
    <col min="51" max="51" width="14.83203125" bestFit="1" customWidth="1"/>
    <col min="52" max="53" width="12.5" customWidth="1"/>
    <col min="54" max="55" width="12.6640625" bestFit="1" customWidth="1"/>
    <col min="58" max="58" width="11" bestFit="1" customWidth="1"/>
    <col min="59" max="59" width="19" bestFit="1" customWidth="1"/>
    <col min="61" max="61" width="14.83203125" bestFit="1" customWidth="1"/>
    <col min="62" max="63" width="12.5" customWidth="1"/>
    <col min="64" max="65" width="12.6640625" bestFit="1" customWidth="1"/>
    <col min="68" max="68" width="11" bestFit="1" customWidth="1"/>
    <col min="69" max="69" width="19" bestFit="1" customWidth="1"/>
    <col min="71" max="71" width="14.83203125" bestFit="1" customWidth="1"/>
    <col min="72" max="73" width="12.5" customWidth="1"/>
    <col min="74" max="75" width="12.6640625" bestFit="1" customWidth="1"/>
    <col min="78" max="78" width="11" bestFit="1" customWidth="1"/>
    <col min="79" max="79" width="19" bestFit="1" customWidth="1"/>
  </cols>
  <sheetData>
    <row r="1" spans="1:79" s="2" customFormat="1" ht="17" thickBot="1" x14ac:dyDescent="0.25">
      <c r="A1" s="1" t="s">
        <v>0</v>
      </c>
      <c r="B1" s="1"/>
      <c r="C1" s="1"/>
    </row>
    <row r="2" spans="1:79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  <c r="U2" s="31" t="s">
        <v>11</v>
      </c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3"/>
      <c r="AO2" s="31" t="s">
        <v>12</v>
      </c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3"/>
      <c r="BI2" s="31" t="s">
        <v>10</v>
      </c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3"/>
    </row>
    <row r="3" spans="1:79" x14ac:dyDescent="0.2">
      <c r="A3" s="28" t="s">
        <v>3</v>
      </c>
      <c r="B3" s="29"/>
      <c r="C3" s="29"/>
      <c r="D3" s="29"/>
      <c r="E3" s="29"/>
      <c r="F3" s="29"/>
      <c r="G3" s="29"/>
      <c r="H3" s="29"/>
      <c r="I3" s="29"/>
      <c r="J3" s="3"/>
      <c r="K3" s="29" t="s">
        <v>9</v>
      </c>
      <c r="L3" s="29"/>
      <c r="M3" s="29"/>
      <c r="N3" s="29"/>
      <c r="O3" s="29"/>
      <c r="P3" s="29"/>
      <c r="Q3" s="29"/>
      <c r="R3" s="29"/>
      <c r="S3" s="30"/>
      <c r="U3" s="28" t="s">
        <v>3</v>
      </c>
      <c r="V3" s="29"/>
      <c r="W3" s="29"/>
      <c r="X3" s="29"/>
      <c r="Y3" s="29"/>
      <c r="Z3" s="29"/>
      <c r="AA3" s="29"/>
      <c r="AB3" s="29"/>
      <c r="AC3" s="29"/>
      <c r="AD3" s="3"/>
      <c r="AE3" s="29" t="s">
        <v>9</v>
      </c>
      <c r="AF3" s="29"/>
      <c r="AG3" s="29"/>
      <c r="AH3" s="29"/>
      <c r="AI3" s="29"/>
      <c r="AJ3" s="29"/>
      <c r="AK3" s="29"/>
      <c r="AL3" s="29"/>
      <c r="AM3" s="30"/>
      <c r="AO3" s="28" t="s">
        <v>3</v>
      </c>
      <c r="AP3" s="29"/>
      <c r="AQ3" s="29"/>
      <c r="AR3" s="29"/>
      <c r="AS3" s="29"/>
      <c r="AT3" s="29"/>
      <c r="AU3" s="29"/>
      <c r="AV3" s="29"/>
      <c r="AW3" s="29"/>
      <c r="AX3" s="3"/>
      <c r="AY3" s="29" t="s">
        <v>9</v>
      </c>
      <c r="AZ3" s="29"/>
      <c r="BA3" s="29"/>
      <c r="BB3" s="29"/>
      <c r="BC3" s="29"/>
      <c r="BD3" s="29"/>
      <c r="BE3" s="29"/>
      <c r="BF3" s="29"/>
      <c r="BG3" s="30"/>
      <c r="BI3" s="28" t="s">
        <v>3</v>
      </c>
      <c r="BJ3" s="29"/>
      <c r="BK3" s="29"/>
      <c r="BL3" s="29"/>
      <c r="BM3" s="29"/>
      <c r="BN3" s="29"/>
      <c r="BO3" s="29"/>
      <c r="BP3" s="29"/>
      <c r="BQ3" s="29"/>
      <c r="BR3" s="3"/>
      <c r="BS3" s="29" t="s">
        <v>9</v>
      </c>
      <c r="BT3" s="29"/>
      <c r="BU3" s="29"/>
      <c r="BV3" s="29"/>
      <c r="BW3" s="29"/>
      <c r="BX3" s="29"/>
      <c r="BY3" s="29"/>
      <c r="BZ3" s="29"/>
      <c r="CA3" s="30"/>
    </row>
    <row r="4" spans="1:79" x14ac:dyDescent="0.2">
      <c r="A4" s="21" t="s">
        <v>2</v>
      </c>
      <c r="B4" s="22" t="s">
        <v>27</v>
      </c>
      <c r="C4" s="22" t="s">
        <v>28</v>
      </c>
      <c r="D4" s="22" t="s">
        <v>26</v>
      </c>
      <c r="E4" s="23" t="s">
        <v>4</v>
      </c>
      <c r="F4" s="22" t="s">
        <v>5</v>
      </c>
      <c r="G4" s="22" t="s">
        <v>6</v>
      </c>
      <c r="H4" s="22" t="s">
        <v>29</v>
      </c>
      <c r="I4" s="22" t="s">
        <v>22</v>
      </c>
      <c r="J4" s="3"/>
      <c r="K4" s="22" t="s">
        <v>2</v>
      </c>
      <c r="L4" s="22" t="s">
        <v>27</v>
      </c>
      <c r="M4" s="22" t="s">
        <v>28</v>
      </c>
      <c r="N4" s="22" t="s">
        <v>26</v>
      </c>
      <c r="O4" s="23" t="s">
        <v>4</v>
      </c>
      <c r="P4" s="22" t="s">
        <v>5</v>
      </c>
      <c r="Q4" s="22" t="s">
        <v>6</v>
      </c>
      <c r="R4" s="22" t="s">
        <v>29</v>
      </c>
      <c r="S4" s="24" t="s">
        <v>22</v>
      </c>
      <c r="U4" s="21" t="s">
        <v>2</v>
      </c>
      <c r="V4" s="22" t="s">
        <v>27</v>
      </c>
      <c r="W4" s="22" t="s">
        <v>28</v>
      </c>
      <c r="X4" s="22" t="s">
        <v>26</v>
      </c>
      <c r="Y4" s="23" t="s">
        <v>4</v>
      </c>
      <c r="Z4" s="22" t="s">
        <v>5</v>
      </c>
      <c r="AA4" s="22" t="s">
        <v>6</v>
      </c>
      <c r="AB4" s="22" t="s">
        <v>29</v>
      </c>
      <c r="AC4" s="22" t="s">
        <v>22</v>
      </c>
      <c r="AD4" s="3"/>
      <c r="AE4" s="22" t="s">
        <v>2</v>
      </c>
      <c r="AF4" s="22" t="s">
        <v>27</v>
      </c>
      <c r="AG4" s="22" t="s">
        <v>28</v>
      </c>
      <c r="AH4" s="22" t="s">
        <v>26</v>
      </c>
      <c r="AI4" s="23" t="s">
        <v>4</v>
      </c>
      <c r="AJ4" s="22" t="s">
        <v>5</v>
      </c>
      <c r="AK4" s="22" t="s">
        <v>6</v>
      </c>
      <c r="AL4" s="22" t="s">
        <v>29</v>
      </c>
      <c r="AM4" s="24" t="s">
        <v>22</v>
      </c>
      <c r="AO4" s="21" t="s">
        <v>2</v>
      </c>
      <c r="AP4" s="22" t="s">
        <v>27</v>
      </c>
      <c r="AQ4" s="22" t="s">
        <v>28</v>
      </c>
      <c r="AR4" s="22" t="s">
        <v>26</v>
      </c>
      <c r="AS4" s="23" t="s">
        <v>4</v>
      </c>
      <c r="AT4" s="22" t="s">
        <v>5</v>
      </c>
      <c r="AU4" s="22" t="s">
        <v>6</v>
      </c>
      <c r="AV4" s="22" t="s">
        <v>29</v>
      </c>
      <c r="AW4" s="22" t="s">
        <v>22</v>
      </c>
      <c r="AX4" s="3"/>
      <c r="AY4" s="22" t="s">
        <v>2</v>
      </c>
      <c r="AZ4" s="22" t="s">
        <v>27</v>
      </c>
      <c r="BA4" s="22" t="s">
        <v>28</v>
      </c>
      <c r="BB4" s="22" t="s">
        <v>26</v>
      </c>
      <c r="BC4" s="23" t="s">
        <v>4</v>
      </c>
      <c r="BD4" s="22" t="s">
        <v>5</v>
      </c>
      <c r="BE4" s="22" t="s">
        <v>6</v>
      </c>
      <c r="BF4" s="22" t="s">
        <v>29</v>
      </c>
      <c r="BG4" s="24" t="s">
        <v>22</v>
      </c>
      <c r="BI4" s="21" t="s">
        <v>2</v>
      </c>
      <c r="BJ4" s="22" t="s">
        <v>27</v>
      </c>
      <c r="BK4" s="22" t="s">
        <v>28</v>
      </c>
      <c r="BL4" s="22" t="s">
        <v>26</v>
      </c>
      <c r="BM4" s="23" t="s">
        <v>4</v>
      </c>
      <c r="BN4" s="22" t="s">
        <v>5</v>
      </c>
      <c r="BO4" s="22" t="s">
        <v>6</v>
      </c>
      <c r="BP4" s="22" t="s">
        <v>29</v>
      </c>
      <c r="BQ4" s="22" t="s">
        <v>22</v>
      </c>
      <c r="BR4" s="3"/>
      <c r="BS4" s="22" t="s">
        <v>2</v>
      </c>
      <c r="BT4" s="22" t="s">
        <v>27</v>
      </c>
      <c r="BU4" s="22" t="s">
        <v>28</v>
      </c>
      <c r="BV4" s="22" t="s">
        <v>26</v>
      </c>
      <c r="BW4" s="23" t="s">
        <v>4</v>
      </c>
      <c r="BX4" s="22" t="s">
        <v>5</v>
      </c>
      <c r="BY4" s="22" t="s">
        <v>6</v>
      </c>
      <c r="BZ4" s="22" t="s">
        <v>29</v>
      </c>
      <c r="CA4" s="24" t="s">
        <v>22</v>
      </c>
    </row>
    <row r="5" spans="1:79" x14ac:dyDescent="0.2">
      <c r="A5" s="10">
        <v>0</v>
      </c>
      <c r="B5" s="4">
        <v>29.369313499206232</v>
      </c>
      <c r="C5" s="4">
        <v>0</v>
      </c>
      <c r="D5" s="4">
        <f xml:space="preserve"> (B5 - $B$5) + 0.5*(C5 - $C$5)</f>
        <v>0</v>
      </c>
      <c r="E5" s="4">
        <v>1.44</v>
      </c>
      <c r="F5" s="4">
        <f>(B$18-B$19)*EXP(-B$20*A5) + B$19</f>
        <v>0.69551229554512872</v>
      </c>
      <c r="G5" s="4">
        <f>(D5-F5)^2</f>
        <v>0.48373735325445449</v>
      </c>
      <c r="H5" s="4">
        <f xml:space="preserve"> (B$18 - B$19)*-B$20*EXP(-B$20*A5)</f>
        <v>-2.8339310469407675</v>
      </c>
      <c r="I5" s="4">
        <f>H5*-1/(E5/2.6)</f>
        <v>5.1168199458652754</v>
      </c>
      <c r="J5" s="26"/>
      <c r="K5" s="4">
        <v>0</v>
      </c>
      <c r="L5" s="4">
        <v>28.58026512466796</v>
      </c>
      <c r="M5" s="4">
        <v>0</v>
      </c>
      <c r="N5" s="4">
        <f xml:space="preserve"> (L5 - $L$5) + 0.5*(M5 - $M$5)</f>
        <v>0</v>
      </c>
      <c r="O5" s="4">
        <v>1.6600000000000001</v>
      </c>
      <c r="P5" s="4">
        <f>(L$18-L$19)*EXP(-L$20*K5) + L$19</f>
        <v>1.8152631843513234</v>
      </c>
      <c r="Q5" s="4">
        <f>(N5-P5)^2</f>
        <v>3.2951804284613067</v>
      </c>
      <c r="R5" s="4">
        <f xml:space="preserve"> (L$18 - L$19)*-L$20*EXP(-L$20*K5)</f>
        <v>-3.5776828269987093</v>
      </c>
      <c r="S5" s="11">
        <f>R5*-1/(O5/2.6)</f>
        <v>5.6035996085521944</v>
      </c>
      <c r="U5" s="10">
        <v>0</v>
      </c>
      <c r="V5" s="4">
        <v>29.18691196891486</v>
      </c>
      <c r="W5" s="4">
        <v>0</v>
      </c>
      <c r="X5" s="4">
        <f xml:space="preserve"> (V5 - $V$5) + 0.5*(W5 - $W$5)</f>
        <v>0</v>
      </c>
      <c r="Y5" s="4">
        <v>1.62</v>
      </c>
      <c r="Z5" s="4">
        <f>(V$18-V$19)*EXP(-V$20*U5) + V$19</f>
        <v>1.0587875596561744</v>
      </c>
      <c r="AA5" s="4">
        <f>(X5-Z5)^2</f>
        <v>1.1210310964826771</v>
      </c>
      <c r="AB5" s="4">
        <f xml:space="preserve"> (V$18 - V$19)*-V$20*EXP(-V$20*U5)</f>
        <v>-2.3793186071976069</v>
      </c>
      <c r="AC5" s="4">
        <f>AB5*-1/(Y5/2.6)</f>
        <v>3.8186594930331963</v>
      </c>
      <c r="AD5" s="3"/>
      <c r="AE5" s="4">
        <v>0</v>
      </c>
      <c r="AF5" s="4">
        <v>29.294658770520773</v>
      </c>
      <c r="AG5" s="4">
        <v>0</v>
      </c>
      <c r="AH5" s="4">
        <f xml:space="preserve"> (AF5 - $AF$5) + 0.5*(AG5 - $AG$5)</f>
        <v>0</v>
      </c>
      <c r="AI5" s="4">
        <v>1.52</v>
      </c>
      <c r="AJ5" s="4">
        <f>(AF$18-AF$19)*EXP(-AF$20*AE5) + AF$19</f>
        <v>0.91322282303678293</v>
      </c>
      <c r="AK5" s="4">
        <f>(AH5-AJ5)^2</f>
        <v>0.83397592451527136</v>
      </c>
      <c r="AL5" s="4">
        <f xml:space="preserve"> (AF$18 - AF$19)*-AF$20*EXP(-AF$20*AE5)</f>
        <v>-2.2104701288202175</v>
      </c>
      <c r="AM5" s="11">
        <f>AL5*-1/(AI5/2.6)</f>
        <v>3.7810673256135297</v>
      </c>
      <c r="AO5" s="10">
        <v>0</v>
      </c>
      <c r="AP5" s="4">
        <v>30.180464414986147</v>
      </c>
      <c r="AQ5" s="4">
        <v>7.7710169561114623E-2</v>
      </c>
      <c r="AR5" s="4">
        <f xml:space="preserve"> (AP5 - $AP$5) + 0.5*(AQ5 - $AQ$5)</f>
        <v>0</v>
      </c>
      <c r="AS5" s="4">
        <v>2.16</v>
      </c>
      <c r="AT5" s="4">
        <f>(AP$18-AP$19)*EXP(-AP$20*AO5) + AP$19</f>
        <v>0.25684296304176613</v>
      </c>
      <c r="AU5" s="4">
        <f>(AR5-AT5)^2</f>
        <v>6.5968307664074036E-2</v>
      </c>
      <c r="AV5" s="4">
        <f xml:space="preserve"> (AP$18 - AP$19)*-AP$20*EXP(-AP$20*AO5)</f>
        <v>-1.3270810678828393</v>
      </c>
      <c r="AW5" s="4">
        <f>AV5*-1/(AS5/2.6)</f>
        <v>1.5974123965256397</v>
      </c>
      <c r="AX5" s="3"/>
      <c r="AY5" s="4">
        <v>0</v>
      </c>
      <c r="AZ5" s="4">
        <v>30.928073611643441</v>
      </c>
      <c r="BA5" s="4">
        <v>0.39176933622076932</v>
      </c>
      <c r="BB5" s="4">
        <f xml:space="preserve"> (AZ5 - $AZ$5) + 0.5*(BA5 - $BA$5)</f>
        <v>0</v>
      </c>
      <c r="BC5" s="4">
        <v>2.1466666666666665</v>
      </c>
      <c r="BD5" s="4">
        <f>(AZ$18-AZ$19)*EXP(-AZ$20*AY5) + AZ$19</f>
        <v>-0.10410427630247554</v>
      </c>
      <c r="BE5" s="4">
        <f>(BB5-BD5)^2</f>
        <v>1.0837700344462171E-2</v>
      </c>
      <c r="BF5" s="4">
        <f xml:space="preserve"> (AZ$18 - AZ$19)*-AZ$20*EXP(-AZ$20*AY5)</f>
        <v>-1.2554363303782277</v>
      </c>
      <c r="BG5" s="11">
        <f>BF5*-1/(BC5/2.6)</f>
        <v>1.5205595305823254</v>
      </c>
      <c r="BI5" s="10">
        <v>0</v>
      </c>
      <c r="BJ5" s="4">
        <v>30.640073794928306</v>
      </c>
      <c r="BK5" s="4">
        <v>0.44709002115443192</v>
      </c>
      <c r="BL5" s="4">
        <f xml:space="preserve"> (BJ5 - $BJ$5) + 0.5*(BK5 - $BK$5)</f>
        <v>0</v>
      </c>
      <c r="BM5" s="4">
        <v>2.2600000000000002</v>
      </c>
      <c r="BN5" s="4">
        <f>(BJ$18-BJ$19)*EXP(-BJ$20*BI5) + BJ$19</f>
        <v>-0.2375515302957627</v>
      </c>
      <c r="BO5" s="4">
        <f>(BL5-BN5)^2</f>
        <v>5.6430729545858663E-2</v>
      </c>
      <c r="BP5" s="4">
        <f xml:space="preserve"> (BJ$18 - BJ$19)*-BJ$20*EXP(-BJ$20*BI5)</f>
        <v>-1.171467431311034</v>
      </c>
      <c r="BQ5" s="4">
        <f>BP5*-1/(BM5/2.6)</f>
        <v>1.3477058944286231</v>
      </c>
      <c r="BR5" s="3"/>
      <c r="BS5" s="4">
        <v>0</v>
      </c>
      <c r="BT5" s="4">
        <v>31.018928638713838</v>
      </c>
      <c r="BU5" s="4">
        <v>0.46952615054152447</v>
      </c>
      <c r="BV5" s="4">
        <f xml:space="preserve"> (BT5 - $BT$5) + 0.5*(BU5 - $BU$5)</f>
        <v>0</v>
      </c>
      <c r="BW5" s="4">
        <v>2.166666666666667</v>
      </c>
      <c r="BX5" s="4">
        <f>(BT$18-BT$19)*EXP(-BT$20*BS5) + BT$19</f>
        <v>-0.48335344839411754</v>
      </c>
      <c r="BY5" s="4">
        <f>(BV5-BX5)^2</f>
        <v>0.23363055607448485</v>
      </c>
      <c r="BZ5" s="4">
        <f xml:space="preserve"> (BT$18 - BT$19)*-BT$20*EXP(-BT$20*BS5)</f>
        <v>-1.047035727946412</v>
      </c>
      <c r="CA5" s="11">
        <f>BZ5*-1/(BW5/2.6)</f>
        <v>1.2564428735356943</v>
      </c>
    </row>
    <row r="6" spans="1:79" x14ac:dyDescent="0.2">
      <c r="A6" s="10">
        <v>1.4000000000232831</v>
      </c>
      <c r="B6" s="4">
        <v>25.907092413269403</v>
      </c>
      <c r="C6" s="4">
        <v>1.0871960577013562</v>
      </c>
      <c r="D6" s="4">
        <f t="shared" ref="D6:D14" si="0" xml:space="preserve"> (B6 - $B$5) + 0.5*(C6 - $C$5)</f>
        <v>-2.9186230570861507</v>
      </c>
      <c r="E6" s="4">
        <v>1.8600000000000003</v>
      </c>
      <c r="F6" s="4">
        <f>(B$18-B$19)*EXP(-B$20*A6) + B$19</f>
        <v>-3.0058757794620661</v>
      </c>
      <c r="G6" s="4">
        <f t="shared" ref="G6:G14" si="1">(D6-F6)^2</f>
        <v>7.6130375620085703E-3</v>
      </c>
      <c r="H6" s="4">
        <f xml:space="preserve"> (B$18 - B$19)*-B$20*EXP(-B$20*A6)</f>
        <v>-2.4624620991929111</v>
      </c>
      <c r="I6" s="4">
        <f t="shared" ref="I6:I14" si="2">H6*-1/(E6/2.6)</f>
        <v>3.4421513214524557</v>
      </c>
      <c r="J6" s="26"/>
      <c r="K6" s="4">
        <v>1.4000000000232831</v>
      </c>
      <c r="L6" s="4">
        <v>26.038423490725339</v>
      </c>
      <c r="M6" s="4">
        <v>1.1214333112775015</v>
      </c>
      <c r="N6" s="4">
        <f t="shared" ref="N6:N14" si="3" xml:space="preserve"> (L6 - $L$5) + 0.5*(M6 - $M$5)</f>
        <v>-1.9811249783038702</v>
      </c>
      <c r="O6" s="4">
        <v>2.3133333333333335</v>
      </c>
      <c r="P6" s="4">
        <f t="shared" ref="P6:P14" si="4">(L$18-L$19)*EXP(-L$20*K6) + L$19</f>
        <v>-2.7739165520091014</v>
      </c>
      <c r="Q6" s="4">
        <f t="shared" ref="Q6:Q14" si="5">(N6-P6)^2</f>
        <v>0.62851847933801697</v>
      </c>
      <c r="R6" s="4">
        <f t="shared" ref="R6:R14" si="6" xml:space="preserve"> (L$18 - L$19)*-L$20*EXP(-L$20*K6)</f>
        <v>-2.9955114777313026</v>
      </c>
      <c r="S6" s="11">
        <f t="shared" ref="S6:S14" si="7">R6*-1/(O6/2.6)</f>
        <v>3.3667131882282648</v>
      </c>
      <c r="U6" s="10">
        <v>1.4166666667442769</v>
      </c>
      <c r="V6" s="4">
        <v>26.645588942085169</v>
      </c>
      <c r="W6" s="4">
        <v>1.938089763063813</v>
      </c>
      <c r="X6" s="4">
        <f t="shared" ref="X6:X14" si="8" xml:space="preserve"> (V6 - $V$5) + 0.5*(W6 - $W$5)</f>
        <v>-1.5722781452977843</v>
      </c>
      <c r="Y6" s="4">
        <v>1.8133333333333335</v>
      </c>
      <c r="Z6" s="4">
        <f>(V$18-V$19)*EXP(-V$20*U6) + V$19</f>
        <v>-2.0558614255829433</v>
      </c>
      <c r="AA6" s="4">
        <f t="shared" ref="AA6:AA14" si="9">(X6-Z6)^2</f>
        <v>0.23385278897135461</v>
      </c>
      <c r="AB6" s="4">
        <f xml:space="preserve"> (V$18 - V$19)*-V$20*EXP(-V$20*U6)</f>
        <v>-2.0272265476700233</v>
      </c>
      <c r="AC6" s="4">
        <f t="shared" ref="AC6:AC14" si="10">AB6*-1/(Y6/2.6)</f>
        <v>2.9066851234974598</v>
      </c>
      <c r="AD6" s="3"/>
      <c r="AE6" s="4">
        <v>1.3500000000349246</v>
      </c>
      <c r="AF6" s="4">
        <v>26.966088137877403</v>
      </c>
      <c r="AG6" s="4">
        <v>1.0980176419379579</v>
      </c>
      <c r="AH6" s="4">
        <f t="shared" ref="AH6:AH14" si="11" xml:space="preserve"> (AF6 - $AF$5) + 0.5*(AG6 - $AG$5)</f>
        <v>-1.7795618116743908</v>
      </c>
      <c r="AI6" s="4">
        <v>1.6600000000000001</v>
      </c>
      <c r="AJ6" s="4">
        <f>(AF$18-AF$19)*EXP(-AF$20*AE6) + AF$19</f>
        <v>-1.8713950980728598</v>
      </c>
      <c r="AK6" s="4">
        <f t="shared" ref="AK6:AK14" si="12">(AH6-AJ6)^2</f>
        <v>8.4333524907432306E-3</v>
      </c>
      <c r="AL6" s="4">
        <f xml:space="preserve"> (AF$18 - AF$19)*-AF$20*EXP(-AF$20*AE6)</f>
        <v>-1.9216287299255896</v>
      </c>
      <c r="AM6" s="11">
        <f t="shared" ref="AM6:AM14" si="13">AL6*-1/(AI6/2.6)</f>
        <v>3.0097799384376702</v>
      </c>
      <c r="AO6" s="10">
        <v>2.0333333333255723</v>
      </c>
      <c r="AP6" s="4">
        <v>27.791093272245657</v>
      </c>
      <c r="AQ6" s="4">
        <v>1.1643931349064252</v>
      </c>
      <c r="AR6" s="4">
        <f t="shared" ref="AR6:AR14" si="14" xml:space="preserve"> (AP6 - $AP$5) + 0.5*(AQ6 - $AQ$5)</f>
        <v>-1.846029660067835</v>
      </c>
      <c r="AS6" s="4">
        <v>1.8600000000000003</v>
      </c>
      <c r="AT6" s="4">
        <f>(AP$18-AP$19)*EXP(-AP$20*AO6) + AP$19</f>
        <v>-2.2579195271923993</v>
      </c>
      <c r="AU6" s="4">
        <f t="shared" ref="AU6:AU14" si="15">(AR6-AT6)^2</f>
        <v>0.16965326263989125</v>
      </c>
      <c r="AV6" s="4">
        <f xml:space="preserve"> (AP$18 - AP$19)*-AP$20*EXP(-AP$20*AO6)</f>
        <v>-1.1506492154616395</v>
      </c>
      <c r="AW6" s="4">
        <f t="shared" ref="AW6:AW14" si="16">AV6*-1/(AS6/2.6)</f>
        <v>1.608434387204442</v>
      </c>
      <c r="AX6" s="3"/>
      <c r="AY6" s="4">
        <v>1.9833333333372138</v>
      </c>
      <c r="AZ6" s="4">
        <v>27.764496136025265</v>
      </c>
      <c r="BA6" s="4">
        <v>1.154784314420477</v>
      </c>
      <c r="BB6" s="4">
        <f t="shared" ref="BB6:BB14" si="17" xml:space="preserve"> (AZ6 - $AZ$5) + 0.5*(BA6 - $BA$5)</f>
        <v>-2.782069986518322</v>
      </c>
      <c r="BC6" s="4">
        <v>1.7933333333333334</v>
      </c>
      <c r="BD6" s="4">
        <f>(AZ$18-AZ$19)*EXP(-AZ$20*AY6) + AZ$19</f>
        <v>-2.4433064861138867</v>
      </c>
      <c r="BE6" s="4">
        <f t="shared" ref="BE6:BE14" si="18">(BB6-BD6)^2</f>
        <v>0.11476070920626588</v>
      </c>
      <c r="BF6" s="4">
        <f xml:space="preserve"> (AZ$18 - AZ$19)*-AZ$20*EXP(-AZ$20*AY6)</f>
        <v>-1.1065544863998535</v>
      </c>
      <c r="BG6" s="11">
        <f t="shared" ref="BG6:BG14" si="19">BF6*-1/(BC6/2.6)</f>
        <v>1.6042983260072226</v>
      </c>
      <c r="BI6" s="10">
        <v>2.1333333334769122</v>
      </c>
      <c r="BJ6" s="4">
        <v>27.666133653605751</v>
      </c>
      <c r="BK6" s="4">
        <v>1.6862080610049781</v>
      </c>
      <c r="BL6" s="4">
        <f t="shared" ref="BL6:BL14" si="20" xml:space="preserve"> (BJ6 - $BJ$5) + 0.5*(BK6 - $BK$5)</f>
        <v>-2.3543811213972812</v>
      </c>
      <c r="BM6" s="4">
        <v>1.8266666666666667</v>
      </c>
      <c r="BN6" s="4">
        <f>(BJ$18-BJ$19)*EXP(-BJ$20*BI6) + BJ$19</f>
        <v>-2.5266717877500557</v>
      </c>
      <c r="BO6" s="4">
        <f t="shared" ref="BO6:BO14" si="21">(BL6-BN6)^2</f>
        <v>2.9684073712283088E-2</v>
      </c>
      <c r="BP6" s="4">
        <f xml:space="preserve"> (BJ$18 - BJ$19)*-BJ$20*EXP(-BJ$20*BI6)</f>
        <v>-0.98025858395938281</v>
      </c>
      <c r="BQ6" s="4">
        <f t="shared" ref="BQ6:BQ14" si="22">BP6*-1/(BM6/2.6)</f>
        <v>1.3952585684093406</v>
      </c>
      <c r="BR6" s="3"/>
      <c r="BS6" s="4">
        <v>2.1000000000349246</v>
      </c>
      <c r="BT6" s="4">
        <v>27.848189445821838</v>
      </c>
      <c r="BU6" s="4">
        <v>1.721471499293215</v>
      </c>
      <c r="BV6" s="4">
        <f t="shared" ref="BV6:BV14" si="23" xml:space="preserve"> (BT6 - $BT$5) + 0.5*(BU6 - $BU$5)</f>
        <v>-2.544766518516155</v>
      </c>
      <c r="BW6" s="4">
        <v>1.7400000000000002</v>
      </c>
      <c r="BX6" s="4">
        <f>(BT$18-BT$19)*EXP(-BT$20*BS6) + BT$19</f>
        <v>-2.5372061979431848</v>
      </c>
      <c r="BY6" s="4">
        <f t="shared" ref="BY6:BY14" si="24">(BV6-BX6)^2</f>
        <v>5.7158447166076158E-5</v>
      </c>
      <c r="BZ6" s="4">
        <f xml:space="preserve"> (BT$18 - BT$19)*-BT$20*EXP(-BT$20*BS6)</f>
        <v>-0.91211560073122611</v>
      </c>
      <c r="CA6" s="11">
        <f t="shared" ref="CA6:CA14" si="25">BZ6*-1/(BW6/2.6)</f>
        <v>1.3629313574144757</v>
      </c>
    </row>
    <row r="7" spans="1:79" x14ac:dyDescent="0.2">
      <c r="A7" s="10">
        <v>2.5999999999185093</v>
      </c>
      <c r="B7" s="4">
        <v>22.982864468057944</v>
      </c>
      <c r="C7" s="4">
        <v>1.7183463003972996</v>
      </c>
      <c r="D7" s="4">
        <f t="shared" si="0"/>
        <v>-5.5272758809496381</v>
      </c>
      <c r="E7" s="4">
        <v>2.1066666666666665</v>
      </c>
      <c r="F7" s="4">
        <f>(B$18-B$19)*EXP(-B$20*A7) + B$19</f>
        <v>-5.789828859829047</v>
      </c>
      <c r="G7" s="4">
        <f t="shared" si="1"/>
        <v>6.8934066718451384E-2</v>
      </c>
      <c r="H7" s="4">
        <f xml:space="preserve"> (B$18 - B$19)*-B$20*EXP(-B$20*A7)</f>
        <v>-2.1830663426857218</v>
      </c>
      <c r="I7" s="4">
        <f t="shared" si="2"/>
        <v>2.6942907393906061</v>
      </c>
      <c r="J7" s="26"/>
      <c r="K7" s="4">
        <v>2.5999999999185093</v>
      </c>
      <c r="L7" s="4">
        <v>22.961181751622007</v>
      </c>
      <c r="M7" s="4">
        <v>1.7073847818817764</v>
      </c>
      <c r="N7" s="4">
        <f t="shared" si="3"/>
        <v>-4.7653909821050648</v>
      </c>
      <c r="O7" s="4">
        <v>2.4466666666666668</v>
      </c>
      <c r="P7" s="4">
        <f t="shared" si="4"/>
        <v>-6.1082990365940759</v>
      </c>
      <c r="Q7" s="4">
        <f t="shared" si="5"/>
        <v>1.8034020428114608</v>
      </c>
      <c r="R7" s="4">
        <f t="shared" si="6"/>
        <v>-2.5725204288856216</v>
      </c>
      <c r="S7" s="11">
        <f t="shared" si="7"/>
        <v>2.7337410552190531</v>
      </c>
      <c r="U7" s="10">
        <v>2.5833333333721384</v>
      </c>
      <c r="V7" s="4">
        <v>24.579581682046445</v>
      </c>
      <c r="W7" s="4">
        <v>2.3583590474249432</v>
      </c>
      <c r="X7" s="4">
        <f t="shared" si="8"/>
        <v>-3.4281507631559429</v>
      </c>
      <c r="Y7" s="4">
        <v>1.8733333333333335</v>
      </c>
      <c r="Z7" s="4">
        <f>(V$18-V$19)*EXP(-V$20*U7) + V$19</f>
        <v>-4.2716351599567233</v>
      </c>
      <c r="AA7" s="4">
        <f t="shared" si="9"/>
        <v>0.71146592764637628</v>
      </c>
      <c r="AB7" s="4">
        <f xml:space="preserve"> (V$18 - V$19)*-V$20*EXP(-V$20*U7)</f>
        <v>-1.7767468495467065</v>
      </c>
      <c r="AC7" s="4">
        <f t="shared" si="10"/>
        <v>2.4659475847801264</v>
      </c>
      <c r="AD7" s="3"/>
      <c r="AE7" s="4">
        <v>2.5166666666627862</v>
      </c>
      <c r="AF7" s="4">
        <v>25.048106165215675</v>
      </c>
      <c r="AG7" s="4">
        <v>2.2648829491053308</v>
      </c>
      <c r="AH7" s="4">
        <f t="shared" si="11"/>
        <v>-3.1141111307524323</v>
      </c>
      <c r="AI7" s="4">
        <v>1.7000000000000002</v>
      </c>
      <c r="AJ7" s="4">
        <f>(AF$18-AF$19)*EXP(-AF$20*AE7) + AF$19</f>
        <v>-3.9829534472765431</v>
      </c>
      <c r="AK7" s="4">
        <f t="shared" si="12"/>
        <v>0.75488697098298319</v>
      </c>
      <c r="AL7" s="4">
        <f xml:space="preserve"> (AF$18 - AF$19)*-AF$20*EXP(-AF$20*AE7)</f>
        <v>-1.702602104115259</v>
      </c>
      <c r="AM7" s="11">
        <f t="shared" si="13"/>
        <v>2.6039796886468669</v>
      </c>
      <c r="AO7" s="10">
        <v>5.0166666666045785</v>
      </c>
      <c r="AP7" s="4">
        <v>22.881489125268061</v>
      </c>
      <c r="AQ7" s="4">
        <v>3.612589989399019</v>
      </c>
      <c r="AR7" s="4">
        <f t="shared" si="14"/>
        <v>-5.5315353797991342</v>
      </c>
      <c r="AS7" s="4">
        <v>1.6</v>
      </c>
      <c r="AT7" s="4">
        <f>(AP$18-AP$19)*EXP(-AP$20*AO7) + AP$19</f>
        <v>-5.3552457869877053</v>
      </c>
      <c r="AU7" s="4">
        <f t="shared" si="15"/>
        <v>3.1078020533619431E-2</v>
      </c>
      <c r="AV7" s="4">
        <f xml:space="preserve"> (AP$18 - AP$19)*-AP$20*EXP(-AP$20*AO7)</f>
        <v>-0.93334558870139339</v>
      </c>
      <c r="AW7" s="4">
        <f t="shared" si="16"/>
        <v>1.5166865816397641</v>
      </c>
      <c r="AX7" s="3"/>
      <c r="AY7" s="4">
        <v>4.96666666661622</v>
      </c>
      <c r="AZ7" s="4">
        <v>24.016868268937962</v>
      </c>
      <c r="BA7" s="4">
        <v>3.2398983598712245</v>
      </c>
      <c r="BB7" s="4">
        <f t="shared" si="17"/>
        <v>-5.4871408308802518</v>
      </c>
      <c r="BC7" s="4">
        <v>1.5833333333333333</v>
      </c>
      <c r="BD7" s="4">
        <f>(AZ$18-AZ$19)*EXP(-AZ$20*AY7) + AZ$19</f>
        <v>-5.450041916355536</v>
      </c>
      <c r="BE7" s="4">
        <f t="shared" si="18"/>
        <v>1.3763294589121697E-3</v>
      </c>
      <c r="BF7" s="4">
        <f xml:space="preserve"> (AZ$18 - AZ$19)*-AZ$20*EXP(-AZ$20*AY7)</f>
        <v>-0.91518654337556216</v>
      </c>
      <c r="BG7" s="11">
        <f t="shared" si="19"/>
        <v>1.5028326396482916</v>
      </c>
      <c r="BI7" s="10">
        <v>5.0000000000582077</v>
      </c>
      <c r="BJ7" s="4">
        <v>23.357842106284892</v>
      </c>
      <c r="BK7" s="4">
        <v>3.7532239397152019</v>
      </c>
      <c r="BL7" s="4">
        <f t="shared" si="20"/>
        <v>-5.6291647293630289</v>
      </c>
      <c r="BM7" s="4">
        <v>1.37</v>
      </c>
      <c r="BN7" s="4">
        <f>(BJ$18-BJ$19)*EXP(-BJ$20*BI7) + BJ$19</f>
        <v>-5.0256287954207917</v>
      </c>
      <c r="BO7" s="4">
        <f t="shared" si="21"/>
        <v>0.36425562355952856</v>
      </c>
      <c r="BP7" s="4">
        <f xml:space="preserve"> (BJ$18 - BJ$19)*-BJ$20*EXP(-BJ$20*BI7)</f>
        <v>-0.77152219823999091</v>
      </c>
      <c r="BQ7" s="4">
        <f t="shared" si="22"/>
        <v>1.4642027119883039</v>
      </c>
      <c r="BR7" s="3"/>
      <c r="BS7" s="4">
        <v>4.96666666661622</v>
      </c>
      <c r="BT7" s="4">
        <v>23.937225033737626</v>
      </c>
      <c r="BU7" s="4">
        <v>3.7747271739094841</v>
      </c>
      <c r="BV7" s="4">
        <f t="shared" si="23"/>
        <v>-5.4291030932922322</v>
      </c>
      <c r="BW7" s="4">
        <v>1.4033333333333333</v>
      </c>
      <c r="BX7" s="4">
        <f>(BT$18-BT$19)*EXP(-BT$20*BS7) + BT$19</f>
        <v>-4.9204943268208226</v>
      </c>
      <c r="BY7" s="4">
        <f t="shared" si="24"/>
        <v>0.25868287733156892</v>
      </c>
      <c r="BZ7" s="4">
        <f xml:space="preserve"> (BT$18 - BT$19)*-BT$20*EXP(-BT$20*BS7)</f>
        <v>-0.75555445601955573</v>
      </c>
      <c r="CA7" s="11">
        <f t="shared" si="25"/>
        <v>1.399839609727443</v>
      </c>
    </row>
    <row r="8" spans="1:79" x14ac:dyDescent="0.2">
      <c r="A8" s="10">
        <v>4.2333333333372138</v>
      </c>
      <c r="B8" s="4">
        <v>19.330487440712563</v>
      </c>
      <c r="C8" s="4">
        <v>2.8611429115901617</v>
      </c>
      <c r="D8" s="4">
        <f t="shared" si="0"/>
        <v>-8.6082546026985884</v>
      </c>
      <c r="E8" s="4">
        <v>2.2333333333333334</v>
      </c>
      <c r="F8" s="4">
        <f>(B$18-B$19)*EXP(-B$20*A8) + B$19</f>
        <v>-9.0785953422948751</v>
      </c>
      <c r="G8" s="4">
        <f t="shared" si="1"/>
        <v>0.22122041132398193</v>
      </c>
      <c r="H8" s="4">
        <f xml:space="preserve"> (B$18 - B$19)*-B$20*EXP(-B$20*A8)</f>
        <v>-1.8530078349385637</v>
      </c>
      <c r="I8" s="4">
        <f t="shared" si="2"/>
        <v>2.157233001868776</v>
      </c>
      <c r="J8" s="26"/>
      <c r="K8" s="4">
        <v>4.2333333333372138</v>
      </c>
      <c r="L8" s="4">
        <v>18.268849289386289</v>
      </c>
      <c r="M8" s="4">
        <v>2.740846076477248</v>
      </c>
      <c r="N8" s="4">
        <f t="shared" si="3"/>
        <v>-8.9409927970430481</v>
      </c>
      <c r="O8" s="4">
        <v>2.48</v>
      </c>
      <c r="P8" s="4">
        <f t="shared" si="4"/>
        <v>-9.9033469689457689</v>
      </c>
      <c r="Q8" s="4">
        <f t="shared" si="5"/>
        <v>0.92612555217857162</v>
      </c>
      <c r="R8" s="4">
        <f t="shared" si="6"/>
        <v>-2.0910905651113461</v>
      </c>
      <c r="S8" s="11">
        <f t="shared" si="7"/>
        <v>2.1922723666489921</v>
      </c>
      <c r="U8" s="10">
        <v>4.2333333333372138</v>
      </c>
      <c r="V8" s="4">
        <v>21.221526539078614</v>
      </c>
      <c r="W8" s="4">
        <v>2.9182360973901642</v>
      </c>
      <c r="X8" s="4">
        <f t="shared" si="8"/>
        <v>-6.5062673811411642</v>
      </c>
      <c r="Y8" s="4">
        <v>1.9133333333333336</v>
      </c>
      <c r="Z8" s="4">
        <f>(V$18-V$19)*EXP(-V$20*U8) + V$19</f>
        <v>-6.9460947601439234</v>
      </c>
      <c r="AA8" s="4">
        <f t="shared" si="9"/>
        <v>0.19344812332043673</v>
      </c>
      <c r="AB8" s="4">
        <f xml:space="preserve"> (V$18 - V$19)*-V$20*EXP(-V$20*U8)</f>
        <v>-1.4744155135868897</v>
      </c>
      <c r="AC8" s="4">
        <f t="shared" si="10"/>
        <v>2.0035611508672018</v>
      </c>
      <c r="AD8" s="3"/>
      <c r="AE8" s="4">
        <v>4.1666666666278616</v>
      </c>
      <c r="AF8" s="4">
        <v>21.8477075845793</v>
      </c>
      <c r="AG8" s="4">
        <v>2.8729440357792146</v>
      </c>
      <c r="AH8" s="4">
        <f t="shared" si="11"/>
        <v>-6.010479168051865</v>
      </c>
      <c r="AI8" s="4">
        <v>1.7333333333333334</v>
      </c>
      <c r="AJ8" s="4">
        <f>(AF$18-AF$19)*EXP(-AF$20*AE8) + AF$19</f>
        <v>-6.5649890159106317</v>
      </c>
      <c r="AK8" s="4">
        <f t="shared" si="12"/>
        <v>0.30748117137235254</v>
      </c>
      <c r="AL8" s="4">
        <f xml:space="preserve"> (AF$18 - AF$19)*-AF$20*EXP(-AF$20*AE8)</f>
        <v>-1.4347740620753791</v>
      </c>
      <c r="AM8" s="11">
        <f t="shared" si="13"/>
        <v>2.1521610931130688</v>
      </c>
      <c r="AO8" s="10">
        <v>8.6499999999068677</v>
      </c>
      <c r="AP8" s="4">
        <v>18.916885920360556</v>
      </c>
      <c r="AQ8" s="4">
        <v>6.4080570794153218</v>
      </c>
      <c r="AR8" s="4">
        <f t="shared" si="14"/>
        <v>-8.0984050396984877</v>
      </c>
      <c r="AS8" s="4">
        <v>1.45</v>
      </c>
      <c r="AT8" s="4">
        <f>(AP$18-AP$19)*EXP(-AP$20*AO8) + AP$19</f>
        <v>-8.3486827414830493</v>
      </c>
      <c r="AU8" s="4">
        <f t="shared" si="15"/>
        <v>6.2638928010561978E-2</v>
      </c>
      <c r="AV8" s="4">
        <f xml:space="preserve"> (AP$18 - AP$19)*-AP$20*EXP(-AP$20*AO8)</f>
        <v>-0.72333067515044813</v>
      </c>
      <c r="AW8" s="4">
        <f t="shared" si="16"/>
        <v>1.2970067278559758</v>
      </c>
      <c r="AX8" s="3"/>
      <c r="AY8" s="4">
        <v>8.5999999999185093</v>
      </c>
      <c r="AZ8" s="4">
        <v>20.163568028696478</v>
      </c>
      <c r="BA8" s="4">
        <v>6.3174263114337821</v>
      </c>
      <c r="BB8" s="4">
        <f t="shared" si="17"/>
        <v>-7.8016770953404571</v>
      </c>
      <c r="BC8" s="4">
        <v>1.4466666666666663</v>
      </c>
      <c r="BD8" s="4">
        <f>(AZ$18-AZ$19)*EXP(-AZ$20*AY8) + AZ$19</f>
        <v>-8.418747367794932</v>
      </c>
      <c r="BE8" s="4">
        <f t="shared" si="18"/>
        <v>0.38077572114704</v>
      </c>
      <c r="BF8" s="4">
        <f xml:space="preserve"> (AZ$18 - AZ$19)*-AZ$20*EXP(-AZ$20*AY8)</f>
        <v>-0.72623907231679363</v>
      </c>
      <c r="BG8" s="11">
        <f t="shared" si="19"/>
        <v>1.3052222958688922</v>
      </c>
      <c r="BI8" s="10">
        <v>8.4000000001396984</v>
      </c>
      <c r="BJ8" s="4">
        <v>20.346463470523979</v>
      </c>
      <c r="BK8" s="4">
        <v>6.1907391442501156</v>
      </c>
      <c r="BL8" s="4">
        <f t="shared" si="20"/>
        <v>-7.4217857628564854</v>
      </c>
      <c r="BM8" s="4">
        <v>1.1000000000000001</v>
      </c>
      <c r="BN8" s="4">
        <f>(BJ$18-BJ$19)*EXP(-BJ$20*BI8) + BJ$19</f>
        <v>-7.3092079634219997</v>
      </c>
      <c r="BO8" s="4">
        <f t="shared" si="21"/>
        <v>1.2673760925511278E-2</v>
      </c>
      <c r="BP8" s="4">
        <f xml:space="preserve"> (BJ$18 - BJ$19)*-BJ$20*EXP(-BJ$20*BI8)</f>
        <v>-0.5807761947795449</v>
      </c>
      <c r="BQ8" s="4">
        <f t="shared" si="22"/>
        <v>1.3727437331152879</v>
      </c>
      <c r="BR8" s="3"/>
      <c r="BS8" s="4">
        <v>8.3666666666977108</v>
      </c>
      <c r="BT8" s="4">
        <v>20.728973259676845</v>
      </c>
      <c r="BU8" s="4">
        <v>5.8604009564759183</v>
      </c>
      <c r="BV8" s="4">
        <f t="shared" si="23"/>
        <v>-7.5945179760697954</v>
      </c>
      <c r="BW8" s="4">
        <v>1.1599999999999999</v>
      </c>
      <c r="BX8" s="4">
        <f>(BT$18-BT$19)*EXP(-BT$20*BS8) + BT$19</f>
        <v>-7.2227159966289562</v>
      </c>
      <c r="BY8" s="4">
        <f t="shared" si="24"/>
        <v>0.13823671191612619</v>
      </c>
      <c r="BZ8" s="4">
        <f xml:space="preserve"> (BT$18 - BT$19)*-BT$20*EXP(-BT$20*BS8)</f>
        <v>-0.60431866726290406</v>
      </c>
      <c r="CA8" s="11">
        <f t="shared" si="25"/>
        <v>1.3545073576582334</v>
      </c>
    </row>
    <row r="9" spans="1:79" x14ac:dyDescent="0.2">
      <c r="A9" s="10">
        <v>5.7000000000698492</v>
      </c>
      <c r="B9" s="4">
        <v>16.570040560880521</v>
      </c>
      <c r="C9" s="4">
        <v>3.1596693732895216</v>
      </c>
      <c r="D9" s="4">
        <f t="shared" si="0"/>
        <v>-11.21943825168095</v>
      </c>
      <c r="E9" s="4">
        <v>2.1</v>
      </c>
      <c r="F9" s="4">
        <f>(B$18-B$19)*EXP(-B$20*A9) + B$19</f>
        <v>-11.605785684128001</v>
      </c>
      <c r="G9" s="4">
        <f t="shared" si="1"/>
        <v>0.14926433855842886</v>
      </c>
      <c r="H9" s="4">
        <f xml:space="preserve"> (B$18 - B$19)*-B$20*EXP(-B$20*A9)</f>
        <v>-1.599380623196528</v>
      </c>
      <c r="I9" s="4">
        <f t="shared" si="2"/>
        <v>1.9801855334814156</v>
      </c>
      <c r="J9" s="26"/>
      <c r="K9" s="4">
        <v>5.7000000000698492</v>
      </c>
      <c r="L9" s="4">
        <v>14.690336732268568</v>
      </c>
      <c r="M9" s="4">
        <v>3.4157491037160037</v>
      </c>
      <c r="N9" s="4">
        <f t="shared" si="3"/>
        <v>-12.182053840541391</v>
      </c>
      <c r="O9" s="4">
        <v>2.5066666666666664</v>
      </c>
      <c r="P9" s="4">
        <f t="shared" si="4"/>
        <v>-12.701868376081672</v>
      </c>
      <c r="Q9" s="4">
        <f t="shared" si="5"/>
        <v>0.27020715135895784</v>
      </c>
      <c r="R9" s="4">
        <f t="shared" si="6"/>
        <v>-1.7360774522803968</v>
      </c>
      <c r="S9" s="11">
        <f t="shared" si="7"/>
        <v>1.8007186340142416</v>
      </c>
      <c r="U9" s="10">
        <v>5.7000000000698492</v>
      </c>
      <c r="V9" s="4">
        <v>18.635751473997573</v>
      </c>
      <c r="W9" s="4">
        <v>3.4118775886658401</v>
      </c>
      <c r="X9" s="4">
        <f t="shared" si="8"/>
        <v>-8.8452217005843679</v>
      </c>
      <c r="Y9" s="4">
        <v>1.7733333333333334</v>
      </c>
      <c r="Z9" s="4">
        <f>(V$18-V$19)*EXP(-V$20*U9) + V$19</f>
        <v>-8.9388139867358678</v>
      </c>
      <c r="AA9" s="4">
        <f t="shared" si="9"/>
        <v>8.7595160270642486E-3</v>
      </c>
      <c r="AB9" s="4">
        <f xml:space="preserve"> (V$18 - V$19)*-V$20*EXP(-V$20*U9)</f>
        <v>-1.2491507662988077</v>
      </c>
      <c r="AC9" s="4">
        <f t="shared" si="10"/>
        <v>1.8314616498365976</v>
      </c>
      <c r="AD9" s="3"/>
      <c r="AE9" s="4">
        <v>5.6333333333604969</v>
      </c>
      <c r="AF9" s="4">
        <v>19.222913508144295</v>
      </c>
      <c r="AG9" s="4">
        <v>3.3212934654439406</v>
      </c>
      <c r="AH9" s="4">
        <f t="shared" si="11"/>
        <v>-8.4110985296545078</v>
      </c>
      <c r="AI9" s="4">
        <v>1.7466666666666666</v>
      </c>
      <c r="AJ9" s="4">
        <f>(AF$18-AF$19)*EXP(-AF$20*AE9) + AF$19</f>
        <v>-8.5170719949625937</v>
      </c>
      <c r="AK9" s="4">
        <f t="shared" si="12"/>
        <v>1.1230375349404093E-2</v>
      </c>
      <c r="AL9" s="4">
        <f xml:space="preserve"> (AF$18 - AF$19)*-AF$20*EXP(-AF$20*AE9)</f>
        <v>-1.2322894144857106</v>
      </c>
      <c r="AM9" s="11">
        <f t="shared" si="13"/>
        <v>1.8343239375932334</v>
      </c>
      <c r="AO9" s="10">
        <v>11.416666666686069</v>
      </c>
      <c r="AP9" s="4">
        <v>16.348891670580056</v>
      </c>
      <c r="AQ9" s="4">
        <v>6.8887779722705718</v>
      </c>
      <c r="AR9" s="4">
        <f t="shared" si="14"/>
        <v>-10.426038843051362</v>
      </c>
      <c r="AS9" s="4">
        <v>1.3866666666666669</v>
      </c>
      <c r="AT9" s="4">
        <f>(AP$18-AP$19)*EXP(-AP$20*AO9) + AP$19</f>
        <v>-10.167654316942871</v>
      </c>
      <c r="AU9" s="4">
        <f t="shared" si="15"/>
        <v>6.6762563332309663E-2</v>
      </c>
      <c r="AV9" s="4">
        <f xml:space="preserve"> (AP$18 - AP$19)*-AP$20*EXP(-AP$20*AO9)</f>
        <v>-0.59571443870419782</v>
      </c>
      <c r="AW9" s="4">
        <f t="shared" si="16"/>
        <v>1.1169645725703707</v>
      </c>
      <c r="AX9" s="3"/>
      <c r="AY9" s="4">
        <v>11.366666666697711</v>
      </c>
      <c r="AZ9" s="4">
        <v>17.226053863163227</v>
      </c>
      <c r="BA9" s="4">
        <v>7.1535802727498323</v>
      </c>
      <c r="BB9" s="4">
        <f t="shared" si="17"/>
        <v>-10.321114280215683</v>
      </c>
      <c r="BC9" s="4">
        <v>1.3966666666666669</v>
      </c>
      <c r="BD9" s="4">
        <f>(AZ$18-AZ$19)*EXP(-AZ$20*AY9) + AZ$19</f>
        <v>-10.26104706340821</v>
      </c>
      <c r="BE9" s="4">
        <f t="shared" si="18"/>
        <v>3.6080705349960151E-3</v>
      </c>
      <c r="BF9" s="4">
        <f xml:space="preserve"> (AZ$18 - AZ$19)*-AZ$20*EXP(-AZ$20*AY9)</f>
        <v>-0.60898329396071249</v>
      </c>
      <c r="BG9" s="11">
        <f t="shared" si="19"/>
        <v>1.1336681844614693</v>
      </c>
      <c r="BI9" s="10">
        <v>11.166666666744277</v>
      </c>
      <c r="BJ9" s="4">
        <v>18.046144577747025</v>
      </c>
      <c r="BK9" s="4">
        <v>7.9448619752916985</v>
      </c>
      <c r="BL9" s="4">
        <f t="shared" si="20"/>
        <v>-8.8450432401126466</v>
      </c>
      <c r="BM9" s="4">
        <v>0.96333333333333337</v>
      </c>
      <c r="BN9" s="4">
        <f>(BJ$18-BJ$19)*EXP(-BJ$20*BI9) + BJ$19</f>
        <v>-8.7438691131096</v>
      </c>
      <c r="BO9" s="4">
        <f t="shared" si="21"/>
        <v>1.0236203974828608E-2</v>
      </c>
      <c r="BP9" s="4">
        <f xml:space="preserve"> (BJ$18 - BJ$19)*-BJ$20*EXP(-BJ$20*BI9)</f>
        <v>-0.46093980615877861</v>
      </c>
      <c r="BQ9" s="4">
        <f t="shared" si="22"/>
        <v>1.2440589924008556</v>
      </c>
      <c r="BR9" s="3"/>
      <c r="BS9" s="4">
        <v>11.133333333302289</v>
      </c>
      <c r="BT9" s="4">
        <v>18.279937603372321</v>
      </c>
      <c r="BU9" s="4">
        <v>8.1420293742921981</v>
      </c>
      <c r="BV9" s="4">
        <f t="shared" si="23"/>
        <v>-8.9027394234661799</v>
      </c>
      <c r="BW9" s="4">
        <v>1.0266666666666666</v>
      </c>
      <c r="BX9" s="4">
        <f>(BT$18-BT$19)*EXP(-BT$20*BS9) + BT$19</f>
        <v>-8.7515305875055986</v>
      </c>
      <c r="BY9" s="4">
        <f t="shared" si="24"/>
        <v>2.2864112072553958E-2</v>
      </c>
      <c r="BZ9" s="4">
        <f xml:space="preserve"> (BT$18 - BT$19)*-BT$20*EXP(-BT$20*BS9)</f>
        <v>-0.50388894603055367</v>
      </c>
      <c r="CA9" s="11">
        <f t="shared" si="25"/>
        <v>1.276082395791662</v>
      </c>
    </row>
    <row r="10" spans="1:79" x14ac:dyDescent="0.2">
      <c r="A10" s="10">
        <v>7.4666666667326353</v>
      </c>
      <c r="B10" s="4">
        <v>13.61274523832542</v>
      </c>
      <c r="C10" s="4">
        <v>3.5980834691508159</v>
      </c>
      <c r="D10" s="4">
        <f t="shared" si="0"/>
        <v>-13.957526526305404</v>
      </c>
      <c r="E10" s="4">
        <v>2.1533333333333333</v>
      </c>
      <c r="F10" s="4">
        <f>(B$18-B$19)*EXP(-B$20*A10) + B$19</f>
        <v>-14.195039388055264</v>
      </c>
      <c r="G10" s="4">
        <f t="shared" si="1"/>
        <v>5.6412359496607938E-2</v>
      </c>
      <c r="H10" s="4">
        <f xml:space="preserve"> (B$18 - B$19)*-B$20*EXP(-B$20*A10)</f>
        <v>-1.3395247719971828</v>
      </c>
      <c r="I10" s="4">
        <f t="shared" si="2"/>
        <v>1.6173828516374653</v>
      </c>
      <c r="J10" s="26"/>
      <c r="K10" s="4">
        <v>7.4666666667326353</v>
      </c>
      <c r="L10" s="4">
        <v>10.852076098302122</v>
      </c>
      <c r="M10" s="4">
        <v>4.0718076480599876</v>
      </c>
      <c r="N10" s="4">
        <f t="shared" si="3"/>
        <v>-15.692285202335846</v>
      </c>
      <c r="O10" s="4">
        <v>2.5533333333333337</v>
      </c>
      <c r="P10" s="4">
        <f t="shared" si="4"/>
        <v>-15.44954952505562</v>
      </c>
      <c r="Q10" s="4">
        <f t="shared" si="5"/>
        <v>5.8920609024690158E-2</v>
      </c>
      <c r="R10" s="4">
        <f t="shared" si="6"/>
        <v>-1.3875138017480677</v>
      </c>
      <c r="S10" s="11">
        <f t="shared" si="7"/>
        <v>1.412873061832236</v>
      </c>
      <c r="U10" s="10">
        <v>7.6333333334187046</v>
      </c>
      <c r="V10" s="4">
        <v>16.03078794573803</v>
      </c>
      <c r="W10" s="4">
        <v>3.8055127152722306</v>
      </c>
      <c r="X10" s="4">
        <f t="shared" si="8"/>
        <v>-11.253367665540715</v>
      </c>
      <c r="Y10" s="4">
        <v>1.7466666666666666</v>
      </c>
      <c r="Z10" s="4">
        <f>(V$18-V$19)*EXP(-V$20*U10) + V$19</f>
        <v>-11.108154482644364</v>
      </c>
      <c r="AA10" s="4">
        <f t="shared" si="9"/>
        <v>2.1086868486888954E-2</v>
      </c>
      <c r="AB10" s="4">
        <f xml:space="preserve"> (V$18 - V$19)*-V$20*EXP(-V$20*U10)</f>
        <v>-1.0039200624086315</v>
      </c>
      <c r="AC10" s="4">
        <f t="shared" si="10"/>
        <v>1.4943848257227723</v>
      </c>
      <c r="AD10" s="3"/>
      <c r="AE10" s="4">
        <v>7.5666666667093523</v>
      </c>
      <c r="AF10" s="4">
        <v>16.688752198588432</v>
      </c>
      <c r="AG10" s="4">
        <v>3.8723080110774624</v>
      </c>
      <c r="AH10" s="4">
        <f t="shared" si="11"/>
        <v>-10.66975256639361</v>
      </c>
      <c r="AI10" s="4">
        <v>1.7066666666666666</v>
      </c>
      <c r="AJ10" s="4">
        <f>(AF$18-AF$19)*EXP(-AF$20*AE10) + AF$19</f>
        <v>-10.675811735313033</v>
      </c>
      <c r="AK10" s="4">
        <f t="shared" si="12"/>
        <v>3.6713527994100839E-5</v>
      </c>
      <c r="AL10" s="4">
        <f xml:space="preserve"> (AF$18 - AF$19)*-AF$20*EXP(-AF$20*AE10)</f>
        <v>-1.0083687818828095</v>
      </c>
      <c r="AM10" s="11">
        <f t="shared" si="13"/>
        <v>1.5361868161495928</v>
      </c>
      <c r="AO10" s="10">
        <v>19.933333333348855</v>
      </c>
      <c r="AP10" s="4">
        <v>10.899343432309392</v>
      </c>
      <c r="AQ10" s="4">
        <v>10.702173651922051</v>
      </c>
      <c r="AR10" s="4">
        <f t="shared" si="14"/>
        <v>-13.968889241496285</v>
      </c>
      <c r="AS10" s="4">
        <v>1.2033333333333334</v>
      </c>
      <c r="AT10" s="4">
        <f>(AP$18-AP$19)*EXP(-AP$20*AO10) + AP$19</f>
        <v>-13.987099367547605</v>
      </c>
      <c r="AU10" s="4">
        <f t="shared" si="15"/>
        <v>3.3160869080497534E-4</v>
      </c>
      <c r="AV10" s="4">
        <f xml:space="preserve"> (AP$18 - AP$19)*-AP$20*EXP(-AP$20*AO10)</f>
        <v>-0.32774807284814117</v>
      </c>
      <c r="AW10" s="4">
        <f t="shared" si="16"/>
        <v>0.70815373080761801</v>
      </c>
      <c r="AX10" s="3"/>
      <c r="AY10" s="4">
        <v>19.883333333360497</v>
      </c>
      <c r="AZ10" s="4">
        <v>11.708370528483965</v>
      </c>
      <c r="BA10" s="4">
        <v>9.4880572032388262</v>
      </c>
      <c r="BB10" s="4">
        <f t="shared" si="17"/>
        <v>-14.671559149650449</v>
      </c>
      <c r="BC10" s="4">
        <v>1.23</v>
      </c>
      <c r="BD10" s="4">
        <f>(AZ$18-AZ$19)*EXP(-AZ$20*AY10) + AZ$19</f>
        <v>-14.264854411332125</v>
      </c>
      <c r="BE10" s="4">
        <f t="shared" si="18"/>
        <v>0.16540874417057586</v>
      </c>
      <c r="BF10" s="4">
        <f xml:space="preserve"> (AZ$18 - AZ$19)*-AZ$20*EXP(-AZ$20*AY10)</f>
        <v>-0.35415529388750205</v>
      </c>
      <c r="BG10" s="11">
        <f t="shared" si="19"/>
        <v>0.74862094642886612</v>
      </c>
      <c r="BI10" s="10">
        <v>19.716666666674428</v>
      </c>
      <c r="BJ10" s="4">
        <v>13.794331814582184</v>
      </c>
      <c r="BK10" s="4">
        <v>11.642625295794316</v>
      </c>
      <c r="BL10" s="4">
        <f t="shared" si="20"/>
        <v>-11.247974343026177</v>
      </c>
      <c r="BM10" s="4">
        <v>0.83666666666666667</v>
      </c>
      <c r="BN10" s="4">
        <f>(BJ$18-BJ$19)*EXP(-BJ$20*BI10) + BJ$19</f>
        <v>-11.560432999296957</v>
      </c>
      <c r="BO10" s="4">
        <f t="shared" si="21"/>
        <v>9.7630411878541074E-2</v>
      </c>
      <c r="BP10" s="4">
        <f xml:space="preserve"> (BJ$18 - BJ$19)*-BJ$20*EXP(-BJ$20*BI10)</f>
        <v>-0.22567390764757936</v>
      </c>
      <c r="BQ10" s="4">
        <f t="shared" si="22"/>
        <v>0.70129740225144188</v>
      </c>
      <c r="BR10" s="3"/>
      <c r="BS10" s="4">
        <v>19.68333333323244</v>
      </c>
      <c r="BT10" s="4">
        <v>14.014196534888724</v>
      </c>
      <c r="BU10" s="4">
        <v>10.808243835344605</v>
      </c>
      <c r="BV10" s="4">
        <f t="shared" si="23"/>
        <v>-11.835373261423573</v>
      </c>
      <c r="BW10" s="4">
        <v>0.86333333333333329</v>
      </c>
      <c r="BX10" s="4">
        <f>(BT$18-BT$19)*EXP(-BT$20*BS10) + BT$19</f>
        <v>-12.047867201415972</v>
      </c>
      <c r="BY10" s="4">
        <f t="shared" si="24"/>
        <v>4.5153674533493206E-2</v>
      </c>
      <c r="BZ10" s="4">
        <f xml:space="preserve"> (BT$18 - BT$19)*-BT$20*EXP(-BT$20*BS10)</f>
        <v>-0.28734851712662757</v>
      </c>
      <c r="CA10" s="11">
        <f t="shared" si="25"/>
        <v>0.86537391258212171</v>
      </c>
    </row>
    <row r="11" spans="1:79" x14ac:dyDescent="0.2">
      <c r="A11" s="10">
        <v>11.950000000011642</v>
      </c>
      <c r="B11" s="4">
        <v>7.681139340795669</v>
      </c>
      <c r="C11" s="4">
        <v>4.6182976520083781</v>
      </c>
      <c r="D11" s="4">
        <f t="shared" si="0"/>
        <v>-19.379025332406371</v>
      </c>
      <c r="E11" s="4">
        <v>2.3466666666666667</v>
      </c>
      <c r="F11" s="4">
        <f>(B$18-B$19)*EXP(-B$20*A11) + B$19</f>
        <v>-19.031246288482805</v>
      </c>
      <c r="G11" s="4">
        <f t="shared" si="1"/>
        <v>0.12095026339238978</v>
      </c>
      <c r="H11" s="4">
        <f xml:space="preserve"> (B$18 - B$19)*-B$20*EXP(-B$20*A11)</f>
        <v>-0.85416613032347821</v>
      </c>
      <c r="I11" s="4">
        <f t="shared" si="2"/>
        <v>0.94637724666521728</v>
      </c>
      <c r="J11" s="26"/>
      <c r="K11" s="4">
        <v>11.950000000011642</v>
      </c>
      <c r="L11" s="4">
        <v>3.3257039373515709</v>
      </c>
      <c r="M11" s="4">
        <v>5.3903150688187074</v>
      </c>
      <c r="N11" s="4">
        <f t="shared" si="3"/>
        <v>-22.559403652907037</v>
      </c>
      <c r="O11" s="4">
        <v>2.7533333333333339</v>
      </c>
      <c r="P11" s="4">
        <f t="shared" si="4"/>
        <v>-20.193879016500645</v>
      </c>
      <c r="Q11" s="4">
        <f t="shared" si="5"/>
        <v>5.5957068054455901</v>
      </c>
      <c r="R11" s="4">
        <f t="shared" si="6"/>
        <v>-0.78566055997589213</v>
      </c>
      <c r="S11" s="11">
        <f t="shared" si="7"/>
        <v>0.74190706632106018</v>
      </c>
      <c r="U11" s="10">
        <v>11.950000000011642</v>
      </c>
      <c r="V11" s="4">
        <v>11.088807897567369</v>
      </c>
      <c r="W11" s="4">
        <v>5.4251587042701797</v>
      </c>
      <c r="X11" s="4">
        <f t="shared" si="8"/>
        <v>-15.385524719212402</v>
      </c>
      <c r="Y11" s="4">
        <v>1.62</v>
      </c>
      <c r="Z11" s="4">
        <f>(V$18-V$19)*EXP(-V$20*U11) + V$19</f>
        <v>-14.537301115726695</v>
      </c>
      <c r="AA11" s="4">
        <f t="shared" si="9"/>
        <v>0.71948328151027741</v>
      </c>
      <c r="AB11" s="4">
        <f xml:space="preserve"> (V$18 - V$19)*-V$20*EXP(-V$20*U11)</f>
        <v>-0.61627596312617416</v>
      </c>
      <c r="AC11" s="4">
        <f t="shared" si="10"/>
        <v>0.98908487909139065</v>
      </c>
      <c r="AD11" s="3"/>
      <c r="AE11" s="4">
        <v>11.883333333302289</v>
      </c>
      <c r="AF11" s="4">
        <v>11.795224872111742</v>
      </c>
      <c r="AG11" s="4">
        <v>5.2100797175677185</v>
      </c>
      <c r="AH11" s="4">
        <f t="shared" si="11"/>
        <v>-14.894394039625171</v>
      </c>
      <c r="AI11" s="4">
        <v>1.5333333333333332</v>
      </c>
      <c r="AJ11" s="4">
        <f>(AF$18-AF$19)*EXP(-AF$20*AE11) + AF$19</f>
        <v>-14.184627751924658</v>
      </c>
      <c r="AK11" s="4">
        <f t="shared" si="12"/>
        <v>0.50376818315616656</v>
      </c>
      <c r="AL11" s="4">
        <f xml:space="preserve"> (AF$18 - AF$19)*-AF$20*EXP(-AF$20*AE11)</f>
        <v>-0.64440813973549782</v>
      </c>
      <c r="AM11" s="11">
        <f t="shared" si="13"/>
        <v>1.0926920630297574</v>
      </c>
      <c r="AO11" s="10">
        <v>27</v>
      </c>
      <c r="AP11" s="4">
        <v>8.2925277357893776</v>
      </c>
      <c r="AQ11" s="4">
        <v>12.22764387120578</v>
      </c>
      <c r="AR11" s="4">
        <f t="shared" si="14"/>
        <v>-15.812969828374438</v>
      </c>
      <c r="AS11" s="4">
        <v>1.0366666666666666</v>
      </c>
      <c r="AT11" s="4">
        <f>(AP$18-AP$19)*EXP(-AP$20*AO11) + AP$19</f>
        <v>-15.813243276378818</v>
      </c>
      <c r="AU11" s="4">
        <f t="shared" si="15"/>
        <v>7.4773811099529119E-8</v>
      </c>
      <c r="AV11" s="4">
        <f xml:space="preserve"> (AP$18 - AP$19)*-AP$20*EXP(-AP$20*AO11)</f>
        <v>-0.19962863656977509</v>
      </c>
      <c r="AW11" s="4">
        <f t="shared" si="16"/>
        <v>0.50067632322966105</v>
      </c>
      <c r="AX11" s="3"/>
      <c r="AY11" s="4">
        <v>26.950000000011642</v>
      </c>
      <c r="AZ11" s="4">
        <v>8.9474297371157974</v>
      </c>
      <c r="BA11" s="4">
        <v>11.843151117488933</v>
      </c>
      <c r="BB11" s="4">
        <f t="shared" si="17"/>
        <v>-16.25495298389356</v>
      </c>
      <c r="BC11" s="4">
        <v>1.1166666666666667</v>
      </c>
      <c r="BD11" s="4">
        <f>(AZ$18-AZ$19)*EXP(-AZ$20*AY11) + AZ$19</f>
        <v>-16.280419788488569</v>
      </c>
      <c r="BE11" s="4">
        <f t="shared" si="18"/>
        <v>6.4855813628037417E-4</v>
      </c>
      <c r="BF11" s="4">
        <f xml:space="preserve"> (AZ$18 - AZ$19)*-AZ$20*EXP(-AZ$20*AY11)</f>
        <v>-0.22587177536508624</v>
      </c>
      <c r="BG11" s="11">
        <f t="shared" si="19"/>
        <v>0.5259104023425889</v>
      </c>
      <c r="BI11" s="10">
        <v>26.750000000058208</v>
      </c>
      <c r="BJ11" s="4">
        <v>11.624356176188913</v>
      </c>
      <c r="BK11" s="4">
        <v>13.628805806047509</v>
      </c>
      <c r="BL11" s="4">
        <f t="shared" si="20"/>
        <v>-12.424859726292855</v>
      </c>
      <c r="BM11" s="4">
        <v>0.77</v>
      </c>
      <c r="BN11" s="4">
        <f>(BJ$18-BJ$19)*EXP(-BJ$20*BI11) + BJ$19</f>
        <v>-12.760756816169579</v>
      </c>
      <c r="BO11" s="4">
        <f t="shared" si="21"/>
        <v>0.11282685498765196</v>
      </c>
      <c r="BP11" s="4">
        <f xml:space="preserve"> (BJ$18 - BJ$19)*-BJ$20*EXP(-BJ$20*BI11)</f>
        <v>-0.12541157641986705</v>
      </c>
      <c r="BQ11" s="4">
        <f t="shared" si="22"/>
        <v>0.42346766063851216</v>
      </c>
      <c r="BR11" s="3"/>
      <c r="BS11" s="4">
        <v>26.71666666661622</v>
      </c>
      <c r="BT11" s="4">
        <v>11.672463159807597</v>
      </c>
      <c r="BU11" s="4">
        <v>12.706359039396489</v>
      </c>
      <c r="BV11" s="4">
        <f t="shared" si="23"/>
        <v>-13.228049034478758</v>
      </c>
      <c r="BW11" s="4">
        <v>0.84333333333333327</v>
      </c>
      <c r="BX11" s="4">
        <f>(BT$18-BT$19)*EXP(-BT$20*BS11) + BT$19</f>
        <v>-13.666312404880067</v>
      </c>
      <c r="BY11" s="4">
        <f t="shared" si="24"/>
        <v>0.1920747818355148</v>
      </c>
      <c r="BZ11" s="4">
        <f xml:space="preserve"> (BT$18 - BT$19)*-BT$20*EXP(-BT$20*BS11)</f>
        <v>-0.18103085010296924</v>
      </c>
      <c r="CA11" s="11">
        <f t="shared" si="25"/>
        <v>0.55811882640441113</v>
      </c>
    </row>
    <row r="12" spans="1:79" x14ac:dyDescent="0.2">
      <c r="A12" s="10">
        <v>24.666666666569654</v>
      </c>
      <c r="B12" s="4">
        <v>0.1173286854067582</v>
      </c>
      <c r="C12" s="4">
        <v>5.3448364281691951</v>
      </c>
      <c r="D12" s="4">
        <f t="shared" si="0"/>
        <v>-26.579566599714877</v>
      </c>
      <c r="E12" s="4">
        <v>1.9000000000000004</v>
      </c>
      <c r="F12" s="4">
        <f>(B$18-B$19)*EXP(-B$20*A12) + B$19</f>
        <v>-25.167002896353548</v>
      </c>
      <c r="G12" s="4">
        <f t="shared" si="1"/>
        <v>1.9953362160538719</v>
      </c>
      <c r="H12" s="4">
        <f xml:space="preserve"> (B$18 - B$19)*-B$20*EXP(-B$20*A12)</f>
        <v>-0.23838550841225914</v>
      </c>
      <c r="I12" s="4">
        <f t="shared" si="2"/>
        <v>0.32621174835361771</v>
      </c>
      <c r="J12" s="26"/>
      <c r="K12" s="4">
        <v>24.666666666569654</v>
      </c>
      <c r="L12" s="4">
        <v>0.32687065460826176</v>
      </c>
      <c r="M12" s="4">
        <v>5.4565039827486119</v>
      </c>
      <c r="N12" s="4">
        <f t="shared" si="3"/>
        <v>-25.525142478685392</v>
      </c>
      <c r="O12" s="4">
        <v>1.7866666666666666</v>
      </c>
      <c r="P12" s="4">
        <f t="shared" si="4"/>
        <v>-25.153140620578281</v>
      </c>
      <c r="Q12" s="4">
        <f t="shared" si="5"/>
        <v>0.13838538243514362</v>
      </c>
      <c r="R12" s="4">
        <f t="shared" si="6"/>
        <v>-0.15654159203901069</v>
      </c>
      <c r="S12" s="11">
        <f t="shared" si="7"/>
        <v>0.22780306304184392</v>
      </c>
      <c r="U12" s="10">
        <v>24.666666666744277</v>
      </c>
      <c r="V12" s="4">
        <v>5.711025005495828</v>
      </c>
      <c r="W12" s="4">
        <v>8.7483646048593808</v>
      </c>
      <c r="X12" s="4">
        <f t="shared" si="8"/>
        <v>-19.101704660989341</v>
      </c>
      <c r="Y12" s="4">
        <v>1.4666666666666663</v>
      </c>
      <c r="Z12" s="4">
        <f>(V$18-V$19)*EXP(-V$20*U12) + V$19</f>
        <v>-18.694125912233666</v>
      </c>
      <c r="AA12" s="4">
        <f t="shared" si="9"/>
        <v>0.16612043643724184</v>
      </c>
      <c r="AB12" s="4">
        <f xml:space="preserve"> (V$18 - V$19)*-V$20*EXP(-V$20*U12)</f>
        <v>-0.1463722883834789</v>
      </c>
      <c r="AC12" s="4">
        <f t="shared" si="10"/>
        <v>0.25947814758889448</v>
      </c>
      <c r="AD12" s="3"/>
      <c r="AE12" s="4">
        <v>24.600000000034925</v>
      </c>
      <c r="AF12" s="4">
        <v>5.6418033037077535</v>
      </c>
      <c r="AG12" s="4">
        <v>8.4770786827900881</v>
      </c>
      <c r="AH12" s="4">
        <f t="shared" si="11"/>
        <v>-19.414316125417976</v>
      </c>
      <c r="AI12" s="4">
        <v>1.4633333333333332</v>
      </c>
      <c r="AJ12" s="4">
        <f>(AF$18-AF$19)*EXP(-AF$20*AE12) + AF$19</f>
        <v>-18.736010159436081</v>
      </c>
      <c r="AK12" s="4">
        <f t="shared" si="12"/>
        <v>0.46009898348663208</v>
      </c>
      <c r="AL12" s="4">
        <f xml:space="preserve"> (AF$18 - AF$19)*-AF$20*EXP(-AF$20*AE12)</f>
        <v>-0.1723047134363046</v>
      </c>
      <c r="AM12" s="11">
        <f t="shared" si="13"/>
        <v>0.30614504893010847</v>
      </c>
      <c r="AO12" s="10">
        <v>33.983333333220799</v>
      </c>
      <c r="AP12" s="4">
        <v>6.6299227228816555</v>
      </c>
      <c r="AQ12" s="4">
        <v>13.338395532525601</v>
      </c>
      <c r="AR12" s="4">
        <f t="shared" si="14"/>
        <v>-16.920199010622248</v>
      </c>
      <c r="AS12" s="4">
        <v>0.95000000000000018</v>
      </c>
      <c r="AT12" s="4">
        <f>(AP$18-AP$19)*EXP(-AP$20*AO12) + AP$19</f>
        <v>-16.915370048591754</v>
      </c>
      <c r="AU12" s="4">
        <f t="shared" si="15"/>
        <v>2.3318874291954768E-5</v>
      </c>
      <c r="AV12" s="4">
        <f xml:space="preserve"> (AP$18 - AP$19)*-AP$20*EXP(-AP$20*AO12)</f>
        <v>-0.12230512439729174</v>
      </c>
      <c r="AW12" s="4">
        <f t="shared" si="16"/>
        <v>0.33472981413995634</v>
      </c>
      <c r="AX12" s="3"/>
      <c r="AY12" s="4">
        <v>33.93333333323244</v>
      </c>
      <c r="AZ12" s="4">
        <v>7.1548272078996824</v>
      </c>
      <c r="BA12" s="4">
        <v>12.898675383394373</v>
      </c>
      <c r="BB12" s="4">
        <f t="shared" si="17"/>
        <v>-17.519793380156955</v>
      </c>
      <c r="BC12" s="4">
        <v>0.97666666666666679</v>
      </c>
      <c r="BD12" s="4">
        <f>(AZ$18-AZ$19)*EXP(-AZ$20*AY12) + AZ$19</f>
        <v>-17.553862649013826</v>
      </c>
      <c r="BE12" s="4">
        <f t="shared" si="18"/>
        <v>1.1607150804417983E-3</v>
      </c>
      <c r="BF12" s="4">
        <f xml:space="preserve"> (AZ$18 - AZ$19)*-AZ$20*EXP(-AZ$20*AY12)</f>
        <v>-0.14482169748773108</v>
      </c>
      <c r="BG12" s="11">
        <f t="shared" si="19"/>
        <v>0.38553216396051271</v>
      </c>
      <c r="BI12" s="10">
        <v>33.733333333453629</v>
      </c>
      <c r="BJ12" s="4">
        <v>10.108195933742582</v>
      </c>
      <c r="BK12" s="4">
        <v>15.262958315293663</v>
      </c>
      <c r="BL12" s="4">
        <f t="shared" si="20"/>
        <v>-13.123943714116109</v>
      </c>
      <c r="BM12" s="4">
        <v>0.755</v>
      </c>
      <c r="BN12" s="4">
        <f>(BJ$18-BJ$19)*EXP(-BJ$20*BI12) + BJ$19</f>
        <v>-13.424309178031766</v>
      </c>
      <c r="BO12" s="4">
        <f t="shared" si="21"/>
        <v>9.0219411913267974E-2</v>
      </c>
      <c r="BP12" s="4">
        <f xml:space="preserve"> (BJ$18 - BJ$19)*-BJ$20*EXP(-BJ$20*BI12)</f>
        <v>-6.9985444107258266E-2</v>
      </c>
      <c r="BQ12" s="4">
        <f t="shared" si="22"/>
        <v>0.24100947639585629</v>
      </c>
      <c r="BR12" s="3"/>
      <c r="BS12" s="4">
        <v>33.700000000011642</v>
      </c>
      <c r="BT12" s="4">
        <v>9.9289801328592233</v>
      </c>
      <c r="BU12" s="4">
        <v>14.199784308807176</v>
      </c>
      <c r="BV12" s="4">
        <f t="shared" si="23"/>
        <v>-14.224819426721789</v>
      </c>
      <c r="BW12" s="4">
        <v>0.83166666666666667</v>
      </c>
      <c r="BX12" s="4">
        <f>(BT$18-BT$19)*EXP(-BT$20*BS12) + BT$19</f>
        <v>-14.680228229131986</v>
      </c>
      <c r="BY12" s="4">
        <f t="shared" si="24"/>
        <v>0.20739717731269006</v>
      </c>
      <c r="BZ12" s="4">
        <f xml:space="preserve"> (BT$18 - BT$19)*-BT$20*EXP(-BT$20*BS12)</f>
        <v>-0.11442546564997291</v>
      </c>
      <c r="CA12" s="11">
        <f t="shared" si="25"/>
        <v>0.35772289862516587</v>
      </c>
    </row>
    <row r="13" spans="1:79" x14ac:dyDescent="0.2">
      <c r="A13" s="10">
        <v>50.083333333313931</v>
      </c>
      <c r="B13" s="4">
        <v>4.4254473636899744E-2</v>
      </c>
      <c r="C13" s="4">
        <v>4.7715723321871435</v>
      </c>
      <c r="D13" s="4">
        <f t="shared" si="0"/>
        <v>-26.939272859475761</v>
      </c>
      <c r="E13" s="4">
        <v>1.57</v>
      </c>
      <c r="F13" s="4">
        <f>(B$18-B$19)*EXP(-B$20*A13) + B$19</f>
        <v>-27.357001504410249</v>
      </c>
      <c r="G13" s="4">
        <f t="shared" si="1"/>
        <v>0.17449722079880384</v>
      </c>
      <c r="H13" s="4">
        <f xml:space="preserve"> (B$18 - B$19)*-B$20*EXP(-B$20*A13)</f>
        <v>-1.8598644128239982E-2</v>
      </c>
      <c r="I13" s="4">
        <f t="shared" si="2"/>
        <v>3.0800302377977044E-2</v>
      </c>
      <c r="J13" s="26"/>
      <c r="K13" s="4">
        <v>50.083333333313931</v>
      </c>
      <c r="L13" s="4">
        <v>0.13629488839400095</v>
      </c>
      <c r="M13" s="4">
        <v>5.3205345083964817</v>
      </c>
      <c r="N13" s="4">
        <f t="shared" si="3"/>
        <v>-25.783702982075717</v>
      </c>
      <c r="O13" s="4">
        <v>1.7666666666666666</v>
      </c>
      <c r="P13" s="4">
        <f t="shared" si="4"/>
        <v>-26.338044031618914</v>
      </c>
      <c r="Q13" s="4">
        <f t="shared" si="5"/>
        <v>0.30729399920865325</v>
      </c>
      <c r="R13" s="4">
        <f t="shared" si="6"/>
        <v>-6.22784161175994E-3</v>
      </c>
      <c r="S13" s="11">
        <f t="shared" si="7"/>
        <v>9.165502749382555E-3</v>
      </c>
      <c r="U13" s="10">
        <v>50.083333333313931</v>
      </c>
      <c r="V13" s="4">
        <v>2.9462070085690719</v>
      </c>
      <c r="W13" s="4">
        <v>13.359199095325275</v>
      </c>
      <c r="X13" s="4">
        <f t="shared" si="8"/>
        <v>-19.561105412683151</v>
      </c>
      <c r="Y13" s="4">
        <v>1.4033333333333333</v>
      </c>
      <c r="Z13" s="4">
        <f>(V$18-V$19)*EXP(-V$20*U13) + V$19</f>
        <v>-19.915772080135127</v>
      </c>
      <c r="AA13" s="4">
        <f t="shared" si="9"/>
        <v>0.12578844500149072</v>
      </c>
      <c r="AB13" s="4">
        <f xml:space="preserve"> (V$18 - V$19)*-V$20*EXP(-V$20*U13)</f>
        <v>-8.2726446326488803E-3</v>
      </c>
      <c r="AC13" s="4">
        <f t="shared" si="10"/>
        <v>1.532699005573902E-2</v>
      </c>
      <c r="AD13" s="3"/>
      <c r="AE13" s="4">
        <v>50.016666666604578</v>
      </c>
      <c r="AF13" s="4">
        <v>2.9848061951173275</v>
      </c>
      <c r="AG13" s="4">
        <v>12.78822059256561</v>
      </c>
      <c r="AH13" s="4">
        <f t="shared" si="11"/>
        <v>-19.915742279120643</v>
      </c>
      <c r="AI13" s="4">
        <v>1.3833333333333333</v>
      </c>
      <c r="AJ13" s="4">
        <f>(AF$18-AF$19)*EXP(-AF$20*AE13) + AF$19</f>
        <v>-20.278172076935299</v>
      </c>
      <c r="AK13" s="4">
        <f t="shared" si="12"/>
        <v>0.13135535834397227</v>
      </c>
      <c r="AL13" s="4">
        <f xml:space="preserve"> (AF$18 - AF$19)*-AF$20*EXP(-AF$20*AE13)</f>
        <v>-1.2340144438992265E-2</v>
      </c>
      <c r="AM13" s="11">
        <f t="shared" si="13"/>
        <v>2.3193524487744498E-2</v>
      </c>
      <c r="AO13" s="10">
        <v>52.5</v>
      </c>
      <c r="AP13" s="4">
        <v>4.3686228414586656</v>
      </c>
      <c r="AQ13" s="4">
        <v>15.242947713407878</v>
      </c>
      <c r="AR13" s="4">
        <f t="shared" si="14"/>
        <v>-18.229222801604099</v>
      </c>
      <c r="AS13" s="4">
        <v>0.72333333333333316</v>
      </c>
      <c r="AT13" s="4">
        <f>(AP$18-AP$19)*EXP(-AP$20*AO13) + AP$19</f>
        <v>-18.183116053518656</v>
      </c>
      <c r="AU13" s="4">
        <f t="shared" si="15"/>
        <v>2.1258322190144522E-3</v>
      </c>
      <c r="AV13" s="4">
        <f xml:space="preserve"> (AP$18 - AP$19)*-AP$20*EXP(-AP$20*AO13)</f>
        <v>-3.3362022646159076E-2</v>
      </c>
      <c r="AW13" s="4">
        <f t="shared" si="16"/>
        <v>0.11991879107835986</v>
      </c>
      <c r="AX13" s="3"/>
      <c r="AY13" s="4">
        <v>52.450000000011642</v>
      </c>
      <c r="AZ13" s="4">
        <v>4.5779672460457181</v>
      </c>
      <c r="BA13" s="4">
        <v>14.785409266093968</v>
      </c>
      <c r="BB13" s="4">
        <f t="shared" si="17"/>
        <v>-19.153286400661123</v>
      </c>
      <c r="BC13" s="4">
        <v>0.75333333333333319</v>
      </c>
      <c r="BD13" s="4">
        <f>(AZ$18-AZ$19)*EXP(-AZ$20*AY13) + AZ$19</f>
        <v>-19.129051633423447</v>
      </c>
      <c r="BE13" s="4">
        <f t="shared" si="18"/>
        <v>5.8732394306433035E-4</v>
      </c>
      <c r="BF13" s="4">
        <f xml:space="preserve"> (AZ$18 - AZ$19)*-AZ$20*EXP(-AZ$20*AY13)</f>
        <v>-4.4566559377104326E-2</v>
      </c>
      <c r="BG13" s="11">
        <f t="shared" si="19"/>
        <v>0.15381378900062559</v>
      </c>
      <c r="BI13" s="10">
        <v>52.266666666779201</v>
      </c>
      <c r="BJ13" s="4">
        <v>7.5275081574836413</v>
      </c>
      <c r="BK13" s="4">
        <v>18.198826131827946</v>
      </c>
      <c r="BL13" s="4">
        <f t="shared" si="20"/>
        <v>-14.236697582107906</v>
      </c>
      <c r="BM13" s="4">
        <v>0.70333333333333348</v>
      </c>
      <c r="BN13" s="4">
        <f>(BJ$18-BJ$19)*EXP(-BJ$20*BI13) + BJ$19</f>
        <v>-14.083988288089927</v>
      </c>
      <c r="BO13" s="4">
        <f t="shared" si="21"/>
        <v>2.3320128479469709E-2</v>
      </c>
      <c r="BP13" s="4">
        <f xml:space="preserve"> (BJ$18 - BJ$19)*-BJ$20*EXP(-BJ$20*BI13)</f>
        <v>-1.4882842203564966E-2</v>
      </c>
      <c r="BQ13" s="4">
        <f t="shared" si="22"/>
        <v>5.5017141795169061E-2</v>
      </c>
      <c r="BR13" s="3"/>
      <c r="BS13" s="4">
        <v>52.233333333337214</v>
      </c>
      <c r="BT13" s="4">
        <v>6.7772565341080755</v>
      </c>
      <c r="BU13" s="4">
        <v>16.975940468332301</v>
      </c>
      <c r="BV13" s="4">
        <f t="shared" si="23"/>
        <v>-15.988464945710374</v>
      </c>
      <c r="BW13" s="4">
        <v>0.79833333333333323</v>
      </c>
      <c r="BX13" s="4">
        <f>(BT$18-BT$19)*EXP(-BT$20*BS13) + BT$19</f>
        <v>-15.906545482433488</v>
      </c>
      <c r="BY13" s="4">
        <f t="shared" si="24"/>
        <v>6.710798463573117E-3</v>
      </c>
      <c r="BZ13" s="4">
        <f xml:space="preserve"> (BT$18 - BT$19)*-BT$20*EXP(-BT$20*BS13)</f>
        <v>-3.3867168635767567E-2</v>
      </c>
      <c r="CA13" s="11">
        <f t="shared" si="25"/>
        <v>0.11029808574487977</v>
      </c>
    </row>
    <row r="14" spans="1:79" x14ac:dyDescent="0.2">
      <c r="A14" s="10">
        <v>72</v>
      </c>
      <c r="B14" s="4">
        <v>8.6928430358195932E-2</v>
      </c>
      <c r="C14" s="4">
        <v>4.7094881571056044</v>
      </c>
      <c r="D14" s="4">
        <f t="shared" si="0"/>
        <v>-26.927640990295235</v>
      </c>
      <c r="E14" s="4">
        <v>1.5533333333333332</v>
      </c>
      <c r="F14" s="4">
        <f>(B$18-B$19)*EXP(-B$20*A14) + B$19</f>
        <v>-27.521778487594915</v>
      </c>
      <c r="G14" s="4">
        <f t="shared" si="1"/>
        <v>0.35299936569752782</v>
      </c>
      <c r="H14" s="4">
        <f xml:space="preserve"> (B$18 - B$19)*-B$20*EXP(-B$20*A14)</f>
        <v>-2.0617311333616718E-3</v>
      </c>
      <c r="I14" s="4">
        <f t="shared" si="2"/>
        <v>3.450966274725545E-3</v>
      </c>
      <c r="J14" s="26"/>
      <c r="K14" s="4">
        <v>72</v>
      </c>
      <c r="L14" s="4">
        <v>0.10977183890402867</v>
      </c>
      <c r="M14" s="4">
        <v>5.419701267392238</v>
      </c>
      <c r="N14" s="4">
        <f t="shared" si="3"/>
        <v>-25.760642652067816</v>
      </c>
      <c r="O14" s="4">
        <v>1.6866666666666665</v>
      </c>
      <c r="P14" s="4">
        <f t="shared" si="4"/>
        <v>-26.384092497522303</v>
      </c>
      <c r="Q14" s="4">
        <f t="shared" si="5"/>
        <v>0.38868970979722456</v>
      </c>
      <c r="R14" s="4">
        <f t="shared" si="6"/>
        <v>-3.8625355752271103E-4</v>
      </c>
      <c r="S14" s="11">
        <f t="shared" si="7"/>
        <v>5.954106222682108E-4</v>
      </c>
      <c r="U14" s="10">
        <v>72</v>
      </c>
      <c r="V14" s="4">
        <v>1.713403814398293</v>
      </c>
      <c r="W14" s="4">
        <v>15.470947298530763</v>
      </c>
      <c r="X14" s="4">
        <f t="shared" si="8"/>
        <v>-19.738034505251186</v>
      </c>
      <c r="Y14" s="4">
        <v>1.27</v>
      </c>
      <c r="Z14" s="4">
        <f>(V$18-V$19)*EXP(-V$20*U14) + V$19</f>
        <v>-19.982809437352376</v>
      </c>
      <c r="AA14" s="4">
        <f t="shared" si="9"/>
        <v>5.9914767385142419E-2</v>
      </c>
      <c r="AB14" s="4">
        <f xml:space="preserve"> (V$18 - V$19)*-V$20*EXP(-V$20*U14)</f>
        <v>-6.9448051856499751E-4</v>
      </c>
      <c r="AC14" s="4">
        <f t="shared" si="10"/>
        <v>1.4217711403692863E-3</v>
      </c>
      <c r="AD14" s="3"/>
      <c r="AE14" s="4">
        <v>71.933333333290648</v>
      </c>
      <c r="AF14" s="4">
        <v>1.7960846055458044</v>
      </c>
      <c r="AG14" s="4">
        <v>14.850805219109983</v>
      </c>
      <c r="AH14" s="4">
        <f t="shared" si="11"/>
        <v>-20.073171555419975</v>
      </c>
      <c r="AI14" s="4">
        <v>1.26</v>
      </c>
      <c r="AJ14" s="4">
        <f>(AF$18-AF$19)*EXP(-AF$20*AE14) + AF$19</f>
        <v>-20.384889548882683</v>
      </c>
      <c r="AK14" s="4">
        <f t="shared" si="12"/>
        <v>9.716810744841653E-2</v>
      </c>
      <c r="AL14" s="4">
        <f xml:space="preserve"> (AF$18 - AF$19)*-AF$20*EXP(-AF$20*AE14)</f>
        <v>-1.2706100335336901E-3</v>
      </c>
      <c r="AM14" s="11">
        <f t="shared" si="13"/>
        <v>2.621893719990154E-3</v>
      </c>
      <c r="AO14" s="10">
        <v>74.216666666558012</v>
      </c>
      <c r="AP14" s="4">
        <v>3.3299021854086428</v>
      </c>
      <c r="AQ14" s="4">
        <v>16.792626562945038</v>
      </c>
      <c r="AR14" s="4">
        <f t="shared" si="14"/>
        <v>-18.493104032885544</v>
      </c>
      <c r="AS14" s="4">
        <v>0.66166666666666663</v>
      </c>
      <c r="AT14" s="4">
        <f>(AP$18-AP$19)*EXP(-AP$20*AO14) + AP$19</f>
        <v>-18.555011771028436</v>
      </c>
      <c r="AU14" s="4">
        <f t="shared" si="15"/>
        <v>3.832568041968922E-3</v>
      </c>
      <c r="AV14" s="4">
        <f xml:space="preserve"> (AP$18 - AP$19)*-AP$20*EXP(-AP$20*AO14)</f>
        <v>-7.2703934753852069E-3</v>
      </c>
      <c r="AW14" s="4">
        <f t="shared" si="16"/>
        <v>2.8568800558188723E-2</v>
      </c>
      <c r="AX14" s="3"/>
      <c r="AY14" s="4">
        <v>74.166666666569654</v>
      </c>
      <c r="AZ14" s="4">
        <v>3.4241405065015051</v>
      </c>
      <c r="BA14" s="4">
        <v>16.264934397131778</v>
      </c>
      <c r="BB14" s="4">
        <f t="shared" si="17"/>
        <v>-19.567350574686429</v>
      </c>
      <c r="BC14" s="4">
        <v>0.64333333333333342</v>
      </c>
      <c r="BD14" s="4">
        <f>(AZ$18-AZ$19)*EXP(-AZ$20*AY14) + AZ$19</f>
        <v>-19.653497079569537</v>
      </c>
      <c r="BE14" s="4">
        <f t="shared" si="18"/>
        <v>7.421220303575205E-3</v>
      </c>
      <c r="BF14" s="4">
        <f xml:space="preserve"> (AZ$18 - AZ$19)*-AZ$20*EXP(-AZ$20*AY14)</f>
        <v>-1.1187484767480792E-2</v>
      </c>
      <c r="BG14" s="11">
        <f t="shared" si="19"/>
        <v>4.5213669008471589E-2</v>
      </c>
      <c r="BI14" s="10">
        <v>73.983333333337214</v>
      </c>
      <c r="BJ14" s="4">
        <v>5.9676614396669567</v>
      </c>
      <c r="BK14" s="4">
        <v>20.548602543479031</v>
      </c>
      <c r="BL14" s="4">
        <f t="shared" si="20"/>
        <v>-14.62165609409905</v>
      </c>
      <c r="BM14" s="4">
        <v>0.68</v>
      </c>
      <c r="BN14" s="4">
        <f>(BJ$18-BJ$19)*EXP(-BJ$20*BI14) + BJ$19</f>
        <v>-14.233119949241269</v>
      </c>
      <c r="BO14" s="4">
        <f t="shared" si="21"/>
        <v>0.15096033586094665</v>
      </c>
      <c r="BP14" s="4">
        <f xml:space="preserve"> (BJ$18 - BJ$19)*-BJ$20*EXP(-BJ$20*BI14)</f>
        <v>-2.4259636540313726E-3</v>
      </c>
      <c r="BQ14" s="4">
        <f t="shared" si="22"/>
        <v>9.2757433830611309E-3</v>
      </c>
      <c r="BR14" s="3"/>
      <c r="BS14" s="4">
        <v>73.949999999895226</v>
      </c>
      <c r="BT14" s="4">
        <v>4.9614895538476453</v>
      </c>
      <c r="BU14" s="4">
        <v>19.051025890460338</v>
      </c>
      <c r="BV14" s="4">
        <f t="shared" si="23"/>
        <v>-16.766689214906787</v>
      </c>
      <c r="BW14" s="4">
        <v>0.74166666666666659</v>
      </c>
      <c r="BX14" s="4">
        <f>(BT$18-BT$19)*EXP(-BT$20*BS14) + BT$19</f>
        <v>-16.29829951510326</v>
      </c>
      <c r="BY14" s="4">
        <f t="shared" si="24"/>
        <v>0.21938891088203841</v>
      </c>
      <c r="BZ14" s="4">
        <f xml:space="preserve"> (BT$18 - BT$19)*-BT$20*EXP(-BT$20*BS14)</f>
        <v>-8.1323617288594253E-3</v>
      </c>
      <c r="CA14" s="11">
        <f t="shared" si="25"/>
        <v>2.8508953476451021E-2</v>
      </c>
    </row>
    <row r="15" spans="1:79" x14ac:dyDescent="0.2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3"/>
      <c r="U15" s="1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13"/>
      <c r="AO15" s="12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13"/>
      <c r="BI15" s="12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13"/>
    </row>
    <row r="16" spans="1:79" x14ac:dyDescent="0.2">
      <c r="A16" s="14" t="s">
        <v>8</v>
      </c>
      <c r="B16" s="5" t="s">
        <v>23</v>
      </c>
      <c r="C16" s="5"/>
      <c r="D16" s="37"/>
      <c r="E16" s="34"/>
      <c r="F16" s="34"/>
      <c r="G16" s="3"/>
      <c r="H16" s="3"/>
      <c r="I16" s="3"/>
      <c r="J16" s="3"/>
      <c r="K16" s="5" t="s">
        <v>8</v>
      </c>
      <c r="L16" s="5" t="s">
        <v>23</v>
      </c>
      <c r="M16" s="5"/>
      <c r="N16" s="37"/>
      <c r="O16" s="34"/>
      <c r="P16" s="3"/>
      <c r="Q16" s="3"/>
      <c r="R16" s="3"/>
      <c r="S16" s="13"/>
      <c r="U16" s="14" t="s">
        <v>8</v>
      </c>
      <c r="V16" s="5" t="s">
        <v>23</v>
      </c>
      <c r="W16" s="5"/>
      <c r="X16" s="37"/>
      <c r="Y16" s="34"/>
      <c r="Z16" s="3"/>
      <c r="AA16" s="3"/>
      <c r="AB16" s="3"/>
      <c r="AC16" s="3"/>
      <c r="AD16" s="3"/>
      <c r="AE16" s="5" t="s">
        <v>8</v>
      </c>
      <c r="AF16" s="5" t="s">
        <v>23</v>
      </c>
      <c r="AG16" s="5"/>
      <c r="AH16" s="37"/>
      <c r="AI16" s="34"/>
      <c r="AJ16" s="34"/>
      <c r="AK16" s="3"/>
      <c r="AL16" s="3"/>
      <c r="AM16" s="13"/>
      <c r="AO16" s="14" t="s">
        <v>8</v>
      </c>
      <c r="AP16" s="5" t="s">
        <v>23</v>
      </c>
      <c r="AQ16" s="5"/>
      <c r="AR16" s="37"/>
      <c r="AS16" s="34"/>
      <c r="AT16" s="3"/>
      <c r="AU16" s="3"/>
      <c r="AV16" s="3"/>
      <c r="AW16" s="3"/>
      <c r="AX16" s="3"/>
      <c r="AY16" s="5" t="s">
        <v>8</v>
      </c>
      <c r="AZ16" s="5" t="s">
        <v>23</v>
      </c>
      <c r="BA16" s="5"/>
      <c r="BB16" s="37"/>
      <c r="BC16" s="34"/>
      <c r="BD16" s="3"/>
      <c r="BE16" s="3"/>
      <c r="BF16" s="3"/>
      <c r="BG16" s="13"/>
      <c r="BI16" s="14" t="s">
        <v>8</v>
      </c>
      <c r="BJ16" s="5" t="s">
        <v>23</v>
      </c>
      <c r="BK16" s="5"/>
      <c r="BL16" s="37"/>
      <c r="BM16" s="34"/>
      <c r="BN16" s="3"/>
      <c r="BO16" s="3"/>
      <c r="BP16" s="3"/>
      <c r="BQ16" s="3"/>
      <c r="BR16" s="3"/>
      <c r="BS16" s="5" t="s">
        <v>8</v>
      </c>
      <c r="BT16" s="5" t="s">
        <v>23</v>
      </c>
      <c r="BU16" s="5"/>
      <c r="BV16" s="37"/>
      <c r="BW16" s="34"/>
      <c r="BX16" s="3"/>
      <c r="BY16" s="3"/>
      <c r="BZ16" s="3"/>
      <c r="CA16" s="13"/>
    </row>
    <row r="17" spans="1:79" x14ac:dyDescent="0.2">
      <c r="A17" s="15" t="s">
        <v>7</v>
      </c>
      <c r="B17" s="25">
        <f>SUM(G5:G14)</f>
        <v>3.6309646328565268</v>
      </c>
      <c r="C17" s="6"/>
      <c r="D17" s="38"/>
      <c r="E17" s="34"/>
      <c r="F17" s="34"/>
      <c r="G17" s="3"/>
      <c r="H17" s="3"/>
      <c r="I17" s="3"/>
      <c r="J17" s="3"/>
      <c r="K17" s="6" t="s">
        <v>7</v>
      </c>
      <c r="L17" s="25">
        <f>SUM(Q5:Q14)</f>
        <v>13.412430160059618</v>
      </c>
      <c r="M17" s="6"/>
      <c r="N17" s="38"/>
      <c r="O17" s="3"/>
      <c r="P17" s="3"/>
      <c r="Q17" s="3"/>
      <c r="R17" s="3"/>
      <c r="S17" s="13"/>
      <c r="U17" s="15" t="s">
        <v>7</v>
      </c>
      <c r="V17" s="25">
        <f>SUM(AA5:AA14)</f>
        <v>3.3609512512689506</v>
      </c>
      <c r="W17" s="6"/>
      <c r="X17" s="38"/>
      <c r="Y17" s="3"/>
      <c r="Z17" s="3"/>
      <c r="AA17" s="3"/>
      <c r="AB17" s="3"/>
      <c r="AC17" s="3"/>
      <c r="AD17" s="3"/>
      <c r="AE17" s="6" t="s">
        <v>7</v>
      </c>
      <c r="AF17" s="25">
        <f>SUM(AK5:AK14)</f>
        <v>3.1084351406739357</v>
      </c>
      <c r="AG17" s="6"/>
      <c r="AH17" s="38"/>
      <c r="AI17" s="3"/>
      <c r="AJ17" s="3"/>
      <c r="AK17" s="3"/>
      <c r="AL17" s="3"/>
      <c r="AM17" s="13"/>
      <c r="AO17" s="15" t="s">
        <v>7</v>
      </c>
      <c r="AP17" s="25">
        <f>SUM(AU5:AU14)</f>
        <v>0.40241448478034775</v>
      </c>
      <c r="AQ17" s="6"/>
      <c r="AR17" s="38"/>
      <c r="AS17" s="3"/>
      <c r="AT17" s="3"/>
      <c r="AU17" s="3"/>
      <c r="AV17" s="3"/>
      <c r="AW17" s="3"/>
      <c r="AX17" s="3"/>
      <c r="AY17" s="6" t="s">
        <v>7</v>
      </c>
      <c r="AZ17" s="25">
        <f>SUM(BE5:BE14)</f>
        <v>0.68658509232561382</v>
      </c>
      <c r="BA17" s="6"/>
      <c r="BB17" s="38"/>
      <c r="BC17" s="3"/>
      <c r="BD17" s="3"/>
      <c r="BE17" s="3"/>
      <c r="BF17" s="3"/>
      <c r="BG17" s="13"/>
      <c r="BI17" s="15" t="s">
        <v>7</v>
      </c>
      <c r="BJ17" s="25">
        <f>SUM(BO5:BO14)</f>
        <v>0.94823753483788753</v>
      </c>
      <c r="BK17" s="6"/>
      <c r="BL17" s="38"/>
      <c r="BM17" s="3"/>
      <c r="BN17" s="3"/>
      <c r="BO17" s="3"/>
      <c r="BP17" s="3"/>
      <c r="BQ17" s="3"/>
      <c r="BR17" s="3"/>
      <c r="BS17" s="6" t="s">
        <v>7</v>
      </c>
      <c r="BT17" s="25">
        <f>SUM(BY5:BY14)</f>
        <v>1.3241967588692096</v>
      </c>
      <c r="BU17" s="6"/>
      <c r="BV17" s="38"/>
      <c r="BW17" s="3"/>
      <c r="BX17" s="3"/>
      <c r="BY17" s="3"/>
      <c r="BZ17" s="3"/>
      <c r="CA17" s="13"/>
    </row>
    <row r="18" spans="1:79" x14ac:dyDescent="0.2">
      <c r="A18" s="16" t="s">
        <v>25</v>
      </c>
      <c r="B18" s="7">
        <v>0.69551229554512806</v>
      </c>
      <c r="C18" s="8"/>
      <c r="D18" s="39"/>
      <c r="E18" s="34"/>
      <c r="F18" s="34"/>
      <c r="G18" s="3"/>
      <c r="H18" s="3"/>
      <c r="I18" s="3"/>
      <c r="J18" s="3"/>
      <c r="K18" s="8" t="s">
        <v>25</v>
      </c>
      <c r="L18" s="7">
        <v>1.8152631843513245</v>
      </c>
      <c r="M18" s="8"/>
      <c r="N18" s="39"/>
      <c r="O18" s="3"/>
      <c r="P18" s="3"/>
      <c r="Q18" s="3"/>
      <c r="R18" s="3"/>
      <c r="S18" s="13"/>
      <c r="U18" s="16" t="s">
        <v>25</v>
      </c>
      <c r="V18" s="7">
        <v>1.0587875596561749</v>
      </c>
      <c r="W18" s="8"/>
      <c r="X18" s="39"/>
      <c r="Y18" s="3"/>
      <c r="Z18" s="3"/>
      <c r="AA18" s="3"/>
      <c r="AB18" s="3"/>
      <c r="AC18" s="3"/>
      <c r="AD18" s="3"/>
      <c r="AE18" s="8" t="s">
        <v>25</v>
      </c>
      <c r="AF18" s="7">
        <v>0.91322282303678437</v>
      </c>
      <c r="AG18" s="8"/>
      <c r="AH18" s="39"/>
      <c r="AI18" s="3"/>
      <c r="AJ18" s="3"/>
      <c r="AK18" s="3"/>
      <c r="AL18" s="3"/>
      <c r="AM18" s="13"/>
      <c r="AO18" s="16" t="s">
        <v>25</v>
      </c>
      <c r="AP18" s="7">
        <v>0.25684296304176768</v>
      </c>
      <c r="AQ18" s="8"/>
      <c r="AR18" s="39"/>
      <c r="AS18" s="3"/>
      <c r="AT18" s="3"/>
      <c r="AU18" s="3"/>
      <c r="AV18" s="3"/>
      <c r="AW18" s="3"/>
      <c r="AX18" s="3"/>
      <c r="AY18" s="8" t="s">
        <v>25</v>
      </c>
      <c r="AZ18" s="7">
        <v>-0.10410427630247612</v>
      </c>
      <c r="BA18" s="8"/>
      <c r="BB18" s="39"/>
      <c r="BC18" s="3"/>
      <c r="BD18" s="3"/>
      <c r="BE18" s="3"/>
      <c r="BF18" s="3"/>
      <c r="BG18" s="13"/>
      <c r="BI18" s="16" t="s">
        <v>25</v>
      </c>
      <c r="BJ18" s="7">
        <v>-0.23755153029576287</v>
      </c>
      <c r="BK18" s="8"/>
      <c r="BL18" s="39"/>
      <c r="BM18" s="3"/>
      <c r="BN18" s="3"/>
      <c r="BO18" s="3"/>
      <c r="BP18" s="3"/>
      <c r="BQ18" s="3"/>
      <c r="BR18" s="3"/>
      <c r="BS18" s="8" t="s">
        <v>25</v>
      </c>
      <c r="BT18" s="7">
        <v>-0.48335344839411787</v>
      </c>
      <c r="BU18" s="8"/>
      <c r="BV18" s="39"/>
      <c r="BW18" s="3"/>
      <c r="BX18" s="3"/>
      <c r="BY18" s="3"/>
      <c r="BZ18" s="3"/>
      <c r="CA18" s="13"/>
    </row>
    <row r="19" spans="1:79" x14ac:dyDescent="0.2">
      <c r="A19" s="16" t="s">
        <v>24</v>
      </c>
      <c r="B19" s="7">
        <v>-27.542321973334875</v>
      </c>
      <c r="C19" s="8"/>
      <c r="D19" s="39"/>
      <c r="E19" s="34"/>
      <c r="F19" s="34"/>
      <c r="G19" s="3"/>
      <c r="H19" s="3"/>
      <c r="I19" s="3"/>
      <c r="J19" s="3"/>
      <c r="K19" s="8" t="s">
        <v>24</v>
      </c>
      <c r="L19" s="7">
        <v>-26.387137283222444</v>
      </c>
      <c r="M19" s="8"/>
      <c r="N19" s="39"/>
      <c r="O19" s="3"/>
      <c r="P19" s="3"/>
      <c r="Q19" s="3"/>
      <c r="R19" s="3"/>
      <c r="S19" s="13"/>
      <c r="U19" s="16" t="s">
        <v>24</v>
      </c>
      <c r="V19" s="7">
        <v>-19.988952896098134</v>
      </c>
      <c r="W19" s="8"/>
      <c r="X19" s="39"/>
      <c r="Y19" s="3"/>
      <c r="Z19" s="3"/>
      <c r="AA19" s="3"/>
      <c r="AB19" s="3"/>
      <c r="AC19" s="3"/>
      <c r="AD19" s="3"/>
      <c r="AE19" s="8" t="s">
        <v>24</v>
      </c>
      <c r="AF19" s="7">
        <v>-20.397139051494356</v>
      </c>
      <c r="AG19" s="8"/>
      <c r="AH19" s="39"/>
      <c r="AI19" s="3"/>
      <c r="AJ19" s="3"/>
      <c r="AK19" s="3"/>
      <c r="AL19" s="3"/>
      <c r="AM19" s="13"/>
      <c r="AO19" s="16" t="s">
        <v>24</v>
      </c>
      <c r="AP19" s="7">
        <v>-18.658639956927058</v>
      </c>
      <c r="AQ19" s="8"/>
      <c r="AR19" s="39"/>
      <c r="AS19" s="3"/>
      <c r="AT19" s="3"/>
      <c r="AU19" s="3"/>
      <c r="AV19" s="3"/>
      <c r="AW19" s="3"/>
      <c r="AX19" s="3"/>
      <c r="AY19" s="8" t="s">
        <v>24</v>
      </c>
      <c r="AZ19" s="7">
        <v>-19.829272636823678</v>
      </c>
      <c r="BA19" s="8"/>
      <c r="BB19" s="39"/>
      <c r="BC19" s="3"/>
      <c r="BD19" s="3"/>
      <c r="BE19" s="3"/>
      <c r="BF19" s="3"/>
      <c r="BG19" s="13"/>
      <c r="BI19" s="16" t="s">
        <v>24</v>
      </c>
      <c r="BJ19" s="7">
        <v>-14.262163179307281</v>
      </c>
      <c r="BK19" s="8"/>
      <c r="BL19" s="39"/>
      <c r="BM19" s="3"/>
      <c r="BN19" s="3"/>
      <c r="BO19" s="3"/>
      <c r="BP19" s="3"/>
      <c r="BQ19" s="3"/>
      <c r="BR19" s="3"/>
      <c r="BS19" s="8" t="s">
        <v>24</v>
      </c>
      <c r="BT19" s="7">
        <v>-16.42209626686963</v>
      </c>
      <c r="BU19" s="8"/>
      <c r="BV19" s="39"/>
      <c r="BW19" s="3"/>
      <c r="BX19" s="3"/>
      <c r="BY19" s="3"/>
      <c r="BZ19" s="3"/>
      <c r="CA19" s="13"/>
    </row>
    <row r="20" spans="1:79" ht="17" thickBot="1" x14ac:dyDescent="0.25">
      <c r="A20" s="17" t="s">
        <v>21</v>
      </c>
      <c r="B20" s="18">
        <v>0.10035936254728821</v>
      </c>
      <c r="C20" s="19"/>
      <c r="D20" s="39"/>
      <c r="E20" s="35"/>
      <c r="F20" s="35"/>
      <c r="G20" s="9"/>
      <c r="H20" s="9"/>
      <c r="I20" s="9"/>
      <c r="J20" s="9"/>
      <c r="K20" s="19" t="s">
        <v>21</v>
      </c>
      <c r="L20" s="18">
        <v>0.12685738687783746</v>
      </c>
      <c r="M20" s="19"/>
      <c r="N20" s="40"/>
      <c r="O20" s="9"/>
      <c r="P20" s="9"/>
      <c r="Q20" s="9"/>
      <c r="R20" s="9"/>
      <c r="S20" s="20"/>
      <c r="U20" s="17" t="s">
        <v>21</v>
      </c>
      <c r="V20" s="18">
        <v>0.11304389714417623</v>
      </c>
      <c r="W20" s="19"/>
      <c r="X20" s="40"/>
      <c r="Y20" s="9"/>
      <c r="Z20" s="9"/>
      <c r="AA20" s="9"/>
      <c r="AB20" s="9"/>
      <c r="AC20" s="9"/>
      <c r="AD20" s="9"/>
      <c r="AE20" s="19" t="s">
        <v>21</v>
      </c>
      <c r="AF20" s="18">
        <v>0.10372747970376037</v>
      </c>
      <c r="AG20" s="19"/>
      <c r="AH20" s="40"/>
      <c r="AI20" s="9"/>
      <c r="AJ20" s="9"/>
      <c r="AK20" s="9"/>
      <c r="AL20" s="9"/>
      <c r="AM20" s="20"/>
      <c r="AO20" s="17" t="s">
        <v>21</v>
      </c>
      <c r="AP20" s="18">
        <v>7.0158455562446015E-2</v>
      </c>
      <c r="AQ20" s="19"/>
      <c r="AR20" s="40"/>
      <c r="AS20" s="9"/>
      <c r="AT20" s="9"/>
      <c r="AU20" s="9"/>
      <c r="AV20" s="9"/>
      <c r="AW20" s="9"/>
      <c r="AX20" s="9"/>
      <c r="AY20" s="19" t="s">
        <v>21</v>
      </c>
      <c r="AZ20" s="18">
        <v>6.3646419002988674E-2</v>
      </c>
      <c r="BA20" s="19"/>
      <c r="BB20" s="40"/>
      <c r="BC20" s="9"/>
      <c r="BD20" s="9"/>
      <c r="BE20" s="9"/>
      <c r="BF20" s="9"/>
      <c r="BG20" s="20"/>
      <c r="BI20" s="17" t="s">
        <v>21</v>
      </c>
      <c r="BJ20" s="18">
        <v>8.3529402498186203E-2</v>
      </c>
      <c r="BK20" s="19"/>
      <c r="BL20" s="40"/>
      <c r="BM20" s="9"/>
      <c r="BN20" s="9"/>
      <c r="BO20" s="9"/>
      <c r="BP20" s="9"/>
      <c r="BQ20" s="9"/>
      <c r="BR20" s="9"/>
      <c r="BS20" s="19" t="s">
        <v>21</v>
      </c>
      <c r="BT20" s="18">
        <v>6.5691236747526457E-2</v>
      </c>
      <c r="BU20" s="19"/>
      <c r="BV20" s="40"/>
      <c r="BW20" s="9"/>
      <c r="BX20" s="9"/>
      <c r="BY20" s="9"/>
      <c r="BZ20" s="9"/>
      <c r="CA20" s="20"/>
    </row>
    <row r="21" spans="1:79" ht="17" thickBot="1" x14ac:dyDescent="0.25">
      <c r="D21" s="36"/>
    </row>
    <row r="22" spans="1:79" x14ac:dyDescent="0.2">
      <c r="A22" s="31" t="s">
        <v>13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3"/>
      <c r="U22" s="31" t="s">
        <v>14</v>
      </c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3"/>
      <c r="AO22" s="31" t="s">
        <v>15</v>
      </c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3"/>
      <c r="BI22" s="31" t="s">
        <v>16</v>
      </c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3"/>
    </row>
    <row r="23" spans="1:79" x14ac:dyDescent="0.2">
      <c r="A23" s="28" t="s">
        <v>3</v>
      </c>
      <c r="B23" s="29"/>
      <c r="C23" s="29"/>
      <c r="D23" s="29"/>
      <c r="E23" s="29"/>
      <c r="F23" s="29"/>
      <c r="G23" s="29"/>
      <c r="H23" s="29"/>
      <c r="I23" s="29"/>
      <c r="J23" s="3"/>
      <c r="K23" s="29" t="s">
        <v>9</v>
      </c>
      <c r="L23" s="29"/>
      <c r="M23" s="29"/>
      <c r="N23" s="29"/>
      <c r="O23" s="29"/>
      <c r="P23" s="29"/>
      <c r="Q23" s="29"/>
      <c r="R23" s="29"/>
      <c r="S23" s="30"/>
      <c r="U23" s="28" t="s">
        <v>3</v>
      </c>
      <c r="V23" s="29"/>
      <c r="W23" s="29"/>
      <c r="X23" s="29"/>
      <c r="Y23" s="29"/>
      <c r="Z23" s="29"/>
      <c r="AA23" s="29"/>
      <c r="AB23" s="29"/>
      <c r="AC23" s="29"/>
      <c r="AD23" s="3"/>
      <c r="AE23" s="29" t="s">
        <v>9</v>
      </c>
      <c r="AF23" s="29"/>
      <c r="AG23" s="29"/>
      <c r="AH23" s="29"/>
      <c r="AI23" s="29"/>
      <c r="AJ23" s="29"/>
      <c r="AK23" s="29"/>
      <c r="AL23" s="29"/>
      <c r="AM23" s="30"/>
      <c r="AO23" s="28" t="s">
        <v>3</v>
      </c>
      <c r="AP23" s="29"/>
      <c r="AQ23" s="29"/>
      <c r="AR23" s="29"/>
      <c r="AS23" s="29"/>
      <c r="AT23" s="29"/>
      <c r="AU23" s="29"/>
      <c r="AV23" s="29"/>
      <c r="AW23" s="29"/>
      <c r="AX23" s="3"/>
      <c r="AY23" s="29" t="s">
        <v>9</v>
      </c>
      <c r="AZ23" s="29"/>
      <c r="BA23" s="29"/>
      <c r="BB23" s="29"/>
      <c r="BC23" s="29"/>
      <c r="BD23" s="29"/>
      <c r="BE23" s="29"/>
      <c r="BF23" s="29"/>
      <c r="BG23" s="30"/>
      <c r="BI23" s="28" t="s">
        <v>3</v>
      </c>
      <c r="BJ23" s="29"/>
      <c r="BK23" s="29"/>
      <c r="BL23" s="29"/>
      <c r="BM23" s="29"/>
      <c r="BN23" s="29"/>
      <c r="BO23" s="29"/>
      <c r="BP23" s="29"/>
      <c r="BQ23" s="29"/>
      <c r="BR23" s="3"/>
      <c r="BS23" s="29" t="s">
        <v>9</v>
      </c>
      <c r="BT23" s="29"/>
      <c r="BU23" s="29"/>
      <c r="BV23" s="29"/>
      <c r="BW23" s="29"/>
      <c r="BX23" s="29"/>
      <c r="BY23" s="29"/>
      <c r="BZ23" s="29"/>
      <c r="CA23" s="30"/>
    </row>
    <row r="24" spans="1:79" x14ac:dyDescent="0.2">
      <c r="A24" s="21" t="s">
        <v>2</v>
      </c>
      <c r="B24" s="22" t="s">
        <v>27</v>
      </c>
      <c r="C24" s="22" t="s">
        <v>28</v>
      </c>
      <c r="D24" s="22" t="s">
        <v>26</v>
      </c>
      <c r="E24" s="23" t="s">
        <v>4</v>
      </c>
      <c r="F24" s="22" t="s">
        <v>5</v>
      </c>
      <c r="G24" s="22" t="s">
        <v>6</v>
      </c>
      <c r="H24" s="22" t="s">
        <v>29</v>
      </c>
      <c r="I24" s="22" t="s">
        <v>22</v>
      </c>
      <c r="J24" s="3"/>
      <c r="K24" s="22" t="s">
        <v>2</v>
      </c>
      <c r="L24" s="22" t="s">
        <v>27</v>
      </c>
      <c r="M24" s="22" t="s">
        <v>28</v>
      </c>
      <c r="N24" s="22" t="s">
        <v>26</v>
      </c>
      <c r="O24" s="23" t="s">
        <v>4</v>
      </c>
      <c r="P24" s="22" t="s">
        <v>5</v>
      </c>
      <c r="Q24" s="22" t="s">
        <v>6</v>
      </c>
      <c r="R24" s="22" t="s">
        <v>29</v>
      </c>
      <c r="S24" s="24" t="s">
        <v>22</v>
      </c>
      <c r="U24" s="21" t="s">
        <v>2</v>
      </c>
      <c r="V24" s="22" t="s">
        <v>27</v>
      </c>
      <c r="W24" s="22" t="s">
        <v>28</v>
      </c>
      <c r="X24" s="22" t="s">
        <v>26</v>
      </c>
      <c r="Y24" s="23" t="s">
        <v>4</v>
      </c>
      <c r="Z24" s="22" t="s">
        <v>5</v>
      </c>
      <c r="AA24" s="22" t="s">
        <v>6</v>
      </c>
      <c r="AB24" s="22" t="s">
        <v>29</v>
      </c>
      <c r="AC24" s="22" t="s">
        <v>22</v>
      </c>
      <c r="AD24" s="3"/>
      <c r="AE24" s="22" t="s">
        <v>2</v>
      </c>
      <c r="AF24" s="22" t="s">
        <v>27</v>
      </c>
      <c r="AG24" s="22" t="s">
        <v>28</v>
      </c>
      <c r="AH24" s="22" t="s">
        <v>26</v>
      </c>
      <c r="AI24" s="23" t="s">
        <v>4</v>
      </c>
      <c r="AJ24" s="22" t="s">
        <v>5</v>
      </c>
      <c r="AK24" s="22" t="s">
        <v>6</v>
      </c>
      <c r="AL24" s="22" t="s">
        <v>29</v>
      </c>
      <c r="AM24" s="24" t="s">
        <v>22</v>
      </c>
      <c r="AO24" s="21" t="s">
        <v>2</v>
      </c>
      <c r="AP24" s="22" t="s">
        <v>27</v>
      </c>
      <c r="AQ24" s="22" t="s">
        <v>28</v>
      </c>
      <c r="AR24" s="22" t="s">
        <v>26</v>
      </c>
      <c r="AS24" s="23" t="s">
        <v>4</v>
      </c>
      <c r="AT24" s="22" t="s">
        <v>5</v>
      </c>
      <c r="AU24" s="22" t="s">
        <v>6</v>
      </c>
      <c r="AV24" s="22" t="s">
        <v>29</v>
      </c>
      <c r="AW24" s="22" t="s">
        <v>22</v>
      </c>
      <c r="AX24" s="3"/>
      <c r="AY24" s="22" t="s">
        <v>2</v>
      </c>
      <c r="AZ24" s="22" t="s">
        <v>27</v>
      </c>
      <c r="BA24" s="22" t="s">
        <v>28</v>
      </c>
      <c r="BB24" s="22" t="s">
        <v>26</v>
      </c>
      <c r="BC24" s="23" t="s">
        <v>4</v>
      </c>
      <c r="BD24" s="22" t="s">
        <v>5</v>
      </c>
      <c r="BE24" s="22" t="s">
        <v>6</v>
      </c>
      <c r="BF24" s="22" t="s">
        <v>29</v>
      </c>
      <c r="BG24" s="24" t="s">
        <v>22</v>
      </c>
      <c r="BI24" s="21" t="s">
        <v>2</v>
      </c>
      <c r="BJ24" s="22" t="s">
        <v>27</v>
      </c>
      <c r="BK24" s="22" t="s">
        <v>28</v>
      </c>
      <c r="BL24" s="22" t="s">
        <v>26</v>
      </c>
      <c r="BM24" s="23" t="s">
        <v>4</v>
      </c>
      <c r="BN24" s="22" t="s">
        <v>5</v>
      </c>
      <c r="BO24" s="22" t="s">
        <v>6</v>
      </c>
      <c r="BP24" s="22" t="s">
        <v>29</v>
      </c>
      <c r="BQ24" s="22" t="s">
        <v>22</v>
      </c>
      <c r="BR24" s="3"/>
      <c r="BS24" s="22" t="s">
        <v>2</v>
      </c>
      <c r="BT24" s="22" t="s">
        <v>27</v>
      </c>
      <c r="BU24" s="22" t="s">
        <v>28</v>
      </c>
      <c r="BV24" s="22" t="s">
        <v>26</v>
      </c>
      <c r="BW24" s="23" t="s">
        <v>4</v>
      </c>
      <c r="BX24" s="22" t="s">
        <v>5</v>
      </c>
      <c r="BY24" s="22" t="s">
        <v>6</v>
      </c>
      <c r="BZ24" s="22" t="s">
        <v>29</v>
      </c>
      <c r="CA24" s="24" t="s">
        <v>22</v>
      </c>
    </row>
    <row r="25" spans="1:79" x14ac:dyDescent="0.2">
      <c r="A25" s="10">
        <v>4.9999999988358468E-2</v>
      </c>
      <c r="B25" s="4">
        <v>30.555689008981158</v>
      </c>
      <c r="C25" s="4">
        <v>0</v>
      </c>
      <c r="D25" s="4">
        <f xml:space="preserve"> (B25 - $B$25) + 0.5*(C25 - $C$25)</f>
        <v>0</v>
      </c>
      <c r="E25" s="4">
        <v>1.6800000000000002</v>
      </c>
      <c r="F25" s="4">
        <f>(B$39-B$40)*EXP(-B$41*A25) + B$40</f>
        <v>0.86202464958073932</v>
      </c>
      <c r="G25" s="4">
        <f>(D25-F25)^2</f>
        <v>0.74308649648479641</v>
      </c>
      <c r="H25" s="4">
        <f xml:space="preserve"> (B$39 - B$40)*-B$41*EXP(-B$41*A25)</f>
        <v>-2.1315356496409934</v>
      </c>
      <c r="I25" s="4">
        <f>H25*-1/(E25/2.6)</f>
        <v>3.2988051720634419</v>
      </c>
      <c r="J25" s="26"/>
      <c r="K25" s="4">
        <v>4.9999999988358468E-2</v>
      </c>
      <c r="L25" s="4">
        <v>30.001816612369336</v>
      </c>
      <c r="M25" s="4">
        <v>0</v>
      </c>
      <c r="N25" s="4">
        <f xml:space="preserve"> (L25 - $L$25) + 0.5*(M25 - $M$25)</f>
        <v>0</v>
      </c>
      <c r="O25" s="4">
        <v>1.62</v>
      </c>
      <c r="P25" s="4">
        <f>(L$39-L$40)*EXP(-L$41*K25) + L$40</f>
        <v>0.74484757285161152</v>
      </c>
      <c r="Q25" s="4">
        <f>(N25-P25)^2</f>
        <v>0.55479790678293672</v>
      </c>
      <c r="R25" s="4">
        <f xml:space="preserve"> (L$39 - L$40)*-L$41*EXP(-L$41*K25)</f>
        <v>-2.2286340854505355</v>
      </c>
      <c r="S25" s="11">
        <f>R25*-1/(O25/2.6)</f>
        <v>3.576820137142835</v>
      </c>
      <c r="U25" s="10">
        <v>3.3333333441987634E-2</v>
      </c>
      <c r="V25" s="4">
        <v>29.900836398808352</v>
      </c>
      <c r="W25" s="4">
        <v>0</v>
      </c>
      <c r="X25" s="4">
        <f xml:space="preserve"> (V25 - $V$25) + 0.5*(W25 - $W$25)</f>
        <v>0</v>
      </c>
      <c r="Y25" s="4">
        <v>1.7199999999999998</v>
      </c>
      <c r="Z25" s="4">
        <f>(V$39-V$40)*EXP(-V$41*U25) + V$40</f>
        <v>0.86900542828009719</v>
      </c>
      <c r="AA25" s="4">
        <f>(X25-Z25)^2</f>
        <v>0.75517043438027509</v>
      </c>
      <c r="AB25" s="4">
        <f xml:space="preserve"> (V$39 - V$40)*-V$41*EXP(-V$41*U25)</f>
        <v>-1.4342171331087683</v>
      </c>
      <c r="AC25" s="4">
        <f>AB25*-1/(Y25/2.6)</f>
        <v>2.1680026430713943</v>
      </c>
      <c r="AD25" s="3"/>
      <c r="AE25" s="4">
        <v>3.3333333441987634E-2</v>
      </c>
      <c r="AF25" s="4">
        <v>29.918987647760986</v>
      </c>
      <c r="AG25" s="4">
        <v>0</v>
      </c>
      <c r="AH25" s="4">
        <f xml:space="preserve"> (AF25 - $AF$25) + 0.5*(AG25 - $AG$25)</f>
        <v>0</v>
      </c>
      <c r="AI25" s="4">
        <v>1.6</v>
      </c>
      <c r="AJ25" s="4">
        <f>(AF$39-AF$40)*EXP(-AF$41*AE25) + AF$40</f>
        <v>0.70272145827685506</v>
      </c>
      <c r="AK25" s="4">
        <f>(AH25-AJ25)^2</f>
        <v>0.49381744792274973</v>
      </c>
      <c r="AL25" s="4">
        <f xml:space="preserve"> (AF$39 - AF$40)*-AF$41*EXP(-AF$41*AE25)</f>
        <v>-1.3659575041985355</v>
      </c>
      <c r="AM25" s="11">
        <f>AL25*-1/(AI25/2.6)</f>
        <v>2.21968094432262</v>
      </c>
      <c r="AO25" s="10">
        <v>0</v>
      </c>
      <c r="AP25" s="4">
        <v>31.903894633567802</v>
      </c>
      <c r="AQ25" s="4">
        <v>0</v>
      </c>
      <c r="AR25" s="4">
        <f xml:space="preserve"> (AP25 - $AP$25) + 0.5*(AQ25 - $AQ$25)</f>
        <v>0</v>
      </c>
      <c r="AS25" s="4">
        <v>2.1066666666666665</v>
      </c>
      <c r="AT25" s="4">
        <f>(AP$39-AP$40)*EXP(-AP$41*AO25) + AP$40</f>
        <v>-6.0933618647094789E-2</v>
      </c>
      <c r="AU25" s="4">
        <f>(AR25-AT25)^2</f>
        <v>3.7129058814295776E-3</v>
      </c>
      <c r="AV25" s="4">
        <f xml:space="preserve"> (AP$39 - AP$40)*-AP$41*EXP(-AP$41*AO25)</f>
        <v>-0.81561893442527644</v>
      </c>
      <c r="AW25" s="4">
        <f>AV25*-1/(AS25/2.6)</f>
        <v>1.0066183051451199</v>
      </c>
      <c r="AX25" s="3"/>
      <c r="AY25" s="4">
        <v>0</v>
      </c>
      <c r="AZ25" s="4">
        <v>31.908463315276968</v>
      </c>
      <c r="BA25" s="4">
        <v>0</v>
      </c>
      <c r="BB25" s="4">
        <f xml:space="preserve"> (AZ25 - $AZ$25) + 0.5*(BA25 - $BA$25)</f>
        <v>0</v>
      </c>
      <c r="BC25" s="4">
        <v>2.0866666666666669</v>
      </c>
      <c r="BD25" s="4">
        <f>(AZ$39-AZ$40)*EXP(-AZ$41*AY25) + AZ$40</f>
        <v>6.4616095842456645E-2</v>
      </c>
      <c r="BE25" s="4">
        <f>(BB25-BD25)^2</f>
        <v>4.1752398419215428E-3</v>
      </c>
      <c r="BF25" s="4">
        <f xml:space="preserve"> (AZ$39 - AZ$40)*-AZ$41*EXP(-AZ$41*AY25)</f>
        <v>-0.82881482782805227</v>
      </c>
      <c r="BG25" s="11">
        <f>BF25*-1/(BC25/2.6)</f>
        <v>1.0327085714151449</v>
      </c>
      <c r="BI25" s="10">
        <v>0</v>
      </c>
      <c r="BJ25" s="4">
        <v>32.629253115522609</v>
      </c>
      <c r="BK25" s="4">
        <v>0</v>
      </c>
      <c r="BL25" s="4">
        <f xml:space="preserve"> (BJ25 - $BJ$25) + 0.5*(BK25 - $BK$25)</f>
        <v>0</v>
      </c>
      <c r="BM25" s="4">
        <v>2.0066666666666668</v>
      </c>
      <c r="BN25" s="4">
        <f>(BJ$39-BJ$40)*EXP(-BJ$41*BI25) + BJ$40</f>
        <v>-3.5112967973500275E-2</v>
      </c>
      <c r="BO25" s="4">
        <f>(BL25-BN25)^2</f>
        <v>1.232920519908056E-3</v>
      </c>
      <c r="BP25" s="4">
        <f xml:space="preserve"> (BJ$39 - BJ$40)*-BJ$41*EXP(-BJ$41*BI25)</f>
        <v>-0.79495812798243315</v>
      </c>
      <c r="BQ25" s="4">
        <f>BP25*-1/(BM25/2.6)</f>
        <v>1.0300121924024881</v>
      </c>
      <c r="BR25" s="3"/>
      <c r="BS25" s="4">
        <v>0</v>
      </c>
      <c r="BT25" s="4">
        <v>31.883422000395374</v>
      </c>
      <c r="BU25" s="4">
        <v>0</v>
      </c>
      <c r="BV25" s="4">
        <f xml:space="preserve"> (BT25 - $BT$25) + 0.5*(BU25 - $BU$25)</f>
        <v>0</v>
      </c>
      <c r="BW25" s="4">
        <v>2.06</v>
      </c>
      <c r="BX25" s="4">
        <f>(BT$39-BT$40)*EXP(-BT$41*BS25) + BT$40</f>
        <v>-9.4713202971551169E-2</v>
      </c>
      <c r="BY25" s="4">
        <f>(BV25-BX25)^2</f>
        <v>8.9705908171302494E-3</v>
      </c>
      <c r="BZ25" s="4">
        <f xml:space="preserve"> (BT$39 - BT$40)*-BT$41*EXP(-BT$41*BS25)</f>
        <v>-0.81869694912618418</v>
      </c>
      <c r="CA25" s="11">
        <f>BZ25*-1/(BW25/2.6)</f>
        <v>1.0333068289942131</v>
      </c>
    </row>
    <row r="26" spans="1:79" x14ac:dyDescent="0.2">
      <c r="A26" s="10">
        <v>1.7999999999301508</v>
      </c>
      <c r="B26" s="4">
        <v>27.188471807018185</v>
      </c>
      <c r="C26" s="4">
        <v>1.6905460236515468</v>
      </c>
      <c r="D26" s="4">
        <f t="shared" ref="D26:D35" si="26" xml:space="preserve"> (B26 - $B$25) + 0.5*(C26 - $C$25)</f>
        <v>-2.5219441901371993</v>
      </c>
      <c r="E26" s="4">
        <v>2.333333333333333</v>
      </c>
      <c r="F26" s="4">
        <f>(B$39-B$40)*EXP(-B$41*A26) + B$40</f>
        <v>-2.6445214135925426</v>
      </c>
      <c r="G26" s="4">
        <f t="shared" ref="G26:G34" si="27">(D26-F26)^2</f>
        <v>1.5025175710021158E-2</v>
      </c>
      <c r="H26" s="4">
        <f xml:space="preserve"> (B$39 - B$40)*-B$41*EXP(-B$41*A26)</f>
        <v>-1.8811585158940389</v>
      </c>
      <c r="I26" s="4">
        <f t="shared" ref="I26:I34" si="28">H26*-1/(E26/2.6)</f>
        <v>2.0961480605676437</v>
      </c>
      <c r="J26" s="26"/>
      <c r="K26" s="4">
        <v>1.7999999999301508</v>
      </c>
      <c r="L26" s="4">
        <v>26.229369690591692</v>
      </c>
      <c r="M26" s="4">
        <v>1.6600403508466435</v>
      </c>
      <c r="N26" s="4">
        <f t="shared" ref="N26:N35" si="29" xml:space="preserve"> (L26 - $L$25) + 0.5*(M26 - $M$25)</f>
        <v>-2.9424267463543212</v>
      </c>
      <c r="O26" s="4">
        <v>2.246666666666667</v>
      </c>
      <c r="P26" s="4">
        <f>(L$39-L$40)*EXP(-L$41*K26) + L$40</f>
        <v>-2.9097691389354594</v>
      </c>
      <c r="Q26" s="4">
        <f t="shared" ref="Q26:Q34" si="30">(N26-P26)^2</f>
        <v>1.066519322324498E-3</v>
      </c>
      <c r="R26" s="4">
        <f xml:space="preserve"> (L$39 - L$40)*-L$41*EXP(-L$41*K26)</f>
        <v>-1.9540846927679514</v>
      </c>
      <c r="S26" s="11">
        <f t="shared" ref="S26:S34" si="31">R26*-1/(O26/2.6)</f>
        <v>2.2614036503842758</v>
      </c>
      <c r="U26" s="10">
        <v>1.8000000001047738</v>
      </c>
      <c r="V26" s="4">
        <v>27.781437301714391</v>
      </c>
      <c r="W26" s="4">
        <v>0.44825614014544507</v>
      </c>
      <c r="X26" s="4">
        <f t="shared" ref="X26:X35" si="32" xml:space="preserve"> (V26 - $V$25) + 0.5*(W26 - $W$25)</f>
        <v>-1.8952710270212383</v>
      </c>
      <c r="Y26" s="4">
        <v>1.9333333333333336</v>
      </c>
      <c r="Z26" s="4">
        <f>(V$39-V$40)*EXP(-V$41*U26) + V$40</f>
        <v>-1.5103785799967575</v>
      </c>
      <c r="AA26" s="4">
        <f t="shared" ref="AA26:AA34" si="33">(X26-Z26)^2</f>
        <v>0.14814219577649274</v>
      </c>
      <c r="AB26" s="4">
        <f xml:space="preserve"> (V$39 - V$40)*-V$41*EXP(-V$41*U26)</f>
        <v>-1.2630497718765303</v>
      </c>
      <c r="AC26" s="4">
        <f t="shared" ref="AC26:AC34" si="34">AB26*-1/(Y26/2.6)</f>
        <v>1.6985841759718856</v>
      </c>
      <c r="AD26" s="3"/>
      <c r="AE26" s="4">
        <v>1.8000000001047738</v>
      </c>
      <c r="AF26" s="4">
        <v>27.661515580742972</v>
      </c>
      <c r="AG26" s="4">
        <v>0.58394574593973225</v>
      </c>
      <c r="AH26" s="4">
        <f t="shared" ref="AH26:AH35" si="35" xml:space="preserve"> (AF26 - $AF$25) + 0.5*(AG26 - $AG$25)</f>
        <v>-1.9654991940481481</v>
      </c>
      <c r="AI26" s="4">
        <v>1.8066666666666666</v>
      </c>
      <c r="AJ26" s="4">
        <f>(AF$39-AF$40)*EXP(-AF$41*AE26) + AF$40</f>
        <v>-1.572601442019181</v>
      </c>
      <c r="AK26" s="4">
        <f t="shared" ref="AK26:AK34" si="36">(AH26-AJ26)^2</f>
        <v>0.15436864354941576</v>
      </c>
      <c r="AL26" s="4">
        <f xml:space="preserve"> (AF$39 - AF$40)*-AF$41*EXP(-AF$41*AE26)</f>
        <v>-1.2129102077352096</v>
      </c>
      <c r="AM26" s="11">
        <f t="shared" ref="AM26:AM34" si="37">AL26*-1/(AI26/2.6)</f>
        <v>1.7455165351170914</v>
      </c>
      <c r="AO26" s="10">
        <v>3.566666666592937</v>
      </c>
      <c r="AP26" s="4">
        <v>28.318195663599447</v>
      </c>
      <c r="AQ26" s="4">
        <v>1.625429939193374</v>
      </c>
      <c r="AR26" s="4">
        <f t="shared" ref="AR26:AR33" si="38" xml:space="preserve"> (AP26 - $AP$25) + 0.5*(AQ26 - $AQ$25)</f>
        <v>-2.7729840003716681</v>
      </c>
      <c r="AS26" s="4">
        <v>1.6866666666666665</v>
      </c>
      <c r="AT26" s="4">
        <f>(AP$39-AP$40)*EXP(-AP$41*AO26) + AP$40</f>
        <v>-2.8231581678860174</v>
      </c>
      <c r="AU26" s="4">
        <f t="shared" ref="AU26:AU33" si="39">(AR26-AT26)^2</f>
        <v>2.5174470857579766E-3</v>
      </c>
      <c r="AV26" s="4">
        <f xml:space="preserve"> (AP$39 - AP$40)*-AP$41*EXP(-AP$41*AO26)</f>
        <v>-0.73470087597201805</v>
      </c>
      <c r="AW26" s="4">
        <f t="shared" ref="AW26:AW33" si="40">AV26*-1/(AS26/2.6)</f>
        <v>1.1325428522888816</v>
      </c>
      <c r="AX26" s="3"/>
      <c r="AY26" s="4">
        <v>3.566666666592937</v>
      </c>
      <c r="AZ26" s="4">
        <v>28.570782023174338</v>
      </c>
      <c r="BA26" s="4">
        <v>1.2718160163585541</v>
      </c>
      <c r="BB26" s="4">
        <f t="shared" ref="BB26:BB33" si="41" xml:space="preserve"> (AZ26 - $AZ$25) + 0.5*(BA26 - $BA$25)</f>
        <v>-2.701773283923353</v>
      </c>
      <c r="BC26" s="4">
        <v>1.7400000000000002</v>
      </c>
      <c r="BD26" s="4">
        <f>(AZ$39-AZ$40)*EXP(-AZ$41*AY26) + AZ$40</f>
        <v>-2.745996626360828</v>
      </c>
      <c r="BE26" s="4">
        <f t="shared" ref="BE26:BE33" si="42">(BB26-BD26)^2</f>
        <v>1.9557040163421724E-3</v>
      </c>
      <c r="BF26" s="4">
        <f xml:space="preserve"> (AZ$39 - AZ$40)*-AZ$41*EXP(-AZ$41*AY26)</f>
        <v>-0.74859065070630493</v>
      </c>
      <c r="BG26" s="11">
        <f t="shared" ref="BG26:BG33" si="43">BF26*-1/(BC26/2.6)</f>
        <v>1.1185837309404556</v>
      </c>
      <c r="BI26" s="10">
        <v>3.3333333333721384</v>
      </c>
      <c r="BJ26" s="4">
        <v>29.265740250080587</v>
      </c>
      <c r="BK26" s="4">
        <v>1.8843549999579281</v>
      </c>
      <c r="BL26" s="4">
        <f t="shared" ref="BL26:BL33" si="44" xml:space="preserve"> (BJ26 - $BJ$25) + 0.5*(BK26 - $BK$25)</f>
        <v>-2.4213353654630581</v>
      </c>
      <c r="BM26" s="4">
        <v>1.5533333333333332</v>
      </c>
      <c r="BN26" s="4">
        <f>(BJ$39-BJ$40)*EXP(-BJ$41*BI26) + BJ$40</f>
        <v>-2.5016430835784842</v>
      </c>
      <c r="BO26" s="4">
        <f t="shared" ref="BO26:BO33" si="45">(BL26-BN26)^2</f>
        <v>6.4493295889067439E-3</v>
      </c>
      <c r="BP26" s="4">
        <f xml:space="preserve"> (BJ$39 - BJ$40)*-BJ$41*EXP(-BJ$41*BI26)</f>
        <v>-0.68755714012176239</v>
      </c>
      <c r="BQ26" s="4">
        <f t="shared" ref="BQ26:BQ33" si="46">BP26*-1/(BM26/2.6)</f>
        <v>1.1508467152252675</v>
      </c>
      <c r="BR26" s="3"/>
      <c r="BS26" s="4">
        <v>3.3333333333721384</v>
      </c>
      <c r="BT26" s="4">
        <v>28.471036588453671</v>
      </c>
      <c r="BU26" s="4">
        <v>1.6100371685120007</v>
      </c>
      <c r="BV26" s="4">
        <f t="shared" ref="BV26:BV33" si="47" xml:space="preserve"> (BT26 - $BT$25) + 0.5*(BU26 - $BU$25)</f>
        <v>-2.607366827685702</v>
      </c>
      <c r="BW26" s="4">
        <v>1.7533333333333334</v>
      </c>
      <c r="BX26" s="4">
        <f>(BT$39-BT$40)*EXP(-BT$41*BS26) + BT$40</f>
        <v>-2.6254032781789185</v>
      </c>
      <c r="BY26" s="4">
        <f t="shared" ref="BY26:BY33" si="48">(BV26-BX26)^2</f>
        <v>3.2531354639424792E-4</v>
      </c>
      <c r="BZ26" s="4">
        <f xml:space="preserve"> (BT$39 - BT$40)*-BT$41*EXP(-BT$41*BS26)</f>
        <v>-0.70267121631369056</v>
      </c>
      <c r="CA26" s="11">
        <f t="shared" ref="CA26:CA33" si="49">BZ26*-1/(BW26/2.6)</f>
        <v>1.0419839329366514</v>
      </c>
    </row>
    <row r="27" spans="1:79" x14ac:dyDescent="0.2">
      <c r="A27" s="10">
        <v>3.7999999999883585</v>
      </c>
      <c r="B27" s="4">
        <v>23.701974969080759</v>
      </c>
      <c r="C27" s="4">
        <v>1.9606191819701864</v>
      </c>
      <c r="D27" s="4">
        <f t="shared" si="26"/>
        <v>-5.8734044489153066</v>
      </c>
      <c r="E27" s="4">
        <v>2.5466666666666664</v>
      </c>
      <c r="F27" s="4">
        <f>(B$39-B$40)*EXP(-B$41*A27) + B$40</f>
        <v>-6.1505425048280173</v>
      </c>
      <c r="G27" s="4">
        <f t="shared" si="27"/>
        <v>7.6805502035076814E-2</v>
      </c>
      <c r="H27" s="4">
        <f xml:space="preserve"> (B$39 - B$40)*-B$41*EXP(-B$41*A27)</f>
        <v>-1.6308188666023629</v>
      </c>
      <c r="I27" s="4">
        <f t="shared" si="28"/>
        <v>1.6649721412956062</v>
      </c>
      <c r="J27" s="26"/>
      <c r="K27" s="4">
        <v>3.7999999999883585</v>
      </c>
      <c r="L27" s="4">
        <v>22.783101947271739</v>
      </c>
      <c r="M27" s="4">
        <v>1.9914047233329331</v>
      </c>
      <c r="N27" s="4">
        <f t="shared" si="29"/>
        <v>-6.2230123034311307</v>
      </c>
      <c r="O27" s="4">
        <v>2.44</v>
      </c>
      <c r="P27" s="4">
        <f>(L$39-L$40)*EXP(-L$41*K27) + L$40</f>
        <v>-6.5385092495902555</v>
      </c>
      <c r="Q27" s="4">
        <f t="shared" si="30"/>
        <v>9.9538323035733706E-2</v>
      </c>
      <c r="R27" s="4">
        <f xml:space="preserve"> (L$39 - L$40)*-L$41*EXP(-L$41*K27)</f>
        <v>-1.6814792536339409</v>
      </c>
      <c r="S27" s="11">
        <f t="shared" si="31"/>
        <v>1.7917401882984616</v>
      </c>
      <c r="U27" s="10">
        <v>3.7999999999883585</v>
      </c>
      <c r="V27" s="4">
        <v>25.967102664908726</v>
      </c>
      <c r="W27" s="4">
        <v>2.0066109149757443</v>
      </c>
      <c r="X27" s="4">
        <f t="shared" si="32"/>
        <v>-2.9304282764117535</v>
      </c>
      <c r="Y27" s="4">
        <v>2.0200000000000005</v>
      </c>
      <c r="Z27" s="4">
        <f>(V$39-V$40)*EXP(-V$41*U27) + V$40</f>
        <v>-3.863166817056916</v>
      </c>
      <c r="AA27" s="4">
        <f t="shared" si="33"/>
        <v>0.87000118520486747</v>
      </c>
      <c r="AB27" s="4">
        <f xml:space="preserve"> (V$39 - V$40)*-V$41*EXP(-V$41*U27)</f>
        <v>-1.0937956486770193</v>
      </c>
      <c r="AC27" s="4">
        <f t="shared" si="34"/>
        <v>1.4078557854258662</v>
      </c>
      <c r="AD27" s="3"/>
      <c r="AE27" s="4">
        <v>3.7999999999883585</v>
      </c>
      <c r="AF27" s="4">
        <v>25.769192312382994</v>
      </c>
      <c r="AG27" s="4">
        <v>2.4248744746723316</v>
      </c>
      <c r="AH27" s="4">
        <f t="shared" si="35"/>
        <v>-2.9373580980418255</v>
      </c>
      <c r="AI27" s="4">
        <v>1.8866666666666667</v>
      </c>
      <c r="AJ27" s="4">
        <f>(AF$39-AF$40)*EXP(-AF$41*AE27) + AF$40</f>
        <v>-3.8423288808683029</v>
      </c>
      <c r="AK27" s="4">
        <f t="shared" si="36"/>
        <v>0.81897211776956746</v>
      </c>
      <c r="AL27" s="4">
        <f xml:space="preserve"> (AF$39 - AF$40)*-AF$41*EXP(-AF$41*AE27)</f>
        <v>-1.0602392843338362</v>
      </c>
      <c r="AM27" s="11">
        <f t="shared" si="37"/>
        <v>1.4611071409547567</v>
      </c>
      <c r="AO27" s="10">
        <v>7.1000000000931323</v>
      </c>
      <c r="AP27" s="4">
        <v>24.815992438813208</v>
      </c>
      <c r="AQ27" s="4">
        <v>3.3781067826861002</v>
      </c>
      <c r="AR27" s="4">
        <f t="shared" si="38"/>
        <v>-5.3988488034115445</v>
      </c>
      <c r="AS27" s="4">
        <v>1.4900000000000002</v>
      </c>
      <c r="AT27" s="4">
        <f>(AP$39-AP$40)*EXP(-AP$41*AO27) + AP$40</f>
        <v>-5.2892695804104122</v>
      </c>
      <c r="AU27" s="4">
        <f t="shared" si="39"/>
        <v>1.2007606113531886E-2</v>
      </c>
      <c r="AV27" s="4">
        <f xml:space="preserve"> (AP$39 - AP$40)*-AP$41*EXP(-AP$41*AO27)</f>
        <v>-0.66245731145591824</v>
      </c>
      <c r="AW27" s="4">
        <f t="shared" si="40"/>
        <v>1.1559657783794546</v>
      </c>
      <c r="AX27" s="3"/>
      <c r="AY27" s="4">
        <v>7.1000000000931323</v>
      </c>
      <c r="AZ27" s="4">
        <v>25.124390801970353</v>
      </c>
      <c r="BA27" s="4">
        <v>3.1062611235011204</v>
      </c>
      <c r="BB27" s="4">
        <f t="shared" si="41"/>
        <v>-5.2309419515560549</v>
      </c>
      <c r="BC27" s="4">
        <v>1.5850000000000002</v>
      </c>
      <c r="BD27" s="4">
        <f>(AZ$39-AZ$40)*EXP(-AZ$41*AY27) + AZ$40</f>
        <v>-5.2620108781118056</v>
      </c>
      <c r="BE27" s="4">
        <f t="shared" si="42"/>
        <v>9.6527819732662886E-4</v>
      </c>
      <c r="BF27" s="4">
        <f xml:space="preserve"> (AZ$39 - AZ$40)*-AZ$41*EXP(-AZ$41*AY27)</f>
        <v>-0.67677528767931294</v>
      </c>
      <c r="BG27" s="11">
        <f t="shared" si="43"/>
        <v>1.110167664331996</v>
      </c>
      <c r="BI27" s="10">
        <v>6.8500000001513399</v>
      </c>
      <c r="BJ27" s="4">
        <v>26.016790165443016</v>
      </c>
      <c r="BK27" s="4">
        <v>3.5082456620831648</v>
      </c>
      <c r="BL27" s="4">
        <f t="shared" si="44"/>
        <v>-4.8583401190380098</v>
      </c>
      <c r="BM27" s="4">
        <v>1.34</v>
      </c>
      <c r="BN27" s="4">
        <f>(BJ$39-BJ$40)*EXP(-BJ$41*BI27) + BJ$40</f>
        <v>-4.7435264803796784</v>
      </c>
      <c r="BO27" s="4">
        <f t="shared" si="45"/>
        <v>1.3182171621965886E-2</v>
      </c>
      <c r="BP27" s="4">
        <f xml:space="preserve"> (BJ$39 - BJ$40)*-BJ$41*EXP(-BJ$41*BI27)</f>
        <v>-0.58993802330598155</v>
      </c>
      <c r="BQ27" s="4">
        <f t="shared" si="46"/>
        <v>1.1446558661160835</v>
      </c>
      <c r="BR27" s="3"/>
      <c r="BS27" s="4">
        <v>6.8500000001513399</v>
      </c>
      <c r="BT27" s="4">
        <v>25.059095696894481</v>
      </c>
      <c r="BU27" s="4">
        <v>3.5482202210950948</v>
      </c>
      <c r="BV27" s="4">
        <f t="shared" si="47"/>
        <v>-5.0502161929533456</v>
      </c>
      <c r="BW27" s="4">
        <v>1.5150000000000003</v>
      </c>
      <c r="BX27" s="4">
        <f>(BT$39-BT$40)*EXP(-BT$41*BS27) + BT$40</f>
        <v>-4.9075468290181608</v>
      </c>
      <c r="BY27" s="4">
        <f t="shared" si="48"/>
        <v>2.0354547405670213E-2</v>
      </c>
      <c r="BZ27" s="4">
        <f xml:space="preserve"> (BT$39 - BT$40)*-BT$41*EXP(-BT$41*BS27)</f>
        <v>-0.59804071237980505</v>
      </c>
      <c r="CA27" s="11">
        <f t="shared" si="49"/>
        <v>1.0263404964933946</v>
      </c>
    </row>
    <row r="28" spans="1:79" x14ac:dyDescent="0.2">
      <c r="A28" s="10">
        <v>5.4333333332324401</v>
      </c>
      <c r="B28" s="4">
        <v>21.418424372955286</v>
      </c>
      <c r="C28" s="4">
        <v>1.5860151172971304</v>
      </c>
      <c r="D28" s="4">
        <f t="shared" si="26"/>
        <v>-8.344257077377307</v>
      </c>
      <c r="E28" s="4">
        <v>2.54</v>
      </c>
      <c r="F28" s="4">
        <f>(B$39-B$40)*EXP(-B$41*A28) + B$40</f>
        <v>-8.6647548296632664</v>
      </c>
      <c r="G28" s="4">
        <f t="shared" si="27"/>
        <v>0.10271880922035215</v>
      </c>
      <c r="H28" s="4">
        <f xml:space="preserve"> (B$39 - B$40)*-B$41*EXP(-B$41*A28)</f>
        <v>-1.451297119509201</v>
      </c>
      <c r="I28" s="4">
        <f t="shared" si="28"/>
        <v>1.4855797286314656</v>
      </c>
      <c r="J28" s="26"/>
      <c r="K28" s="4">
        <v>5.4333333332324401</v>
      </c>
      <c r="L28" s="4">
        <v>20.36950444368426</v>
      </c>
      <c r="M28" s="4">
        <v>1.7443740762767126</v>
      </c>
      <c r="N28" s="4">
        <f t="shared" si="29"/>
        <v>-8.7601251305467187</v>
      </c>
      <c r="O28" s="4">
        <v>2.4533333333333331</v>
      </c>
      <c r="P28" s="4">
        <f>(L$39-L$40)*EXP(-L$41*K28) + L$40</f>
        <v>-9.1231145866852437</v>
      </c>
      <c r="Q28" s="4">
        <f t="shared" si="30"/>
        <v>0.13176134526774214</v>
      </c>
      <c r="R28" s="4">
        <f xml:space="preserve"> (L$39 - L$40)*-L$41*EXP(-L$41*K28)</f>
        <v>-1.4873133857510115</v>
      </c>
      <c r="S28" s="11">
        <f t="shared" si="31"/>
        <v>1.5762288598991701</v>
      </c>
      <c r="U28" s="10">
        <v>5.4166666666860692</v>
      </c>
      <c r="V28" s="4">
        <v>24.1811185502767</v>
      </c>
      <c r="W28" s="4">
        <v>2.2211768093221589</v>
      </c>
      <c r="X28" s="4">
        <f t="shared" si="32"/>
        <v>-4.6091294438705717</v>
      </c>
      <c r="Y28" s="4">
        <v>1.9933333333333334</v>
      </c>
      <c r="Z28" s="4">
        <f>(V$39-V$40)*EXP(-V$41*U28) + V$40</f>
        <v>-5.5325165788358248</v>
      </c>
      <c r="AA28" s="4">
        <f t="shared" si="33"/>
        <v>0.85264380101933868</v>
      </c>
      <c r="AB28" s="4">
        <f xml:space="preserve"> (V$39 - V$40)*-V$41*EXP(-V$41*U28)</f>
        <v>-0.97370650261929992</v>
      </c>
      <c r="AC28" s="4">
        <f t="shared" si="34"/>
        <v>1.2700519599382172</v>
      </c>
      <c r="AD28" s="3"/>
      <c r="AE28" s="4">
        <v>5.4166666666860692</v>
      </c>
      <c r="AF28" s="4">
        <v>24.062480999299211</v>
      </c>
      <c r="AG28" s="4">
        <v>2.2958550695066395</v>
      </c>
      <c r="AH28" s="4">
        <f t="shared" si="35"/>
        <v>-4.7085791137084545</v>
      </c>
      <c r="AI28" s="4">
        <v>1.9400000000000004</v>
      </c>
      <c r="AJ28" s="4">
        <f>(AF$39-AF$40)*EXP(-AF$41*AE28) + AF$40</f>
        <v>-5.4664746212015078</v>
      </c>
      <c r="AK28" s="4">
        <f t="shared" si="36"/>
        <v>0.57440560027815291</v>
      </c>
      <c r="AL28" s="4">
        <f xml:space="preserve"> (AF$39 - AF$40)*-AF$41*EXP(-AF$41*AE28)</f>
        <v>-0.95099276174660996</v>
      </c>
      <c r="AM28" s="11">
        <f t="shared" si="37"/>
        <v>1.2745263817222605</v>
      </c>
      <c r="AO28" s="10">
        <v>10.400000000023283</v>
      </c>
      <c r="AP28" s="4">
        <v>21.990917234479067</v>
      </c>
      <c r="AQ28" s="4">
        <v>4.7286591533178601</v>
      </c>
      <c r="AR28" s="4">
        <f t="shared" si="38"/>
        <v>-7.548647822429805</v>
      </c>
      <c r="AS28" s="4">
        <v>1.3566666666666669</v>
      </c>
      <c r="AT28" s="4">
        <f>(AP$39-AP$40)*EXP(-AP$41*AO28) + AP$40</f>
        <v>-7.3730353147811414</v>
      </c>
      <c r="AU28" s="4">
        <f t="shared" si="39"/>
        <v>3.083975284265195E-2</v>
      </c>
      <c r="AV28" s="4">
        <f xml:space="preserve"> (AP$39 - AP$40)*-AP$41*EXP(-AP$41*AO28)</f>
        <v>-0.60141438229102984</v>
      </c>
      <c r="AW28" s="4">
        <f t="shared" si="40"/>
        <v>1.1525877596732266</v>
      </c>
      <c r="AX28" s="3"/>
      <c r="AY28" s="4">
        <v>10.400000000023283</v>
      </c>
      <c r="AZ28" s="4">
        <v>22.309267915089151</v>
      </c>
      <c r="BA28" s="4">
        <v>4.3809224701977465</v>
      </c>
      <c r="BB28" s="4">
        <f t="shared" si="41"/>
        <v>-7.4087341650889442</v>
      </c>
      <c r="BC28" s="4">
        <v>1.5066666666666664</v>
      </c>
      <c r="BD28" s="4">
        <f>(AZ$39-AZ$40)*EXP(-AZ$41*AY28) + AZ$40</f>
        <v>-7.393412244344205</v>
      </c>
      <c r="BE28" s="4">
        <f t="shared" si="42"/>
        <v>2.3476125530807126E-4</v>
      </c>
      <c r="BF28" s="4">
        <f xml:space="preserve"> (AZ$39 - AZ$40)*-AZ$41*EXP(-AZ$41*AY28)</f>
        <v>-0.61593804768129556</v>
      </c>
      <c r="BG28" s="11">
        <f t="shared" si="43"/>
        <v>1.0629019406889617</v>
      </c>
      <c r="BI28" s="10">
        <v>10.166666666802485</v>
      </c>
      <c r="BJ28" s="4">
        <v>23.561407745899267</v>
      </c>
      <c r="BK28" s="4">
        <v>4.8390206546273422</v>
      </c>
      <c r="BL28" s="4">
        <f t="shared" si="44"/>
        <v>-6.6483350423096708</v>
      </c>
      <c r="BM28" s="4">
        <v>1.24</v>
      </c>
      <c r="BN28" s="4">
        <f>(BJ$39-BJ$40)*EXP(-BJ$41*BI28) + BJ$40</f>
        <v>-6.5654302107176896</v>
      </c>
      <c r="BO28" s="4">
        <f t="shared" si="45"/>
        <v>6.8732111012947544E-3</v>
      </c>
      <c r="BP28" s="4">
        <f xml:space="preserve"> (BJ$39 - BJ$40)*-BJ$41*EXP(-BJ$41*BI28)</f>
        <v>-0.51060622873863692</v>
      </c>
      <c r="BQ28" s="4">
        <f t="shared" si="46"/>
        <v>1.0706259634842388</v>
      </c>
      <c r="BR28" s="3"/>
      <c r="BS28" s="4">
        <v>10.166666666802485</v>
      </c>
      <c r="BT28" s="4">
        <v>22.584228467250558</v>
      </c>
      <c r="BU28" s="4">
        <v>4.9195761545265286</v>
      </c>
      <c r="BV28" s="4">
        <f t="shared" si="47"/>
        <v>-6.8394054558815522</v>
      </c>
      <c r="BW28" s="4">
        <v>1.37</v>
      </c>
      <c r="BX28" s="4">
        <f>(BT$39-BT$40)*EXP(-BT$41*BS28) + BT$40</f>
        <v>-6.7476040734461247</v>
      </c>
      <c r="BY28" s="4">
        <f t="shared" si="48"/>
        <v>8.4274938170556292E-3</v>
      </c>
      <c r="BZ28" s="4">
        <f xml:space="preserve"> (BT$39 - BT$40)*-BT$41*EXP(-BT$41*BS28)</f>
        <v>-0.51367874633218535</v>
      </c>
      <c r="CA28" s="11">
        <f t="shared" si="49"/>
        <v>0.97486477406108163</v>
      </c>
    </row>
    <row r="29" spans="1:79" x14ac:dyDescent="0.2">
      <c r="A29" s="10">
        <v>7.4666666665580124</v>
      </c>
      <c r="B29" s="4">
        <v>18.633998088044326</v>
      </c>
      <c r="C29" s="4">
        <v>2.4994594453375312</v>
      </c>
      <c r="D29" s="4">
        <f t="shared" si="26"/>
        <v>-10.671961198268066</v>
      </c>
      <c r="E29" s="4">
        <v>2.54</v>
      </c>
      <c r="F29" s="4">
        <f>(B$39-B$40)*EXP(-B$41*A29) + B$40</f>
        <v>-11.411507896226848</v>
      </c>
      <c r="G29" s="4">
        <f t="shared" si="27"/>
        <v>0.54692931846173687</v>
      </c>
      <c r="H29" s="4">
        <f xml:space="preserve"> (B$39 - B$40)*-B$41*EXP(-B$41*A29)</f>
        <v>-1.2551713172163077</v>
      </c>
      <c r="I29" s="4">
        <f t="shared" si="28"/>
        <v>1.2848210333710237</v>
      </c>
      <c r="J29" s="26"/>
      <c r="K29" s="4">
        <v>7.4666666665580124</v>
      </c>
      <c r="L29" s="4">
        <v>17.521635221957897</v>
      </c>
      <c r="M29" s="4">
        <v>2.5362155159342645</v>
      </c>
      <c r="N29" s="4">
        <f t="shared" si="29"/>
        <v>-11.212073632444305</v>
      </c>
      <c r="O29" s="4">
        <v>2.4666666666666668</v>
      </c>
      <c r="P29" s="4">
        <f>(L$39-L$40)*EXP(-L$41*K29) + L$40</f>
        <v>-11.927666691321789</v>
      </c>
      <c r="Q29" s="4">
        <f t="shared" si="30"/>
        <v>0.51207342591363481</v>
      </c>
      <c r="R29" s="4">
        <f xml:space="preserve"> (L$39 - L$40)*-L$41*EXP(-L$41*K29)</f>
        <v>-1.2766242388997922</v>
      </c>
      <c r="S29" s="11">
        <f t="shared" si="31"/>
        <v>1.3456309545159972</v>
      </c>
      <c r="U29" s="10">
        <v>7.4500000000116415</v>
      </c>
      <c r="V29" s="4">
        <v>21.853140611476686</v>
      </c>
      <c r="W29" s="4">
        <v>2.3708598430086036</v>
      </c>
      <c r="X29" s="4">
        <f t="shared" si="32"/>
        <v>-6.8622658658273643</v>
      </c>
      <c r="Y29" s="4">
        <v>2.1466666666666665</v>
      </c>
      <c r="Z29" s="4">
        <f>(V$39-V$40)*EXP(-V$41*U29) + V$40</f>
        <v>-7.3743948047945729</v>
      </c>
      <c r="AA29" s="4">
        <f t="shared" si="33"/>
        <v>0.26227605012767885</v>
      </c>
      <c r="AB29" s="4">
        <f xml:space="preserve"> (V$39 - V$40)*-V$41*EXP(-V$41*U29)</f>
        <v>-0.84120605941560189</v>
      </c>
      <c r="AC29" s="4">
        <f t="shared" si="34"/>
        <v>1.0188520595406358</v>
      </c>
      <c r="AD29" s="3"/>
      <c r="AE29" s="4">
        <v>7.4500000000116415</v>
      </c>
      <c r="AF29" s="4">
        <v>21.762557235751157</v>
      </c>
      <c r="AG29" s="4">
        <v>2.5350493969432515</v>
      </c>
      <c r="AH29" s="4">
        <f t="shared" si="35"/>
        <v>-6.8889057135382039</v>
      </c>
      <c r="AI29" s="4">
        <v>2.0066666666666668</v>
      </c>
      <c r="AJ29" s="4">
        <f>(AF$39-AF$40)*EXP(-AF$41*AE29) + AF$40</f>
        <v>-7.2737527123311541</v>
      </c>
      <c r="AK29" s="4">
        <f t="shared" si="36"/>
        <v>0.14810721247994096</v>
      </c>
      <c r="AL29" s="4">
        <f xml:space="preserve"> (AF$39 - AF$40)*-AF$41*EXP(-AF$41*AE29)</f>
        <v>-0.82942802657482173</v>
      </c>
      <c r="AM29" s="11">
        <f t="shared" si="37"/>
        <v>1.0746741872564134</v>
      </c>
      <c r="AO29" s="10">
        <v>13.300000000046566</v>
      </c>
      <c r="AP29" s="4">
        <v>20.053648016331611</v>
      </c>
      <c r="AQ29" s="4">
        <v>5.7863757229264046</v>
      </c>
      <c r="AR29" s="4">
        <f t="shared" si="38"/>
        <v>-8.957058755772989</v>
      </c>
      <c r="AS29" s="4">
        <v>1.3166666666666669</v>
      </c>
      <c r="AT29" s="4">
        <f>(AP$39-AP$40)*EXP(-AP$41*AO29) + AP$40</f>
        <v>-9.0451068186406793</v>
      </c>
      <c r="AU29" s="4">
        <f t="shared" si="39"/>
        <v>7.7524613747527414E-3</v>
      </c>
      <c r="AV29" s="4">
        <f xml:space="preserve"> (AP$39 - AP$40)*-AP$41*EXP(-AP$41*AO29)</f>
        <v>-0.55243184040296589</v>
      </c>
      <c r="AW29" s="4">
        <f t="shared" si="40"/>
        <v>1.0908780645931984</v>
      </c>
      <c r="AX29" s="3"/>
      <c r="AY29" s="4">
        <v>13.300000000046566</v>
      </c>
      <c r="AZ29" s="4">
        <v>20.193400285478496</v>
      </c>
      <c r="BA29" s="4">
        <v>5.3938134257917465</v>
      </c>
      <c r="BB29" s="4">
        <f t="shared" si="41"/>
        <v>-9.0181563169025978</v>
      </c>
      <c r="BC29" s="4">
        <v>1.4466666666666663</v>
      </c>
      <c r="BD29" s="4">
        <f>(AZ$39-AZ$40)*EXP(-AZ$41*AY29) + AZ$40</f>
        <v>-9.1077031466455196</v>
      </c>
      <c r="BE29" s="4">
        <f t="shared" si="42"/>
        <v>8.01863471700783E-3</v>
      </c>
      <c r="BF29" s="4">
        <f xml:space="preserve"> (AZ$39 - AZ$40)*-AZ$41*EXP(-AZ$41*AY29)</f>
        <v>-0.56700651901568466</v>
      </c>
      <c r="BG29" s="11">
        <f t="shared" si="43"/>
        <v>1.0190439742678208</v>
      </c>
      <c r="BI29" s="10">
        <v>13.000000000116415</v>
      </c>
      <c r="BJ29" s="4">
        <v>21.753963175022562</v>
      </c>
      <c r="BK29" s="4">
        <v>5.8647389191224866</v>
      </c>
      <c r="BL29" s="4">
        <f t="shared" si="44"/>
        <v>-7.9429204809388025</v>
      </c>
      <c r="BM29" s="4">
        <v>1.19</v>
      </c>
      <c r="BN29" s="4">
        <f>(BJ$39-BJ$40)*EXP(-BJ$41*BI29) + BJ$40</f>
        <v>-7.9264646212872716</v>
      </c>
      <c r="BO29" s="4">
        <f t="shared" si="45"/>
        <v>2.7079531687088456E-4</v>
      </c>
      <c r="BP29" s="4">
        <f xml:space="preserve"> (BJ$39 - BJ$40)*-BJ$41*EXP(-BJ$41*BI29)</f>
        <v>-0.45134222896716641</v>
      </c>
      <c r="BQ29" s="4">
        <f t="shared" si="46"/>
        <v>0.9861258784156578</v>
      </c>
      <c r="BR29" s="3"/>
      <c r="BS29" s="4">
        <v>13.000000000116415</v>
      </c>
      <c r="BT29" s="4">
        <v>20.77473416349893</v>
      </c>
      <c r="BU29" s="4">
        <v>5.9185669717476523</v>
      </c>
      <c r="BV29" s="4">
        <f t="shared" si="47"/>
        <v>-8.1494043510226177</v>
      </c>
      <c r="BW29" s="4">
        <v>1.29</v>
      </c>
      <c r="BX29" s="4">
        <f>(BT$39-BT$40)*EXP(-BT$41*BS29) + BT$40</f>
        <v>-8.1124602749969359</v>
      </c>
      <c r="BY29" s="4">
        <f t="shared" si="48"/>
        <v>1.3648647533913596E-3</v>
      </c>
      <c r="BZ29" s="4">
        <f xml:space="preserve"> (BT$39 - BT$40)*-BT$41*EXP(-BT$41*BS29)</f>
        <v>-0.45110354499875716</v>
      </c>
      <c r="CA29" s="11">
        <f t="shared" si="49"/>
        <v>0.90920094340834778</v>
      </c>
    </row>
    <row r="30" spans="1:79" x14ac:dyDescent="0.2">
      <c r="A30" s="10">
        <v>9.7666666665463708</v>
      </c>
      <c r="B30" s="4">
        <v>15.659020732495907</v>
      </c>
      <c r="C30" s="4">
        <v>2.219404308455819</v>
      </c>
      <c r="D30" s="4">
        <f t="shared" si="26"/>
        <v>-13.786966122257342</v>
      </c>
      <c r="E30" s="4">
        <v>2.46</v>
      </c>
      <c r="F30" s="4">
        <f>(B$39-B$40)*EXP(-B$41*A30) + B$40</f>
        <v>-14.073810818268125</v>
      </c>
      <c r="G30" s="4">
        <f t="shared" si="27"/>
        <v>8.2279879629518826E-2</v>
      </c>
      <c r="H30" s="4">
        <f xml:space="preserve"> (B$39 - B$40)*-B$41*EXP(-B$41*A30)</f>
        <v>-1.0650754899327475</v>
      </c>
      <c r="I30" s="4">
        <f t="shared" si="28"/>
        <v>1.125689542205343</v>
      </c>
      <c r="J30" s="26"/>
      <c r="K30" s="4">
        <v>9.7666666665463708</v>
      </c>
      <c r="L30" s="4">
        <v>14.411745930316632</v>
      </c>
      <c r="M30" s="4">
        <v>2.4491297496854045</v>
      </c>
      <c r="N30" s="4">
        <f t="shared" si="29"/>
        <v>-14.365505807210001</v>
      </c>
      <c r="O30" s="4">
        <v>2.44</v>
      </c>
      <c r="P30" s="4">
        <f>(L$39-L$40)*EXP(-L$41*K30) + L$40</f>
        <v>-14.624233607317763</v>
      </c>
      <c r="Q30" s="4">
        <f t="shared" si="30"/>
        <v>6.6940074548601916E-2</v>
      </c>
      <c r="R30" s="4">
        <f xml:space="preserve"> (L$39 - L$40)*-L$41*EXP(-L$41*K30)</f>
        <v>-1.0740473703798032</v>
      </c>
      <c r="S30" s="11">
        <f t="shared" si="31"/>
        <v>1.1444767061424133</v>
      </c>
      <c r="U30" s="10">
        <v>9.7666666667209938</v>
      </c>
      <c r="V30" s="4">
        <v>19.425738280454485</v>
      </c>
      <c r="W30" s="4">
        <v>2.6302979961292037</v>
      </c>
      <c r="X30" s="4">
        <f t="shared" si="32"/>
        <v>-9.159949120289264</v>
      </c>
      <c r="Y30" s="4">
        <v>1.9266666666666667</v>
      </c>
      <c r="Z30" s="4">
        <f>(V$39-V$40)*EXP(-V$41*U30) + V$40</f>
        <v>-9.1694574383470169</v>
      </c>
      <c r="AA30" s="4">
        <f t="shared" si="33"/>
        <v>9.0408112287389381E-5</v>
      </c>
      <c r="AB30" s="4">
        <f xml:space="preserve"> (V$39 - V$40)*-V$41*EXP(-V$41*U30)</f>
        <v>-0.71207342123574024</v>
      </c>
      <c r="AC30" s="4">
        <f t="shared" si="34"/>
        <v>0.96092953038733109</v>
      </c>
      <c r="AD30" s="3"/>
      <c r="AE30" s="4">
        <v>9.7666666667209938</v>
      </c>
      <c r="AF30" s="4">
        <v>19.423886112194012</v>
      </c>
      <c r="AG30" s="4">
        <v>2.8434645476864029</v>
      </c>
      <c r="AH30" s="4">
        <f t="shared" si="35"/>
        <v>-9.0733692617237729</v>
      </c>
      <c r="AI30" s="4">
        <v>1.9000000000000004</v>
      </c>
      <c r="AJ30" s="4">
        <f>(AF$39-AF$40)*EXP(-AF$41*AE30) + AF$40</f>
        <v>-9.0530310836491878</v>
      </c>
      <c r="AK30" s="4">
        <f t="shared" si="36"/>
        <v>4.1364148739353186E-4</v>
      </c>
      <c r="AL30" s="4">
        <f xml:space="preserve"> (AF$39 - AF$40)*-AF$41*EXP(-AF$41*AE30)</f>
        <v>-0.7097466642721505</v>
      </c>
      <c r="AM30" s="11">
        <f t="shared" si="37"/>
        <v>0.97123227742504792</v>
      </c>
      <c r="AO30" s="10">
        <v>21.833333333430346</v>
      </c>
      <c r="AP30" s="4">
        <v>14.840708099442162</v>
      </c>
      <c r="AQ30" s="4">
        <v>7.7822116984251872</v>
      </c>
      <c r="AR30" s="4">
        <f t="shared" si="38"/>
        <v>-13.172080684913048</v>
      </c>
      <c r="AS30" s="4">
        <v>1.2966666666666669</v>
      </c>
      <c r="AT30" s="4">
        <f>(AP$39-AP$40)*EXP(-AP$41*AO30) + AP$40</f>
        <v>-13.216154560892733</v>
      </c>
      <c r="AU30" s="4">
        <f t="shared" si="39"/>
        <v>1.9425065438725992E-3</v>
      </c>
      <c r="AV30" s="4">
        <f xml:space="preserve"> (AP$39 - AP$40)*-AP$41*EXP(-AP$41*AO30)</f>
        <v>-0.43024297450794724</v>
      </c>
      <c r="AW30" s="4">
        <f t="shared" si="40"/>
        <v>0.86269799515732337</v>
      </c>
      <c r="AX30" s="3"/>
      <c r="AY30" s="4">
        <v>21.833333333430346</v>
      </c>
      <c r="AZ30" s="4">
        <v>14.743382831248512</v>
      </c>
      <c r="BA30" s="4">
        <v>7.3799006465256598</v>
      </c>
      <c r="BB30" s="4">
        <f t="shared" si="41"/>
        <v>-13.475130160765628</v>
      </c>
      <c r="BC30" s="4">
        <v>1.4133333333333333</v>
      </c>
      <c r="BD30" s="4">
        <f>(AZ$39-AZ$40)*EXP(-AZ$41*AY30) + AZ$40</f>
        <v>-13.401972890140998</v>
      </c>
      <c r="BE30" s="4">
        <f t="shared" si="42"/>
        <v>5.3519862452454103E-3</v>
      </c>
      <c r="BF30" s="4">
        <f xml:space="preserve"> (AZ$39 - AZ$40)*-AZ$41*EXP(-AZ$41*AY30)</f>
        <v>-0.44443386651567057</v>
      </c>
      <c r="BG30" s="11">
        <f t="shared" si="43"/>
        <v>0.81759060349580914</v>
      </c>
      <c r="BI30" s="10">
        <v>21.583333333488554</v>
      </c>
      <c r="BJ30" s="4">
        <v>17.523191043296695</v>
      </c>
      <c r="BK30" s="4">
        <v>7.9692105398240525</v>
      </c>
      <c r="BL30" s="4">
        <f t="shared" si="44"/>
        <v>-11.121456802313887</v>
      </c>
      <c r="BM30" s="4">
        <v>1.0666666666666667</v>
      </c>
      <c r="BN30" s="4">
        <f>(BJ$39-BJ$40)*EXP(-BJ$41*BI30) + BJ$40</f>
        <v>-11.158890529813771</v>
      </c>
      <c r="BO30" s="4">
        <f t="shared" si="45"/>
        <v>1.4012839545356004E-3</v>
      </c>
      <c r="BP30" s="4">
        <f xml:space="preserve"> (BJ$39 - BJ$40)*-BJ$41*EXP(-BJ$41*BI30)</f>
        <v>-0.31059157136693666</v>
      </c>
      <c r="BQ30" s="4">
        <f t="shared" si="46"/>
        <v>0.75706695520690814</v>
      </c>
      <c r="BR30" s="3"/>
      <c r="BS30" s="4">
        <v>21.583333333488554</v>
      </c>
      <c r="BT30" s="4">
        <v>16.627383690224764</v>
      </c>
      <c r="BU30" s="4">
        <v>8.0900671120526528</v>
      </c>
      <c r="BV30" s="4">
        <f t="shared" si="47"/>
        <v>-11.211004754144284</v>
      </c>
      <c r="BW30" s="4">
        <v>1.1133333333333333</v>
      </c>
      <c r="BX30" s="4">
        <f>(BT$39-BT$40)*EXP(-BT$41*BS30) + BT$40</f>
        <v>-11.313405520472045</v>
      </c>
      <c r="BY30" s="4">
        <f t="shared" si="48"/>
        <v>1.0485916944512817E-2</v>
      </c>
      <c r="BZ30" s="4">
        <f xml:space="preserve"> (BT$39 - BT$40)*-BT$41*EXP(-BT$41*BS30)</f>
        <v>-0.30434830956421483</v>
      </c>
      <c r="CA30" s="11">
        <f t="shared" si="49"/>
        <v>0.71075353730565138</v>
      </c>
    </row>
    <row r="31" spans="1:79" x14ac:dyDescent="0.2">
      <c r="A31" s="10">
        <v>11.866666666581295</v>
      </c>
      <c r="B31" s="4">
        <v>13.317262661837972</v>
      </c>
      <c r="C31" s="4">
        <v>2.5594912509948866</v>
      </c>
      <c r="D31" s="4">
        <f t="shared" si="26"/>
        <v>-15.958680721645742</v>
      </c>
      <c r="E31" s="4">
        <v>2.4333333333333331</v>
      </c>
      <c r="F31" s="4">
        <f>(B$39-B$40)*EXP(-B$41*A31) + B$40</f>
        <v>-16.150856946208563</v>
      </c>
      <c r="G31" s="4">
        <f t="shared" si="27"/>
        <v>3.6931701287220023E-2</v>
      </c>
      <c r="H31" s="4">
        <f xml:space="preserve"> (B$39 - B$40)*-B$41*EXP(-B$41*A31)</f>
        <v>-0.91676862420079797</v>
      </c>
      <c r="I31" s="4">
        <f t="shared" si="28"/>
        <v>0.97956099572140065</v>
      </c>
      <c r="J31" s="26"/>
      <c r="K31" s="4">
        <v>11.866666666581295</v>
      </c>
      <c r="L31" s="4">
        <v>12.045712107658099</v>
      </c>
      <c r="M31" s="4">
        <v>2.79789261751761</v>
      </c>
      <c r="N31" s="4">
        <f t="shared" si="29"/>
        <v>-16.557158195952429</v>
      </c>
      <c r="O31" s="4">
        <v>2.4933333333333332</v>
      </c>
      <c r="P31" s="4">
        <f>(L$39-L$40)*EXP(-L$41*K31) + L$40</f>
        <v>-16.710817139762327</v>
      </c>
      <c r="Q31" s="4">
        <f t="shared" si="30"/>
        <v>2.3611071012773349E-2</v>
      </c>
      <c r="R31" s="4">
        <f xml:space="preserve"> (L$39 - L$40)*-L$41*EXP(-L$41*K31)</f>
        <v>-0.91729488802878567</v>
      </c>
      <c r="S31" s="11">
        <f t="shared" si="31"/>
        <v>0.95653745008349311</v>
      </c>
      <c r="U31" s="10">
        <v>11.850000000034925</v>
      </c>
      <c r="V31" s="4">
        <v>17.53786021591964</v>
      </c>
      <c r="W31" s="4">
        <v>2.8938408880981696</v>
      </c>
      <c r="X31" s="4">
        <f t="shared" si="32"/>
        <v>-10.916055738839628</v>
      </c>
      <c r="Y31" s="4">
        <v>1.9000000000000004</v>
      </c>
      <c r="Z31" s="4">
        <f>(V$39-V$40)*EXP(-V$41*U31) + V$40</f>
        <v>-10.54713002368953</v>
      </c>
      <c r="AA31" s="4">
        <f t="shared" si="33"/>
        <v>0.13610618329901139</v>
      </c>
      <c r="AB31" s="4">
        <f xml:space="preserve"> (V$39 - V$40)*-V$41*EXP(-V$41*U31)</f>
        <v>-0.61296685405079543</v>
      </c>
      <c r="AC31" s="4">
        <f t="shared" si="34"/>
        <v>0.8387967476484568</v>
      </c>
      <c r="AD31" s="3"/>
      <c r="AE31" s="4">
        <v>11.850000000034925</v>
      </c>
      <c r="AF31" s="4">
        <v>17.571742547297891</v>
      </c>
      <c r="AG31" s="4">
        <v>3.1098527699934411</v>
      </c>
      <c r="AH31" s="4">
        <f t="shared" si="35"/>
        <v>-10.792318715466374</v>
      </c>
      <c r="AI31" s="4">
        <v>1.8333333333333335</v>
      </c>
      <c r="AJ31" s="4">
        <f>(AF$39-AF$40)*EXP(-AF$41*AE31) + AF$40</f>
        <v>-10.432741210830869</v>
      </c>
      <c r="AK31" s="4">
        <f t="shared" si="36"/>
        <v>0.12929598183989643</v>
      </c>
      <c r="AL31" s="4">
        <f xml:space="preserve"> (AF$39 - AF$40)*-AF$41*EXP(-AF$41*AE31)</f>
        <v>-0.6169418562861041</v>
      </c>
      <c r="AM31" s="11">
        <f t="shared" si="37"/>
        <v>0.87493572346029302</v>
      </c>
      <c r="AO31" s="10">
        <v>27.099999999976717</v>
      </c>
      <c r="AP31" s="4">
        <v>12.154422036759458</v>
      </c>
      <c r="AQ31" s="4">
        <v>9.0908770748997565</v>
      </c>
      <c r="AR31" s="4">
        <f t="shared" si="38"/>
        <v>-15.204034059358467</v>
      </c>
      <c r="AS31" s="4">
        <v>1.3266666666666669</v>
      </c>
      <c r="AT31" s="4">
        <f>(AP$39-AP$40)*EXP(-AP$41*AO31) + AP$40</f>
        <v>-15.315954034797466</v>
      </c>
      <c r="AU31" s="4">
        <f t="shared" si="39"/>
        <v>1.2526080902266191E-2</v>
      </c>
      <c r="AV31" s="4">
        <f xml:space="preserve"> (AP$39 - AP$40)*-AP$41*EXP(-AP$41*AO31)</f>
        <v>-0.36873034454585368</v>
      </c>
      <c r="AW31" s="4">
        <f t="shared" si="40"/>
        <v>0.72263735865770307</v>
      </c>
      <c r="AX31" s="3"/>
      <c r="AY31" s="4">
        <v>27.099999999976717</v>
      </c>
      <c r="AZ31" s="4">
        <v>11.956363510772887</v>
      </c>
      <c r="BA31" s="4">
        <v>8.6939301703588896</v>
      </c>
      <c r="BB31" s="4">
        <f t="shared" si="41"/>
        <v>-15.605134719324635</v>
      </c>
      <c r="BC31" s="4">
        <v>1.4366666666666665</v>
      </c>
      <c r="BD31" s="4">
        <f>(AZ$39-AZ$40)*EXP(-AZ$41*AY31) + AZ$40</f>
        <v>-15.575216983889096</v>
      </c>
      <c r="BE31" s="4">
        <f t="shared" si="42"/>
        <v>8.9507089359092552E-4</v>
      </c>
      <c r="BF31" s="4">
        <f xml:space="preserve"> (AZ$39 - AZ$40)*-AZ$41*EXP(-AZ$41*AY31)</f>
        <v>-0.38240229676992293</v>
      </c>
      <c r="BG31" s="11">
        <f t="shared" si="43"/>
        <v>0.69205056027967504</v>
      </c>
      <c r="BI31" s="10">
        <v>26.850000000034925</v>
      </c>
      <c r="BJ31" s="4">
        <v>15.577228982113422</v>
      </c>
      <c r="BK31" s="4">
        <v>8.9325181159201748</v>
      </c>
      <c r="BL31" s="4">
        <f t="shared" si="44"/>
        <v>-12.5857650754491</v>
      </c>
      <c r="BM31" s="4">
        <v>0.97333333333333338</v>
      </c>
      <c r="BN31" s="4">
        <f>(BJ$39-BJ$40)*EXP(-BJ$41*BI31) + BJ$40</f>
        <v>-12.620659519539153</v>
      </c>
      <c r="BO31" s="4">
        <f t="shared" si="45"/>
        <v>1.2176222283538456E-3</v>
      </c>
      <c r="BP31" s="4">
        <f xml:space="preserve"> (BJ$39 - BJ$40)*-BJ$41*EXP(-BJ$41*BI31)</f>
        <v>-0.24694125040497542</v>
      </c>
      <c r="BQ31" s="4">
        <f t="shared" si="46"/>
        <v>0.65963758669822203</v>
      </c>
      <c r="BR31" s="3"/>
      <c r="BS31" s="4">
        <v>26.850000000034925</v>
      </c>
      <c r="BT31" s="4">
        <v>14.746568560656526</v>
      </c>
      <c r="BU31" s="4">
        <v>9.0769302917672388</v>
      </c>
      <c r="BV31" s="4">
        <f t="shared" si="47"/>
        <v>-12.59838829385523</v>
      </c>
      <c r="BW31" s="4">
        <v>1.0466666666666666</v>
      </c>
      <c r="BX31" s="4">
        <f>(BT$39-BT$40)*EXP(-BT$41*BS31) + BT$40</f>
        <v>-12.737465145074147</v>
      </c>
      <c r="BY31" s="4">
        <f t="shared" si="48"/>
        <v>1.9342370544968745E-2</v>
      </c>
      <c r="BZ31" s="4">
        <f xml:space="preserve"> (BT$39 - BT$40)*-BT$41*EXP(-BT$41*BS31)</f>
        <v>-0.23905878117358223</v>
      </c>
      <c r="CA31" s="11">
        <f t="shared" si="49"/>
        <v>0.59384028444393044</v>
      </c>
    </row>
    <row r="32" spans="1:79" x14ac:dyDescent="0.2">
      <c r="A32" s="10">
        <v>22.066666666651145</v>
      </c>
      <c r="B32" s="4">
        <v>4.6939129791513237</v>
      </c>
      <c r="C32" s="4">
        <v>3.6313411827745101</v>
      </c>
      <c r="D32" s="4">
        <f t="shared" si="26"/>
        <v>-24.046105438442577</v>
      </c>
      <c r="E32" s="4">
        <v>2.2000000000000002</v>
      </c>
      <c r="F32" s="4">
        <f>(B$39-B$40)*EXP(-B$41*A32) + B$40</f>
        <v>-22.792357252128202</v>
      </c>
      <c r="G32" s="4">
        <f t="shared" si="27"/>
        <v>1.5718845146865856</v>
      </c>
      <c r="H32" s="4">
        <f xml:space="preserve"> (B$39 - B$40)*-B$41*EXP(-B$41*A32)</f>
        <v>-0.44254704535439288</v>
      </c>
      <c r="I32" s="4">
        <f t="shared" si="28"/>
        <v>0.52301014450973704</v>
      </c>
      <c r="J32" s="26"/>
      <c r="K32" s="4">
        <v>22.066666666651145</v>
      </c>
      <c r="L32" s="4">
        <v>3.6759119120417916</v>
      </c>
      <c r="M32" s="4">
        <v>3.8647049152560569</v>
      </c>
      <c r="N32" s="4">
        <f t="shared" si="29"/>
        <v>-24.393552242699517</v>
      </c>
      <c r="O32" s="4">
        <v>2.14</v>
      </c>
      <c r="P32" s="4">
        <f>(L$39-L$40)*EXP(-L$41*K32) + L$40</f>
        <v>-23.246491603366938</v>
      </c>
      <c r="Q32" s="4">
        <f t="shared" si="30"/>
        <v>1.315748110306066</v>
      </c>
      <c r="R32" s="4">
        <f xml:space="preserve"> (L$39 - L$40)*-L$41*EXP(-L$41*K32)</f>
        <v>-0.42630893895061472</v>
      </c>
      <c r="S32" s="11">
        <f t="shared" si="31"/>
        <v>0.51794543984654118</v>
      </c>
      <c r="U32" s="10">
        <v>22.066666666651145</v>
      </c>
      <c r="V32" s="4">
        <v>11.61200838778576</v>
      </c>
      <c r="W32" s="4">
        <v>4.0439607265545945</v>
      </c>
      <c r="X32" s="4">
        <f t="shared" si="32"/>
        <v>-16.266847647745294</v>
      </c>
      <c r="Y32" s="4">
        <v>1.6266666666666665</v>
      </c>
      <c r="Z32" s="4">
        <f>(V$39-V$40)*EXP(-V$41*U32) + V$40</f>
        <v>-14.982011937865467</v>
      </c>
      <c r="AA32" s="4">
        <f t="shared" si="33"/>
        <v>1.6508028013823992</v>
      </c>
      <c r="AB32" s="4">
        <f xml:space="preserve"> (V$39 - V$40)*-V$41*EXP(-V$41*U32)</f>
        <v>-0.29393174581040005</v>
      </c>
      <c r="AC32" s="4">
        <f t="shared" si="34"/>
        <v>0.4698089379756395</v>
      </c>
      <c r="AD32" s="3"/>
      <c r="AE32" s="4">
        <v>22.066666666651145</v>
      </c>
      <c r="AF32" s="4">
        <v>11.601586854373499</v>
      </c>
      <c r="AG32" s="4">
        <v>4.3265813252165346</v>
      </c>
      <c r="AH32" s="4">
        <f t="shared" si="35"/>
        <v>-16.154110130779216</v>
      </c>
      <c r="AI32" s="4">
        <v>1.6</v>
      </c>
      <c r="AJ32" s="4">
        <f>(AF$39-AF$40)*EXP(-AF$41*AE32) + AF$40</f>
        <v>-14.991424115537193</v>
      </c>
      <c r="AK32" s="4">
        <f t="shared" si="36"/>
        <v>1.351838770039375</v>
      </c>
      <c r="AL32" s="4">
        <f xml:space="preserve"> (AF$39 - AF$40)*-AF$41*EXP(-AF$41*AE32)</f>
        <v>-0.31030665566991505</v>
      </c>
      <c r="AM32" s="11">
        <f t="shared" si="37"/>
        <v>0.50424831546361193</v>
      </c>
      <c r="AO32" s="10">
        <v>35.100000000034925</v>
      </c>
      <c r="AP32" s="4">
        <v>8.8207414280994492</v>
      </c>
      <c r="AQ32" s="4">
        <v>10.20904525300242</v>
      </c>
      <c r="AR32" s="4">
        <f t="shared" si="38"/>
        <v>-17.978630578967142</v>
      </c>
      <c r="AS32" s="4">
        <v>1.37</v>
      </c>
      <c r="AT32" s="4">
        <f>(AP$39-AP$40)*EXP(-AP$41*AO32) + AP$40</f>
        <v>-17.945631409506781</v>
      </c>
      <c r="AU32" s="4">
        <f t="shared" si="39"/>
        <v>1.088945185073598E-3</v>
      </c>
      <c r="AV32" s="4">
        <f xml:space="preserve"> (AP$39 - AP$40)*-AP$41*EXP(-AP$41*AO32)</f>
        <v>-0.29169519272281702</v>
      </c>
      <c r="AW32" s="4">
        <f t="shared" si="40"/>
        <v>0.55358211757614906</v>
      </c>
      <c r="AX32" s="3"/>
      <c r="AY32" s="4">
        <v>35.100000000034925</v>
      </c>
      <c r="AZ32" s="4">
        <v>8.6930652960108503</v>
      </c>
      <c r="BA32" s="4">
        <v>9.7648005621860605</v>
      </c>
      <c r="BB32" s="4">
        <f t="shared" si="41"/>
        <v>-18.332997738173088</v>
      </c>
      <c r="BC32" s="4">
        <v>1.4466666666666663</v>
      </c>
      <c r="BD32" s="4">
        <f>(AZ$39-AZ$40)*EXP(-AZ$41*AY32) + AZ$40</f>
        <v>-18.310289290022681</v>
      </c>
      <c r="BE32" s="4">
        <f t="shared" si="42"/>
        <v>5.1567361739973119E-4</v>
      </c>
      <c r="BF32" s="4">
        <f xml:space="preserve"> (AZ$39 - AZ$40)*-AZ$41*EXP(-AZ$41*AY32)</f>
        <v>-0.30433429280954782</v>
      </c>
      <c r="BG32" s="11">
        <f t="shared" si="43"/>
        <v>0.54696024974987878</v>
      </c>
      <c r="BI32" s="10">
        <v>34.850000000093132</v>
      </c>
      <c r="BJ32" s="4">
        <v>13.152716033577558</v>
      </c>
      <c r="BK32" s="4">
        <v>10.703013257595581</v>
      </c>
      <c r="BL32" s="4">
        <f t="shared" si="44"/>
        <v>-14.125030453147261</v>
      </c>
      <c r="BM32" s="4">
        <v>0.92266666666666663</v>
      </c>
      <c r="BN32" s="4">
        <f>(BJ$39-BJ$40)*EXP(-BJ$41*BI32) + BJ$40</f>
        <v>-14.28880792483962</v>
      </c>
      <c r="BO32" s="4">
        <f t="shared" si="45"/>
        <v>2.6823060233941601E-2</v>
      </c>
      <c r="BP32" s="4">
        <f xml:space="preserve"> (BJ$39 - BJ$40)*-BJ$41*EXP(-BJ$41*BI32)</f>
        <v>-0.17430447800395055</v>
      </c>
      <c r="BQ32" s="4">
        <f t="shared" si="46"/>
        <v>0.49117591345043876</v>
      </c>
      <c r="BR32" s="3"/>
      <c r="BS32" s="4">
        <v>34.850000000093132</v>
      </c>
      <c r="BT32" s="4">
        <v>12.399155202909947</v>
      </c>
      <c r="BU32" s="4">
        <v>10.36619144823135</v>
      </c>
      <c r="BV32" s="4">
        <f t="shared" si="47"/>
        <v>-14.301171073369751</v>
      </c>
      <c r="BW32" s="4">
        <v>0.94666666666666677</v>
      </c>
      <c r="BX32" s="4">
        <f>(BT$39-BT$40)*EXP(-BT$41*BS32) + BT$40</f>
        <v>-14.338427459388228</v>
      </c>
      <c r="BY32" s="4">
        <f t="shared" si="48"/>
        <v>1.3880382991577622E-3</v>
      </c>
      <c r="BZ32" s="4">
        <f xml:space="preserve"> (BT$39 - BT$40)*-BT$41*EXP(-BT$41*BS32)</f>
        <v>-0.16565871233731583</v>
      </c>
      <c r="CA32" s="11">
        <f t="shared" si="49"/>
        <v>0.45497815360248706</v>
      </c>
    </row>
    <row r="33" spans="1:79" x14ac:dyDescent="0.2">
      <c r="A33" s="10">
        <v>30.633333333302289</v>
      </c>
      <c r="B33" s="4">
        <v>2.1749394493313394</v>
      </c>
      <c r="C33" s="4">
        <v>3.8677368246326909</v>
      </c>
      <c r="D33" s="4">
        <f t="shared" si="26"/>
        <v>-26.446881147333471</v>
      </c>
      <c r="E33" s="4">
        <v>1.9000000000000004</v>
      </c>
      <c r="F33" s="4">
        <f>(B$39-B$40)*EXP(-B$41*A33) + B$40</f>
        <v>-25.628287045397695</v>
      </c>
      <c r="G33" s="4">
        <f t="shared" si="27"/>
        <v>0.67009630372404017</v>
      </c>
      <c r="H33" s="4">
        <f xml:space="preserve"> (B$39 - B$40)*-B$41*EXP(-B$41*A33)</f>
        <v>-0.24005377694888966</v>
      </c>
      <c r="I33" s="4">
        <f t="shared" si="28"/>
        <v>0.32849464214058582</v>
      </c>
      <c r="J33" s="26"/>
      <c r="K33" s="4">
        <v>30.633333333302289</v>
      </c>
      <c r="L33" s="4">
        <v>1.0905072806128453</v>
      </c>
      <c r="M33" s="4">
        <v>4.0050123522547558</v>
      </c>
      <c r="N33" s="4">
        <f t="shared" si="29"/>
        <v>-26.908803155629116</v>
      </c>
      <c r="O33" s="4">
        <v>1.9066666666666667</v>
      </c>
      <c r="P33" s="4">
        <f>(L$39-L$40)*EXP(-L$41*K33) + L$40</f>
        <v>-25.939623061348517</v>
      </c>
      <c r="Q33" s="4">
        <f t="shared" si="30"/>
        <v>0.93931005514975086</v>
      </c>
      <c r="R33" s="4">
        <f xml:space="preserve"> (L$39 - L$40)*-L$41*EXP(-L$41*K33)</f>
        <v>-0.22399015574731473</v>
      </c>
      <c r="S33" s="11">
        <f t="shared" si="31"/>
        <v>0.30544112147361102</v>
      </c>
      <c r="U33" s="10">
        <v>30.616666666755918</v>
      </c>
      <c r="V33" s="4">
        <v>10.18796264682695</v>
      </c>
      <c r="W33" s="4">
        <v>5.0928614365910789</v>
      </c>
      <c r="X33" s="4">
        <f t="shared" si="32"/>
        <v>-17.166443033685862</v>
      </c>
      <c r="Y33" s="4">
        <v>1.6133333333333333</v>
      </c>
      <c r="Z33" s="4">
        <f>(V$39-V$40)*EXP(-V$41*U33) + V$40</f>
        <v>-16.8590657610726</v>
      </c>
      <c r="AA33" s="4">
        <f t="shared" si="33"/>
        <v>9.4480787719167847E-2</v>
      </c>
      <c r="AB33" s="4">
        <f xml:space="preserve"> (V$39 - V$40)*-V$41*EXP(-V$41*U33)</f>
        <v>-0.15890085180942429</v>
      </c>
      <c r="AC33" s="4">
        <f t="shared" si="34"/>
        <v>0.25607988514741931</v>
      </c>
      <c r="AD33" s="3"/>
      <c r="AE33" s="4">
        <v>30.616666666755918</v>
      </c>
      <c r="AF33" s="4">
        <v>10.178553632063748</v>
      </c>
      <c r="AG33" s="4">
        <v>5.4007168502185445</v>
      </c>
      <c r="AH33" s="4">
        <f t="shared" si="35"/>
        <v>-17.040075590587968</v>
      </c>
      <c r="AI33" s="4">
        <v>1.5333333333333332</v>
      </c>
      <c r="AJ33" s="4">
        <f>(AF$39-AF$40)*EXP(-AF$41*AE33) + AF$40</f>
        <v>-17.009060776079309</v>
      </c>
      <c r="AK33" s="4">
        <f t="shared" si="36"/>
        <v>9.6191871900650101E-4</v>
      </c>
      <c r="AL33" s="4">
        <f xml:space="preserve"> (AF$39 - AF$40)*-AF$41*EXP(-AF$41*AE33)</f>
        <v>-0.17459236382101392</v>
      </c>
      <c r="AM33" s="11">
        <f t="shared" si="37"/>
        <v>0.2960479212617193</v>
      </c>
      <c r="AO33" s="10">
        <v>46.716666666674428</v>
      </c>
      <c r="AP33" s="4">
        <v>5.4026266423386833</v>
      </c>
      <c r="AQ33" s="4">
        <v>11.292696308971097</v>
      </c>
      <c r="AR33" s="4">
        <f t="shared" si="38"/>
        <v>-20.854919836743573</v>
      </c>
      <c r="AS33" s="4">
        <v>1.3533333333333333</v>
      </c>
      <c r="AT33" s="4">
        <f>(AP$39-AP$40)*EXP(-AP$41*AO33) + AP$40</f>
        <v>-20.817788226863563</v>
      </c>
      <c r="AU33" s="4">
        <f t="shared" si="39"/>
        <v>1.3787564522812618E-3</v>
      </c>
      <c r="AV33" s="4">
        <f xml:space="preserve"> (AP$39 - AP$40)*-AP$41*EXP(-AP$41*AO33)</f>
        <v>-0.20755672059974628</v>
      </c>
      <c r="AW33" s="4">
        <f t="shared" si="40"/>
        <v>0.39875429080739438</v>
      </c>
      <c r="AX33" s="3"/>
      <c r="AY33" s="4">
        <v>46.716666666674428</v>
      </c>
      <c r="AZ33" s="4">
        <v>5.1583626921475139</v>
      </c>
      <c r="BA33" s="4">
        <v>10.942860611667161</v>
      </c>
      <c r="BB33" s="4">
        <f t="shared" si="41"/>
        <v>-21.278670317295877</v>
      </c>
      <c r="BC33" s="4">
        <v>1.3366666666666669</v>
      </c>
      <c r="BD33" s="4">
        <f>(AZ$39-AZ$40)*EXP(-AZ$41*AY33) + AZ$40</f>
        <v>-21.319266106983889</v>
      </c>
      <c r="BE33" s="4">
        <f t="shared" si="42"/>
        <v>1.64801814039334E-3</v>
      </c>
      <c r="BF33" s="4">
        <f xml:space="preserve"> (AZ$39 - AZ$40)*-AZ$41*EXP(-AZ$41*AY33)</f>
        <v>-0.21844814876267402</v>
      </c>
      <c r="BG33" s="11">
        <f t="shared" si="43"/>
        <v>0.42491161105956538</v>
      </c>
      <c r="BI33" s="10">
        <v>46.466666666732635</v>
      </c>
      <c r="BJ33" s="4">
        <v>10.495101535566974</v>
      </c>
      <c r="BK33" s="4">
        <v>12.237672494528493</v>
      </c>
      <c r="BL33" s="4">
        <f t="shared" si="44"/>
        <v>-16.015315332691387</v>
      </c>
      <c r="BM33" s="4">
        <v>0.80799999999999994</v>
      </c>
      <c r="BN33" s="4">
        <f>(BJ$39-BJ$40)*EXP(-BJ$41*BI33) + BJ$40</f>
        <v>-15.877980065368192</v>
      </c>
      <c r="BO33" s="4">
        <f t="shared" si="45"/>
        <v>1.8860975650733403E-2</v>
      </c>
      <c r="BP33" s="4">
        <f xml:space="preserve"> (BJ$39 - BJ$40)*-BJ$41*EXP(-BJ$41*BI33)</f>
        <v>-0.10510659686169591</v>
      </c>
      <c r="BQ33" s="4">
        <f t="shared" si="46"/>
        <v>0.33821429683218984</v>
      </c>
      <c r="BR33" s="3"/>
      <c r="BS33" s="4">
        <v>46.466666666732635</v>
      </c>
      <c r="BT33" s="4">
        <v>9.79596975618046</v>
      </c>
      <c r="BU33" s="4">
        <v>12.273915472769181</v>
      </c>
      <c r="BV33" s="4">
        <f t="shared" si="47"/>
        <v>-15.950494507830324</v>
      </c>
      <c r="BW33" s="4">
        <v>0.84</v>
      </c>
      <c r="BX33" s="4">
        <f>(BT$39-BT$40)*EXP(-BT$41*BS33) + BT$40</f>
        <v>-15.830414998408358</v>
      </c>
      <c r="BY33" s="4">
        <f t="shared" si="48"/>
        <v>1.4419088583020125E-2</v>
      </c>
      <c r="BZ33" s="4">
        <f xml:space="preserve"> (BT$39 - BT$40)*-BT$41*EXP(-BT$41*BS33)</f>
        <v>-9.7254861048755817E-2</v>
      </c>
      <c r="CA33" s="11">
        <f t="shared" si="49"/>
        <v>0.3010269508651966</v>
      </c>
    </row>
    <row r="34" spans="1:79" x14ac:dyDescent="0.2">
      <c r="A34" s="10">
        <v>47.983333333279006</v>
      </c>
      <c r="B34" s="4">
        <v>0.71627050969008943</v>
      </c>
      <c r="C34" s="4">
        <v>4.2972417714026445</v>
      </c>
      <c r="D34" s="4">
        <f t="shared" si="26"/>
        <v>-27.690797613589744</v>
      </c>
      <c r="E34" s="4">
        <v>1.7266666666666666</v>
      </c>
      <c r="F34" s="4">
        <f>(B$39-B$40)*EXP(-B$41*A34) + B$40</f>
        <v>-28.016222799565927</v>
      </c>
      <c r="G34" s="4">
        <f t="shared" si="27"/>
        <v>0.10590155166763328</v>
      </c>
      <c r="H34" s="4">
        <f xml:space="preserve"> (B$39 - B$40)*-B$41*EXP(-B$41*A34)</f>
        <v>-6.9548527929159776E-2</v>
      </c>
      <c r="I34" s="4">
        <f t="shared" si="28"/>
        <v>0.1047255825960321</v>
      </c>
      <c r="J34" s="26"/>
      <c r="K34" s="4">
        <v>47.983333333279006</v>
      </c>
      <c r="L34" s="4">
        <v>0.243350213849336</v>
      </c>
      <c r="M34" s="4">
        <v>3.9291679730792621</v>
      </c>
      <c r="N34" s="4">
        <f t="shared" si="29"/>
        <v>-27.79388241198037</v>
      </c>
      <c r="O34" s="4">
        <v>1.6533333333333333</v>
      </c>
      <c r="P34" s="4">
        <f>(L$39-L$40)*EXP(-L$41*K34) + L$40</f>
        <v>-28.111405859635379</v>
      </c>
      <c r="Q34" s="4">
        <f t="shared" si="30"/>
        <v>0.10082113981072356</v>
      </c>
      <c r="R34" s="4">
        <f xml:space="preserve"> (L$39 - L$40)*-L$41*EXP(-L$41*K34)</f>
        <v>-6.0837164522531871E-2</v>
      </c>
      <c r="S34" s="11">
        <f t="shared" si="31"/>
        <v>9.5671347434626741E-2</v>
      </c>
      <c r="U34" s="10">
        <v>47.966666666732635</v>
      </c>
      <c r="V34" s="4">
        <v>8.366861421976358</v>
      </c>
      <c r="W34" s="4">
        <v>7.340112666552292</v>
      </c>
      <c r="X34" s="4">
        <f t="shared" si="32"/>
        <v>-17.863918643555845</v>
      </c>
      <c r="Y34" s="4">
        <v>1.6066666666666665</v>
      </c>
      <c r="Z34" s="4">
        <f>(V$39-V$40)*EXP(-V$41*U34) + V$40</f>
        <v>-18.433890952666605</v>
      </c>
      <c r="AA34" s="4">
        <f t="shared" si="33"/>
        <v>0.32486843315305175</v>
      </c>
      <c r="AB34" s="4">
        <f xml:space="preserve"> (V$39 - V$40)*-V$41*EXP(-V$41*U34)</f>
        <v>-4.5611583868847616E-2</v>
      </c>
      <c r="AC34" s="4">
        <f t="shared" si="34"/>
        <v>7.3811276800209852E-2</v>
      </c>
      <c r="AD34" s="3"/>
      <c r="AE34" s="4">
        <v>47.966666666732635</v>
      </c>
      <c r="AF34" s="4">
        <v>8.0515236017366405</v>
      </c>
      <c r="AG34" s="4">
        <v>7.6445630127259987</v>
      </c>
      <c r="AH34" s="4">
        <f t="shared" si="35"/>
        <v>-18.045182539661347</v>
      </c>
      <c r="AI34" s="4">
        <v>1.54</v>
      </c>
      <c r="AJ34" s="4">
        <f>(AF$39-AF$40)*EXP(-AF$41*AE34) + AF$40</f>
        <v>-18.796696354065386</v>
      </c>
      <c r="AK34" s="4">
        <f t="shared" si="36"/>
        <v>0.56477301324010765</v>
      </c>
      <c r="AL34" s="4">
        <f xml:space="preserve"> (AF$39 - AF$40)*-AF$41*EXP(-AF$41*AE34)</f>
        <v>-5.4348862453877149E-2</v>
      </c>
      <c r="AM34" s="11">
        <f t="shared" si="37"/>
        <v>9.1757819727325052E-2</v>
      </c>
      <c r="AO34" s="10"/>
      <c r="AP34" s="4"/>
      <c r="AQ34" s="4"/>
      <c r="AR34" s="4"/>
      <c r="AS34" s="4"/>
      <c r="AT34" s="4"/>
      <c r="AU34" s="4"/>
      <c r="AV34" s="4"/>
      <c r="AW34" s="4"/>
      <c r="AX34" s="3"/>
      <c r="AY34" s="4"/>
      <c r="AZ34" s="4"/>
      <c r="BA34" s="4"/>
      <c r="BB34" s="4"/>
      <c r="BC34" s="4"/>
      <c r="BD34" s="4"/>
      <c r="BE34" s="4"/>
      <c r="BF34" s="4"/>
      <c r="BG34" s="11"/>
      <c r="BI34" s="10"/>
      <c r="BJ34" s="4"/>
      <c r="BK34" s="4"/>
      <c r="BL34" s="4"/>
      <c r="BM34" s="4"/>
      <c r="BN34" s="4"/>
      <c r="BO34" s="4"/>
      <c r="BP34" s="4"/>
      <c r="BQ34" s="4"/>
      <c r="BR34" s="3"/>
      <c r="BS34" s="4"/>
      <c r="BT34" s="4"/>
      <c r="BU34" s="4"/>
      <c r="BV34" s="4"/>
      <c r="BW34" s="4"/>
      <c r="BX34" s="4"/>
      <c r="BY34" s="4"/>
      <c r="BZ34" s="4"/>
      <c r="CA34" s="11"/>
    </row>
    <row r="35" spans="1:79" x14ac:dyDescent="0.2">
      <c r="A35" s="10">
        <v>72.033333333267365</v>
      </c>
      <c r="B35" s="4">
        <v>0.12570048594409583</v>
      </c>
      <c r="C35" s="4">
        <v>4.5696471677033106</v>
      </c>
      <c r="D35" s="4">
        <f t="shared" si="26"/>
        <v>-28.145164939185406</v>
      </c>
      <c r="E35" s="4">
        <v>1.6433333333333333</v>
      </c>
      <c r="F35" s="4">
        <f>(B$39-B$40)*EXP(-B$41*A35) + B$40</f>
        <v>-28.815355302010225</v>
      </c>
      <c r="G35" s="4">
        <f t="shared" ref="G35" si="50">(D35-F35)^2</f>
        <v>0.44915512242326244</v>
      </c>
      <c r="H35" s="4">
        <f xml:space="preserve"> (B$39 - B$40)*-B$41*EXP(-B$41*A35)</f>
        <v>-1.2488246432396625E-2</v>
      </c>
      <c r="I35" s="4">
        <f t="shared" ref="I35" si="51">H35*-1/(E35/2.6)</f>
        <v>1.9758280359572753E-2</v>
      </c>
      <c r="J35" s="26"/>
      <c r="K35" s="4">
        <v>72.033333333267365</v>
      </c>
      <c r="L35" s="4">
        <v>6.1269726056444346E-2</v>
      </c>
      <c r="M35" s="4">
        <v>3.8441812210142259</v>
      </c>
      <c r="N35" s="4">
        <f t="shared" si="29"/>
        <v>-28.018456275805779</v>
      </c>
      <c r="O35" s="4">
        <v>1.55</v>
      </c>
      <c r="P35" s="4">
        <f>(L$39-L$40)*EXP(-L$41*K35) + L$40</f>
        <v>-28.788264474429468</v>
      </c>
      <c r="Q35" s="4">
        <f t="shared" ref="Q35" si="52">(N35-P35)^2</f>
        <v>0.59260466266824952</v>
      </c>
      <c r="R35" s="4">
        <f xml:space="preserve"> (L$39 - L$40)*-L$41*EXP(-L$41*K35)</f>
        <v>-9.9888440887255202E-3</v>
      </c>
      <c r="S35" s="11">
        <f t="shared" ref="S35" si="53">R35*-1/(O35/2.6)</f>
        <v>1.6755480406894421E-2</v>
      </c>
      <c r="U35" s="10">
        <v>72.033333333441988</v>
      </c>
      <c r="V35" s="4">
        <v>6.1985156916523021</v>
      </c>
      <c r="W35" s="4">
        <v>10.028016940837544</v>
      </c>
      <c r="X35" s="4">
        <f t="shared" si="32"/>
        <v>-18.688312236737275</v>
      </c>
      <c r="Y35" s="4">
        <v>1.4766666666666663</v>
      </c>
      <c r="Z35" s="4">
        <f>(V$39-V$40)*EXP(-V$41*U35) + V$40</f>
        <v>-18.955674089141567</v>
      </c>
      <c r="AA35" s="4">
        <f t="shared" ref="AA35" si="54">(X35-Z35)^2</f>
        <v>7.1482360121054536E-2</v>
      </c>
      <c r="AB35" s="4">
        <f xml:space="preserve"> (V$39 - V$40)*-V$41*EXP(-V$41*U35)</f>
        <v>-8.0757164782872606E-3</v>
      </c>
      <c r="AC35" s="4">
        <f t="shared" ref="AC35" si="55">AB35*-1/(Y35/2.6)</f>
        <v>1.4219094476442585E-2</v>
      </c>
      <c r="AD35" s="3"/>
      <c r="AE35" s="4">
        <v>72.033333333441988</v>
      </c>
      <c r="AF35" s="4">
        <v>5.2339064615980027</v>
      </c>
      <c r="AG35" s="4">
        <v>10.221126245749318</v>
      </c>
      <c r="AH35" s="4">
        <f t="shared" si="35"/>
        <v>-19.574518063288323</v>
      </c>
      <c r="AI35" s="4">
        <v>1.45</v>
      </c>
      <c r="AJ35" s="4">
        <f>(AF$39-AF$40)*EXP(-AF$41*AE35) + AF$40</f>
        <v>-19.444600151544631</v>
      </c>
      <c r="AK35" s="4">
        <f t="shared" ref="AK35" si="56">(AH35-AJ35)^2</f>
        <v>1.6878663791841959E-2</v>
      </c>
      <c r="AL35" s="4">
        <f xml:space="preserve"> (AF$39 - AF$40)*-AF$41*EXP(-AF$41*AE35)</f>
        <v>-1.0768267998637988E-2</v>
      </c>
      <c r="AM35" s="11">
        <f t="shared" ref="AM35" si="57">AL35*-1/(AI35/2.6)</f>
        <v>1.930861848031639E-2</v>
      </c>
      <c r="AO35" s="10"/>
      <c r="AP35" s="4"/>
      <c r="AQ35" s="4"/>
      <c r="AR35" s="4"/>
      <c r="AS35" s="4"/>
      <c r="AT35" s="4"/>
      <c r="AU35" s="4"/>
      <c r="AV35" s="4"/>
      <c r="AW35" s="4"/>
      <c r="AX35" s="3"/>
      <c r="AY35" s="4"/>
      <c r="AZ35" s="4"/>
      <c r="BA35" s="4"/>
      <c r="BB35" s="4"/>
      <c r="BC35" s="4"/>
      <c r="BD35" s="4"/>
      <c r="BE35" s="4"/>
      <c r="BF35" s="4"/>
      <c r="BG35" s="11"/>
      <c r="BI35" s="10"/>
      <c r="BJ35" s="4"/>
      <c r="BK35" s="4"/>
      <c r="BL35" s="4"/>
      <c r="BM35" s="4"/>
      <c r="BN35" s="4"/>
      <c r="BO35" s="4"/>
      <c r="BP35" s="4"/>
      <c r="BQ35" s="4"/>
      <c r="BR35" s="3"/>
      <c r="BS35" s="4"/>
      <c r="BT35" s="4"/>
      <c r="BU35" s="4"/>
      <c r="BV35" s="4"/>
      <c r="BW35" s="4"/>
      <c r="BX35" s="4"/>
      <c r="BY35" s="4"/>
      <c r="BZ35" s="4"/>
      <c r="CA35" s="11"/>
    </row>
    <row r="36" spans="1:79" x14ac:dyDescent="0.2">
      <c r="A36" s="1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3"/>
      <c r="U36" s="12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13"/>
      <c r="AO36" s="12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13"/>
      <c r="BI36" s="12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13"/>
    </row>
    <row r="37" spans="1:79" x14ac:dyDescent="0.2">
      <c r="A37" s="14" t="s">
        <v>8</v>
      </c>
      <c r="B37" s="5" t="s">
        <v>23</v>
      </c>
      <c r="C37" s="5"/>
      <c r="D37" s="37"/>
      <c r="E37" s="34"/>
      <c r="F37" s="3"/>
      <c r="G37" s="3"/>
      <c r="H37" s="3"/>
      <c r="I37" s="3"/>
      <c r="J37" s="3"/>
      <c r="K37" s="5" t="s">
        <v>8</v>
      </c>
      <c r="L37" s="5" t="s">
        <v>23</v>
      </c>
      <c r="M37" s="5"/>
      <c r="N37" s="37"/>
      <c r="O37" s="34"/>
      <c r="P37" s="3"/>
      <c r="Q37" s="3"/>
      <c r="R37" s="3"/>
      <c r="S37" s="13"/>
      <c r="U37" s="14" t="s">
        <v>8</v>
      </c>
      <c r="V37" s="5" t="s">
        <v>23</v>
      </c>
      <c r="W37" s="5"/>
      <c r="X37" s="37"/>
      <c r="Y37" s="34"/>
      <c r="Z37" s="3"/>
      <c r="AA37" s="3"/>
      <c r="AB37" s="3"/>
      <c r="AC37" s="3"/>
      <c r="AD37" s="3"/>
      <c r="AE37" s="5" t="s">
        <v>8</v>
      </c>
      <c r="AF37" s="5" t="s">
        <v>23</v>
      </c>
      <c r="AG37" s="5"/>
      <c r="AH37" s="37"/>
      <c r="AI37" s="34"/>
      <c r="AJ37" s="3"/>
      <c r="AK37" s="3"/>
      <c r="AL37" s="3"/>
      <c r="AM37" s="13"/>
      <c r="AO37" s="14" t="s">
        <v>8</v>
      </c>
      <c r="AP37" s="5" t="s">
        <v>23</v>
      </c>
      <c r="AQ37" s="5"/>
      <c r="AR37" s="37"/>
      <c r="AS37" s="34"/>
      <c r="AT37" s="3"/>
      <c r="AU37" s="3"/>
      <c r="AV37" s="3"/>
      <c r="AW37" s="3"/>
      <c r="AX37" s="3"/>
      <c r="AY37" s="5" t="s">
        <v>8</v>
      </c>
      <c r="AZ37" s="5" t="s">
        <v>23</v>
      </c>
      <c r="BA37" s="5"/>
      <c r="BB37" s="37"/>
      <c r="BC37" s="34"/>
      <c r="BD37" s="3"/>
      <c r="BE37" s="3"/>
      <c r="BF37" s="3"/>
      <c r="BG37" s="13"/>
      <c r="BI37" s="14" t="s">
        <v>8</v>
      </c>
      <c r="BJ37" s="5" t="s">
        <v>23</v>
      </c>
      <c r="BK37" s="5"/>
      <c r="BL37" s="37"/>
      <c r="BM37" s="34"/>
      <c r="BN37" s="3"/>
      <c r="BO37" s="3"/>
      <c r="BP37" s="3"/>
      <c r="BQ37" s="3"/>
      <c r="BR37" s="3"/>
      <c r="BS37" s="5" t="s">
        <v>8</v>
      </c>
      <c r="BT37" s="5" t="s">
        <v>23</v>
      </c>
      <c r="BU37" s="5"/>
      <c r="BV37" s="37"/>
      <c r="BW37" s="34"/>
      <c r="BX37" s="3"/>
      <c r="BY37" s="3"/>
      <c r="BZ37" s="3"/>
      <c r="CA37" s="13"/>
    </row>
    <row r="38" spans="1:79" x14ac:dyDescent="0.2">
      <c r="A38" s="15" t="s">
        <v>7</v>
      </c>
      <c r="B38" s="25">
        <f>SUM(G25:G35)</f>
        <v>4.4008143753302438</v>
      </c>
      <c r="C38" s="6"/>
      <c r="D38" s="38"/>
      <c r="E38" s="3"/>
      <c r="F38" s="3"/>
      <c r="G38" s="3"/>
      <c r="H38" s="3"/>
      <c r="I38" s="3"/>
      <c r="J38" s="3"/>
      <c r="K38" s="6" t="s">
        <v>7</v>
      </c>
      <c r="L38" s="25">
        <f>SUM(Q25:Q35)</f>
        <v>4.3382726338185371</v>
      </c>
      <c r="M38" s="6"/>
      <c r="N38" s="38"/>
      <c r="O38" s="3"/>
      <c r="P38" s="3"/>
      <c r="Q38" s="3"/>
      <c r="R38" s="3"/>
      <c r="S38" s="13"/>
      <c r="U38" s="15" t="s">
        <v>7</v>
      </c>
      <c r="V38" s="25">
        <f>SUM(AA25:AA35)</f>
        <v>5.1660646402956241</v>
      </c>
      <c r="W38" s="6"/>
      <c r="X38" s="38"/>
      <c r="Y38" s="3"/>
      <c r="Z38" s="3"/>
      <c r="AA38" s="3"/>
      <c r="AB38" s="3"/>
      <c r="AC38" s="3"/>
      <c r="AD38" s="3"/>
      <c r="AE38" s="6" t="s">
        <v>7</v>
      </c>
      <c r="AF38" s="25">
        <f>SUM(AK25:AK35)</f>
        <v>4.2538330111174476</v>
      </c>
      <c r="AG38" s="6"/>
      <c r="AH38" s="38"/>
      <c r="AI38" s="3"/>
      <c r="AJ38" s="3"/>
      <c r="AK38" s="3"/>
      <c r="AL38" s="3"/>
      <c r="AM38" s="13"/>
      <c r="AO38" s="15" t="s">
        <v>7</v>
      </c>
      <c r="AP38" s="25">
        <f>SUM(AU25:AU33)</f>
        <v>7.3766462381617784E-2</v>
      </c>
      <c r="AQ38" s="6"/>
      <c r="AR38" s="38"/>
      <c r="AS38" s="3"/>
      <c r="AT38" s="3"/>
      <c r="AU38" s="3"/>
      <c r="AV38" s="3"/>
      <c r="AW38" s="3"/>
      <c r="AX38" s="3"/>
      <c r="AY38" s="6" t="s">
        <v>7</v>
      </c>
      <c r="AZ38" s="25">
        <f>SUM(BE25:BE33)</f>
        <v>2.3760366924535651E-2</v>
      </c>
      <c r="BA38" s="6"/>
      <c r="BB38" s="38"/>
      <c r="BC38" s="3"/>
      <c r="BD38" s="3"/>
      <c r="BE38" s="3"/>
      <c r="BF38" s="3"/>
      <c r="BG38" s="13"/>
      <c r="BI38" s="15" t="s">
        <v>7</v>
      </c>
      <c r="BJ38" s="25">
        <f>SUM(BO25:BO33)</f>
        <v>7.6311370216510771E-2</v>
      </c>
      <c r="BK38" s="6"/>
      <c r="BL38" s="38"/>
      <c r="BM38" s="3"/>
      <c r="BN38" s="3"/>
      <c r="BO38" s="3"/>
      <c r="BP38" s="3"/>
      <c r="BQ38" s="3"/>
      <c r="BR38" s="3"/>
      <c r="BS38" s="6" t="s">
        <v>7</v>
      </c>
      <c r="BT38" s="25">
        <f>SUM(BY25:BY33)</f>
        <v>8.5078224711301151E-2</v>
      </c>
      <c r="BU38" s="6"/>
      <c r="BV38" s="38"/>
      <c r="BW38" s="3"/>
      <c r="BX38" s="3"/>
      <c r="BY38" s="3"/>
      <c r="BZ38" s="3"/>
      <c r="CA38" s="13"/>
    </row>
    <row r="39" spans="1:79" x14ac:dyDescent="0.2">
      <c r="A39" s="16" t="s">
        <v>25</v>
      </c>
      <c r="B39" s="7">
        <v>0.96879190560406148</v>
      </c>
      <c r="C39" s="8"/>
      <c r="D39" s="39"/>
      <c r="E39" s="3"/>
      <c r="F39" s="3"/>
      <c r="G39" s="3"/>
      <c r="H39" s="3"/>
      <c r="I39" s="3"/>
      <c r="J39" s="3"/>
      <c r="K39" s="8" t="s">
        <v>25</v>
      </c>
      <c r="L39" s="7">
        <v>0.85648881923515396</v>
      </c>
      <c r="M39" s="8"/>
      <c r="N39" s="39"/>
      <c r="O39" s="3"/>
      <c r="P39" s="3"/>
      <c r="Q39" s="3"/>
      <c r="R39" s="3"/>
      <c r="S39" s="13"/>
      <c r="U39" s="16" t="s">
        <v>25</v>
      </c>
      <c r="V39" s="7">
        <v>0.91687003107775822</v>
      </c>
      <c r="W39" s="8"/>
      <c r="X39" s="39"/>
      <c r="Y39" s="3"/>
      <c r="Z39" s="3"/>
      <c r="AA39" s="3"/>
      <c r="AB39" s="3"/>
      <c r="AC39" s="3"/>
      <c r="AD39" s="3"/>
      <c r="AE39" s="8" t="s">
        <v>25</v>
      </c>
      <c r="AF39" s="7">
        <v>0.74830445770948861</v>
      </c>
      <c r="AG39" s="8"/>
      <c r="AH39" s="39"/>
      <c r="AI39" s="3"/>
      <c r="AJ39" s="3"/>
      <c r="AK39" s="3"/>
      <c r="AL39" s="3"/>
      <c r="AM39" s="13"/>
      <c r="AO39" s="16" t="s">
        <v>25</v>
      </c>
      <c r="AP39" s="7">
        <v>-6.0933618647094859E-2</v>
      </c>
      <c r="AQ39" s="8"/>
      <c r="AR39" s="39"/>
      <c r="AS39" s="3"/>
      <c r="AT39" s="3"/>
      <c r="AU39" s="3"/>
      <c r="AV39" s="3"/>
      <c r="AW39" s="3"/>
      <c r="AX39" s="3"/>
      <c r="AY39" s="8" t="s">
        <v>25</v>
      </c>
      <c r="AZ39" s="7">
        <v>6.461609584245509E-2</v>
      </c>
      <c r="BA39" s="8"/>
      <c r="BB39" s="39"/>
      <c r="BC39" s="3"/>
      <c r="BD39" s="3"/>
      <c r="BE39" s="3"/>
      <c r="BF39" s="3"/>
      <c r="BG39" s="13"/>
      <c r="BI39" s="16" t="s">
        <v>25</v>
      </c>
      <c r="BJ39" s="7">
        <v>-3.511296797350142E-2</v>
      </c>
      <c r="BK39" s="8"/>
      <c r="BL39" s="39"/>
      <c r="BM39" s="3"/>
      <c r="BN39" s="3"/>
      <c r="BO39" s="3"/>
      <c r="BP39" s="3"/>
      <c r="BQ39" s="3"/>
      <c r="BR39" s="3"/>
      <c r="BS39" s="8" t="s">
        <v>25</v>
      </c>
      <c r="BT39" s="7">
        <v>-9.4713202971551891E-2</v>
      </c>
      <c r="BU39" s="8"/>
      <c r="BV39" s="39"/>
      <c r="BW39" s="3"/>
      <c r="BX39" s="3"/>
      <c r="BY39" s="3"/>
      <c r="BZ39" s="3"/>
      <c r="CA39" s="13"/>
    </row>
    <row r="40" spans="1:79" x14ac:dyDescent="0.2">
      <c r="A40" s="16" t="s">
        <v>24</v>
      </c>
      <c r="B40" s="7">
        <v>-28.990253906799413</v>
      </c>
      <c r="C40" s="8"/>
      <c r="D40" s="39"/>
      <c r="E40" s="3"/>
      <c r="F40" s="3"/>
      <c r="G40" s="3"/>
      <c r="H40" s="3"/>
      <c r="I40" s="3"/>
      <c r="J40" s="3"/>
      <c r="K40" s="8" t="s">
        <v>24</v>
      </c>
      <c r="L40" s="7">
        <v>-28.921229243287279</v>
      </c>
      <c r="M40" s="8"/>
      <c r="N40" s="39"/>
      <c r="O40" s="3"/>
      <c r="P40" s="3"/>
      <c r="Q40" s="3"/>
      <c r="R40" s="3"/>
      <c r="S40" s="13"/>
      <c r="U40" s="16" t="s">
        <v>24</v>
      </c>
      <c r="V40" s="7">
        <v>-19.067933987906635</v>
      </c>
      <c r="W40" s="8"/>
      <c r="X40" s="39"/>
      <c r="Y40" s="3"/>
      <c r="Z40" s="3"/>
      <c r="AA40" s="3"/>
      <c r="AB40" s="3"/>
      <c r="AC40" s="3"/>
      <c r="AD40" s="3"/>
      <c r="AE40" s="8" t="s">
        <v>24</v>
      </c>
      <c r="AF40" s="7">
        <v>-19.60468979272099</v>
      </c>
      <c r="AG40" s="8"/>
      <c r="AH40" s="39"/>
      <c r="AI40" s="3"/>
      <c r="AJ40" s="3"/>
      <c r="AK40" s="3"/>
      <c r="AL40" s="3"/>
      <c r="AM40" s="13"/>
      <c r="AO40" s="16" t="s">
        <v>24</v>
      </c>
      <c r="AP40" s="7">
        <v>-27.902959076968859</v>
      </c>
      <c r="AQ40" s="8"/>
      <c r="AR40" s="39"/>
      <c r="AS40" s="3"/>
      <c r="AT40" s="3"/>
      <c r="AU40" s="3"/>
      <c r="AV40" s="3"/>
      <c r="AW40" s="3"/>
      <c r="AX40" s="3"/>
      <c r="AY40" s="8" t="s">
        <v>24</v>
      </c>
      <c r="AZ40" s="7">
        <v>-28.972484476832275</v>
      </c>
      <c r="BA40" s="8"/>
      <c r="BB40" s="39"/>
      <c r="BC40" s="3"/>
      <c r="BD40" s="3"/>
      <c r="BE40" s="3"/>
      <c r="BF40" s="3"/>
      <c r="BG40" s="13"/>
      <c r="BI40" s="16" t="s">
        <v>24</v>
      </c>
      <c r="BJ40" s="7">
        <v>-18.291818072560858</v>
      </c>
      <c r="BK40" s="8"/>
      <c r="BL40" s="39"/>
      <c r="BM40" s="3"/>
      <c r="BN40" s="3"/>
      <c r="BO40" s="3"/>
      <c r="BP40" s="3"/>
      <c r="BQ40" s="3"/>
      <c r="BR40" s="3"/>
      <c r="BS40" s="8" t="s">
        <v>24</v>
      </c>
      <c r="BT40" s="7">
        <v>-17.951685044765313</v>
      </c>
      <c r="BU40" s="8"/>
      <c r="BV40" s="39"/>
      <c r="BW40" s="3"/>
      <c r="BX40" s="3"/>
      <c r="BY40" s="3"/>
      <c r="BZ40" s="3"/>
      <c r="CA40" s="13"/>
    </row>
    <row r="41" spans="1:79" ht="17" thickBot="1" x14ac:dyDescent="0.25">
      <c r="A41" s="17" t="s">
        <v>21</v>
      </c>
      <c r="B41" s="18">
        <v>7.140277904131484E-2</v>
      </c>
      <c r="C41" s="19"/>
      <c r="D41" s="40"/>
      <c r="E41" s="9"/>
      <c r="F41" s="9"/>
      <c r="G41" s="9"/>
      <c r="H41" s="9"/>
      <c r="I41" s="9"/>
      <c r="J41" s="9"/>
      <c r="K41" s="19" t="s">
        <v>21</v>
      </c>
      <c r="L41" s="18">
        <v>7.5123990922794273E-2</v>
      </c>
      <c r="M41" s="19"/>
      <c r="N41" s="40"/>
      <c r="O41" s="9"/>
      <c r="P41" s="9"/>
      <c r="Q41" s="9"/>
      <c r="R41" s="9"/>
      <c r="S41" s="20"/>
      <c r="U41" s="17" t="s">
        <v>21</v>
      </c>
      <c r="V41" s="18">
        <v>7.1937678254884618E-2</v>
      </c>
      <c r="W41" s="19"/>
      <c r="X41" s="40"/>
      <c r="Y41" s="9"/>
      <c r="Z41" s="9"/>
      <c r="AA41" s="9"/>
      <c r="AB41" s="9"/>
      <c r="AC41" s="9"/>
      <c r="AD41" s="9"/>
      <c r="AE41" s="19" t="s">
        <v>21</v>
      </c>
      <c r="AF41" s="18">
        <v>6.7263989846633773E-2</v>
      </c>
      <c r="AG41" s="19"/>
      <c r="AH41" s="40"/>
      <c r="AI41" s="9"/>
      <c r="AJ41" s="9"/>
      <c r="AK41" s="9"/>
      <c r="AL41" s="9"/>
      <c r="AM41" s="20"/>
      <c r="AO41" s="17" t="s">
        <v>21</v>
      </c>
      <c r="AP41" s="18">
        <v>2.9294525847130649E-2</v>
      </c>
      <c r="AQ41" s="19"/>
      <c r="AR41" s="40"/>
      <c r="AS41" s="9"/>
      <c r="AT41" s="9"/>
      <c r="AU41" s="9"/>
      <c r="AV41" s="9"/>
      <c r="AW41" s="9"/>
      <c r="AX41" s="9"/>
      <c r="AY41" s="19" t="s">
        <v>21</v>
      </c>
      <c r="AZ41" s="18">
        <v>2.8543305339790218E-2</v>
      </c>
      <c r="BA41" s="19"/>
      <c r="BB41" s="40"/>
      <c r="BC41" s="9"/>
      <c r="BD41" s="9"/>
      <c r="BE41" s="9"/>
      <c r="BF41" s="9"/>
      <c r="BG41" s="20"/>
      <c r="BI41" s="17" t="s">
        <v>21</v>
      </c>
      <c r="BJ41" s="18">
        <v>4.3543351520898707E-2</v>
      </c>
      <c r="BK41" s="19"/>
      <c r="BL41" s="40"/>
      <c r="BM41" s="9"/>
      <c r="BN41" s="9"/>
      <c r="BO41" s="9"/>
      <c r="BP41" s="9"/>
      <c r="BQ41" s="9"/>
      <c r="BR41" s="9"/>
      <c r="BS41" s="19" t="s">
        <v>21</v>
      </c>
      <c r="BT41" s="18">
        <v>4.5847468225830204E-2</v>
      </c>
      <c r="BU41" s="19"/>
      <c r="BV41" s="40"/>
      <c r="BW41" s="9"/>
      <c r="BX41" s="9"/>
      <c r="BY41" s="9"/>
      <c r="BZ41" s="9"/>
      <c r="CA41" s="20"/>
    </row>
    <row r="42" spans="1:79" ht="17" thickBot="1" x14ac:dyDescent="0.25"/>
    <row r="43" spans="1:79" x14ac:dyDescent="0.2">
      <c r="A43" s="31" t="s">
        <v>17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/>
      <c r="U43" s="31" t="s">
        <v>18</v>
      </c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3"/>
      <c r="AO43" s="31" t="s">
        <v>19</v>
      </c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3"/>
      <c r="BI43" s="31" t="s">
        <v>20</v>
      </c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3"/>
    </row>
    <row r="44" spans="1:79" x14ac:dyDescent="0.2">
      <c r="A44" s="28" t="s">
        <v>3</v>
      </c>
      <c r="B44" s="29"/>
      <c r="C44" s="29"/>
      <c r="D44" s="29"/>
      <c r="E44" s="29"/>
      <c r="F44" s="29"/>
      <c r="G44" s="29"/>
      <c r="H44" s="29"/>
      <c r="I44" s="29"/>
      <c r="J44" s="3"/>
      <c r="K44" s="29" t="s">
        <v>9</v>
      </c>
      <c r="L44" s="29"/>
      <c r="M44" s="29"/>
      <c r="N44" s="29"/>
      <c r="O44" s="29"/>
      <c r="P44" s="29"/>
      <c r="Q44" s="29"/>
      <c r="R44" s="29"/>
      <c r="S44" s="30"/>
      <c r="U44" s="28" t="s">
        <v>3</v>
      </c>
      <c r="V44" s="29"/>
      <c r="W44" s="29"/>
      <c r="X44" s="29"/>
      <c r="Y44" s="29"/>
      <c r="Z44" s="29"/>
      <c r="AA44" s="29"/>
      <c r="AB44" s="29"/>
      <c r="AC44" s="29"/>
      <c r="AD44" s="3"/>
      <c r="AE44" s="29" t="s">
        <v>9</v>
      </c>
      <c r="AF44" s="29"/>
      <c r="AG44" s="29"/>
      <c r="AH44" s="29"/>
      <c r="AI44" s="29"/>
      <c r="AJ44" s="29"/>
      <c r="AK44" s="29"/>
      <c r="AL44" s="29"/>
      <c r="AM44" s="30"/>
      <c r="AO44" s="28" t="s">
        <v>3</v>
      </c>
      <c r="AP44" s="29"/>
      <c r="AQ44" s="29"/>
      <c r="AR44" s="29"/>
      <c r="AS44" s="29"/>
      <c r="AT44" s="29"/>
      <c r="AU44" s="29"/>
      <c r="AV44" s="29"/>
      <c r="AW44" s="29"/>
      <c r="AX44" s="3"/>
      <c r="AY44" s="29" t="s">
        <v>9</v>
      </c>
      <c r="AZ44" s="29"/>
      <c r="BA44" s="29"/>
      <c r="BB44" s="29"/>
      <c r="BC44" s="29"/>
      <c r="BD44" s="29"/>
      <c r="BE44" s="29"/>
      <c r="BF44" s="29"/>
      <c r="BG44" s="30"/>
      <c r="BI44" s="28" t="s">
        <v>3</v>
      </c>
      <c r="BJ44" s="29"/>
      <c r="BK44" s="29"/>
      <c r="BL44" s="29"/>
      <c r="BM44" s="29"/>
      <c r="BN44" s="29"/>
      <c r="BO44" s="29"/>
      <c r="BP44" s="29"/>
      <c r="BQ44" s="29"/>
      <c r="BR44" s="3"/>
      <c r="BS44" s="29" t="s">
        <v>9</v>
      </c>
      <c r="BT44" s="29"/>
      <c r="BU44" s="29"/>
      <c r="BV44" s="29"/>
      <c r="BW44" s="29"/>
      <c r="BX44" s="29"/>
      <c r="BY44" s="29"/>
      <c r="BZ44" s="29"/>
      <c r="CA44" s="30"/>
    </row>
    <row r="45" spans="1:79" x14ac:dyDescent="0.2">
      <c r="A45" s="21" t="s">
        <v>2</v>
      </c>
      <c r="B45" s="22" t="s">
        <v>27</v>
      </c>
      <c r="C45" s="22" t="s">
        <v>28</v>
      </c>
      <c r="D45" s="22" t="s">
        <v>26</v>
      </c>
      <c r="E45" s="23" t="s">
        <v>4</v>
      </c>
      <c r="F45" s="22" t="s">
        <v>5</v>
      </c>
      <c r="G45" s="22" t="s">
        <v>6</v>
      </c>
      <c r="H45" s="22" t="s">
        <v>29</v>
      </c>
      <c r="I45" s="22" t="s">
        <v>22</v>
      </c>
      <c r="J45" s="3"/>
      <c r="K45" s="22" t="s">
        <v>2</v>
      </c>
      <c r="L45" s="22" t="s">
        <v>27</v>
      </c>
      <c r="M45" s="22" t="s">
        <v>28</v>
      </c>
      <c r="N45" s="22" t="s">
        <v>26</v>
      </c>
      <c r="O45" s="23" t="s">
        <v>4</v>
      </c>
      <c r="P45" s="22" t="s">
        <v>5</v>
      </c>
      <c r="Q45" s="22" t="s">
        <v>6</v>
      </c>
      <c r="R45" s="22" t="s">
        <v>29</v>
      </c>
      <c r="S45" s="24" t="s">
        <v>22</v>
      </c>
      <c r="U45" s="21" t="s">
        <v>2</v>
      </c>
      <c r="V45" s="22" t="s">
        <v>27</v>
      </c>
      <c r="W45" s="22" t="s">
        <v>28</v>
      </c>
      <c r="X45" s="22" t="s">
        <v>26</v>
      </c>
      <c r="Y45" s="23" t="s">
        <v>4</v>
      </c>
      <c r="Z45" s="22" t="s">
        <v>5</v>
      </c>
      <c r="AA45" s="22" t="s">
        <v>6</v>
      </c>
      <c r="AB45" s="22" t="s">
        <v>29</v>
      </c>
      <c r="AC45" s="22" t="s">
        <v>22</v>
      </c>
      <c r="AD45" s="3"/>
      <c r="AE45" s="22" t="s">
        <v>2</v>
      </c>
      <c r="AF45" s="22" t="s">
        <v>27</v>
      </c>
      <c r="AG45" s="22" t="s">
        <v>28</v>
      </c>
      <c r="AH45" s="22" t="s">
        <v>26</v>
      </c>
      <c r="AI45" s="23" t="s">
        <v>4</v>
      </c>
      <c r="AJ45" s="22" t="s">
        <v>5</v>
      </c>
      <c r="AK45" s="22" t="s">
        <v>6</v>
      </c>
      <c r="AL45" s="22" t="s">
        <v>29</v>
      </c>
      <c r="AM45" s="24" t="s">
        <v>22</v>
      </c>
      <c r="AO45" s="21" t="s">
        <v>2</v>
      </c>
      <c r="AP45" s="22" t="s">
        <v>27</v>
      </c>
      <c r="AQ45" s="22" t="s">
        <v>28</v>
      </c>
      <c r="AR45" s="22" t="s">
        <v>26</v>
      </c>
      <c r="AS45" s="23" t="s">
        <v>4</v>
      </c>
      <c r="AT45" s="22" t="s">
        <v>5</v>
      </c>
      <c r="AU45" s="22" t="s">
        <v>6</v>
      </c>
      <c r="AV45" s="22" t="s">
        <v>29</v>
      </c>
      <c r="AW45" s="22" t="s">
        <v>22</v>
      </c>
      <c r="AX45" s="3"/>
      <c r="AY45" s="22" t="s">
        <v>2</v>
      </c>
      <c r="AZ45" s="22" t="s">
        <v>27</v>
      </c>
      <c r="BA45" s="22" t="s">
        <v>28</v>
      </c>
      <c r="BB45" s="22" t="s">
        <v>26</v>
      </c>
      <c r="BC45" s="23" t="s">
        <v>4</v>
      </c>
      <c r="BD45" s="22" t="s">
        <v>5</v>
      </c>
      <c r="BE45" s="22" t="s">
        <v>6</v>
      </c>
      <c r="BF45" s="22" t="s">
        <v>29</v>
      </c>
      <c r="BG45" s="24" t="s">
        <v>22</v>
      </c>
      <c r="BI45" s="21" t="s">
        <v>2</v>
      </c>
      <c r="BJ45" s="22" t="s">
        <v>27</v>
      </c>
      <c r="BK45" s="22" t="s">
        <v>28</v>
      </c>
      <c r="BL45" s="22" t="s">
        <v>26</v>
      </c>
      <c r="BM45" s="23" t="s">
        <v>4</v>
      </c>
      <c r="BN45" s="22" t="s">
        <v>5</v>
      </c>
      <c r="BO45" s="22" t="s">
        <v>6</v>
      </c>
      <c r="BP45" s="22" t="s">
        <v>29</v>
      </c>
      <c r="BQ45" s="22" t="s">
        <v>22</v>
      </c>
      <c r="BR45" s="3"/>
      <c r="BS45" s="22" t="s">
        <v>2</v>
      </c>
      <c r="BT45" s="22" t="s">
        <v>27</v>
      </c>
      <c r="BU45" s="22" t="s">
        <v>28</v>
      </c>
      <c r="BV45" s="22" t="s">
        <v>26</v>
      </c>
      <c r="BW45" s="23" t="s">
        <v>4</v>
      </c>
      <c r="BX45" s="22" t="s">
        <v>5</v>
      </c>
      <c r="BY45" s="22" t="s">
        <v>6</v>
      </c>
      <c r="BZ45" s="22" t="s">
        <v>29</v>
      </c>
      <c r="CA45" s="24" t="s">
        <v>22</v>
      </c>
    </row>
    <row r="46" spans="1:79" x14ac:dyDescent="0.2">
      <c r="A46" s="10">
        <v>0</v>
      </c>
      <c r="B46" s="4">
        <v>30.061678690547819</v>
      </c>
      <c r="C46" s="4">
        <v>0.27804941221716939</v>
      </c>
      <c r="D46" s="4">
        <f xml:space="preserve"> (B46 - $B$46) + 0.5*(C46 - $C$46)</f>
        <v>0</v>
      </c>
      <c r="E46" s="4">
        <v>1.7000000000000002</v>
      </c>
      <c r="F46" s="4">
        <f>(B$60-B$61)*EXP(-B$62*A46) + B$61</f>
        <v>-3.8059190336099391E-2</v>
      </c>
      <c r="G46" s="4">
        <f>(D46-F46)^2</f>
        <v>1.4485019690394412E-3</v>
      </c>
      <c r="H46" s="4">
        <f xml:space="preserve"> (B$60 - B$61)*-B$62*EXP(-B$62*A46)</f>
        <v>-1.199361262006394</v>
      </c>
      <c r="I46" s="4">
        <f>H46*-1/(E46/2.6)</f>
        <v>1.8343172242450732</v>
      </c>
      <c r="J46" s="3"/>
      <c r="K46" s="4">
        <v>0</v>
      </c>
      <c r="L46" s="4">
        <v>30.7711579166162</v>
      </c>
      <c r="M46" s="4">
        <v>0</v>
      </c>
      <c r="N46" s="4">
        <f xml:space="preserve"> (L46 - $L$46) + 0.5*(M46 - $M$46)</f>
        <v>0</v>
      </c>
      <c r="O46" s="4">
        <v>1.3800000000000001</v>
      </c>
      <c r="P46" s="4">
        <f>(L$60-L$61)*EXP(-L$62*K46) + L$61</f>
        <v>9.0431803954977852E-2</v>
      </c>
      <c r="Q46" s="4">
        <f>(N46-P46)^2</f>
        <v>8.1779111665515481E-3</v>
      </c>
      <c r="R46" s="4">
        <f xml:space="preserve"> (L$60 - L$61)*-L$62*EXP(-L$62*K46)</f>
        <v>-1.0351310191102501</v>
      </c>
      <c r="S46" s="11">
        <f>R46*-1/(O46/2.6)</f>
        <v>1.9502468475990218</v>
      </c>
      <c r="U46" s="10">
        <v>0</v>
      </c>
      <c r="V46" s="4">
        <v>31.700328993953423</v>
      </c>
      <c r="W46" s="4">
        <v>0.37381110375916721</v>
      </c>
      <c r="X46" s="4">
        <f xml:space="preserve"> (V46 - $V$46) + 0.5*(W46 - $W$46)</f>
        <v>0</v>
      </c>
      <c r="Y46" s="4">
        <v>1.7799999999999998</v>
      </c>
      <c r="Z46" s="4">
        <f>(V$60-V$61)*EXP(-V$62*U46) + V$61</f>
        <v>0.77015635809670613</v>
      </c>
      <c r="AA46" s="4">
        <f>(X46-Z46)^2</f>
        <v>0.59314081591678181</v>
      </c>
      <c r="AB46" s="4">
        <f xml:space="preserve"> (V$60 - V$61)*-V$62*EXP(-V$62*U46)</f>
        <v>-0.87656211593264521</v>
      </c>
      <c r="AC46" s="4">
        <f>AB46*-1/(Y46/2.6)</f>
        <v>1.2803716300139762</v>
      </c>
      <c r="AD46" s="3"/>
      <c r="AE46" s="4">
        <v>0</v>
      </c>
      <c r="AF46" s="4">
        <v>31.384398479870356</v>
      </c>
      <c r="AG46" s="4">
        <v>0.4941079388720811</v>
      </c>
      <c r="AH46" s="4">
        <f xml:space="preserve"> (AF46 - $AF$46) + 0.5*(AG46 - $AG$46)</f>
        <v>0</v>
      </c>
      <c r="AI46" s="4">
        <v>1.54</v>
      </c>
      <c r="AJ46" s="4">
        <f>(AF$60-AF$61)*EXP(-AF$62*AE46) + AF$61</f>
        <v>0.6599175549019094</v>
      </c>
      <c r="AK46" s="4">
        <f>(AH46-AJ46)^2</f>
        <v>0.43549117926771458</v>
      </c>
      <c r="AL46" s="4">
        <f xml:space="preserve"> (AF$60 - AF$61)*-AF$62*EXP(-AF$62*AE46)</f>
        <v>-0.7989573117039338</v>
      </c>
      <c r="AM46" s="11">
        <f>AL46*-1/(AI46/2.6)</f>
        <v>1.3488889678118363</v>
      </c>
      <c r="AO46" s="10">
        <v>0</v>
      </c>
      <c r="AP46" s="4">
        <v>30.688921645851178</v>
      </c>
      <c r="AQ46" s="4">
        <v>0</v>
      </c>
      <c r="AR46" s="4">
        <f xml:space="preserve"> (AP46 - $AP$46) + 0.5*(AQ46 - $AQ$46)</f>
        <v>0</v>
      </c>
      <c r="AS46" s="4">
        <v>2.1066666666666665</v>
      </c>
      <c r="AT46" s="4">
        <f>(AP$60-AP$61)*EXP(-AP$62*AO46) + AP$61</f>
        <v>-0.10486251624605814</v>
      </c>
      <c r="AU46" s="4">
        <f>(AR46-AT46)^2</f>
        <v>1.0996147313454807E-2</v>
      </c>
      <c r="AV46" s="4">
        <f xml:space="preserve"> (AP$60 - AP$61)*-AP$62*EXP(-AP$62*AO46)</f>
        <v>-0.50327012731052201</v>
      </c>
      <c r="AW46" s="4">
        <f>AV46*-1/(AS46/2.6)</f>
        <v>0.6211245242123532</v>
      </c>
      <c r="AX46" s="3"/>
      <c r="AY46" s="4">
        <v>0</v>
      </c>
      <c r="AZ46" s="4">
        <v>30.88890642682864</v>
      </c>
      <c r="BA46" s="4">
        <v>0</v>
      </c>
      <c r="BB46" s="4">
        <f xml:space="preserve"> (AZ46 - $AZ$46) + 0.5*(BA46 - $BA$46)</f>
        <v>0</v>
      </c>
      <c r="BC46" s="4">
        <v>1.9666666666666668</v>
      </c>
      <c r="BD46" s="4">
        <f>(AZ$60-AZ$61)*EXP(-AZ$62*AY46) + AZ$61</f>
        <v>-0.19524404926420758</v>
      </c>
      <c r="BE46" s="4">
        <f>(BB46-BD46)^2</f>
        <v>3.8120238773084313E-2</v>
      </c>
      <c r="BF46" s="4">
        <f xml:space="preserve"> (AZ$60 - AZ$61)*-AZ$62*EXP(-AZ$62*AY46)</f>
        <v>-0.46603099673470727</v>
      </c>
      <c r="BG46" s="11">
        <f>BF46*-1/(BC46/2.6)</f>
        <v>0.61610877534418929</v>
      </c>
      <c r="BI46" s="10">
        <v>0</v>
      </c>
      <c r="BJ46" s="4">
        <v>30.820228027730302</v>
      </c>
      <c r="BK46" s="4">
        <v>0</v>
      </c>
      <c r="BL46" s="4">
        <f xml:space="preserve"> (BJ46 - $BJ$46) + 0.5*(BK46 - $BK$46)</f>
        <v>0</v>
      </c>
      <c r="BM46" s="4">
        <v>1.9200000000000004</v>
      </c>
      <c r="BN46" s="4">
        <f>(BJ$60-BJ$61)*EXP(-BJ$62*BI46) + BJ$61</f>
        <v>-0.16329221393752036</v>
      </c>
      <c r="BO46" s="4">
        <f>(BL46-BN46)^2</f>
        <v>2.6664347132616919E-2</v>
      </c>
      <c r="BP46" s="4">
        <f xml:space="preserve"> (BJ$60 - BJ$61)*-BJ$62*EXP(-BJ$62*BI46)</f>
        <v>-0.46326464188354571</v>
      </c>
      <c r="BQ46" s="4">
        <f>BP46*-1/(BM46/2.6)</f>
        <v>0.62733753588396801</v>
      </c>
      <c r="BR46" s="3"/>
      <c r="BS46" s="4">
        <v>0</v>
      </c>
      <c r="BT46" s="4">
        <v>30.552404497265918</v>
      </c>
      <c r="BU46" s="4">
        <v>0</v>
      </c>
      <c r="BV46" s="4">
        <f xml:space="preserve"> (BT46 - $BT$46) + 0.5*(BU46 - $BU$46)</f>
        <v>0</v>
      </c>
      <c r="BW46" s="4">
        <v>1.9866666666666668</v>
      </c>
      <c r="BX46" s="4">
        <f>(BT$60-BT$61)*EXP(-BT$62*BS46) + BT$61</f>
        <v>-9.2819582009653345E-2</v>
      </c>
      <c r="BY46" s="4">
        <f>(BV46-BX46)^2</f>
        <v>8.6154748044467624E-3</v>
      </c>
      <c r="BZ46" s="4">
        <f xml:space="preserve"> (BT$60 - BT$61)*-BT$62*EXP(-BT$62*BS46)</f>
        <v>-0.4273945274067138</v>
      </c>
      <c r="CA46" s="11">
        <f>BZ46*-1/(BW46/2.6)</f>
        <v>0.55934183116986025</v>
      </c>
    </row>
    <row r="47" spans="1:79" x14ac:dyDescent="0.2">
      <c r="A47" s="10">
        <v>2.6999999998952262</v>
      </c>
      <c r="B47" s="4">
        <v>26.882394828080834</v>
      </c>
      <c r="C47" s="4">
        <v>0.91437722323321113</v>
      </c>
      <c r="D47" s="4">
        <f t="shared" ref="D47:D56" si="58" xml:space="preserve"> (B47 - $B$46) + 0.5*(C47 - $C$46)</f>
        <v>-2.861119956958964</v>
      </c>
      <c r="E47" s="4">
        <v>1.9666666666666668</v>
      </c>
      <c r="F47" s="4">
        <f>(B$60-B$61)*EXP(-B$62*A47) + B$61</f>
        <v>-3.0521644026635038</v>
      </c>
      <c r="G47" s="4">
        <f t="shared" ref="G47:G56" si="59">(D47-F47)^2</f>
        <v>3.6497980234554819E-2</v>
      </c>
      <c r="H47" s="4">
        <f xml:space="preserve"> (B$60 - B$61)*-B$62*EXP(-B$62*A47)</f>
        <v>-1.0372323050331176</v>
      </c>
      <c r="I47" s="4">
        <f t="shared" ref="I47:I56" si="60">H47*-1/(E47/2.6)</f>
        <v>1.3712562676709013</v>
      </c>
      <c r="J47" s="3"/>
      <c r="K47" s="4">
        <v>2.6999999998952262</v>
      </c>
      <c r="L47" s="4">
        <v>27.973272542345775</v>
      </c>
      <c r="M47" s="4">
        <v>0.88251885239873262</v>
      </c>
      <c r="N47" s="4">
        <f t="shared" ref="N47:N56" si="61" xml:space="preserve"> (L47 - $L$46) + 0.5*(M47 - $M$46)</f>
        <v>-2.3566259480710592</v>
      </c>
      <c r="O47" s="4">
        <v>1.7066666666666666</v>
      </c>
      <c r="P47" s="4">
        <f>(L$60-L$61)*EXP(-L$62*K47) + L$61</f>
        <v>-2.5367950128591588</v>
      </c>
      <c r="Q47" s="4">
        <f t="shared" ref="Q47:Q56" si="62">(N47-P47)^2</f>
        <v>3.2460891906618425E-2</v>
      </c>
      <c r="R47" s="4">
        <f xml:space="preserve"> (L$60 - L$61)*-L$62*EXP(-L$62*K47)</f>
        <v>-0.9134963925791898</v>
      </c>
      <c r="S47" s="11">
        <f t="shared" ref="S47:S56" si="63">R47*-1/(O47/2.6)</f>
        <v>1.3916546605698596</v>
      </c>
      <c r="U47" s="10">
        <v>2.7000000000698492</v>
      </c>
      <c r="V47" s="4">
        <v>29.689763303844856</v>
      </c>
      <c r="W47" s="4">
        <v>0.93261532425265647</v>
      </c>
      <c r="X47" s="4">
        <f t="shared" ref="X47:X56" si="64" xml:space="preserve"> (V47 - $V$46) + 0.5*(W47 - $W$46)</f>
        <v>-1.7311635798618226</v>
      </c>
      <c r="Y47" s="4">
        <v>1.7933333333333334</v>
      </c>
      <c r="Z47" s="4">
        <f>(V$60-V$61)*EXP(-V$62*U47) + V$61</f>
        <v>-1.4913864449552996</v>
      </c>
      <c r="AA47" s="4">
        <f t="shared" ref="AA47:AA56" si="65">(X47-Z47)^2</f>
        <v>5.7493074423980918E-2</v>
      </c>
      <c r="AB47" s="4">
        <f xml:space="preserve"> (V$60 - V$61)*-V$62*EXP(-V$62*U47)</f>
        <v>-0.79982627825828545</v>
      </c>
      <c r="AC47" s="4">
        <f t="shared" ref="AC47:AC56" si="66">AB47*-1/(Y47/2.6)</f>
        <v>1.1595994368800422</v>
      </c>
      <c r="AD47" s="3"/>
      <c r="AE47" s="4">
        <v>2.7000000000698492</v>
      </c>
      <c r="AF47" s="4">
        <v>29.587795267211618</v>
      </c>
      <c r="AG47" s="4">
        <v>0.98840245678272431</v>
      </c>
      <c r="AH47" s="4">
        <f t="shared" ref="AH47:AH56" si="67" xml:space="preserve"> (AF47 - $AF$46) + 0.5*(AG47 - $AG$46)</f>
        <v>-1.5494559537034163</v>
      </c>
      <c r="AI47" s="4">
        <v>1.5866666666666664</v>
      </c>
      <c r="AJ47" s="4">
        <f>(AF$60-AF$61)*EXP(-AF$62*AE47) + AF$61</f>
        <v>-1.4130878921695427</v>
      </c>
      <c r="AK47" s="4">
        <f t="shared" ref="AK47:AK56" si="68">(AH47-AJ47)^2</f>
        <v>1.8596248206506336E-2</v>
      </c>
      <c r="AL47" s="4">
        <f xml:space="preserve"> (AF$60 - AF$61)*-AF$62*EXP(-AF$62*AE47)</f>
        <v>-0.73742411353986503</v>
      </c>
      <c r="AM47" s="11">
        <f t="shared" ref="AM47:AM56" si="69">AL47*-1/(AI47/2.6)</f>
        <v>1.2083840515989386</v>
      </c>
      <c r="AO47" s="10">
        <v>3.6333333333022892</v>
      </c>
      <c r="AP47" s="4">
        <v>28.067066343056123</v>
      </c>
      <c r="AQ47" s="4">
        <v>1.0330881365183473</v>
      </c>
      <c r="AR47" s="4">
        <f t="shared" ref="AR47:AR54" si="70" xml:space="preserve"> (AP47 - $AP$46) + 0.5*(AQ47 - $AQ$46)</f>
        <v>-2.1053112345358813</v>
      </c>
      <c r="AS47" s="4">
        <v>1.4533333333333334</v>
      </c>
      <c r="AT47" s="4">
        <f>(AP$60-AP$61)*EXP(-AP$62*AO47) + AP$61</f>
        <v>-1.8742700864405251</v>
      </c>
      <c r="AU47" s="4">
        <f t="shared" ref="AU47:AU54" si="71">(AR47-AT47)^2</f>
        <v>5.338001211322034E-2</v>
      </c>
      <c r="AV47" s="4">
        <f xml:space="preserve"> (AP$60 - AP$61)*-AP$62*EXP(-AP$62*AO47)</f>
        <v>-0.47107050137534068</v>
      </c>
      <c r="AW47" s="4">
        <f t="shared" ref="AW47:AW54" si="72">AV47*-1/(AS47/2.6)</f>
        <v>0.8427408052127654</v>
      </c>
      <c r="AX47" s="3"/>
      <c r="AY47" s="4">
        <v>3.6333333333022892</v>
      </c>
      <c r="AZ47" s="4">
        <v>28.293006175257013</v>
      </c>
      <c r="BA47" s="4">
        <v>1.1001633008814222</v>
      </c>
      <c r="BB47" s="4">
        <f t="shared" ref="BB47:BB54" si="73" xml:space="preserve"> (AZ47 - $AZ$46) + 0.5*(BA47 - $BA$46)</f>
        <v>-2.0458186011309167</v>
      </c>
      <c r="BC47" s="4">
        <v>1.4266666666666663</v>
      </c>
      <c r="BD47" s="4">
        <f>(AZ$60-AZ$61)*EXP(-AZ$62*AY47) + AZ$61</f>
        <v>-1.8358230978361405</v>
      </c>
      <c r="BE47" s="4">
        <f t="shared" ref="BE47:BE54" si="74">(BB47-BD47)^2</f>
        <v>4.4098111404026377E-2</v>
      </c>
      <c r="BF47" s="4">
        <f xml:space="preserve"> (AZ$60 - AZ$61)*-AZ$62*EXP(-AZ$62*AY47)</f>
        <v>-0.43734378088441905</v>
      </c>
      <c r="BG47" s="11">
        <f>BF47*-1/(BC47/2.6)</f>
        <v>0.79702838572394152</v>
      </c>
      <c r="BI47" s="10">
        <v>3.3666666666395031</v>
      </c>
      <c r="BJ47" s="4">
        <v>28.39959228475303</v>
      </c>
      <c r="BK47" s="4">
        <v>1.4229916823534956</v>
      </c>
      <c r="BL47" s="4">
        <f t="shared" ref="BL47:BL54" si="75" xml:space="preserve"> (BJ47 - $BJ$46) + 0.5*(BK47 - $BK$46)</f>
        <v>-1.7091399018005238</v>
      </c>
      <c r="BM47" s="4">
        <v>1.3266666666666669</v>
      </c>
      <c r="BN47" s="4">
        <f>(BJ$60-BJ$61)*EXP(-BJ$62*BI47) + BJ$61</f>
        <v>-1.6596581787129097</v>
      </c>
      <c r="BO47" s="4">
        <f t="shared" ref="BO47:BO54" si="76">(BL47-BN47)^2</f>
        <v>2.4484409197193238E-3</v>
      </c>
      <c r="BP47" s="4">
        <f xml:space="preserve"> (BJ$60 - BJ$61)*-BJ$62*EXP(-BJ$62*BI47)</f>
        <v>-0.42618124234565985</v>
      </c>
      <c r="BQ47" s="4">
        <f t="shared" ref="BQ47:BQ54" si="77">BP47*-1/(BM47/2.6)</f>
        <v>0.83522957042616741</v>
      </c>
      <c r="BR47" s="3"/>
      <c r="BS47" s="4">
        <v>3.3666666666395031</v>
      </c>
      <c r="BT47" s="4">
        <v>28.16856516373004</v>
      </c>
      <c r="BU47" s="4">
        <v>1.7735736958116812</v>
      </c>
      <c r="BV47" s="4">
        <f t="shared" ref="BV47:BV54" si="78" xml:space="preserve"> (BT47 - $BT$46) + 0.5*(BU47 - $BU$46)</f>
        <v>-1.4970524856300376</v>
      </c>
      <c r="BW47" s="4">
        <v>1.2533333333333332</v>
      </c>
      <c r="BX47" s="4">
        <f>(BT$60-BT$61)*EXP(-BT$62*BS47) + BT$61</f>
        <v>-1.4709638686718005</v>
      </c>
      <c r="BY47" s="4">
        <f t="shared" ref="BY47:BY54" si="79">(BV47-BX47)^2</f>
        <v>6.8061593479361402E-4</v>
      </c>
      <c r="BZ47" s="4">
        <f xml:space="preserve"> (BT$60 - BT$61)*-BT$62*EXP(-BT$62*BS47)</f>
        <v>-0.39182024407223298</v>
      </c>
      <c r="CA47" s="11">
        <f t="shared" ref="CA47:CA54" si="80">BZ47*-1/(BW47/2.6)</f>
        <v>0.81281859142644086</v>
      </c>
    </row>
    <row r="48" spans="1:79" x14ac:dyDescent="0.2">
      <c r="A48" s="10">
        <v>5.1833333332906477</v>
      </c>
      <c r="B48" s="4">
        <v>23.927272716284687</v>
      </c>
      <c r="C48" s="4">
        <v>1.4896470438798057</v>
      </c>
      <c r="D48" s="4">
        <f t="shared" si="58"/>
        <v>-5.5286071584318135</v>
      </c>
      <c r="E48" s="4">
        <v>2.1466666666666665</v>
      </c>
      <c r="F48" s="4">
        <f>(B$60-B$61)*EXP(-B$62*A48) + B$61</f>
        <v>-5.4633333623791671</v>
      </c>
      <c r="G48" s="4">
        <f t="shared" si="59"/>
        <v>4.260668451122474E-3</v>
      </c>
      <c r="H48" s="4">
        <f xml:space="preserve"> (B$60 - B$61)*-B$62*EXP(-B$62*A48)</f>
        <v>-0.9075353366173462</v>
      </c>
      <c r="I48" s="4">
        <f t="shared" si="60"/>
        <v>1.0991887617415064</v>
      </c>
      <c r="J48" s="3"/>
      <c r="K48" s="4">
        <v>5.1833333332906477</v>
      </c>
      <c r="L48" s="4">
        <v>25.223049631311543</v>
      </c>
      <c r="M48" s="4">
        <v>2.3935758409535395</v>
      </c>
      <c r="N48" s="4">
        <f t="shared" si="61"/>
        <v>-4.3513203648278873</v>
      </c>
      <c r="O48" s="4">
        <v>1.8733333333333335</v>
      </c>
      <c r="P48" s="4">
        <f>(L$60-L$61)*EXP(-L$62*K48) + L$61</f>
        <v>-4.6797597642219664</v>
      </c>
      <c r="Q48" s="4">
        <f t="shared" si="62"/>
        <v>0.10787243907434338</v>
      </c>
      <c r="R48" s="4">
        <f xml:space="preserve"> (L$60 - L$61)*-L$62*EXP(-L$62*K48)</f>
        <v>-0.81428199832398618</v>
      </c>
      <c r="S48" s="11">
        <f t="shared" si="63"/>
        <v>1.130142275253931</v>
      </c>
      <c r="U48" s="10">
        <v>5.2000000000116415</v>
      </c>
      <c r="V48" s="4">
        <v>27.847843707746549</v>
      </c>
      <c r="W48" s="4">
        <v>2.7984057098736557</v>
      </c>
      <c r="X48" s="4">
        <f t="shared" si="64"/>
        <v>-2.6401879831496307</v>
      </c>
      <c r="Y48" s="4">
        <v>1.8666666666666667</v>
      </c>
      <c r="Z48" s="4">
        <f>(V$60-V$61)*EXP(-V$62*U48) + V$61</f>
        <v>-3.4084917007464632</v>
      </c>
      <c r="AA48" s="4">
        <f t="shared" si="65"/>
        <v>0.59029060247311349</v>
      </c>
      <c r="AB48" s="4">
        <f xml:space="preserve"> (V$60 - V$61)*-V$62*EXP(-V$62*U48)</f>
        <v>-0.73477746400877242</v>
      </c>
      <c r="AC48" s="4">
        <f t="shared" si="66"/>
        <v>1.0234400391550758</v>
      </c>
      <c r="AD48" s="3"/>
      <c r="AE48" s="4">
        <v>5.2000000000116415</v>
      </c>
      <c r="AF48" s="4">
        <v>27.855598118863728</v>
      </c>
      <c r="AG48" s="4">
        <v>1.2102449336330612</v>
      </c>
      <c r="AH48" s="4">
        <f t="shared" si="67"/>
        <v>-3.1707318636261377</v>
      </c>
      <c r="AI48" s="4">
        <v>1.6800000000000002</v>
      </c>
      <c r="AJ48" s="4">
        <f>(AF$60-AF$61)*EXP(-AF$62*AE48) + AF$61</f>
        <v>-3.189906063804905</v>
      </c>
      <c r="AK48" s="4">
        <f t="shared" si="68"/>
        <v>3.6764995249544244E-4</v>
      </c>
      <c r="AL48" s="4">
        <f xml:space="preserve"> (AF$60 - AF$61)*-AF$62*EXP(-AF$62*AE48)</f>
        <v>-0.68468266763039454</v>
      </c>
      <c r="AM48" s="11">
        <f t="shared" si="69"/>
        <v>1.05962793799942</v>
      </c>
      <c r="AO48" s="10">
        <v>7.6499999999650754</v>
      </c>
      <c r="AP48" s="4">
        <v>25.90437589982071</v>
      </c>
      <c r="AQ48" s="4">
        <v>2.1498103270721556</v>
      </c>
      <c r="AR48" s="4">
        <f t="shared" si="70"/>
        <v>-3.7096405824943894</v>
      </c>
      <c r="AS48" s="4">
        <v>1.2266666666666666</v>
      </c>
      <c r="AT48" s="4">
        <f>(AP$60-AP$61)*EXP(-AP$62*AO48) + AP$61</f>
        <v>-3.6989049292429641</v>
      </c>
      <c r="AU48" s="4">
        <f t="shared" si="71"/>
        <v>1.152542507348394E-4</v>
      </c>
      <c r="AV48" s="4">
        <f xml:space="preserve"> (AP$60 - AP$61)*-AP$62*EXP(-AP$62*AO48)</f>
        <v>-0.4378658511883407</v>
      </c>
      <c r="AW48" s="4">
        <f t="shared" si="72"/>
        <v>0.92808522806224403</v>
      </c>
      <c r="AX48" s="3"/>
      <c r="AY48" s="4">
        <v>7.6499999999650754</v>
      </c>
      <c r="AZ48" s="4">
        <v>26.209613229146647</v>
      </c>
      <c r="BA48" s="4">
        <v>2.1242023540295074</v>
      </c>
      <c r="BB48" s="4">
        <f t="shared" si="73"/>
        <v>-3.6171920206672392</v>
      </c>
      <c r="BC48" s="4">
        <v>1.1966666666666665</v>
      </c>
      <c r="BD48" s="4">
        <f>(AZ$60-AZ$61)*EXP(-AZ$62*AY48) + AZ$61</f>
        <v>-3.5322164130680989</v>
      </c>
      <c r="BE48" s="4">
        <f t="shared" si="74"/>
        <v>7.22085388684308E-3</v>
      </c>
      <c r="BF48" s="4">
        <f xml:space="preserve"> (AZ$60 - AZ$61)*-AZ$62*EXP(-AZ$62*AY48)</f>
        <v>-0.40768059504561038</v>
      </c>
      <c r="BG48" s="11">
        <f>BF48*-1/(BC48/2.6)</f>
        <v>0.8857684237759782</v>
      </c>
      <c r="BI48" s="10">
        <v>7.4000000000232831</v>
      </c>
      <c r="BJ48" s="4">
        <v>26.187313123290554</v>
      </c>
      <c r="BK48" s="4">
        <v>2.4964741807205373</v>
      </c>
      <c r="BL48" s="4">
        <f t="shared" si="75"/>
        <v>-3.3846778140794789</v>
      </c>
      <c r="BM48" s="4">
        <v>1.0966666666666667</v>
      </c>
      <c r="BN48" s="4">
        <f>(BJ$60-BJ$61)*EXP(-BJ$62*BI48) + BJ$61</f>
        <v>-3.2954732603823427</v>
      </c>
      <c r="BO48" s="4">
        <f t="shared" si="76"/>
        <v>7.9574524003052562E-3</v>
      </c>
      <c r="BP48" s="4">
        <f xml:space="preserve"> (BJ$60 - BJ$61)*-BJ$62*EXP(-BJ$62*BI48)</f>
        <v>-0.38564197209250856</v>
      </c>
      <c r="BQ48" s="4">
        <f t="shared" si="77"/>
        <v>0.9142879581524519</v>
      </c>
      <c r="BR48" s="3"/>
      <c r="BS48" s="4">
        <v>7.4000000000232831</v>
      </c>
      <c r="BT48" s="4">
        <v>25.9180325537946</v>
      </c>
      <c r="BU48" s="4">
        <v>3.1104125071091273</v>
      </c>
      <c r="BV48" s="4">
        <f t="shared" si="78"/>
        <v>-3.079165689916755</v>
      </c>
      <c r="BW48" s="4">
        <v>0.9700000000000002</v>
      </c>
      <c r="BX48" s="4">
        <f>(BT$60-BT$61)*EXP(-BT$62*BS48) + BT$61</f>
        <v>-2.971820586981984</v>
      </c>
      <c r="BY48" s="4">
        <f t="shared" si="79"/>
        <v>1.1522971124076572E-2</v>
      </c>
      <c r="BZ48" s="4">
        <f xml:space="preserve"> (BT$60 - BT$61)*-BT$62*EXP(-BT$62*BS48)</f>
        <v>-0.3530783629365935</v>
      </c>
      <c r="CA48" s="11">
        <f t="shared" si="80"/>
        <v>0.94639561199499278</v>
      </c>
    </row>
    <row r="49" spans="1:79" x14ac:dyDescent="0.2">
      <c r="A49" s="10">
        <v>7.7499999999417923</v>
      </c>
      <c r="B49" s="4">
        <v>21.208684839139334</v>
      </c>
      <c r="C49" s="4">
        <v>2.7494753570107449</v>
      </c>
      <c r="D49" s="4">
        <f t="shared" si="58"/>
        <v>-7.6172808790116973</v>
      </c>
      <c r="E49" s="4">
        <v>2.1800000000000002</v>
      </c>
      <c r="F49" s="4">
        <f>(B$60-B$61)*EXP(-B$62*A49) + B$61</f>
        <v>-7.6390296416475625</v>
      </c>
      <c r="G49" s="4">
        <f t="shared" si="59"/>
        <v>4.7300867619120732E-4</v>
      </c>
      <c r="H49" s="4">
        <f xml:space="preserve"> (B$60 - B$61)*-B$62*EXP(-B$62*A49)</f>
        <v>-0.79050446224516557</v>
      </c>
      <c r="I49" s="4">
        <f t="shared" si="60"/>
        <v>0.94280348708139006</v>
      </c>
      <c r="J49" s="3"/>
      <c r="K49" s="4">
        <v>7.7499999999417923</v>
      </c>
      <c r="L49" s="4">
        <v>22.697852816136372</v>
      </c>
      <c r="M49" s="4">
        <v>2.7812404383259426</v>
      </c>
      <c r="N49" s="4">
        <f t="shared" si="61"/>
        <v>-6.6826848813168569</v>
      </c>
      <c r="O49" s="4">
        <v>1.9200000000000004</v>
      </c>
      <c r="P49" s="4">
        <f>(L$60-L$61)*EXP(-L$62*K49) + L$61</f>
        <v>-6.6503485692115945</v>
      </c>
      <c r="Q49" s="4">
        <f t="shared" si="62"/>
        <v>1.0456370805689424E-3</v>
      </c>
      <c r="R49" s="4">
        <f xml:space="preserve"> (L$60 - L$61)*-L$62*EXP(-L$62*K49)</f>
        <v>-0.72304821835219824</v>
      </c>
      <c r="S49" s="11">
        <f t="shared" si="63"/>
        <v>0.9791277956852682</v>
      </c>
      <c r="U49" s="10">
        <v>7.7500000001164153</v>
      </c>
      <c r="V49" s="4">
        <v>25.97009082970229</v>
      </c>
      <c r="W49" s="4">
        <v>2.836654412778886</v>
      </c>
      <c r="X49" s="4">
        <f t="shared" si="64"/>
        <v>-4.4988165097412747</v>
      </c>
      <c r="Y49" s="4">
        <v>1.9000000000000004</v>
      </c>
      <c r="Z49" s="4">
        <f>(V$60-V$61)*EXP(-V$62*U49) + V$61</f>
        <v>-5.2034036551299323</v>
      </c>
      <c r="AA49" s="4">
        <f t="shared" si="65"/>
        <v>0.49644304544693735</v>
      </c>
      <c r="AB49" s="4">
        <f xml:space="preserve"> (V$60 - V$61)*-V$62*EXP(-V$62*U49)</f>
        <v>-0.67387475980814349</v>
      </c>
      <c r="AC49" s="4">
        <f t="shared" si="66"/>
        <v>0.92214440815851206</v>
      </c>
      <c r="AD49" s="3"/>
      <c r="AE49" s="4">
        <v>7.7500000001164153</v>
      </c>
      <c r="AF49" s="4">
        <v>26.091642458742928</v>
      </c>
      <c r="AG49" s="4">
        <v>2.8409457306658146</v>
      </c>
      <c r="AH49" s="4">
        <f t="shared" si="67"/>
        <v>-4.1193371252305608</v>
      </c>
      <c r="AI49" s="4">
        <v>1.7600000000000002</v>
      </c>
      <c r="AJ49" s="4">
        <f>(AF$60-AF$61)*EXP(-AF$62*AE49) + AF$61</f>
        <v>-4.8714061875433607</v>
      </c>
      <c r="AK49" s="4">
        <f t="shared" si="68"/>
        <v>0.56560787448805416</v>
      </c>
      <c r="AL49" s="4">
        <f xml:space="preserve"> (AF$60 - AF$61)*-AF$62*EXP(-AF$62*AE49)</f>
        <v>-0.63477055549722361</v>
      </c>
      <c r="AM49" s="11">
        <f t="shared" si="69"/>
        <v>0.9377292297118075</v>
      </c>
      <c r="AO49" s="10">
        <v>11.700000000069849</v>
      </c>
      <c r="AP49" s="4">
        <v>23.91601153326101</v>
      </c>
      <c r="AQ49" s="4">
        <v>2.9547122994290547</v>
      </c>
      <c r="AR49" s="4">
        <f t="shared" si="70"/>
        <v>-5.2955539628756405</v>
      </c>
      <c r="AS49" s="4">
        <v>1.1533333333333333</v>
      </c>
      <c r="AT49" s="4">
        <f>(AP$60-AP$61)*EXP(-AP$62*AO49) + AP$61</f>
        <v>-5.408488169364837</v>
      </c>
      <c r="AU49" s="4">
        <f t="shared" si="71"/>
        <v>1.2754134995344472E-2</v>
      </c>
      <c r="AV49" s="4">
        <f xml:space="preserve"> (AP$60 - AP$61)*-AP$62*EXP(-AP$62*AO49)</f>
        <v>-0.40675490661895042</v>
      </c>
      <c r="AW49" s="4">
        <f t="shared" si="72"/>
        <v>0.91696192821613109</v>
      </c>
      <c r="AX49" s="3"/>
      <c r="AY49" s="4">
        <v>11.700000000069849</v>
      </c>
      <c r="AZ49" s="4">
        <v>24.337589724921454</v>
      </c>
      <c r="BA49" s="4">
        <v>2.9317164329262759</v>
      </c>
      <c r="BB49" s="4">
        <f t="shared" si="73"/>
        <v>-5.0854584854440485</v>
      </c>
      <c r="BC49" s="4">
        <v>1.1033333333333335</v>
      </c>
      <c r="BD49" s="4">
        <f>(AZ$60-AZ$61)*EXP(-AZ$62*AY49) + AZ$61</f>
        <v>-5.1262144713365529</v>
      </c>
      <c r="BE49" s="4">
        <f t="shared" si="74"/>
        <v>1.6610503860700176E-3</v>
      </c>
      <c r="BF49" s="4">
        <f xml:space="preserve"> (AZ$60 - AZ$61)*-AZ$62*EXP(-AZ$62*AY49)</f>
        <v>-0.3798078958286531</v>
      </c>
      <c r="BG49" s="11">
        <f>BF49*-1/(BC49/2.6)</f>
        <v>0.89501558533640302</v>
      </c>
      <c r="BI49" s="10">
        <v>11.450000000128057</v>
      </c>
      <c r="BJ49" s="4">
        <v>24.372558661679182</v>
      </c>
      <c r="BK49" s="4">
        <v>3.0194085810504632</v>
      </c>
      <c r="BL49" s="4">
        <f t="shared" si="75"/>
        <v>-4.9379650755258879</v>
      </c>
      <c r="BM49" s="4">
        <v>1.0346666666666666</v>
      </c>
      <c r="BN49" s="4">
        <f>(BJ$60-BJ$61)*EXP(-BJ$62*BI49) + BJ$61</f>
        <v>-4.7815008972451114</v>
      </c>
      <c r="BO49" s="4">
        <f t="shared" si="76"/>
        <v>2.4481039085078621E-2</v>
      </c>
      <c r="BP49" s="4">
        <f xml:space="preserve"> (BJ$60 - BJ$61)*-BJ$62*EXP(-BJ$62*BI49)</f>
        <v>-0.34881478016262907</v>
      </c>
      <c r="BQ49" s="4">
        <f t="shared" si="77"/>
        <v>0.87653198623341066</v>
      </c>
      <c r="BR49" s="3"/>
      <c r="BS49" s="4">
        <v>11.450000000128057</v>
      </c>
      <c r="BT49" s="4">
        <v>24.233078043877168</v>
      </c>
      <c r="BU49" s="4">
        <v>3.7398368936983712</v>
      </c>
      <c r="BV49" s="4">
        <f t="shared" si="78"/>
        <v>-4.4494080065395654</v>
      </c>
      <c r="BW49" s="4">
        <v>0.87733333333333341</v>
      </c>
      <c r="BX49" s="4">
        <f>(BT$60-BT$61)*EXP(-BT$62*BS49) + BT$61</f>
        <v>-4.3295792355465572</v>
      </c>
      <c r="BY49" s="4">
        <f t="shared" si="79"/>
        <v>1.4358934357694791E-2</v>
      </c>
      <c r="BZ49" s="4">
        <f xml:space="preserve"> (BT$60 - BT$61)*-BT$62*EXP(-BT$62*BS49)</f>
        <v>-0.31803029770035962</v>
      </c>
      <c r="CA49" s="11">
        <f t="shared" si="80"/>
        <v>0.94249100382325413</v>
      </c>
    </row>
    <row r="50" spans="1:79" x14ac:dyDescent="0.2">
      <c r="A50" s="10">
        <v>10.549999999988358</v>
      </c>
      <c r="B50" s="4">
        <v>18.71077663633513</v>
      </c>
      <c r="C50" s="4">
        <v>3.2283304594803743</v>
      </c>
      <c r="D50" s="4">
        <f t="shared" si="58"/>
        <v>-9.8757615305810873</v>
      </c>
      <c r="E50" s="4">
        <v>2.0333333333333337</v>
      </c>
      <c r="F50" s="4">
        <f>(B$60-B$61)*EXP(-B$62*A50) + B$61</f>
        <v>-9.6938210104491276</v>
      </c>
      <c r="G50" s="4">
        <f t="shared" si="59"/>
        <v>3.3102352865888036E-2</v>
      </c>
      <c r="H50" s="4">
        <f xml:space="preserve"> (B$60 - B$61)*-B$62*EXP(-B$62*A50)</f>
        <v>-0.67997707253794082</v>
      </c>
      <c r="I50" s="4">
        <f t="shared" si="60"/>
        <v>0.86947887963867831</v>
      </c>
      <c r="J50" s="3"/>
      <c r="K50" s="4">
        <v>10.549999999988358</v>
      </c>
      <c r="L50" s="4">
        <v>20.316507735857929</v>
      </c>
      <c r="M50" s="4">
        <v>3.2641536348842974</v>
      </c>
      <c r="N50" s="4">
        <f t="shared" si="61"/>
        <v>-8.8225733633161223</v>
      </c>
      <c r="O50" s="4">
        <v>1.7400000000000002</v>
      </c>
      <c r="P50" s="4">
        <f>(L$60-L$61)*EXP(-L$62*K50) + L$61</f>
        <v>-8.5491509080761503</v>
      </c>
      <c r="Q50" s="4">
        <f t="shared" si="62"/>
        <v>7.4759839029454489E-2</v>
      </c>
      <c r="R50" s="4">
        <f xml:space="preserve"> (L$60 - L$61)*-L$62*EXP(-L$62*K50)</f>
        <v>-0.63513798849843783</v>
      </c>
      <c r="S50" s="11">
        <f t="shared" si="63"/>
        <v>0.94905676442295295</v>
      </c>
      <c r="U50" s="10">
        <v>10.549999999988358</v>
      </c>
      <c r="V50" s="4">
        <v>23.704864351567096</v>
      </c>
      <c r="W50" s="4">
        <v>3.2465685604998198</v>
      </c>
      <c r="X50" s="4">
        <f t="shared" si="64"/>
        <v>-6.5590859140160012</v>
      </c>
      <c r="Y50" s="4">
        <v>1.8866666666666667</v>
      </c>
      <c r="Z50" s="4">
        <f>(V$60-V$61)*EXP(-V$62*U50) + V$61</f>
        <v>-7.0033942335840571</v>
      </c>
      <c r="AA50" s="4">
        <f t="shared" si="65"/>
        <v>0.19740988283738972</v>
      </c>
      <c r="AB50" s="4">
        <f xml:space="preserve"> (V$60 - V$61)*-V$62*EXP(-V$62*U50)</f>
        <v>-0.61279973409683197</v>
      </c>
      <c r="AC50" s="4">
        <f t="shared" si="66"/>
        <v>0.84449433320764833</v>
      </c>
      <c r="AD50" s="3"/>
      <c r="AE50" s="4">
        <v>10.549999999988358</v>
      </c>
      <c r="AF50" s="4">
        <v>24.148866126967668</v>
      </c>
      <c r="AG50" s="4">
        <v>3.2223132854867464</v>
      </c>
      <c r="AH50" s="4">
        <f t="shared" si="67"/>
        <v>-5.8714296795953551</v>
      </c>
      <c r="AI50" s="4">
        <v>1.8333333333333335</v>
      </c>
      <c r="AJ50" s="4">
        <f>(AF$60-AF$61)*EXP(-AF$62*AE50) + AF$61</f>
        <v>-6.5769077289932767</v>
      </c>
      <c r="AK50" s="4">
        <f t="shared" si="68"/>
        <v>0.49769927818229626</v>
      </c>
      <c r="AL50" s="4">
        <f xml:space="preserve"> (AF$60 - AF$61)*-AF$62*EXP(-AF$62*AE50)</f>
        <v>-0.58414600722726184</v>
      </c>
      <c r="AM50" s="11">
        <f t="shared" si="69"/>
        <v>0.8284252466132076</v>
      </c>
      <c r="AO50" s="10">
        <v>19.583333333255723</v>
      </c>
      <c r="AP50" s="4">
        <v>20.457766435189999</v>
      </c>
      <c r="AQ50" s="4">
        <v>3.7798580974699418</v>
      </c>
      <c r="AR50" s="4">
        <f t="shared" si="70"/>
        <v>-8.3412261619262082</v>
      </c>
      <c r="AS50" s="4">
        <v>1.0906666666666667</v>
      </c>
      <c r="AT50" s="4">
        <f>(AP$60-AP$61)*EXP(-AP$62*AO50) + AP$61</f>
        <v>-8.3956789797404809</v>
      </c>
      <c r="AU50" s="4">
        <f t="shared" si="71"/>
        <v>2.9651093679143735E-3</v>
      </c>
      <c r="AV50" s="4">
        <f xml:space="preserve"> (AP$60 - AP$61)*-AP$62*EXP(-AP$62*AO50)</f>
        <v>-0.3523940977745893</v>
      </c>
      <c r="AW50" s="4">
        <f t="shared" si="72"/>
        <v>0.84005927953600146</v>
      </c>
      <c r="AX50" s="3"/>
      <c r="AY50" s="4">
        <v>19.583333333255723</v>
      </c>
      <c r="AZ50" s="4">
        <v>21.013565086792713</v>
      </c>
      <c r="BA50" s="4">
        <v>3.9295877759160267</v>
      </c>
      <c r="BB50" s="4">
        <f t="shared" si="73"/>
        <v>-7.910547452077914</v>
      </c>
      <c r="BC50" s="4">
        <v>1.0213333333333334</v>
      </c>
      <c r="BD50" s="4">
        <f>(AZ$60-AZ$61)*EXP(-AZ$62*AY50) + AZ$61</f>
        <v>-7.9231620162317853</v>
      </c>
      <c r="BE50" s="4">
        <f t="shared" si="74"/>
        <v>1.5912722879213474E-4</v>
      </c>
      <c r="BF50" s="4">
        <f xml:space="preserve"> (AZ$60 - AZ$61)*-AZ$62*EXP(-AZ$62*AY50)</f>
        <v>-0.33090038478114436</v>
      </c>
      <c r="BG50" s="11">
        <f t="shared" ref="BG50:BG54" si="81">BF50*-1/(BC50/2.6)</f>
        <v>0.84237043123137267</v>
      </c>
      <c r="BI50" s="10">
        <v>19.31666666676756</v>
      </c>
      <c r="BJ50" s="4">
        <v>21.300009082169051</v>
      </c>
      <c r="BK50" s="4">
        <v>4.5341038608572308</v>
      </c>
      <c r="BL50" s="4">
        <f t="shared" si="75"/>
        <v>-7.2531670151326351</v>
      </c>
      <c r="BM50" s="4">
        <v>0.88800000000000001</v>
      </c>
      <c r="BN50" s="4">
        <f>(BJ$60-BJ$61)*EXP(-BJ$62*BI50) + BJ$61</f>
        <v>-7.2745992800291379</v>
      </c>
      <c r="BO50" s="4">
        <f t="shared" si="76"/>
        <v>4.5934197859386837E-4</v>
      </c>
      <c r="BP50" s="4">
        <f xml:space="preserve"> (BJ$60 - BJ$61)*-BJ$62*EXP(-BJ$62*BI50)</f>
        <v>-0.28703005263448417</v>
      </c>
      <c r="BQ50" s="4">
        <f t="shared" si="77"/>
        <v>0.8404033072631294</v>
      </c>
      <c r="BR50" s="3"/>
      <c r="BS50" s="4">
        <v>19.31666666676756</v>
      </c>
      <c r="BT50" s="4">
        <v>21.316777378820532</v>
      </c>
      <c r="BU50" s="4">
        <v>5.8209861345796741</v>
      </c>
      <c r="BV50" s="4">
        <f t="shared" si="78"/>
        <v>-6.3251340511555494</v>
      </c>
      <c r="BW50" s="4">
        <v>0.77333333333333321</v>
      </c>
      <c r="BX50" s="4">
        <f>(BT$60-BT$61)*EXP(-BT$62*BS50) + BT$61</f>
        <v>-6.5937565922520793</v>
      </c>
      <c r="BY50" s="4">
        <f t="shared" si="79"/>
        <v>7.2158069585156914E-2</v>
      </c>
      <c r="BZ50" s="4">
        <f xml:space="preserve"> (BT$60 - BT$61)*-BT$62*EXP(-BT$62*BS50)</f>
        <v>-0.25958468530222611</v>
      </c>
      <c r="CA50" s="11">
        <f t="shared" si="80"/>
        <v>0.87274161437817421</v>
      </c>
    </row>
    <row r="51" spans="1:79" x14ac:dyDescent="0.2">
      <c r="A51" s="10">
        <v>13.699999999953434</v>
      </c>
      <c r="B51" s="4">
        <v>16.400233774760366</v>
      </c>
      <c r="C51" s="4">
        <v>3.6307348008991833</v>
      </c>
      <c r="D51" s="4">
        <f t="shared" si="58"/>
        <v>-11.985102221446446</v>
      </c>
      <c r="E51" s="4">
        <v>1.9333333333333336</v>
      </c>
      <c r="F51" s="4">
        <f>(B$60-B$61)*EXP(-B$62*A51) + B$61</f>
        <v>-11.664115114685512</v>
      </c>
      <c r="G51" s="4">
        <f t="shared" si="59"/>
        <v>0.10303272270675581</v>
      </c>
      <c r="H51" s="4">
        <f xml:space="preserve"> (B$60 - B$61)*-B$62*EXP(-B$62*A51)</f>
        <v>-0.57399479735260406</v>
      </c>
      <c r="I51" s="4">
        <f t="shared" si="60"/>
        <v>0.77192403781901919</v>
      </c>
      <c r="J51" s="3"/>
      <c r="K51" s="4">
        <v>13.699999999953434</v>
      </c>
      <c r="L51" s="4">
        <v>18.1326037921459</v>
      </c>
      <c r="M51" s="4">
        <v>3.7676371704441243</v>
      </c>
      <c r="N51" s="4">
        <f t="shared" si="61"/>
        <v>-10.754735539248237</v>
      </c>
      <c r="O51" s="4">
        <v>1.7466666666666666</v>
      </c>
      <c r="P51" s="4">
        <f>(L$60-L$61)*EXP(-L$62*K51) + L$61</f>
        <v>-10.410788588380473</v>
      </c>
      <c r="Q51" s="4">
        <f t="shared" si="62"/>
        <v>0.11829950501123203</v>
      </c>
      <c r="R51" s="4">
        <f xml:space="preserve"> (L$60 - L$61)*-L$62*EXP(-L$62*K51)</f>
        <v>-0.54894839781263849</v>
      </c>
      <c r="S51" s="11">
        <f t="shared" si="63"/>
        <v>0.81713692804171389</v>
      </c>
      <c r="U51" s="10">
        <v>13.700000000128057</v>
      </c>
      <c r="V51" s="4">
        <v>21.160824811288713</v>
      </c>
      <c r="W51" s="4">
        <v>3.6874081838624213</v>
      </c>
      <c r="X51" s="4">
        <f t="shared" si="64"/>
        <v>-8.8827056426130842</v>
      </c>
      <c r="Y51" s="4">
        <v>1.8333333333333335</v>
      </c>
      <c r="Z51" s="4">
        <f>(V$60-V$61)*EXP(-V$62*U51) + V$61</f>
        <v>-8.8341344495529235</v>
      </c>
      <c r="AA51" s="4">
        <f t="shared" si="65"/>
        <v>2.3591607952873996E-3</v>
      </c>
      <c r="AB51" s="4">
        <f xml:space="preserve"> (V$60 - V$61)*-V$62*EXP(-V$62*U51)</f>
        <v>-0.55068135020114639</v>
      </c>
      <c r="AC51" s="4">
        <f t="shared" si="66"/>
        <v>0.78096627846708033</v>
      </c>
      <c r="AD51" s="3"/>
      <c r="AE51" s="4">
        <v>13.700000000128057</v>
      </c>
      <c r="AF51" s="4">
        <v>21.731193853207149</v>
      </c>
      <c r="AG51" s="4">
        <v>3.6316210513323535</v>
      </c>
      <c r="AH51" s="4">
        <f t="shared" si="67"/>
        <v>-8.084448070433071</v>
      </c>
      <c r="AI51" s="4">
        <v>1.6800000000000002</v>
      </c>
      <c r="AJ51" s="4">
        <f>(AF$60-AF$61)*EXP(-AF$62*AE51) + AF$61</f>
        <v>-8.3335628920019005</v>
      </c>
      <c r="AK51" s="4">
        <f t="shared" si="68"/>
        <v>6.2058194325269746E-2</v>
      </c>
      <c r="AL51" s="4">
        <f xml:space="preserve"> (AF$60 - AF$61)*-AF$62*EXP(-AF$62*AE51)</f>
        <v>-0.53200306162909805</v>
      </c>
      <c r="AM51" s="11">
        <f t="shared" si="69"/>
        <v>0.8233380715688422</v>
      </c>
      <c r="AO51" s="10">
        <v>25.78333333338378</v>
      </c>
      <c r="AP51" s="4">
        <v>17.85974236401303</v>
      </c>
      <c r="AQ51" s="4">
        <v>4.9684598626297989</v>
      </c>
      <c r="AR51" s="4">
        <f t="shared" si="70"/>
        <v>-10.344949350523247</v>
      </c>
      <c r="AS51" s="4">
        <v>1.0613333333333335</v>
      </c>
      <c r="AT51" s="4">
        <f>(AP$60-AP$61)*EXP(-AP$62*AO51) + AP$61</f>
        <v>-10.461774931203763</v>
      </c>
      <c r="AU51" s="4">
        <f t="shared" si="71"/>
        <v>1.3648216301339666E-2</v>
      </c>
      <c r="AV51" s="4">
        <f xml:space="preserve"> (AP$60 - AP$61)*-AP$62*EXP(-AP$62*AO51)</f>
        <v>-0.31479534556850569</v>
      </c>
      <c r="AW51" s="4">
        <f t="shared" si="72"/>
        <v>0.77116950233490711</v>
      </c>
      <c r="AX51" s="3"/>
      <c r="AY51" s="4">
        <v>25.78333333338378</v>
      </c>
      <c r="AZ51" s="4">
        <v>18.643481189537944</v>
      </c>
      <c r="BA51" s="4">
        <v>4.8690132350762001</v>
      </c>
      <c r="BB51" s="4">
        <f t="shared" si="73"/>
        <v>-9.8109186197525968</v>
      </c>
      <c r="BC51" s="4">
        <v>0.98133333333333328</v>
      </c>
      <c r="BD51" s="4">
        <f>(AZ$60-AZ$61)*EXP(-AZ$62*AY51) + AZ$61</f>
        <v>-9.8674471614207953</v>
      </c>
      <c r="BE51" s="4">
        <f t="shared" si="74"/>
        <v>3.1954760231332458E-3</v>
      </c>
      <c r="BF51" s="4">
        <f xml:space="preserve"> (AZ$60 - AZ$61)*-AZ$62*EXP(-AZ$62*AY51)</f>
        <v>-0.29690255475698474</v>
      </c>
      <c r="BG51" s="11">
        <f t="shared" si="81"/>
        <v>0.78663041002190259</v>
      </c>
      <c r="BI51" s="10">
        <v>25.533333333441988</v>
      </c>
      <c r="BJ51" s="4">
        <v>19.228914533308227</v>
      </c>
      <c r="BK51" s="4">
        <v>5.4630342490982855</v>
      </c>
      <c r="BL51" s="4">
        <f t="shared" si="75"/>
        <v>-8.8597963698729316</v>
      </c>
      <c r="BM51" s="4">
        <v>0.83199999999999996</v>
      </c>
      <c r="BN51" s="4">
        <f>(BJ$60-BJ$61)*EXP(-BJ$62*BI51) + BJ$61</f>
        <v>-8.9283115434330735</v>
      </c>
      <c r="BO51" s="4">
        <f t="shared" si="76"/>
        <v>4.6943290079763701E-3</v>
      </c>
      <c r="BP51" s="4">
        <f xml:space="preserve"> (BJ$60 - BJ$61)*-BJ$62*EXP(-BJ$62*BI51)</f>
        <v>-0.24604724894333305</v>
      </c>
      <c r="BQ51" s="4">
        <f t="shared" si="77"/>
        <v>0.7688976529479159</v>
      </c>
      <c r="BR51" s="3"/>
      <c r="BS51" s="4">
        <v>25.533333333441988</v>
      </c>
      <c r="BT51" s="4">
        <v>19.410352936104154</v>
      </c>
      <c r="BU51" s="4">
        <v>6.0582213821113839</v>
      </c>
      <c r="BV51" s="4">
        <f t="shared" si="78"/>
        <v>-8.1129408701060726</v>
      </c>
      <c r="BW51" s="4">
        <v>0.70833333333333326</v>
      </c>
      <c r="BX51" s="4">
        <f>(BT$60-BT$61)*EXP(-BT$62*BS51) + BT$61</f>
        <v>-8.0846839968822302</v>
      </c>
      <c r="BY51" s="4">
        <f t="shared" si="79"/>
        <v>7.9845088438830188E-4</v>
      </c>
      <c r="BZ51" s="4">
        <f xml:space="preserve"> (BT$60 - BT$61)*-BT$62*EXP(-BT$62*BS51)</f>
        <v>-0.22109911130480794</v>
      </c>
      <c r="CA51" s="11">
        <f t="shared" si="80"/>
        <v>0.81156379678941271</v>
      </c>
    </row>
    <row r="52" spans="1:79" x14ac:dyDescent="0.2">
      <c r="A52" s="10">
        <v>20.366666666523088</v>
      </c>
      <c r="B52" s="4">
        <v>13.034992218941898</v>
      </c>
      <c r="C52" s="4">
        <v>4.5265007650358253</v>
      </c>
      <c r="D52" s="4">
        <f t="shared" si="58"/>
        <v>-14.902460795196593</v>
      </c>
      <c r="E52" s="4">
        <v>1.3066666666666669</v>
      </c>
      <c r="F52" s="4">
        <f>(B$60-B$61)*EXP(-B$62*A52) + B$61</f>
        <v>-14.879789644499862</v>
      </c>
      <c r="G52" s="4">
        <f t="shared" si="59"/>
        <v>5.1398107391386542E-4</v>
      </c>
      <c r="H52" s="4">
        <f xml:space="preserve"> (B$60 - B$61)*-B$62*EXP(-B$62*A52)</f>
        <v>-0.40102341090197752</v>
      </c>
      <c r="I52" s="4">
        <f t="shared" si="60"/>
        <v>0.79795474618250617</v>
      </c>
      <c r="J52" s="3"/>
      <c r="K52" s="4">
        <v>20.366666666523088</v>
      </c>
      <c r="L52" s="4">
        <v>14.801121089821654</v>
      </c>
      <c r="M52" s="4">
        <v>4.2880993985131015</v>
      </c>
      <c r="N52" s="4">
        <f t="shared" si="61"/>
        <v>-13.825987127537996</v>
      </c>
      <c r="O52" s="4">
        <v>1.1666666666666665</v>
      </c>
      <c r="P52" s="4">
        <f>(L$60-L$61)*EXP(-L$62*K52) + L$61</f>
        <v>-13.559551525730841</v>
      </c>
      <c r="Q52" s="4">
        <f t="shared" si="62"/>
        <v>7.0987929910340725E-2</v>
      </c>
      <c r="R52" s="4">
        <f xml:space="preserve"> (L$60 - L$61)*-L$62*EXP(-L$62*K52)</f>
        <v>-0.40316783502746834</v>
      </c>
      <c r="S52" s="11">
        <f t="shared" si="63"/>
        <v>0.89848831806121532</v>
      </c>
      <c r="U52" s="10">
        <v>20.349999999976717</v>
      </c>
      <c r="V52" s="4">
        <v>16.98290121392834</v>
      </c>
      <c r="W52" s="4">
        <v>4.4802758082320651</v>
      </c>
      <c r="X52" s="4">
        <f t="shared" si="64"/>
        <v>-12.664195427788634</v>
      </c>
      <c r="Y52" s="4">
        <v>1.3333333333333333</v>
      </c>
      <c r="Z52" s="4">
        <f>(V$60-V$61)*EXP(-V$62*U52) + V$61</f>
        <v>-12.112413658413979</v>
      </c>
      <c r="AA52" s="4">
        <f t="shared" si="65"/>
        <v>0.30446312101422468</v>
      </c>
      <c r="AB52" s="4">
        <f xml:space="preserve"> (V$60 - V$61)*-V$62*EXP(-V$62*U52)</f>
        <v>-0.43944688632856244</v>
      </c>
      <c r="AC52" s="4">
        <f t="shared" si="66"/>
        <v>0.85692142834069684</v>
      </c>
      <c r="AD52" s="3"/>
      <c r="AE52" s="4">
        <v>20.349999999976717</v>
      </c>
      <c r="AF52" s="4">
        <v>17.492840179401746</v>
      </c>
      <c r="AG52" s="4">
        <v>4.4844738365997117</v>
      </c>
      <c r="AH52" s="4">
        <f t="shared" si="67"/>
        <v>-11.896375351604794</v>
      </c>
      <c r="AI52" s="4">
        <v>1.1400000000000001</v>
      </c>
      <c r="AJ52" s="4">
        <f>(AF$60-AF$61)*EXP(-AF$62*AE52) + AF$61</f>
        <v>-11.544097684824854</v>
      </c>
      <c r="AK52" s="4">
        <f t="shared" si="68"/>
        <v>0.12409955451191883</v>
      </c>
      <c r="AL52" s="4">
        <f xml:space="preserve"> (AF$60 - AF$61)*-AF$62*EXP(-AF$62*AE52)</f>
        <v>-0.43670448250645344</v>
      </c>
      <c r="AM52" s="11">
        <f t="shared" si="69"/>
        <v>0.99599267940068315</v>
      </c>
      <c r="AO52" s="10">
        <v>30.899999999965075</v>
      </c>
      <c r="AP52" s="4">
        <v>15.879873275874697</v>
      </c>
      <c r="AQ52" s="4">
        <v>5.5089793373442024</v>
      </c>
      <c r="AR52" s="4">
        <f t="shared" si="70"/>
        <v>-12.05455870130438</v>
      </c>
      <c r="AS52" s="4">
        <v>1.0586666666666666</v>
      </c>
      <c r="AT52" s="4">
        <f>(AP$60-AP$61)*EXP(-AP$62*AO52) + AP$61</f>
        <v>-11.999763423621319</v>
      </c>
      <c r="AU52" s="4">
        <f t="shared" si="71"/>
        <v>3.0025224563637537E-3</v>
      </c>
      <c r="AV52" s="4">
        <f xml:space="preserve"> (AP$60 - AP$61)*-AP$62*EXP(-AP$62*AO52)</f>
        <v>-0.28680707707533093</v>
      </c>
      <c r="AW52" s="4">
        <f t="shared" si="72"/>
        <v>0.7043750633462158</v>
      </c>
      <c r="AX52" s="3"/>
      <c r="AY52" s="4">
        <v>30.899999999965075</v>
      </c>
      <c r="AZ52" s="4">
        <v>16.821565010652744</v>
      </c>
      <c r="BA52" s="4">
        <v>5.4911143944018814</v>
      </c>
      <c r="BB52" s="4">
        <f t="shared" si="73"/>
        <v>-11.321784218974955</v>
      </c>
      <c r="BC52" s="4">
        <v>0.98399999999999999</v>
      </c>
      <c r="BD52" s="4">
        <f>(AZ$60-AZ$61)*EXP(-AZ$62*AY52) + AZ$61</f>
        <v>-11.320621428101934</v>
      </c>
      <c r="BE52" s="4">
        <f t="shared" si="74"/>
        <v>1.3520826143813579E-6</v>
      </c>
      <c r="BF52" s="4">
        <f xml:space="preserve"> (AZ$60 - AZ$61)*-AZ$62*EXP(-AZ$62*AY52)</f>
        <v>-0.27149230470371627</v>
      </c>
      <c r="BG52" s="11">
        <f t="shared" si="81"/>
        <v>0.71735771568055107</v>
      </c>
      <c r="BI52" s="10">
        <v>30.633333333476912</v>
      </c>
      <c r="BJ52" s="4">
        <v>17.676303619495791</v>
      </c>
      <c r="BK52" s="4">
        <v>6.03205367195305</v>
      </c>
      <c r="BL52" s="4">
        <f t="shared" si="75"/>
        <v>-10.127897572257986</v>
      </c>
      <c r="BM52" s="4">
        <v>0.78666666666666674</v>
      </c>
      <c r="BN52" s="4">
        <f>(BJ$60-BJ$61)*EXP(-BJ$62*BI52) + BJ$61</f>
        <v>-10.107090920099113</v>
      </c>
      <c r="BO52" s="4">
        <f t="shared" si="76"/>
        <v>4.3291677406033475E-4</v>
      </c>
      <c r="BP52" s="4">
        <f xml:space="preserve"> (BJ$60 - BJ$61)*-BJ$62*EXP(-BJ$62*BI52)</f>
        <v>-0.21683437747944062</v>
      </c>
      <c r="BQ52" s="4">
        <f t="shared" si="77"/>
        <v>0.71665599336425279</v>
      </c>
      <c r="BR52" s="3"/>
      <c r="BS52" s="4">
        <v>30.633333333476912</v>
      </c>
      <c r="BT52" s="4">
        <v>18.026560985339625</v>
      </c>
      <c r="BU52" s="4">
        <v>6.5047516661501303</v>
      </c>
      <c r="BV52" s="4">
        <f t="shared" si="78"/>
        <v>-9.2734676788512278</v>
      </c>
      <c r="BW52" s="4">
        <v>0.65</v>
      </c>
      <c r="BX52" s="4">
        <f>(BT$60-BT$61)*EXP(-BT$62*BS52) + BT$61</f>
        <v>-9.1412190608245343</v>
      </c>
      <c r="BY52" s="4">
        <f t="shared" si="79"/>
        <v>1.7489696969970287E-2</v>
      </c>
      <c r="BZ52" s="4">
        <f xml:space="preserve"> (BT$60 - BT$61)*-BT$62*EXP(-BT$62*BS52)</f>
        <v>-0.1938265839785662</v>
      </c>
      <c r="CA52" s="11">
        <f t="shared" si="80"/>
        <v>0.77530633591426479</v>
      </c>
    </row>
    <row r="53" spans="1:79" x14ac:dyDescent="0.2">
      <c r="A53" s="10">
        <v>29.099999999860302</v>
      </c>
      <c r="B53" s="4">
        <v>10.139880358785073</v>
      </c>
      <c r="C53" s="4">
        <v>5.4679319488605405</v>
      </c>
      <c r="D53" s="4">
        <f t="shared" si="58"/>
        <v>-17.326857063441057</v>
      </c>
      <c r="E53" s="4">
        <v>1.1233333333333335</v>
      </c>
      <c r="F53" s="4">
        <f>(B$60-B$61)*EXP(-B$62*A53) + B$61</f>
        <v>-17.674438556859009</v>
      </c>
      <c r="G53" s="4">
        <f t="shared" si="59"/>
        <v>0.12081289456665363</v>
      </c>
      <c r="H53" s="4">
        <f xml:space="preserve"> (B$60 - B$61)*-B$62*EXP(-B$62*A53)</f>
        <v>-0.25069902560375362</v>
      </c>
      <c r="I53" s="4">
        <f t="shared" si="60"/>
        <v>0.58025293759919228</v>
      </c>
      <c r="J53" s="3"/>
      <c r="K53" s="4">
        <v>29.099999999860302</v>
      </c>
      <c r="L53" s="4">
        <v>11.658238507567164</v>
      </c>
      <c r="M53" s="4">
        <v>6.1474061625440681</v>
      </c>
      <c r="N53" s="4">
        <f t="shared" si="61"/>
        <v>-16.039216327777002</v>
      </c>
      <c r="O53" s="4">
        <v>0.97666666666666679</v>
      </c>
      <c r="P53" s="4">
        <f>(L$60-L$61)*EXP(-L$62*K53) + L$61</f>
        <v>-16.455696949504965</v>
      </c>
      <c r="Q53" s="4">
        <f t="shared" si="62"/>
        <v>0.17345610827491084</v>
      </c>
      <c r="R53" s="4">
        <f xml:space="preserve"> (L$60 - L$61)*-L$62*EXP(-L$62*K53)</f>
        <v>-0.26908288859426271</v>
      </c>
      <c r="S53" s="11">
        <f t="shared" si="63"/>
        <v>0.71632987407346382</v>
      </c>
      <c r="U53" s="10">
        <v>29.100000000034925</v>
      </c>
      <c r="V53" s="4">
        <v>13.011062205016588</v>
      </c>
      <c r="W53" s="4">
        <v>5.3926006620410929</v>
      </c>
      <c r="X53" s="4">
        <f t="shared" si="64"/>
        <v>-16.179872009795872</v>
      </c>
      <c r="Y53" s="4">
        <v>1.1200000000000001</v>
      </c>
      <c r="Z53" s="4">
        <f>(V$60-V$61)*EXP(-V$62*U53) + V$61</f>
        <v>-15.439304943201755</v>
      </c>
      <c r="AA53" s="4">
        <f t="shared" si="65"/>
        <v>0.54843958012381577</v>
      </c>
      <c r="AB53" s="4">
        <f xml:space="preserve"> (V$60 - V$61)*-V$62*EXP(-V$62*U53)</f>
        <v>-0.32656297838519094</v>
      </c>
      <c r="AC53" s="4">
        <f t="shared" si="66"/>
        <v>0.75809262839419322</v>
      </c>
      <c r="AD53" s="3"/>
      <c r="AE53" s="4">
        <v>29.100000000034925</v>
      </c>
      <c r="AF53" s="4">
        <v>13.314842495310954</v>
      </c>
      <c r="AG53" s="4">
        <v>5.2604560579794857</v>
      </c>
      <c r="AH53" s="4">
        <f t="shared" si="67"/>
        <v>-15.686381925005698</v>
      </c>
      <c r="AI53" s="4">
        <v>0.9866666666666668</v>
      </c>
      <c r="AJ53" s="4">
        <f>(AF$60-AF$61)*EXP(-AF$62*AE53) + AF$61</f>
        <v>-14.909342867811972</v>
      </c>
      <c r="AK53" s="4">
        <f t="shared" si="68"/>
        <v>0.60378969640451396</v>
      </c>
      <c r="AL53" s="4">
        <f xml:space="preserve"> (AF$60 - AF$61)*-AF$62*EXP(-AF$62*AE53)</f>
        <v>-0.33681362162716388</v>
      </c>
      <c r="AM53" s="11">
        <f t="shared" si="69"/>
        <v>0.8875494083418507</v>
      </c>
      <c r="AO53" s="10">
        <v>46.450000000011642</v>
      </c>
      <c r="AP53" s="4">
        <v>11.087894161225535</v>
      </c>
      <c r="AQ53" s="4">
        <v>7.1067955788303863</v>
      </c>
      <c r="AR53" s="4">
        <f t="shared" si="70"/>
        <v>-16.04762969521045</v>
      </c>
      <c r="AS53" s="4">
        <v>1.0453333333333334</v>
      </c>
      <c r="AT53" s="4">
        <f>(AP$60-AP$61)*EXP(-AP$62*AO53) + AP$61</f>
        <v>-15.884131201703159</v>
      </c>
      <c r="AU53" s="4">
        <f t="shared" si="71"/>
        <v>2.6731757379153589E-2</v>
      </c>
      <c r="AV53" s="4">
        <f xml:space="preserve"> (AP$60 - AP$61)*-AP$62*EXP(-AP$62*AO53)</f>
        <v>-0.2161194686600689</v>
      </c>
      <c r="AW53" s="4">
        <f t="shared" si="72"/>
        <v>0.53754204577440601</v>
      </c>
      <c r="AX53" s="3"/>
      <c r="AY53" s="4">
        <v>46.450000000011642</v>
      </c>
      <c r="AZ53" s="4">
        <v>12.299804897418179</v>
      </c>
      <c r="BA53" s="4">
        <v>7.1585712620313684</v>
      </c>
      <c r="BB53" s="4">
        <f t="shared" si="73"/>
        <v>-15.009815898394779</v>
      </c>
      <c r="BC53" s="4">
        <v>0.93333333333333324</v>
      </c>
      <c r="BD53" s="4">
        <f>(AZ$60-AZ$61)*EXP(-AZ$62*AY53) + AZ$61</f>
        <v>-15.017038331945457</v>
      </c>
      <c r="BE53" s="4">
        <f t="shared" si="74"/>
        <v>5.2163546393966891E-5</v>
      </c>
      <c r="BF53" s="4">
        <f xml:space="preserve"> (AZ$60 - AZ$61)*-AZ$62*EXP(-AZ$62*AY53)</f>
        <v>-0.20685664469969683</v>
      </c>
      <c r="BG53" s="11">
        <f t="shared" si="81"/>
        <v>0.57624351023486986</v>
      </c>
      <c r="BI53" s="10">
        <v>46.183333333348855</v>
      </c>
      <c r="BJ53" s="4">
        <v>14.088061005116385</v>
      </c>
      <c r="BK53" s="4">
        <v>7.9794257421853274</v>
      </c>
      <c r="BL53" s="4">
        <f t="shared" si="75"/>
        <v>-12.742454151521251</v>
      </c>
      <c r="BM53" s="4">
        <v>0.69500000000000006</v>
      </c>
      <c r="BN53" s="4">
        <f>(BJ$60-BJ$61)*EXP(-BJ$62*BI53) + BJ$61</f>
        <v>-12.905180431965697</v>
      </c>
      <c r="BO53" s="4">
        <f t="shared" si="76"/>
        <v>2.6479842347284357E-2</v>
      </c>
      <c r="BP53" s="4">
        <f xml:space="preserve"> (BJ$60 - BJ$61)*-BJ$62*EXP(-BJ$62*BI53)</f>
        <v>-0.14749126639973109</v>
      </c>
      <c r="BQ53" s="4">
        <f t="shared" si="77"/>
        <v>0.55176588868964149</v>
      </c>
      <c r="BR53" s="3"/>
      <c r="BS53" s="4">
        <v>46.183333333348855</v>
      </c>
      <c r="BT53" s="4">
        <v>14.778870375119173</v>
      </c>
      <c r="BU53" s="4">
        <v>8.4677963756216243</v>
      </c>
      <c r="BV53" s="4">
        <f t="shared" si="78"/>
        <v>-11.539635934335934</v>
      </c>
      <c r="BW53" s="4">
        <v>0.55666666666666664</v>
      </c>
      <c r="BX53" s="4">
        <f>(BT$60-BT$61)*EXP(-BT$62*BS53) + BT$61</f>
        <v>-11.623743644742586</v>
      </c>
      <c r="BY53" s="4">
        <f t="shared" si="79"/>
        <v>7.0741069498492541E-3</v>
      </c>
      <c r="BZ53" s="4">
        <f xml:space="preserve"> (BT$60 - BT$61)*-BT$62*EXP(-BT$62*BS53)</f>
        <v>-0.1297447358093802</v>
      </c>
      <c r="CA53" s="11">
        <f t="shared" si="80"/>
        <v>0.60599337683423093</v>
      </c>
    </row>
    <row r="54" spans="1:79" x14ac:dyDescent="0.2">
      <c r="A54" s="10">
        <v>48.666666666569654</v>
      </c>
      <c r="B54" s="4">
        <v>6.1014620748035213</v>
      </c>
      <c r="C54" s="4">
        <v>7.2547527564101308</v>
      </c>
      <c r="D54" s="4">
        <f t="shared" si="58"/>
        <v>-20.471864943647816</v>
      </c>
      <c r="E54" s="4">
        <v>1.5133333333333332</v>
      </c>
      <c r="F54" s="4">
        <f>(B$60-B$61)*EXP(-B$62*A54) + B$61</f>
        <v>-20.708239074028231</v>
      </c>
      <c r="G54" s="4">
        <f t="shared" si="59"/>
        <v>5.5872729513097637E-2</v>
      </c>
      <c r="H54" s="4">
        <f xml:space="preserve"> (B$60 - B$61)*-B$62*EXP(-B$62*A54)</f>
        <v>-8.7510656630453307E-2</v>
      </c>
      <c r="I54" s="4">
        <f t="shared" si="60"/>
        <v>0.15034870522412686</v>
      </c>
      <c r="J54" s="3"/>
      <c r="K54" s="4">
        <v>48.666666666569654</v>
      </c>
      <c r="L54" s="4">
        <v>7.4383324296360716</v>
      </c>
      <c r="M54" s="4">
        <v>7.4236067863088318</v>
      </c>
      <c r="N54" s="4">
        <f t="shared" si="61"/>
        <v>-19.621022093825712</v>
      </c>
      <c r="O54" s="4">
        <v>1.35</v>
      </c>
      <c r="P54" s="4">
        <f>(L$60-L$61)*EXP(-L$62*K54) + L$61</f>
        <v>-19.918602759043054</v>
      </c>
      <c r="Q54" s="4">
        <f t="shared" si="62"/>
        <v>8.8554252311196083E-2</v>
      </c>
      <c r="R54" s="4">
        <f xml:space="preserve"> (L$60 - L$61)*-L$62*EXP(-L$62*K54)</f>
        <v>-0.10875822528019949</v>
      </c>
      <c r="S54" s="11">
        <f t="shared" si="63"/>
        <v>0.20946028572482864</v>
      </c>
      <c r="U54" s="10">
        <v>48.650000000023283</v>
      </c>
      <c r="V54" s="4">
        <v>8.079478994681379</v>
      </c>
      <c r="W54" s="4">
        <v>7.7304826599838457</v>
      </c>
      <c r="X54" s="4">
        <f t="shared" si="64"/>
        <v>-19.942514221159708</v>
      </c>
      <c r="Y54" s="4">
        <v>1.4433333333333331</v>
      </c>
      <c r="Z54" s="4">
        <f>(V$60-V$61)*EXP(-V$62*U54) + V$61</f>
        <v>-20.1059364579936</v>
      </c>
      <c r="AA54" s="4">
        <f t="shared" si="65"/>
        <v>2.6706827491792616E-2</v>
      </c>
      <c r="AB54" s="4">
        <f xml:space="preserve"> (V$60 - V$61)*-V$62*EXP(-V$62*U54)</f>
        <v>-0.16822068306278662</v>
      </c>
      <c r="AC54" s="4">
        <f t="shared" si="66"/>
        <v>0.30303032976668265</v>
      </c>
      <c r="AD54" s="3"/>
      <c r="AE54" s="4">
        <v>48.650000000023283</v>
      </c>
      <c r="AF54" s="4">
        <v>7.8859150636735551</v>
      </c>
      <c r="AG54" s="4">
        <v>7.4587769350777871</v>
      </c>
      <c r="AH54" s="4">
        <f t="shared" si="67"/>
        <v>-20.016148918093947</v>
      </c>
      <c r="AI54" s="4">
        <v>1.34</v>
      </c>
      <c r="AJ54" s="4">
        <f>(AF$60-AF$61)*EXP(-AF$62*AE54) + AF$61</f>
        <v>-19.905104024048995</v>
      </c>
      <c r="AK54" s="4">
        <f t="shared" si="68"/>
        <v>1.2330968493454516E-2</v>
      </c>
      <c r="AL54" s="4">
        <f xml:space="preserve"> (AF$60 - AF$61)*-AF$62*EXP(-AF$62*AE54)</f>
        <v>-0.18852401551862094</v>
      </c>
      <c r="AM54" s="11">
        <f t="shared" si="69"/>
        <v>0.36579286593165256</v>
      </c>
      <c r="AO54" s="10">
        <v>70.699999999953434</v>
      </c>
      <c r="AP54" s="4">
        <v>6.3010270309752769</v>
      </c>
      <c r="AQ54" s="4">
        <v>8.6744326608291491</v>
      </c>
      <c r="AR54" s="4">
        <f t="shared" si="70"/>
        <v>-20.050678284461327</v>
      </c>
      <c r="AS54" s="4">
        <v>0.92799999999999994</v>
      </c>
      <c r="AT54" s="4">
        <f>(AP$60-AP$61)*EXP(-AP$62*AO54) + AP$61</f>
        <v>-20.121504644051562</v>
      </c>
      <c r="AU54" s="4">
        <f t="shared" si="71"/>
        <v>5.0163732128053013E-3</v>
      </c>
      <c r="AV54" s="4">
        <f xml:space="preserve"> (AP$60 - AP$61)*-AP$62*EXP(-AP$62*AO54)</f>
        <v>-0.13900787374567924</v>
      </c>
      <c r="AW54" s="4">
        <f t="shared" si="72"/>
        <v>0.3894617152357393</v>
      </c>
      <c r="AX54" s="3"/>
      <c r="AY54" s="4">
        <v>70.699999999953434</v>
      </c>
      <c r="AZ54" s="4">
        <v>7.396596904833415</v>
      </c>
      <c r="BA54" s="4">
        <v>8.7405282852397725</v>
      </c>
      <c r="BB54" s="4">
        <f t="shared" si="73"/>
        <v>-19.122045379375336</v>
      </c>
      <c r="BC54" s="4">
        <v>0.85599999999999998</v>
      </c>
      <c r="BD54" s="4">
        <f>(AZ$60-AZ$61)*EXP(-AZ$62*AY54) + AZ$61</f>
        <v>-19.105423156389943</v>
      </c>
      <c r="BE54" s="4">
        <f t="shared" si="74"/>
        <v>2.7629829697614801E-4</v>
      </c>
      <c r="BF54" s="4">
        <f xml:space="preserve"> (AZ$60 - AZ$61)*-AZ$62*EXP(-AZ$62*AY54)</f>
        <v>-0.13536702154501032</v>
      </c>
      <c r="BG54" s="11">
        <f t="shared" si="81"/>
        <v>0.41116151403858275</v>
      </c>
      <c r="BI54" s="10">
        <v>70.450000000011642</v>
      </c>
      <c r="BJ54" s="4">
        <v>10.165761323278081</v>
      </c>
      <c r="BK54" s="4">
        <v>9.9190081375576362</v>
      </c>
      <c r="BL54" s="4">
        <f t="shared" si="75"/>
        <v>-15.6949626356734</v>
      </c>
      <c r="BM54" s="4">
        <v>0.59666666666666668</v>
      </c>
      <c r="BN54" s="4">
        <f>(BJ$60-BJ$61)*EXP(-BJ$62*BI54) + BJ$61</f>
        <v>-15.59493375809965</v>
      </c>
      <c r="BO54" s="4">
        <f t="shared" si="76"/>
        <v>1.0005776348664378E-2</v>
      </c>
      <c r="BP54" s="4">
        <f xml:space="preserve"> (BJ$60 - BJ$61)*-BJ$62*EXP(-BJ$62*BI54)</f>
        <v>-8.0832975848224853E-2</v>
      </c>
      <c r="BQ54" s="4">
        <f t="shared" si="77"/>
        <v>0.35223307911516977</v>
      </c>
      <c r="BR54" s="3"/>
      <c r="BS54" s="4">
        <v>70.450000000011642</v>
      </c>
      <c r="BT54" s="4">
        <v>11.323811006456173</v>
      </c>
      <c r="BU54" s="4">
        <v>10.466804194775962</v>
      </c>
      <c r="BV54" s="4">
        <f t="shared" si="78"/>
        <v>-13.995191393421763</v>
      </c>
      <c r="BW54" s="4">
        <v>0.45166666666666666</v>
      </c>
      <c r="BX54" s="4">
        <f>(BT$60-BT$61)*EXP(-BT$62*BS54) + BT$61</f>
        <v>-13.963421727987287</v>
      </c>
      <c r="BY54" s="4">
        <f t="shared" si="79"/>
        <v>1.009311641818547E-3</v>
      </c>
      <c r="BZ54" s="4">
        <f xml:space="preserve"> (BT$60 - BT$61)*-BT$62*EXP(-BT$62*BS54)</f>
        <v>-6.9350209742439786E-2</v>
      </c>
      <c r="CA54" s="11">
        <f t="shared" si="80"/>
        <v>0.39921153947677518</v>
      </c>
    </row>
    <row r="55" spans="1:79" x14ac:dyDescent="0.2">
      <c r="A55" s="10">
        <v>50.166666666569654</v>
      </c>
      <c r="B55" s="4">
        <v>5.916393422217066</v>
      </c>
      <c r="C55" s="4">
        <v>7.3839120958547451</v>
      </c>
      <c r="D55" s="4">
        <f t="shared" si="58"/>
        <v>-20.592353926511965</v>
      </c>
      <c r="E55" s="4">
        <v>1.5833333333333333</v>
      </c>
      <c r="F55" s="4">
        <f>(B$60-B$61)*EXP(-B$62*A55) + B$61</f>
        <v>-20.834349051579789</v>
      </c>
      <c r="G55" s="4">
        <f t="shared" si="59"/>
        <v>5.8561640556591701E-2</v>
      </c>
      <c r="H55" s="4">
        <f xml:space="preserve"> (B$60 - B$61)*-B$62*EXP(-B$62*A55)</f>
        <v>-8.0727190996694217E-2</v>
      </c>
      <c r="I55" s="4">
        <f t="shared" si="60"/>
        <v>0.13256254521562419</v>
      </c>
      <c r="J55" s="3"/>
      <c r="K55" s="4">
        <v>50.166666666569654</v>
      </c>
      <c r="L55" s="4">
        <v>7.2105404291747082</v>
      </c>
      <c r="M55" s="4">
        <v>7.5368602627160266</v>
      </c>
      <c r="N55" s="4">
        <f t="shared" si="61"/>
        <v>-19.792187356083478</v>
      </c>
      <c r="O55" s="4">
        <v>1.51</v>
      </c>
      <c r="P55" s="4">
        <f>(L$60-L$61)*EXP(-L$62*K55) + L$61</f>
        <v>-20.076204316358275</v>
      </c>
      <c r="Q55" s="4">
        <f t="shared" si="62"/>
        <v>8.066563372373603E-2</v>
      </c>
      <c r="R55" s="4">
        <f xml:space="preserve"> (L$60 - L$61)*-L$62*EXP(-L$62*K55)</f>
        <v>-0.10146163160885587</v>
      </c>
      <c r="S55" s="11">
        <f t="shared" si="63"/>
        <v>0.17470214714107635</v>
      </c>
      <c r="U55" s="10">
        <v>50.150000000023283</v>
      </c>
      <c r="V55" s="4">
        <v>7.8086919950002374</v>
      </c>
      <c r="W55" s="4">
        <v>7.8869758285778069</v>
      </c>
      <c r="X55" s="4">
        <f t="shared" si="64"/>
        <v>-20.135054636543867</v>
      </c>
      <c r="Y55" s="4">
        <v>1.5233333333333332</v>
      </c>
      <c r="Z55" s="4">
        <f>(V$60-V$61)*EXP(-V$62*U55) + V$61</f>
        <v>-20.351953715570083</v>
      </c>
      <c r="AA55" s="4">
        <f t="shared" si="65"/>
        <v>4.7045210482420871E-2</v>
      </c>
      <c r="AB55" s="4">
        <f xml:space="preserve"> (V$60 - V$61)*-V$62*EXP(-V$62*U55)</f>
        <v>-0.15987313363015887</v>
      </c>
      <c r="AC55" s="4">
        <f t="shared" si="66"/>
        <v>0.27286880575825806</v>
      </c>
      <c r="AD55" s="3"/>
      <c r="AE55" s="4">
        <v>50.150000000023283</v>
      </c>
      <c r="AF55" s="4">
        <v>7.6275746347027917</v>
      </c>
      <c r="AG55" s="4">
        <v>7.6431636699367829</v>
      </c>
      <c r="AH55" s="4">
        <f t="shared" si="67"/>
        <v>-20.182295979635214</v>
      </c>
      <c r="AI55" s="4">
        <v>1.406666666666667</v>
      </c>
      <c r="AJ55" s="4">
        <f>(AF$60-AF$61)*EXP(-AF$62*AE55) + AF$61</f>
        <v>-20.181686979688156</v>
      </c>
      <c r="AK55" s="4">
        <f t="shared" si="68"/>
        <v>3.7088093551690085E-7</v>
      </c>
      <c r="AL55" s="4">
        <f xml:space="preserve"> (AF$60 - AF$61)*-AF$62*EXP(-AF$62*AE55)</f>
        <v>-0.18031417996696275</v>
      </c>
      <c r="AM55" s="11">
        <f t="shared" si="69"/>
        <v>0.33328213358822495</v>
      </c>
      <c r="AO55" s="10"/>
      <c r="AP55" s="4"/>
      <c r="AQ55" s="4"/>
      <c r="AR55" s="4"/>
      <c r="AS55" s="4"/>
      <c r="AT55" s="4"/>
      <c r="AU55" s="4"/>
      <c r="AV55" s="4"/>
      <c r="AW55" s="4"/>
      <c r="AX55" s="3"/>
      <c r="AY55" s="4"/>
      <c r="AZ55" s="4"/>
      <c r="BA55" s="4"/>
      <c r="BB55" s="4"/>
      <c r="BC55" s="4"/>
      <c r="BD55" s="4"/>
      <c r="BE55" s="4"/>
      <c r="BF55" s="4"/>
      <c r="BG55" s="11"/>
      <c r="BI55" s="10"/>
      <c r="BJ55" s="4"/>
      <c r="BK55" s="4"/>
      <c r="BL55" s="4"/>
      <c r="BM55" s="4"/>
      <c r="BN55" s="4"/>
      <c r="BO55" s="4"/>
      <c r="BP55" s="4"/>
      <c r="BQ55" s="4"/>
      <c r="BR55" s="3"/>
      <c r="BS55" s="4"/>
      <c r="BT55" s="4"/>
      <c r="BU55" s="4"/>
      <c r="BV55" s="4"/>
      <c r="BW55" s="4"/>
      <c r="BX55" s="4"/>
      <c r="BY55" s="4"/>
      <c r="BZ55" s="4"/>
      <c r="CA55" s="11"/>
    </row>
    <row r="56" spans="1:79" x14ac:dyDescent="0.2">
      <c r="A56" s="10">
        <v>72.099999999976717</v>
      </c>
      <c r="B56" s="4">
        <v>3.5370239880831282</v>
      </c>
      <c r="C56" s="4">
        <v>8.607777299302839</v>
      </c>
      <c r="D56" s="4">
        <f t="shared" si="58"/>
        <v>-22.359790758921857</v>
      </c>
      <c r="E56" s="4">
        <v>1.5866666666666664</v>
      </c>
      <c r="F56" s="4">
        <f>(B$60-B$61)*EXP(-B$62*A56) + B$61</f>
        <v>-21.873878555533512</v>
      </c>
      <c r="G56" s="4">
        <f t="shared" si="59"/>
        <v>0.23611066940171652</v>
      </c>
      <c r="H56" s="4">
        <f xml:space="preserve"> (B$60 - B$61)*-B$62*EXP(-B$62*A56)</f>
        <v>-2.481081703281901E-2</v>
      </c>
      <c r="I56" s="4">
        <f t="shared" si="60"/>
        <v>4.0656380852098384E-2</v>
      </c>
      <c r="J56" s="3"/>
      <c r="K56" s="4">
        <v>72.099999999976717</v>
      </c>
      <c r="L56" s="4">
        <v>4.3672398891575117</v>
      </c>
      <c r="M56" s="4">
        <v>8.8601254489580796</v>
      </c>
      <c r="N56" s="4">
        <f t="shared" si="61"/>
        <v>-21.973855302979647</v>
      </c>
      <c r="O56" s="4">
        <v>1.4433333333333331</v>
      </c>
      <c r="P56" s="4">
        <f>(L$60-L$61)*EXP(-L$62*K56) + L$61</f>
        <v>-21.473869663669259</v>
      </c>
      <c r="Q56" s="4">
        <f t="shared" si="62"/>
        <v>0.2499856395166177</v>
      </c>
      <c r="R56" s="4">
        <f xml:space="preserve"> (L$60 - L$61)*-L$62*EXP(-L$62*K56)</f>
        <v>-3.6752904730934753E-2</v>
      </c>
      <c r="S56" s="11">
        <f t="shared" si="63"/>
        <v>6.6206156328242755E-2</v>
      </c>
      <c r="U56" s="10">
        <v>72.116666666697711</v>
      </c>
      <c r="V56" s="4">
        <v>4.3096498040452076</v>
      </c>
      <c r="W56" s="4">
        <v>9.6063949584468382</v>
      </c>
      <c r="X56" s="4">
        <f t="shared" si="64"/>
        <v>-22.774387262564382</v>
      </c>
      <c r="Y56" s="4">
        <v>1.36</v>
      </c>
      <c r="Z56" s="4">
        <f>(V$60-V$61)*EXP(-V$62*U56) + V$61</f>
        <v>-22.827645871084464</v>
      </c>
      <c r="AA56" s="4">
        <f t="shared" si="65"/>
        <v>2.8364793814953412E-3</v>
      </c>
      <c r="AB56" s="4">
        <f xml:space="preserve"> (V$60 - V$61)*-V$62*EXP(-V$62*U56)</f>
        <v>-7.5871048363029478E-2</v>
      </c>
      <c r="AC56" s="4">
        <f t="shared" si="66"/>
        <v>0.1450475924587328</v>
      </c>
      <c r="AD56" s="3"/>
      <c r="AE56" s="4">
        <v>72.116666666697711</v>
      </c>
      <c r="AF56" s="4">
        <v>4.231982214989376</v>
      </c>
      <c r="AG56" s="4">
        <v>9.2388342524795011</v>
      </c>
      <c r="AH56" s="4">
        <f t="shared" si="67"/>
        <v>-22.780053108077269</v>
      </c>
      <c r="AI56" s="4">
        <v>1.2866666666666668</v>
      </c>
      <c r="AJ56" s="4">
        <f>(AF$60-AF$61)*EXP(-AF$62*AE56) + AF$61</f>
        <v>-23.09154659313851</v>
      </c>
      <c r="AK56" s="4">
        <f t="shared" si="68"/>
        <v>9.7028191235597833E-2</v>
      </c>
      <c r="AL56" s="4">
        <f xml:space="preserve"> (AF$60 - AF$61)*-AF$62*EXP(-AF$62*AE56)</f>
        <v>-9.3940567935691832E-2</v>
      </c>
      <c r="AM56" s="11">
        <f t="shared" si="69"/>
        <v>0.1898280906472529</v>
      </c>
      <c r="AO56" s="10"/>
      <c r="AP56" s="4"/>
      <c r="AQ56" s="4"/>
      <c r="AR56" s="4"/>
      <c r="AS56" s="4"/>
      <c r="AT56" s="4"/>
      <c r="AU56" s="4"/>
      <c r="AV56" s="4"/>
      <c r="AW56" s="4"/>
      <c r="AX56" s="3"/>
      <c r="AY56" s="4"/>
      <c r="AZ56" s="4"/>
      <c r="BA56" s="4"/>
      <c r="BB56" s="4"/>
      <c r="BC56" s="4"/>
      <c r="BD56" s="4"/>
      <c r="BE56" s="4"/>
      <c r="BF56" s="4"/>
      <c r="BG56" s="11"/>
      <c r="BI56" s="10"/>
      <c r="BJ56" s="4"/>
      <c r="BK56" s="4"/>
      <c r="BL56" s="4"/>
      <c r="BM56" s="4"/>
      <c r="BN56" s="4"/>
      <c r="BO56" s="4"/>
      <c r="BP56" s="4"/>
      <c r="BQ56" s="4"/>
      <c r="BR56" s="3"/>
      <c r="BS56" s="4"/>
      <c r="BT56" s="4"/>
      <c r="BU56" s="4"/>
      <c r="BV56" s="4"/>
      <c r="BW56" s="4"/>
      <c r="BX56" s="4"/>
      <c r="BY56" s="4"/>
      <c r="BZ56" s="4"/>
      <c r="CA56" s="11"/>
    </row>
    <row r="57" spans="1:79" x14ac:dyDescent="0.2">
      <c r="A57" s="1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3"/>
      <c r="U57" s="12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13"/>
      <c r="AO57" s="12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13"/>
      <c r="BI57" s="12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13"/>
    </row>
    <row r="58" spans="1:79" x14ac:dyDescent="0.2">
      <c r="A58" s="14" t="s">
        <v>8</v>
      </c>
      <c r="B58" s="5" t="s">
        <v>23</v>
      </c>
      <c r="C58" s="5"/>
      <c r="D58" s="37"/>
      <c r="E58" s="34"/>
      <c r="F58" s="3"/>
      <c r="G58" s="3"/>
      <c r="H58" s="3"/>
      <c r="I58" s="3"/>
      <c r="J58" s="3"/>
      <c r="K58" s="5" t="s">
        <v>8</v>
      </c>
      <c r="L58" s="5" t="s">
        <v>23</v>
      </c>
      <c r="M58" s="5"/>
      <c r="N58" s="37"/>
      <c r="O58" s="34"/>
      <c r="P58" s="3"/>
      <c r="Q58" s="3"/>
      <c r="R58" s="3"/>
      <c r="S58" s="13"/>
      <c r="U58" s="14" t="s">
        <v>8</v>
      </c>
      <c r="V58" s="5" t="s">
        <v>23</v>
      </c>
      <c r="W58" s="5"/>
      <c r="X58" s="37"/>
      <c r="Y58" s="34"/>
      <c r="Z58" s="3"/>
      <c r="AA58" s="3"/>
      <c r="AB58" s="3"/>
      <c r="AC58" s="3"/>
      <c r="AD58" s="3"/>
      <c r="AE58" s="5" t="s">
        <v>8</v>
      </c>
      <c r="AF58" s="5" t="s">
        <v>23</v>
      </c>
      <c r="AG58" s="5"/>
      <c r="AH58" s="37"/>
      <c r="AI58" s="34"/>
      <c r="AJ58" s="3"/>
      <c r="AK58" s="3"/>
      <c r="AL58" s="3"/>
      <c r="AM58" s="13"/>
      <c r="AO58" s="14" t="s">
        <v>8</v>
      </c>
      <c r="AP58" s="5" t="s">
        <v>23</v>
      </c>
      <c r="AQ58" s="5"/>
      <c r="AR58" s="37"/>
      <c r="AS58" s="34"/>
      <c r="AT58" s="3"/>
      <c r="AU58" s="3"/>
      <c r="AV58" s="3"/>
      <c r="AW58" s="3"/>
      <c r="AX58" s="3"/>
      <c r="AY58" s="5" t="s">
        <v>8</v>
      </c>
      <c r="AZ58" s="5" t="s">
        <v>23</v>
      </c>
      <c r="BA58" s="5"/>
      <c r="BB58" s="37"/>
      <c r="BC58" s="34"/>
      <c r="BD58" s="3"/>
      <c r="BE58" s="3"/>
      <c r="BF58" s="3"/>
      <c r="BG58" s="13"/>
      <c r="BI58" s="14" t="s">
        <v>8</v>
      </c>
      <c r="BJ58" s="5" t="s">
        <v>23</v>
      </c>
      <c r="BK58" s="5"/>
      <c r="BL58" s="37"/>
      <c r="BM58" s="34"/>
      <c r="BN58" s="3"/>
      <c r="BO58" s="3"/>
      <c r="BP58" s="3"/>
      <c r="BQ58" s="3"/>
      <c r="BR58" s="3"/>
      <c r="BS58" s="5" t="s">
        <v>8</v>
      </c>
      <c r="BT58" s="5" t="s">
        <v>23</v>
      </c>
      <c r="BU58" s="5"/>
      <c r="BV58" s="37"/>
      <c r="BW58" s="34"/>
      <c r="BX58" s="3"/>
      <c r="BY58" s="3"/>
      <c r="BZ58" s="3"/>
      <c r="CA58" s="13"/>
    </row>
    <row r="59" spans="1:79" x14ac:dyDescent="0.2">
      <c r="A59" s="15" t="s">
        <v>7</v>
      </c>
      <c r="B59" s="25">
        <f>SUM(G46:G56)</f>
        <v>0.65068715001552513</v>
      </c>
      <c r="C59" s="6"/>
      <c r="D59" s="38"/>
      <c r="E59" s="3"/>
      <c r="F59" s="3"/>
      <c r="G59" s="3"/>
      <c r="H59" s="3"/>
      <c r="I59" s="3"/>
      <c r="J59" s="3"/>
      <c r="K59" s="6" t="s">
        <v>7</v>
      </c>
      <c r="L59" s="25">
        <f>SUM(Q46:Q56)</f>
        <v>1.0062657870055702</v>
      </c>
      <c r="M59" s="6"/>
      <c r="N59" s="38"/>
      <c r="O59" s="3"/>
      <c r="P59" s="3"/>
      <c r="Q59" s="3"/>
      <c r="R59" s="3"/>
      <c r="S59" s="13"/>
      <c r="U59" s="15" t="s">
        <v>7</v>
      </c>
      <c r="V59" s="25">
        <f>SUM(AA46:AA56)</f>
        <v>2.8666278003872399</v>
      </c>
      <c r="W59" s="6"/>
      <c r="X59" s="38"/>
      <c r="Y59" s="3"/>
      <c r="Z59" s="3"/>
      <c r="AA59" s="3"/>
      <c r="AB59" s="3"/>
      <c r="AC59" s="3"/>
      <c r="AD59" s="3"/>
      <c r="AE59" s="6" t="s">
        <v>7</v>
      </c>
      <c r="AF59" s="25">
        <f>SUM(AK46:AK56)</f>
        <v>2.4170692059487573</v>
      </c>
      <c r="AG59" s="6"/>
      <c r="AH59" s="38"/>
      <c r="AI59" s="3"/>
      <c r="AJ59" s="3"/>
      <c r="AK59" s="3"/>
      <c r="AL59" s="3"/>
      <c r="AM59" s="13"/>
      <c r="AO59" s="15" t="s">
        <v>7</v>
      </c>
      <c r="AP59" s="25">
        <f>SUM(AU46:AU54)</f>
        <v>0.12860952739033116</v>
      </c>
      <c r="AQ59" s="6"/>
      <c r="AR59" s="38"/>
      <c r="AS59" s="3"/>
      <c r="AT59" s="3"/>
      <c r="AU59" s="3"/>
      <c r="AV59" s="3"/>
      <c r="AW59" s="3"/>
      <c r="AX59" s="3"/>
      <c r="AY59" s="6" t="s">
        <v>7</v>
      </c>
      <c r="AZ59" s="25">
        <f>SUM(BE46:BE54)</f>
        <v>9.4784671627933664E-2</v>
      </c>
      <c r="BA59" s="6"/>
      <c r="BB59" s="38"/>
      <c r="BC59" s="3"/>
      <c r="BD59" s="3"/>
      <c r="BE59" s="3"/>
      <c r="BF59" s="3"/>
      <c r="BG59" s="13"/>
      <c r="BI59" s="15" t="s">
        <v>7</v>
      </c>
      <c r="BJ59" s="25">
        <f>SUM(BO46:BO54)</f>
        <v>0.10362348599429944</v>
      </c>
      <c r="BK59" s="6"/>
      <c r="BL59" s="38"/>
      <c r="BM59" s="3"/>
      <c r="BN59" s="3"/>
      <c r="BO59" s="3"/>
      <c r="BP59" s="3"/>
      <c r="BQ59" s="3"/>
      <c r="BR59" s="3"/>
      <c r="BS59" s="6" t="s">
        <v>7</v>
      </c>
      <c r="BT59" s="25">
        <f>SUM(BY46:BY54)</f>
        <v>0.13370763225219506</v>
      </c>
      <c r="BU59" s="6"/>
      <c r="BV59" s="38"/>
      <c r="BW59" s="3"/>
      <c r="BX59" s="3"/>
      <c r="BY59" s="3"/>
      <c r="BZ59" s="3"/>
      <c r="CA59" s="13"/>
    </row>
    <row r="60" spans="1:79" x14ac:dyDescent="0.2">
      <c r="A60" s="16" t="s">
        <v>25</v>
      </c>
      <c r="B60" s="7">
        <v>-3.8059190336098149E-2</v>
      </c>
      <c r="C60" s="8"/>
      <c r="D60" s="39"/>
      <c r="E60" s="3"/>
      <c r="F60" s="3"/>
      <c r="G60" s="3"/>
      <c r="H60" s="3"/>
      <c r="I60" s="3"/>
      <c r="J60" s="3"/>
      <c r="K60" s="8" t="s">
        <v>25</v>
      </c>
      <c r="L60" s="7">
        <v>9.0431803954979406E-2</v>
      </c>
      <c r="M60" s="8"/>
      <c r="N60" s="39"/>
      <c r="O60" s="3"/>
      <c r="P60" s="3"/>
      <c r="Q60" s="3"/>
      <c r="R60" s="3"/>
      <c r="S60" s="13"/>
      <c r="U60" s="16" t="s">
        <v>25</v>
      </c>
      <c r="V60" s="7">
        <v>0.77015635809670657</v>
      </c>
      <c r="W60" s="8"/>
      <c r="X60" s="39"/>
      <c r="Y60" s="3"/>
      <c r="Z60" s="3"/>
      <c r="AA60" s="3"/>
      <c r="AB60" s="3"/>
      <c r="AC60" s="3"/>
      <c r="AD60" s="3"/>
      <c r="AE60" s="8" t="s">
        <v>25</v>
      </c>
      <c r="AF60" s="7">
        <v>0.65991755490191051</v>
      </c>
      <c r="AG60" s="8"/>
      <c r="AH60" s="39"/>
      <c r="AI60" s="3"/>
      <c r="AJ60" s="3"/>
      <c r="AK60" s="3"/>
      <c r="AL60" s="3"/>
      <c r="AM60" s="13"/>
      <c r="AO60" s="16" t="s">
        <v>25</v>
      </c>
      <c r="AP60" s="7">
        <v>-0.10486251624605712</v>
      </c>
      <c r="AQ60" s="8"/>
      <c r="AR60" s="39"/>
      <c r="AS60" s="3"/>
      <c r="AT60" s="3"/>
      <c r="AU60" s="3"/>
      <c r="AV60" s="3"/>
      <c r="AW60" s="3"/>
      <c r="AX60" s="3"/>
      <c r="AY60" s="8" t="s">
        <v>25</v>
      </c>
      <c r="AZ60" s="7">
        <v>-0.19524404926420674</v>
      </c>
      <c r="BA60" s="8"/>
      <c r="BB60" s="39"/>
      <c r="BC60" s="3"/>
      <c r="BD60" s="3"/>
      <c r="BE60" s="3"/>
      <c r="BF60" s="3"/>
      <c r="BG60" s="13"/>
      <c r="BI60" s="16" t="s">
        <v>25</v>
      </c>
      <c r="BJ60" s="7">
        <v>-0.1632922139375213</v>
      </c>
      <c r="BK60" s="8"/>
      <c r="BL60" s="39"/>
      <c r="BM60" s="3"/>
      <c r="BN60" s="3"/>
      <c r="BO60" s="3"/>
      <c r="BP60" s="3"/>
      <c r="BQ60" s="3"/>
      <c r="BR60" s="3"/>
      <c r="BS60" s="8" t="s">
        <v>25</v>
      </c>
      <c r="BT60" s="7">
        <v>-9.2819582009652291E-2</v>
      </c>
      <c r="BU60" s="8"/>
      <c r="BV60" s="39"/>
      <c r="BW60" s="3"/>
      <c r="BX60" s="3"/>
      <c r="BY60" s="3"/>
      <c r="BZ60" s="3"/>
      <c r="CA60" s="13"/>
    </row>
    <row r="61" spans="1:79" x14ac:dyDescent="0.2">
      <c r="A61" s="16" t="s">
        <v>24</v>
      </c>
      <c r="B61" s="7">
        <v>-22.33513121722212</v>
      </c>
      <c r="C61" s="8"/>
      <c r="D61" s="39"/>
      <c r="E61" s="3"/>
      <c r="F61" s="3"/>
      <c r="G61" s="3"/>
      <c r="H61" s="3"/>
      <c r="I61" s="3"/>
      <c r="J61" s="3"/>
      <c r="K61" s="8" t="s">
        <v>24</v>
      </c>
      <c r="L61" s="7">
        <v>-22.267707895912032</v>
      </c>
      <c r="M61" s="8"/>
      <c r="N61" s="39"/>
      <c r="O61" s="3"/>
      <c r="P61" s="3"/>
      <c r="Q61" s="3"/>
      <c r="R61" s="3"/>
      <c r="S61" s="13"/>
      <c r="U61" s="16" t="s">
        <v>24</v>
      </c>
      <c r="V61" s="7">
        <v>-25.06370178166916</v>
      </c>
      <c r="W61" s="8"/>
      <c r="X61" s="39"/>
      <c r="Y61" s="3"/>
      <c r="Z61" s="3"/>
      <c r="AA61" s="3"/>
      <c r="AB61" s="3"/>
      <c r="AC61" s="3"/>
      <c r="AD61" s="3"/>
      <c r="AE61" s="8" t="s">
        <v>24</v>
      </c>
      <c r="AF61" s="7">
        <v>-26.256331048391964</v>
      </c>
      <c r="AG61" s="8"/>
      <c r="AH61" s="39"/>
      <c r="AI61" s="3"/>
      <c r="AJ61" s="3"/>
      <c r="AK61" s="3"/>
      <c r="AL61" s="3"/>
      <c r="AM61" s="13"/>
      <c r="AO61" s="16" t="s">
        <v>24</v>
      </c>
      <c r="AP61" s="7">
        <v>-27.76015189471741</v>
      </c>
      <c r="AQ61" s="8"/>
      <c r="AR61" s="39"/>
      <c r="AS61" s="3"/>
      <c r="AT61" s="3"/>
      <c r="AU61" s="3"/>
      <c r="AV61" s="3"/>
      <c r="AW61" s="3"/>
      <c r="AX61" s="3"/>
      <c r="AY61" s="8" t="s">
        <v>24</v>
      </c>
      <c r="AZ61" s="7">
        <v>-26.846861034966725</v>
      </c>
      <c r="BA61" s="8"/>
      <c r="BB61" s="39"/>
      <c r="BC61" s="3"/>
      <c r="BD61" s="3"/>
      <c r="BE61" s="3"/>
      <c r="BF61" s="3"/>
      <c r="BG61" s="13"/>
      <c r="BI61" s="16" t="s">
        <v>24</v>
      </c>
      <c r="BJ61" s="7">
        <v>-18.856655051133249</v>
      </c>
      <c r="BK61" s="8"/>
      <c r="BL61" s="39"/>
      <c r="BM61" s="3"/>
      <c r="BN61" s="3"/>
      <c r="BO61" s="3"/>
      <c r="BP61" s="3"/>
      <c r="BQ61" s="3"/>
      <c r="BR61" s="3"/>
      <c r="BS61" s="8" t="s">
        <v>24</v>
      </c>
      <c r="BT61" s="7">
        <v>-16.650042128368707</v>
      </c>
      <c r="BU61" s="8"/>
      <c r="BV61" s="39"/>
      <c r="BW61" s="3"/>
      <c r="BX61" s="3"/>
      <c r="BY61" s="3"/>
      <c r="BZ61" s="3"/>
      <c r="CA61" s="13"/>
    </row>
    <row r="62" spans="1:79" ht="17" thickBot="1" x14ac:dyDescent="0.25">
      <c r="A62" s="17" t="s">
        <v>21</v>
      </c>
      <c r="B62" s="18">
        <v>5.3790078830090016E-2</v>
      </c>
      <c r="C62" s="19"/>
      <c r="D62" s="40"/>
      <c r="E62" s="9"/>
      <c r="F62" s="9"/>
      <c r="G62" s="9"/>
      <c r="H62" s="9"/>
      <c r="I62" s="9"/>
      <c r="J62" s="9"/>
      <c r="K62" s="19" t="s">
        <v>21</v>
      </c>
      <c r="L62" s="18">
        <v>4.6297725705524914E-2</v>
      </c>
      <c r="M62" s="19"/>
      <c r="N62" s="40"/>
      <c r="O62" s="9"/>
      <c r="P62" s="9"/>
      <c r="Q62" s="9"/>
      <c r="R62" s="9"/>
      <c r="S62" s="20"/>
      <c r="U62" s="17" t="s">
        <v>21</v>
      </c>
      <c r="V62" s="18">
        <v>3.3930747439669479E-2</v>
      </c>
      <c r="W62" s="19"/>
      <c r="X62" s="40"/>
      <c r="Y62" s="9"/>
      <c r="Z62" s="9"/>
      <c r="AA62" s="9"/>
      <c r="AB62" s="9"/>
      <c r="AC62" s="9"/>
      <c r="AD62" s="9"/>
      <c r="AE62" s="19" t="s">
        <v>21</v>
      </c>
      <c r="AF62" s="18">
        <v>2.9683085614172901E-2</v>
      </c>
      <c r="AG62" s="19"/>
      <c r="AH62" s="40"/>
      <c r="AI62" s="9"/>
      <c r="AJ62" s="9"/>
      <c r="AK62" s="9"/>
      <c r="AL62" s="9"/>
      <c r="AM62" s="20"/>
      <c r="AO62" s="17" t="s">
        <v>21</v>
      </c>
      <c r="AP62" s="18">
        <v>1.8197970031089233E-2</v>
      </c>
      <c r="AQ62" s="19"/>
      <c r="AR62" s="40"/>
      <c r="AS62" s="9"/>
      <c r="AT62" s="9"/>
      <c r="AU62" s="9"/>
      <c r="AV62" s="9"/>
      <c r="AW62" s="9"/>
      <c r="AX62" s="9"/>
      <c r="AY62" s="19" t="s">
        <v>21</v>
      </c>
      <c r="AZ62" s="18">
        <v>1.7486030847010652E-2</v>
      </c>
      <c r="BA62" s="19"/>
      <c r="BB62" s="40"/>
      <c r="BC62" s="9"/>
      <c r="BD62" s="9"/>
      <c r="BE62" s="9"/>
      <c r="BF62" s="9"/>
      <c r="BG62" s="20"/>
      <c r="BI62" s="17" t="s">
        <v>21</v>
      </c>
      <c r="BJ62" s="18">
        <v>2.4782306207727898E-2</v>
      </c>
      <c r="BK62" s="19"/>
      <c r="BL62" s="40"/>
      <c r="BM62" s="9"/>
      <c r="BN62" s="9"/>
      <c r="BO62" s="9"/>
      <c r="BP62" s="9"/>
      <c r="BQ62" s="9"/>
      <c r="BR62" s="9"/>
      <c r="BS62" s="19" t="s">
        <v>21</v>
      </c>
      <c r="BT62" s="18">
        <v>2.5813177675787065E-2</v>
      </c>
      <c r="BU62" s="19"/>
      <c r="BV62" s="40"/>
      <c r="BW62" s="9"/>
      <c r="BX62" s="9"/>
      <c r="BY62" s="9"/>
      <c r="BZ62" s="9"/>
      <c r="CA62" s="20"/>
    </row>
    <row r="64" spans="1:79" x14ac:dyDescent="0.2">
      <c r="A64" s="27"/>
      <c r="B64" s="27"/>
      <c r="C64" s="27"/>
    </row>
    <row r="65" spans="1:3" x14ac:dyDescent="0.2">
      <c r="A65" s="27"/>
      <c r="B65" s="27"/>
      <c r="C65" s="27"/>
    </row>
    <row r="66" spans="1:3" x14ac:dyDescent="0.2">
      <c r="A66" s="27"/>
      <c r="B66" s="27"/>
      <c r="C66" s="27"/>
    </row>
    <row r="67" spans="1:3" x14ac:dyDescent="0.2">
      <c r="A67" s="27"/>
      <c r="B67" s="27"/>
      <c r="C67" s="27"/>
    </row>
    <row r="68" spans="1:3" x14ac:dyDescent="0.2">
      <c r="A68" s="27"/>
      <c r="B68" s="27"/>
      <c r="C68" s="27"/>
    </row>
    <row r="69" spans="1:3" x14ac:dyDescent="0.2">
      <c r="A69" s="27"/>
      <c r="B69" s="27"/>
      <c r="C69" s="27"/>
    </row>
    <row r="70" spans="1:3" x14ac:dyDescent="0.2">
      <c r="A70" s="27"/>
      <c r="B70" s="27"/>
      <c r="C70" s="27"/>
    </row>
    <row r="71" spans="1:3" x14ac:dyDescent="0.2">
      <c r="A71" s="27"/>
      <c r="B71" s="27"/>
      <c r="C71" s="27"/>
    </row>
    <row r="72" spans="1:3" x14ac:dyDescent="0.2">
      <c r="A72" s="27"/>
      <c r="B72" s="27"/>
      <c r="C72" s="27"/>
    </row>
    <row r="73" spans="1:3" x14ac:dyDescent="0.2">
      <c r="A73" s="27"/>
      <c r="B73" s="27"/>
      <c r="C73" s="27"/>
    </row>
    <row r="74" spans="1:3" x14ac:dyDescent="0.2">
      <c r="A74" s="27"/>
      <c r="B74" s="27"/>
      <c r="C74" s="27"/>
    </row>
    <row r="75" spans="1:3" x14ac:dyDescent="0.2">
      <c r="A75" s="27"/>
      <c r="B75" s="27"/>
      <c r="C75" s="27"/>
    </row>
    <row r="76" spans="1:3" x14ac:dyDescent="0.2">
      <c r="A76" s="27"/>
      <c r="B76" s="27"/>
      <c r="C76" s="27"/>
    </row>
    <row r="77" spans="1:3" x14ac:dyDescent="0.2">
      <c r="A77" s="27"/>
      <c r="B77" s="27"/>
      <c r="C77" s="27"/>
    </row>
    <row r="78" spans="1:3" x14ac:dyDescent="0.2">
      <c r="A78" s="27"/>
      <c r="B78" s="27"/>
      <c r="C78" s="27"/>
    </row>
    <row r="79" spans="1:3" x14ac:dyDescent="0.2">
      <c r="A79" s="27"/>
      <c r="B79" s="27"/>
      <c r="C79" s="27"/>
    </row>
    <row r="80" spans="1:3" x14ac:dyDescent="0.2">
      <c r="A80" s="27"/>
      <c r="B80" s="27"/>
      <c r="C80" s="27"/>
    </row>
    <row r="81" spans="1:3" x14ac:dyDescent="0.2">
      <c r="A81" s="27"/>
      <c r="B81" s="27"/>
      <c r="C81" s="27"/>
    </row>
    <row r="82" spans="1:3" x14ac:dyDescent="0.2">
      <c r="A82" s="27"/>
      <c r="B82" s="27"/>
      <c r="C82" s="27"/>
    </row>
    <row r="83" spans="1:3" x14ac:dyDescent="0.2">
      <c r="A83" s="27"/>
      <c r="B83" s="27"/>
      <c r="C83" s="27"/>
    </row>
    <row r="84" spans="1:3" x14ac:dyDescent="0.2">
      <c r="A84" s="27"/>
      <c r="B84" s="27"/>
      <c r="C84" s="27"/>
    </row>
    <row r="85" spans="1:3" x14ac:dyDescent="0.2">
      <c r="A85" s="27"/>
      <c r="B85" s="27"/>
      <c r="C85" s="27"/>
    </row>
    <row r="86" spans="1:3" x14ac:dyDescent="0.2">
      <c r="A86" s="27"/>
      <c r="B86" s="27"/>
      <c r="C86" s="27"/>
    </row>
    <row r="87" spans="1:3" x14ac:dyDescent="0.2">
      <c r="A87" s="27"/>
      <c r="B87" s="27"/>
      <c r="C87" s="27"/>
    </row>
    <row r="88" spans="1:3" x14ac:dyDescent="0.2">
      <c r="A88" s="27"/>
      <c r="B88" s="27"/>
      <c r="C88" s="27"/>
    </row>
    <row r="89" spans="1:3" x14ac:dyDescent="0.2">
      <c r="A89" s="27"/>
      <c r="B89" s="27"/>
      <c r="C89" s="27"/>
    </row>
    <row r="90" spans="1:3" x14ac:dyDescent="0.2">
      <c r="A90" s="27"/>
      <c r="B90" s="27"/>
      <c r="C90" s="27"/>
    </row>
    <row r="91" spans="1:3" x14ac:dyDescent="0.2">
      <c r="A91" s="27"/>
      <c r="B91" s="27"/>
      <c r="C91" s="27"/>
    </row>
    <row r="92" spans="1:3" x14ac:dyDescent="0.2">
      <c r="A92" s="27"/>
      <c r="B92" s="27"/>
      <c r="C92" s="27"/>
    </row>
    <row r="93" spans="1:3" x14ac:dyDescent="0.2">
      <c r="A93" s="27"/>
      <c r="B93" s="27"/>
      <c r="C93" s="27"/>
    </row>
    <row r="94" spans="1:3" x14ac:dyDescent="0.2">
      <c r="A94" s="27"/>
      <c r="B94" s="27"/>
      <c r="C94" s="27"/>
    </row>
    <row r="95" spans="1:3" x14ac:dyDescent="0.2">
      <c r="A95" s="27"/>
      <c r="B95" s="27"/>
      <c r="C95" s="27"/>
    </row>
    <row r="96" spans="1:3" x14ac:dyDescent="0.2">
      <c r="A96" s="27"/>
      <c r="B96" s="27"/>
      <c r="C96" s="27"/>
    </row>
    <row r="97" spans="1:3" x14ac:dyDescent="0.2">
      <c r="A97" s="27"/>
      <c r="B97" s="27"/>
      <c r="C97" s="27"/>
    </row>
    <row r="98" spans="1:3" x14ac:dyDescent="0.2">
      <c r="A98" s="27"/>
      <c r="B98" s="27"/>
      <c r="C98" s="27"/>
    </row>
    <row r="99" spans="1:3" x14ac:dyDescent="0.2">
      <c r="A99" s="27"/>
      <c r="B99" s="27"/>
      <c r="C99" s="27"/>
    </row>
    <row r="100" spans="1:3" x14ac:dyDescent="0.2">
      <c r="A100" s="27"/>
      <c r="B100" s="27"/>
      <c r="C100" s="27"/>
    </row>
    <row r="101" spans="1:3" x14ac:dyDescent="0.2">
      <c r="A101" s="27"/>
      <c r="B101" s="27"/>
      <c r="C101" s="27"/>
    </row>
    <row r="102" spans="1:3" x14ac:dyDescent="0.2">
      <c r="A102" s="27"/>
      <c r="B102" s="27"/>
      <c r="C102" s="27"/>
    </row>
    <row r="103" spans="1:3" x14ac:dyDescent="0.2">
      <c r="A103" s="27"/>
      <c r="B103" s="27"/>
      <c r="C103" s="27"/>
    </row>
    <row r="104" spans="1:3" x14ac:dyDescent="0.2">
      <c r="A104" s="27"/>
      <c r="B104" s="27"/>
      <c r="C104" s="27"/>
    </row>
    <row r="105" spans="1:3" x14ac:dyDescent="0.2">
      <c r="A105" s="27"/>
      <c r="B105" s="27"/>
      <c r="C105" s="27"/>
    </row>
    <row r="106" spans="1:3" x14ac:dyDescent="0.2">
      <c r="A106" s="27"/>
      <c r="B106" s="27"/>
      <c r="C106" s="27"/>
    </row>
    <row r="107" spans="1:3" x14ac:dyDescent="0.2">
      <c r="A107" s="27"/>
      <c r="B107" s="27"/>
      <c r="C107" s="27"/>
    </row>
    <row r="108" spans="1:3" x14ac:dyDescent="0.2">
      <c r="A108" s="27"/>
      <c r="B108" s="27"/>
      <c r="C108" s="27"/>
    </row>
    <row r="109" spans="1:3" x14ac:dyDescent="0.2">
      <c r="A109" s="27"/>
      <c r="B109" s="27"/>
      <c r="C109" s="27"/>
    </row>
    <row r="110" spans="1:3" x14ac:dyDescent="0.2">
      <c r="A110" s="27"/>
      <c r="B110" s="27"/>
      <c r="C110" s="27"/>
    </row>
    <row r="111" spans="1:3" x14ac:dyDescent="0.2">
      <c r="A111" s="27"/>
      <c r="B111" s="27"/>
      <c r="C111" s="27"/>
    </row>
  </sheetData>
  <mergeCells count="36">
    <mergeCell ref="AO43:BG43"/>
    <mergeCell ref="AO44:AW44"/>
    <mergeCell ref="AY44:BG44"/>
    <mergeCell ref="BI43:CA43"/>
    <mergeCell ref="BI44:BQ44"/>
    <mergeCell ref="BS44:CA44"/>
    <mergeCell ref="A43:S43"/>
    <mergeCell ref="A44:I44"/>
    <mergeCell ref="K44:S44"/>
    <mergeCell ref="U43:AM43"/>
    <mergeCell ref="U44:AC44"/>
    <mergeCell ref="AE44:AM44"/>
    <mergeCell ref="A22:S22"/>
    <mergeCell ref="U22:AM22"/>
    <mergeCell ref="AO22:BG22"/>
    <mergeCell ref="BI22:CA22"/>
    <mergeCell ref="A23:I23"/>
    <mergeCell ref="K23:S23"/>
    <mergeCell ref="U23:AC23"/>
    <mergeCell ref="AE23:AM23"/>
    <mergeCell ref="AO23:AW23"/>
    <mergeCell ref="AY23:BG23"/>
    <mergeCell ref="BI23:BQ23"/>
    <mergeCell ref="BS23:CA23"/>
    <mergeCell ref="AO2:BG2"/>
    <mergeCell ref="AO3:AW3"/>
    <mergeCell ref="AY3:BG3"/>
    <mergeCell ref="BI2:CA2"/>
    <mergeCell ref="BI3:BQ3"/>
    <mergeCell ref="BS3:CA3"/>
    <mergeCell ref="A3:I3"/>
    <mergeCell ref="K3:S3"/>
    <mergeCell ref="A2:S2"/>
    <mergeCell ref="U2:AM2"/>
    <mergeCell ref="U3:AC3"/>
    <mergeCell ref="AE3:A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qs,ferm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Kuil</dc:creator>
  <cp:lastModifiedBy>Teun Kuil</cp:lastModifiedBy>
  <dcterms:created xsi:type="dcterms:W3CDTF">2022-05-25T14:14:44Z</dcterms:created>
  <dcterms:modified xsi:type="dcterms:W3CDTF">2022-06-12T15:20:48Z</dcterms:modified>
</cp:coreProperties>
</file>