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eunkuil/Desktop/Chaotropicity/Manuscript/"/>
    </mc:Choice>
  </mc:AlternateContent>
  <xr:revisionPtr revIDLastSave="0" documentId="13_ncr:1_{93B2A76D-5837-2E47-863A-46355A554986}" xr6:coauthVersionLast="47" xr6:coauthVersionMax="47" xr10:uidLastSave="{00000000-0000-0000-0000-000000000000}"/>
  <bookViews>
    <workbookView xWindow="0" yWindow="500" windowWidth="28800" windowHeight="15880" activeTab="3" xr2:uid="{CA3E0AF5-589C-9A47-9A7B-D236951433A5}"/>
  </bookViews>
  <sheets>
    <sheet name="0 g L EtOH" sheetId="1" r:id="rId1"/>
    <sheet name="15 g L EtOH" sheetId="3" r:id="rId2"/>
    <sheet name="30 g L EtOH" sheetId="4" r:id="rId3"/>
    <sheet name="40 g L EtOH" sheetId="5" r:id="rId4"/>
  </sheets>
  <definedNames>
    <definedName name="solver_adj" localSheetId="0" hidden="1">'0 g L EtOH'!#REF!</definedName>
    <definedName name="solver_adj" localSheetId="1" hidden="1">'15 g L EtOH'!#REF!</definedName>
    <definedName name="solver_adj" localSheetId="2" hidden="1">'30 g L EtOH'!#REF!</definedName>
    <definedName name="solver_adj" localSheetId="3" hidden="1">'40 g L EtOH'!$AF$66:$AF$68</definedName>
    <definedName name="solver_cvg" localSheetId="0" hidden="1">0.0001</definedName>
    <definedName name="solver_cvg" localSheetId="1" hidden="1">0.0001</definedName>
    <definedName name="solver_cvg" localSheetId="2" hidden="1">0.0001</definedName>
    <definedName name="solver_cvg" localSheetId="3" hidden="1">0.0001</definedName>
    <definedName name="solver_drv" localSheetId="0" hidden="1">1</definedName>
    <definedName name="solver_drv" localSheetId="1" hidden="1">1</definedName>
    <definedName name="solver_drv" localSheetId="2" hidden="1">1</definedName>
    <definedName name="solver_drv" localSheetId="3" hidden="1">1</definedName>
    <definedName name="solver_eng" localSheetId="0" hidden="1">1</definedName>
    <definedName name="solver_eng" localSheetId="1" hidden="1">1</definedName>
    <definedName name="solver_eng" localSheetId="2" hidden="1">1</definedName>
    <definedName name="solver_eng" localSheetId="3" hidden="1">1</definedName>
    <definedName name="solver_itr" localSheetId="0" hidden="1">2147483647</definedName>
    <definedName name="solver_itr" localSheetId="1" hidden="1">2147483647</definedName>
    <definedName name="solver_itr" localSheetId="2" hidden="1">2147483647</definedName>
    <definedName name="solver_itr" localSheetId="3" hidden="1">2147483647</definedName>
    <definedName name="solver_lin" localSheetId="0" hidden="1">2</definedName>
    <definedName name="solver_lin" localSheetId="1" hidden="1">2</definedName>
    <definedName name="solver_lin" localSheetId="2" hidden="1">2</definedName>
    <definedName name="solver_lin" localSheetId="3" hidden="1">2</definedName>
    <definedName name="solver_mip" localSheetId="0" hidden="1">2147483647</definedName>
    <definedName name="solver_mip" localSheetId="1" hidden="1">2147483647</definedName>
    <definedName name="solver_mip" localSheetId="2" hidden="1">2147483647</definedName>
    <definedName name="solver_mip" localSheetId="3" hidden="1">2147483647</definedName>
    <definedName name="solver_mni" localSheetId="0" hidden="1">30</definedName>
    <definedName name="solver_mni" localSheetId="1" hidden="1">30</definedName>
    <definedName name="solver_mni" localSheetId="2" hidden="1">30</definedName>
    <definedName name="solver_mni" localSheetId="3" hidden="1">30</definedName>
    <definedName name="solver_mrt" localSheetId="0" hidden="1">0.075</definedName>
    <definedName name="solver_mrt" localSheetId="1" hidden="1">0.075</definedName>
    <definedName name="solver_mrt" localSheetId="2" hidden="1">0.075</definedName>
    <definedName name="solver_mrt" localSheetId="3" hidden="1">0.075</definedName>
    <definedName name="solver_msl" localSheetId="0" hidden="1">2</definedName>
    <definedName name="solver_msl" localSheetId="1" hidden="1">2</definedName>
    <definedName name="solver_msl" localSheetId="2" hidden="1">2</definedName>
    <definedName name="solver_msl" localSheetId="3" hidden="1">2</definedName>
    <definedName name="solver_neg" localSheetId="0" hidden="1">2</definedName>
    <definedName name="solver_neg" localSheetId="1" hidden="1">2</definedName>
    <definedName name="solver_neg" localSheetId="2" hidden="1">2</definedName>
    <definedName name="solver_neg" localSheetId="3" hidden="1">2</definedName>
    <definedName name="solver_nod" localSheetId="0" hidden="1">2147483647</definedName>
    <definedName name="solver_nod" localSheetId="1" hidden="1">2147483647</definedName>
    <definedName name="solver_nod" localSheetId="2" hidden="1">2147483647</definedName>
    <definedName name="solver_nod" localSheetId="3" hidden="1">2147483647</definedName>
    <definedName name="solver_num" localSheetId="0" hidden="1">0</definedName>
    <definedName name="solver_num" localSheetId="1" hidden="1">0</definedName>
    <definedName name="solver_num" localSheetId="2" hidden="1">0</definedName>
    <definedName name="solver_num" localSheetId="3" hidden="1">0</definedName>
    <definedName name="solver_opt" localSheetId="0" hidden="1">'0 g L EtOH'!#REF!</definedName>
    <definedName name="solver_opt" localSheetId="1" hidden="1">'15 g L EtOH'!#REF!</definedName>
    <definedName name="solver_opt" localSheetId="2" hidden="1">'30 g L EtOH'!#REF!</definedName>
    <definedName name="solver_opt" localSheetId="3" hidden="1">'40 g L EtOH'!$AF$65</definedName>
    <definedName name="solver_pre" localSheetId="0" hidden="1">0.000001</definedName>
    <definedName name="solver_pre" localSheetId="1" hidden="1">0.000001</definedName>
    <definedName name="solver_pre" localSheetId="2" hidden="1">0.000001</definedName>
    <definedName name="solver_pre" localSheetId="3" hidden="1">0.000001</definedName>
    <definedName name="solver_rbv" localSheetId="0" hidden="1">1</definedName>
    <definedName name="solver_rbv" localSheetId="1" hidden="1">1</definedName>
    <definedName name="solver_rbv" localSheetId="2" hidden="1">1</definedName>
    <definedName name="solver_rbv" localSheetId="3" hidden="1">1</definedName>
    <definedName name="solver_rlx" localSheetId="0" hidden="1">2</definedName>
    <definedName name="solver_rlx" localSheetId="1" hidden="1">2</definedName>
    <definedName name="solver_rlx" localSheetId="2" hidden="1">2</definedName>
    <definedName name="solver_rlx" localSheetId="3" hidden="1">2</definedName>
    <definedName name="solver_rsd" localSheetId="0" hidden="1">0</definedName>
    <definedName name="solver_rsd" localSheetId="1" hidden="1">0</definedName>
    <definedName name="solver_rsd" localSheetId="2" hidden="1">0</definedName>
    <definedName name="solver_rsd" localSheetId="3" hidden="1">0</definedName>
    <definedName name="solver_scl" localSheetId="0" hidden="1">1</definedName>
    <definedName name="solver_scl" localSheetId="1" hidden="1">1</definedName>
    <definedName name="solver_scl" localSheetId="2" hidden="1">1</definedName>
    <definedName name="solver_scl" localSheetId="3" hidden="1">1</definedName>
    <definedName name="solver_sho" localSheetId="0" hidden="1">2</definedName>
    <definedName name="solver_sho" localSheetId="1" hidden="1">2</definedName>
    <definedName name="solver_sho" localSheetId="2" hidden="1">2</definedName>
    <definedName name="solver_sho" localSheetId="3" hidden="1">2</definedName>
    <definedName name="solver_ssz" localSheetId="0" hidden="1">100</definedName>
    <definedName name="solver_ssz" localSheetId="1" hidden="1">100</definedName>
    <definedName name="solver_ssz" localSheetId="2" hidden="1">100</definedName>
    <definedName name="solver_ssz" localSheetId="3" hidden="1">100</definedName>
    <definedName name="solver_tim" localSheetId="0" hidden="1">2147483647</definedName>
    <definedName name="solver_tim" localSheetId="1" hidden="1">2147483647</definedName>
    <definedName name="solver_tim" localSheetId="2" hidden="1">2147483647</definedName>
    <definedName name="solver_tim" localSheetId="3" hidden="1">2147483647</definedName>
    <definedName name="solver_tol" localSheetId="0" hidden="1">0.01</definedName>
    <definedName name="solver_tol" localSheetId="1" hidden="1">0.01</definedName>
    <definedName name="solver_tol" localSheetId="2" hidden="1">0.01</definedName>
    <definedName name="solver_tol" localSheetId="3" hidden="1">0.01</definedName>
    <definedName name="solver_typ" localSheetId="0" hidden="1">2</definedName>
    <definedName name="solver_typ" localSheetId="1" hidden="1">2</definedName>
    <definedName name="solver_typ" localSheetId="2" hidden="1">2</definedName>
    <definedName name="solver_typ" localSheetId="3" hidden="1">2</definedName>
    <definedName name="solver_val" localSheetId="0" hidden="1">0</definedName>
    <definedName name="solver_val" localSheetId="1" hidden="1">0</definedName>
    <definedName name="solver_val" localSheetId="2" hidden="1">0</definedName>
    <definedName name="solver_val" localSheetId="3" hidden="1">0</definedName>
    <definedName name="solver_ver" localSheetId="0" hidden="1">2</definedName>
    <definedName name="solver_ver" localSheetId="1" hidden="1">2</definedName>
    <definedName name="solver_ver" localSheetId="2" hidden="1">2</definedName>
    <definedName name="solver_ver" localSheetId="3" hidden="1">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5" i="3" l="1"/>
  <c r="M5" i="3" s="1"/>
  <c r="I5" i="3"/>
  <c r="N5" i="3" s="1"/>
  <c r="J5" i="3"/>
  <c r="O5" i="3" s="1"/>
  <c r="K5" i="3"/>
  <c r="P5" i="3" s="1"/>
  <c r="L5" i="3"/>
  <c r="Q5" i="3" s="1"/>
  <c r="R5" i="3"/>
  <c r="W5" i="3" s="1"/>
  <c r="S5" i="3"/>
  <c r="X5" i="3" s="1"/>
  <c r="T5" i="3"/>
  <c r="Y5" i="3" s="1"/>
  <c r="U5" i="3"/>
  <c r="Z5" i="3" s="1"/>
  <c r="V5" i="3"/>
  <c r="AA5" i="3" s="1"/>
  <c r="AJ5" i="3"/>
  <c r="AO5" i="3" s="1"/>
  <c r="AK5" i="3"/>
  <c r="AP5" i="3" s="1"/>
  <c r="AL5" i="3"/>
  <c r="AQ5" i="3" s="1"/>
  <c r="AM5" i="3"/>
  <c r="AR5" i="3" s="1"/>
  <c r="AN5" i="3"/>
  <c r="AS5" i="3" s="1"/>
  <c r="AT5" i="3"/>
  <c r="AY5" i="3" s="1"/>
  <c r="AU5" i="3"/>
  <c r="AZ5" i="3" s="1"/>
  <c r="AV5" i="3"/>
  <c r="BA5" i="3" s="1"/>
  <c r="AW5" i="3"/>
  <c r="BB5" i="3" s="1"/>
  <c r="AX5" i="3"/>
  <c r="BC5" i="3" s="1"/>
  <c r="H6" i="3"/>
  <c r="M6" i="3" s="1"/>
  <c r="I6" i="3"/>
  <c r="N6" i="3" s="1"/>
  <c r="J6" i="3"/>
  <c r="O6" i="3" s="1"/>
  <c r="K6" i="3"/>
  <c r="P6" i="3" s="1"/>
  <c r="L6" i="3"/>
  <c r="Q6" i="3" s="1"/>
  <c r="R6" i="3"/>
  <c r="W6" i="3" s="1"/>
  <c r="S6" i="3"/>
  <c r="X6" i="3" s="1"/>
  <c r="T6" i="3"/>
  <c r="Y6" i="3" s="1"/>
  <c r="U6" i="3"/>
  <c r="Z6" i="3" s="1"/>
  <c r="V6" i="3"/>
  <c r="AA6" i="3" s="1"/>
  <c r="AJ6" i="3"/>
  <c r="AO6" i="3" s="1"/>
  <c r="AK6" i="3"/>
  <c r="AP6" i="3" s="1"/>
  <c r="AL6" i="3"/>
  <c r="AQ6" i="3" s="1"/>
  <c r="AM6" i="3"/>
  <c r="AR6" i="3" s="1"/>
  <c r="AN6" i="3"/>
  <c r="AS6" i="3" s="1"/>
  <c r="AT6" i="3"/>
  <c r="AY6" i="3" s="1"/>
  <c r="AU6" i="3"/>
  <c r="AZ6" i="3" s="1"/>
  <c r="AV6" i="3"/>
  <c r="BA6" i="3" s="1"/>
  <c r="AW6" i="3"/>
  <c r="BB6" i="3" s="1"/>
  <c r="AX6" i="3"/>
  <c r="BC6" i="3" s="1"/>
  <c r="H7" i="3"/>
  <c r="M7" i="3" s="1"/>
  <c r="I7" i="3"/>
  <c r="N7" i="3" s="1"/>
  <c r="J7" i="3"/>
  <c r="O7" i="3" s="1"/>
  <c r="K7" i="3"/>
  <c r="P7" i="3" s="1"/>
  <c r="L7" i="3"/>
  <c r="Q7" i="3" s="1"/>
  <c r="R7" i="3"/>
  <c r="W7" i="3" s="1"/>
  <c r="S7" i="3"/>
  <c r="X7" i="3" s="1"/>
  <c r="T7" i="3"/>
  <c r="Y7" i="3" s="1"/>
  <c r="U7" i="3"/>
  <c r="Z7" i="3" s="1"/>
  <c r="V7" i="3"/>
  <c r="AA7" i="3" s="1"/>
  <c r="AJ7" i="3"/>
  <c r="AO7" i="3" s="1"/>
  <c r="AK7" i="3"/>
  <c r="AP7" i="3" s="1"/>
  <c r="AL7" i="3"/>
  <c r="AQ7" i="3" s="1"/>
  <c r="AM7" i="3"/>
  <c r="AR7" i="3" s="1"/>
  <c r="AN7" i="3"/>
  <c r="AS7" i="3" s="1"/>
  <c r="AT7" i="3"/>
  <c r="AY7" i="3" s="1"/>
  <c r="AU7" i="3"/>
  <c r="AZ7" i="3" s="1"/>
  <c r="AV7" i="3"/>
  <c r="BA7" i="3" s="1"/>
  <c r="AW7" i="3"/>
  <c r="BB7" i="3" s="1"/>
  <c r="AX7" i="3"/>
  <c r="BC7" i="3" s="1"/>
  <c r="H8" i="3"/>
  <c r="M8" i="3" s="1"/>
  <c r="I8" i="3"/>
  <c r="N8" i="3" s="1"/>
  <c r="J8" i="3"/>
  <c r="O8" i="3" s="1"/>
  <c r="K8" i="3"/>
  <c r="P8" i="3" s="1"/>
  <c r="L8" i="3"/>
  <c r="Q8" i="3" s="1"/>
  <c r="R8" i="3"/>
  <c r="W8" i="3" s="1"/>
  <c r="S8" i="3"/>
  <c r="X8" i="3" s="1"/>
  <c r="T8" i="3"/>
  <c r="Y8" i="3" s="1"/>
  <c r="U8" i="3"/>
  <c r="Z8" i="3" s="1"/>
  <c r="V8" i="3"/>
  <c r="AA8" i="3" s="1"/>
  <c r="AJ8" i="3"/>
  <c r="AO8" i="3" s="1"/>
  <c r="AK8" i="3"/>
  <c r="AP8" i="3" s="1"/>
  <c r="AL8" i="3"/>
  <c r="AQ8" i="3" s="1"/>
  <c r="AM8" i="3"/>
  <c r="AR8" i="3" s="1"/>
  <c r="AN8" i="3"/>
  <c r="AS8" i="3" s="1"/>
  <c r="AT8" i="3"/>
  <c r="AY8" i="3" s="1"/>
  <c r="AU8" i="3"/>
  <c r="AZ8" i="3" s="1"/>
  <c r="AV8" i="3"/>
  <c r="BA8" i="3" s="1"/>
  <c r="AW8" i="3"/>
  <c r="BB8" i="3" s="1"/>
  <c r="AX8" i="3"/>
  <c r="BC8" i="3" s="1"/>
  <c r="H9" i="3"/>
  <c r="M9" i="3" s="1"/>
  <c r="I9" i="3"/>
  <c r="N9" i="3" s="1"/>
  <c r="J9" i="3"/>
  <c r="O9" i="3" s="1"/>
  <c r="K9" i="3"/>
  <c r="P9" i="3" s="1"/>
  <c r="L9" i="3"/>
  <c r="Q9" i="3" s="1"/>
  <c r="R9" i="3"/>
  <c r="W9" i="3" s="1"/>
  <c r="S9" i="3"/>
  <c r="X9" i="3" s="1"/>
  <c r="T9" i="3"/>
  <c r="Y9" i="3" s="1"/>
  <c r="U9" i="3"/>
  <c r="Z9" i="3" s="1"/>
  <c r="V9" i="3"/>
  <c r="AA9" i="3" s="1"/>
  <c r="AJ9" i="3"/>
  <c r="AO9" i="3" s="1"/>
  <c r="AK9" i="3"/>
  <c r="AP9" i="3" s="1"/>
  <c r="AL9" i="3"/>
  <c r="AQ9" i="3" s="1"/>
  <c r="AM9" i="3"/>
  <c r="AR9" i="3" s="1"/>
  <c r="AN9" i="3"/>
  <c r="AS9" i="3" s="1"/>
  <c r="AT9" i="3"/>
  <c r="AY9" i="3" s="1"/>
  <c r="AU9" i="3"/>
  <c r="AZ9" i="3" s="1"/>
  <c r="AV9" i="3"/>
  <c r="BA9" i="3" s="1"/>
  <c r="AW9" i="3"/>
  <c r="BB9" i="3" s="1"/>
  <c r="AX9" i="3"/>
  <c r="BC9" i="3" s="1"/>
  <c r="H10" i="3"/>
  <c r="M10" i="3" s="1"/>
  <c r="I10" i="3"/>
  <c r="J10" i="3"/>
  <c r="O10" i="3" s="1"/>
  <c r="K10" i="3"/>
  <c r="P10" i="3" s="1"/>
  <c r="L10" i="3"/>
  <c r="Q10" i="3" s="1"/>
  <c r="N10" i="3"/>
  <c r="R10" i="3"/>
  <c r="W10" i="3" s="1"/>
  <c r="S10" i="3"/>
  <c r="X10" i="3" s="1"/>
  <c r="T10" i="3"/>
  <c r="Y10" i="3" s="1"/>
  <c r="U10" i="3"/>
  <c r="Z10" i="3" s="1"/>
  <c r="V10" i="3"/>
  <c r="AA10" i="3" s="1"/>
  <c r="AJ10" i="3"/>
  <c r="AO10" i="3" s="1"/>
  <c r="AK10" i="3"/>
  <c r="AP10" i="3" s="1"/>
  <c r="AL10" i="3"/>
  <c r="AQ10" i="3" s="1"/>
  <c r="AM10" i="3"/>
  <c r="AR10" i="3" s="1"/>
  <c r="AN10" i="3"/>
  <c r="AS10" i="3" s="1"/>
  <c r="AT10" i="3"/>
  <c r="AY10" i="3" s="1"/>
  <c r="AU10" i="3"/>
  <c r="AZ10" i="3" s="1"/>
  <c r="AV10" i="3"/>
  <c r="BA10" i="3" s="1"/>
  <c r="AW10" i="3"/>
  <c r="BB10" i="3" s="1"/>
  <c r="AX10" i="3"/>
  <c r="BC10" i="3" s="1"/>
  <c r="H11" i="3"/>
  <c r="M11" i="3" s="1"/>
  <c r="I11" i="3"/>
  <c r="N11" i="3" s="1"/>
  <c r="J11" i="3"/>
  <c r="O11" i="3" s="1"/>
  <c r="K11" i="3"/>
  <c r="P11" i="3" s="1"/>
  <c r="L11" i="3"/>
  <c r="Q11" i="3" s="1"/>
  <c r="R11" i="3"/>
  <c r="W11" i="3" s="1"/>
  <c r="S11" i="3"/>
  <c r="X11" i="3" s="1"/>
  <c r="T11" i="3"/>
  <c r="Y11" i="3" s="1"/>
  <c r="U11" i="3"/>
  <c r="Z11" i="3" s="1"/>
  <c r="V11" i="3"/>
  <c r="AA11" i="3" s="1"/>
  <c r="AJ11" i="3"/>
  <c r="AO11" i="3" s="1"/>
  <c r="AK11" i="3"/>
  <c r="AP11" i="3" s="1"/>
  <c r="AL11" i="3"/>
  <c r="AQ11" i="3" s="1"/>
  <c r="AM11" i="3"/>
  <c r="AR11" i="3" s="1"/>
  <c r="AN11" i="3"/>
  <c r="AS11" i="3" s="1"/>
  <c r="AT11" i="3"/>
  <c r="AY11" i="3" s="1"/>
  <c r="AU11" i="3"/>
  <c r="AZ11" i="3" s="1"/>
  <c r="AV11" i="3"/>
  <c r="BA11" i="3" s="1"/>
  <c r="AW11" i="3"/>
  <c r="BB11" i="3" s="1"/>
  <c r="AX11" i="3"/>
  <c r="BC11" i="3" s="1"/>
  <c r="H12" i="3"/>
  <c r="M12" i="3" s="1"/>
  <c r="I12" i="3"/>
  <c r="N12" i="3" s="1"/>
  <c r="J12" i="3"/>
  <c r="O12" i="3" s="1"/>
  <c r="K12" i="3"/>
  <c r="P12" i="3" s="1"/>
  <c r="L12" i="3"/>
  <c r="Q12" i="3" s="1"/>
  <c r="R12" i="3"/>
  <c r="W12" i="3" s="1"/>
  <c r="S12" i="3"/>
  <c r="X12" i="3" s="1"/>
  <c r="T12" i="3"/>
  <c r="Y12" i="3" s="1"/>
  <c r="U12" i="3"/>
  <c r="Z12" i="3" s="1"/>
  <c r="V12" i="3"/>
  <c r="AA12" i="3" s="1"/>
  <c r="AJ12" i="3"/>
  <c r="AO12" i="3" s="1"/>
  <c r="AK12" i="3"/>
  <c r="AP12" i="3" s="1"/>
  <c r="AL12" i="3"/>
  <c r="AQ12" i="3" s="1"/>
  <c r="AM12" i="3"/>
  <c r="AR12" i="3" s="1"/>
  <c r="AN12" i="3"/>
  <c r="AS12" i="3" s="1"/>
  <c r="AT12" i="3"/>
  <c r="AY12" i="3" s="1"/>
  <c r="AU12" i="3"/>
  <c r="AZ12" i="3" s="1"/>
  <c r="AV12" i="3"/>
  <c r="BA12" i="3" s="1"/>
  <c r="AW12" i="3"/>
  <c r="BB12" i="3" s="1"/>
  <c r="AX12" i="3"/>
  <c r="BC12" i="3" s="1"/>
  <c r="H13" i="3"/>
  <c r="M13" i="3" s="1"/>
  <c r="I13" i="3"/>
  <c r="N13" i="3" s="1"/>
  <c r="J13" i="3"/>
  <c r="O13" i="3" s="1"/>
  <c r="K13" i="3"/>
  <c r="P13" i="3" s="1"/>
  <c r="L13" i="3"/>
  <c r="Q13" i="3" s="1"/>
  <c r="R13" i="3"/>
  <c r="W13" i="3" s="1"/>
  <c r="S13" i="3"/>
  <c r="X13" i="3" s="1"/>
  <c r="T13" i="3"/>
  <c r="Y13" i="3" s="1"/>
  <c r="U13" i="3"/>
  <c r="Z13" i="3" s="1"/>
  <c r="V13" i="3"/>
  <c r="AA13" i="3" s="1"/>
  <c r="AJ13" i="3"/>
  <c r="AO13" i="3" s="1"/>
  <c r="AK13" i="3"/>
  <c r="AL13" i="3"/>
  <c r="AQ13" i="3" s="1"/>
  <c r="AM13" i="3"/>
  <c r="AR13" i="3" s="1"/>
  <c r="AN13" i="3"/>
  <c r="AS13" i="3" s="1"/>
  <c r="AP13" i="3"/>
  <c r="AT13" i="3"/>
  <c r="AY13" i="3" s="1"/>
  <c r="AU13" i="3"/>
  <c r="AZ13" i="3" s="1"/>
  <c r="AV13" i="3"/>
  <c r="BA13" i="3" s="1"/>
  <c r="AW13" i="3"/>
  <c r="BB13" i="3" s="1"/>
  <c r="AX13" i="3"/>
  <c r="BC13" i="3" s="1"/>
  <c r="H14" i="3"/>
  <c r="M14" i="3" s="1"/>
  <c r="I14" i="3"/>
  <c r="N14" i="3" s="1"/>
  <c r="J14" i="3"/>
  <c r="O14" i="3" s="1"/>
  <c r="K14" i="3"/>
  <c r="P14" i="3" s="1"/>
  <c r="L14" i="3"/>
  <c r="Q14" i="3" s="1"/>
  <c r="R14" i="3"/>
  <c r="W14" i="3" s="1"/>
  <c r="S14" i="3"/>
  <c r="X14" i="3" s="1"/>
  <c r="T14" i="3"/>
  <c r="Y14" i="3" s="1"/>
  <c r="U14" i="3"/>
  <c r="Z14" i="3" s="1"/>
  <c r="V14" i="3"/>
  <c r="AA14" i="3" s="1"/>
  <c r="AJ14" i="3"/>
  <c r="AO14" i="3" s="1"/>
  <c r="AK14" i="3"/>
  <c r="AP14" i="3" s="1"/>
  <c r="AL14" i="3"/>
  <c r="AQ14" i="3" s="1"/>
  <c r="AM14" i="3"/>
  <c r="AR14" i="3" s="1"/>
  <c r="AN14" i="3"/>
  <c r="AS14" i="3" s="1"/>
  <c r="AT14" i="3"/>
  <c r="AY14" i="3" s="1"/>
  <c r="AU14" i="3"/>
  <c r="AZ14" i="3" s="1"/>
  <c r="AV14" i="3"/>
  <c r="BA14" i="3" s="1"/>
  <c r="AW14" i="3"/>
  <c r="BB14" i="3" s="1"/>
  <c r="AX14" i="3"/>
  <c r="BC14" i="3" s="1"/>
  <c r="H27" i="3"/>
  <c r="M27" i="3" s="1"/>
  <c r="I27" i="3"/>
  <c r="N27" i="3" s="1"/>
  <c r="J27" i="3"/>
  <c r="O27" i="3" s="1"/>
  <c r="K27" i="3"/>
  <c r="P27" i="3" s="1"/>
  <c r="L27" i="3"/>
  <c r="Q27" i="3" s="1"/>
  <c r="R27" i="3"/>
  <c r="W27" i="3" s="1"/>
  <c r="S27" i="3"/>
  <c r="X27" i="3" s="1"/>
  <c r="T27" i="3"/>
  <c r="Y27" i="3" s="1"/>
  <c r="U27" i="3"/>
  <c r="Z27" i="3" s="1"/>
  <c r="V27" i="3"/>
  <c r="AA27" i="3" s="1"/>
  <c r="AJ27" i="3"/>
  <c r="AO27" i="3" s="1"/>
  <c r="AK27" i="3"/>
  <c r="AP27" i="3" s="1"/>
  <c r="AL27" i="3"/>
  <c r="AQ27" i="3" s="1"/>
  <c r="AM27" i="3"/>
  <c r="AR27" i="3" s="1"/>
  <c r="AN27" i="3"/>
  <c r="AS27" i="3" s="1"/>
  <c r="AT27" i="3"/>
  <c r="AY27" i="3" s="1"/>
  <c r="AU27" i="3"/>
  <c r="AZ27" i="3" s="1"/>
  <c r="AV27" i="3"/>
  <c r="BA27" i="3" s="1"/>
  <c r="AW27" i="3"/>
  <c r="BB27" i="3" s="1"/>
  <c r="AX27" i="3"/>
  <c r="BC27" i="3" s="1"/>
  <c r="H28" i="3"/>
  <c r="M28" i="3" s="1"/>
  <c r="I28" i="3"/>
  <c r="N28" i="3" s="1"/>
  <c r="J28" i="3"/>
  <c r="O28" i="3" s="1"/>
  <c r="K28" i="3"/>
  <c r="P28" i="3" s="1"/>
  <c r="L28" i="3"/>
  <c r="Q28" i="3" s="1"/>
  <c r="R28" i="3"/>
  <c r="W28" i="3" s="1"/>
  <c r="S28" i="3"/>
  <c r="X28" i="3" s="1"/>
  <c r="T28" i="3"/>
  <c r="Y28" i="3" s="1"/>
  <c r="U28" i="3"/>
  <c r="Z28" i="3" s="1"/>
  <c r="V28" i="3"/>
  <c r="AA28" i="3" s="1"/>
  <c r="AJ28" i="3"/>
  <c r="AO28" i="3" s="1"/>
  <c r="AK28" i="3"/>
  <c r="AP28" i="3" s="1"/>
  <c r="AL28" i="3"/>
  <c r="AQ28" i="3" s="1"/>
  <c r="AM28" i="3"/>
  <c r="AR28" i="3" s="1"/>
  <c r="AN28" i="3"/>
  <c r="AS28" i="3" s="1"/>
  <c r="AT28" i="3"/>
  <c r="AY28" i="3" s="1"/>
  <c r="AU28" i="3"/>
  <c r="AZ28" i="3" s="1"/>
  <c r="AV28" i="3"/>
  <c r="BA28" i="3" s="1"/>
  <c r="AW28" i="3"/>
  <c r="BB28" i="3" s="1"/>
  <c r="AX28" i="3"/>
  <c r="BC28" i="3" s="1"/>
  <c r="H29" i="3"/>
  <c r="M29" i="3" s="1"/>
  <c r="I29" i="3"/>
  <c r="N29" i="3" s="1"/>
  <c r="J29" i="3"/>
  <c r="O29" i="3" s="1"/>
  <c r="K29" i="3"/>
  <c r="P29" i="3" s="1"/>
  <c r="L29" i="3"/>
  <c r="Q29" i="3" s="1"/>
  <c r="R29" i="3"/>
  <c r="W29" i="3" s="1"/>
  <c r="S29" i="3"/>
  <c r="X29" i="3" s="1"/>
  <c r="T29" i="3"/>
  <c r="Y29" i="3" s="1"/>
  <c r="U29" i="3"/>
  <c r="Z29" i="3" s="1"/>
  <c r="V29" i="3"/>
  <c r="AA29" i="3" s="1"/>
  <c r="AJ29" i="3"/>
  <c r="AO29" i="3" s="1"/>
  <c r="AK29" i="3"/>
  <c r="AP29" i="3" s="1"/>
  <c r="AL29" i="3"/>
  <c r="AQ29" i="3" s="1"/>
  <c r="AM29" i="3"/>
  <c r="AR29" i="3" s="1"/>
  <c r="AN29" i="3"/>
  <c r="AS29" i="3" s="1"/>
  <c r="AT29" i="3"/>
  <c r="AY29" i="3" s="1"/>
  <c r="AU29" i="3"/>
  <c r="AZ29" i="3" s="1"/>
  <c r="AV29" i="3"/>
  <c r="BA29" i="3" s="1"/>
  <c r="AW29" i="3"/>
  <c r="BB29" i="3" s="1"/>
  <c r="AX29" i="3"/>
  <c r="BC29" i="3" s="1"/>
  <c r="H30" i="3"/>
  <c r="M30" i="3" s="1"/>
  <c r="I30" i="3"/>
  <c r="N30" i="3" s="1"/>
  <c r="J30" i="3"/>
  <c r="O30" i="3" s="1"/>
  <c r="K30" i="3"/>
  <c r="P30" i="3" s="1"/>
  <c r="L30" i="3"/>
  <c r="Q30" i="3" s="1"/>
  <c r="R30" i="3"/>
  <c r="W30" i="3" s="1"/>
  <c r="S30" i="3"/>
  <c r="X30" i="3" s="1"/>
  <c r="T30" i="3"/>
  <c r="Y30" i="3" s="1"/>
  <c r="U30" i="3"/>
  <c r="Z30" i="3" s="1"/>
  <c r="V30" i="3"/>
  <c r="AA30" i="3" s="1"/>
  <c r="AJ30" i="3"/>
  <c r="AO30" i="3" s="1"/>
  <c r="AK30" i="3"/>
  <c r="AP30" i="3" s="1"/>
  <c r="AL30" i="3"/>
  <c r="AQ30" i="3" s="1"/>
  <c r="AM30" i="3"/>
  <c r="AR30" i="3" s="1"/>
  <c r="AN30" i="3"/>
  <c r="AS30" i="3" s="1"/>
  <c r="AT30" i="3"/>
  <c r="AY30" i="3" s="1"/>
  <c r="AU30" i="3"/>
  <c r="AZ30" i="3" s="1"/>
  <c r="AV30" i="3"/>
  <c r="BA30" i="3" s="1"/>
  <c r="AW30" i="3"/>
  <c r="BB30" i="3" s="1"/>
  <c r="AX30" i="3"/>
  <c r="BC30" i="3" s="1"/>
  <c r="H31" i="3"/>
  <c r="M31" i="3" s="1"/>
  <c r="I31" i="3"/>
  <c r="N31" i="3" s="1"/>
  <c r="J31" i="3"/>
  <c r="O31" i="3" s="1"/>
  <c r="K31" i="3"/>
  <c r="P31" i="3" s="1"/>
  <c r="L31" i="3"/>
  <c r="Q31" i="3" s="1"/>
  <c r="R31" i="3"/>
  <c r="W31" i="3" s="1"/>
  <c r="S31" i="3"/>
  <c r="X31" i="3" s="1"/>
  <c r="T31" i="3"/>
  <c r="Y31" i="3" s="1"/>
  <c r="U31" i="3"/>
  <c r="Z31" i="3" s="1"/>
  <c r="V31" i="3"/>
  <c r="AA31" i="3" s="1"/>
  <c r="AJ31" i="3"/>
  <c r="AO31" i="3" s="1"/>
  <c r="AK31" i="3"/>
  <c r="AP31" i="3" s="1"/>
  <c r="AL31" i="3"/>
  <c r="AQ31" i="3" s="1"/>
  <c r="AM31" i="3"/>
  <c r="AR31" i="3" s="1"/>
  <c r="AN31" i="3"/>
  <c r="AS31" i="3" s="1"/>
  <c r="AT31" i="3"/>
  <c r="AY31" i="3" s="1"/>
  <c r="AU31" i="3"/>
  <c r="AZ31" i="3" s="1"/>
  <c r="AV31" i="3"/>
  <c r="BA31" i="3" s="1"/>
  <c r="AW31" i="3"/>
  <c r="BB31" i="3" s="1"/>
  <c r="AX31" i="3"/>
  <c r="BC31" i="3" s="1"/>
  <c r="H32" i="3"/>
  <c r="M32" i="3" s="1"/>
  <c r="I32" i="3"/>
  <c r="N32" i="3" s="1"/>
  <c r="J32" i="3"/>
  <c r="O32" i="3" s="1"/>
  <c r="K32" i="3"/>
  <c r="P32" i="3" s="1"/>
  <c r="L32" i="3"/>
  <c r="Q32" i="3" s="1"/>
  <c r="R32" i="3"/>
  <c r="W32" i="3" s="1"/>
  <c r="S32" i="3"/>
  <c r="X32" i="3" s="1"/>
  <c r="T32" i="3"/>
  <c r="Y32" i="3" s="1"/>
  <c r="U32" i="3"/>
  <c r="Z32" i="3" s="1"/>
  <c r="V32" i="3"/>
  <c r="AA32" i="3" s="1"/>
  <c r="AJ32" i="3"/>
  <c r="AO32" i="3" s="1"/>
  <c r="AK32" i="3"/>
  <c r="AP32" i="3" s="1"/>
  <c r="AL32" i="3"/>
  <c r="AQ32" i="3" s="1"/>
  <c r="AM32" i="3"/>
  <c r="AR32" i="3" s="1"/>
  <c r="AN32" i="3"/>
  <c r="AS32" i="3" s="1"/>
  <c r="AT32" i="3"/>
  <c r="AY32" i="3" s="1"/>
  <c r="AU32" i="3"/>
  <c r="AZ32" i="3" s="1"/>
  <c r="AV32" i="3"/>
  <c r="BA32" i="3" s="1"/>
  <c r="AW32" i="3"/>
  <c r="BB32" i="3" s="1"/>
  <c r="AX32" i="3"/>
  <c r="BC32" i="3" s="1"/>
  <c r="H33" i="3"/>
  <c r="M33" i="3" s="1"/>
  <c r="I33" i="3"/>
  <c r="N33" i="3" s="1"/>
  <c r="J33" i="3"/>
  <c r="O33" i="3" s="1"/>
  <c r="K33" i="3"/>
  <c r="P33" i="3" s="1"/>
  <c r="L33" i="3"/>
  <c r="Q33" i="3" s="1"/>
  <c r="R33" i="3"/>
  <c r="W33" i="3" s="1"/>
  <c r="S33" i="3"/>
  <c r="X33" i="3" s="1"/>
  <c r="T33" i="3"/>
  <c r="Y33" i="3" s="1"/>
  <c r="U33" i="3"/>
  <c r="Z33" i="3" s="1"/>
  <c r="V33" i="3"/>
  <c r="AA33" i="3" s="1"/>
  <c r="AJ33" i="3"/>
  <c r="AO33" i="3" s="1"/>
  <c r="AK33" i="3"/>
  <c r="AP33" i="3" s="1"/>
  <c r="AL33" i="3"/>
  <c r="AQ33" i="3" s="1"/>
  <c r="AM33" i="3"/>
  <c r="AR33" i="3" s="1"/>
  <c r="AN33" i="3"/>
  <c r="AS33" i="3" s="1"/>
  <c r="AT33" i="3"/>
  <c r="AY33" i="3" s="1"/>
  <c r="AU33" i="3"/>
  <c r="AZ33" i="3" s="1"/>
  <c r="AV33" i="3"/>
  <c r="BA33" i="3" s="1"/>
  <c r="AW33" i="3"/>
  <c r="BB33" i="3" s="1"/>
  <c r="AX33" i="3"/>
  <c r="BC33" i="3" s="1"/>
  <c r="H34" i="3"/>
  <c r="M34" i="3" s="1"/>
  <c r="I34" i="3"/>
  <c r="N34" i="3" s="1"/>
  <c r="J34" i="3"/>
  <c r="O34" i="3" s="1"/>
  <c r="K34" i="3"/>
  <c r="P34" i="3" s="1"/>
  <c r="L34" i="3"/>
  <c r="Q34" i="3" s="1"/>
  <c r="R34" i="3"/>
  <c r="W34" i="3" s="1"/>
  <c r="S34" i="3"/>
  <c r="X34" i="3" s="1"/>
  <c r="T34" i="3"/>
  <c r="Y34" i="3" s="1"/>
  <c r="U34" i="3"/>
  <c r="Z34" i="3" s="1"/>
  <c r="V34" i="3"/>
  <c r="AA34" i="3" s="1"/>
  <c r="AJ34" i="3"/>
  <c r="AO34" i="3" s="1"/>
  <c r="AK34" i="3"/>
  <c r="AP34" i="3" s="1"/>
  <c r="AL34" i="3"/>
  <c r="AQ34" i="3" s="1"/>
  <c r="AM34" i="3"/>
  <c r="AR34" i="3" s="1"/>
  <c r="AN34" i="3"/>
  <c r="AS34" i="3" s="1"/>
  <c r="AT34" i="3"/>
  <c r="AY34" i="3" s="1"/>
  <c r="AU34" i="3"/>
  <c r="AZ34" i="3" s="1"/>
  <c r="AV34" i="3"/>
  <c r="BA34" i="3" s="1"/>
  <c r="AW34" i="3"/>
  <c r="BB34" i="3" s="1"/>
  <c r="AX34" i="3"/>
  <c r="BC34" i="3" s="1"/>
  <c r="H35" i="3"/>
  <c r="M35" i="3" s="1"/>
  <c r="I35" i="3"/>
  <c r="N35" i="3" s="1"/>
  <c r="J35" i="3"/>
  <c r="O35" i="3" s="1"/>
  <c r="K35" i="3"/>
  <c r="P35" i="3" s="1"/>
  <c r="L35" i="3"/>
  <c r="Q35" i="3" s="1"/>
  <c r="R35" i="3"/>
  <c r="W35" i="3" s="1"/>
  <c r="S35" i="3"/>
  <c r="X35" i="3" s="1"/>
  <c r="T35" i="3"/>
  <c r="Y35" i="3" s="1"/>
  <c r="U35" i="3"/>
  <c r="V35" i="3"/>
  <c r="AA35" i="3" s="1"/>
  <c r="Z35" i="3"/>
  <c r="AJ35" i="3"/>
  <c r="AO35" i="3" s="1"/>
  <c r="AK35" i="3"/>
  <c r="AP35" i="3" s="1"/>
  <c r="AL35" i="3"/>
  <c r="AQ35" i="3" s="1"/>
  <c r="AM35" i="3"/>
  <c r="AR35" i="3" s="1"/>
  <c r="AN35" i="3"/>
  <c r="AS35" i="3" s="1"/>
  <c r="AT35" i="3"/>
  <c r="AY35" i="3" s="1"/>
  <c r="AU35" i="3"/>
  <c r="AZ35" i="3" s="1"/>
  <c r="AV35" i="3"/>
  <c r="BA35" i="3" s="1"/>
  <c r="AW35" i="3"/>
  <c r="BB35" i="3" s="1"/>
  <c r="AX35" i="3"/>
  <c r="BC35" i="3" s="1"/>
  <c r="H36" i="3"/>
  <c r="M36" i="3" s="1"/>
  <c r="I36" i="3"/>
  <c r="N36" i="3" s="1"/>
  <c r="J36" i="3"/>
  <c r="O36" i="3" s="1"/>
  <c r="K36" i="3"/>
  <c r="P36" i="3" s="1"/>
  <c r="L36" i="3"/>
  <c r="Q36" i="3" s="1"/>
  <c r="R36" i="3"/>
  <c r="W36" i="3" s="1"/>
  <c r="S36" i="3"/>
  <c r="X36" i="3" s="1"/>
  <c r="T36" i="3"/>
  <c r="Y36" i="3" s="1"/>
  <c r="U36" i="3"/>
  <c r="Z36" i="3" s="1"/>
  <c r="V36" i="3"/>
  <c r="AA36" i="3" s="1"/>
  <c r="AJ36" i="3"/>
  <c r="AO36" i="3" s="1"/>
  <c r="AK36" i="3"/>
  <c r="AP36" i="3" s="1"/>
  <c r="AL36" i="3"/>
  <c r="AQ36" i="3" s="1"/>
  <c r="AM36" i="3"/>
  <c r="AR36" i="3" s="1"/>
  <c r="AN36" i="3"/>
  <c r="AS36" i="3" s="1"/>
  <c r="AT36" i="3"/>
  <c r="AY36" i="3" s="1"/>
  <c r="AU36" i="3"/>
  <c r="AZ36" i="3" s="1"/>
  <c r="AV36" i="3"/>
  <c r="BA36" i="3" s="1"/>
  <c r="AW36" i="3"/>
  <c r="BB36" i="3" s="1"/>
  <c r="AX36" i="3"/>
  <c r="BC36" i="3" s="1"/>
  <c r="H37" i="3"/>
  <c r="M37" i="3" s="1"/>
  <c r="I37" i="3"/>
  <c r="N37" i="3" s="1"/>
  <c r="J37" i="3"/>
  <c r="O37" i="3" s="1"/>
  <c r="K37" i="3"/>
  <c r="P37" i="3" s="1"/>
  <c r="L37" i="3"/>
  <c r="Q37" i="3" s="1"/>
  <c r="R37" i="3"/>
  <c r="W37" i="3" s="1"/>
  <c r="S37" i="3"/>
  <c r="X37" i="3" s="1"/>
  <c r="T37" i="3"/>
  <c r="Y37" i="3" s="1"/>
  <c r="U37" i="3"/>
  <c r="Z37" i="3" s="1"/>
  <c r="V37" i="3"/>
  <c r="AA37" i="3" s="1"/>
  <c r="AJ37" i="3"/>
  <c r="AO37" i="3" s="1"/>
  <c r="AK37" i="3"/>
  <c r="AP37" i="3" s="1"/>
  <c r="AL37" i="3"/>
  <c r="AQ37" i="3" s="1"/>
  <c r="AM37" i="3"/>
  <c r="AR37" i="3" s="1"/>
  <c r="AN37" i="3"/>
  <c r="AS37" i="3" s="1"/>
  <c r="AT37" i="3"/>
  <c r="AY37" i="3" s="1"/>
  <c r="AU37" i="3"/>
  <c r="AZ37" i="3" s="1"/>
  <c r="AV37" i="3"/>
  <c r="BA37" i="3" s="1"/>
  <c r="AW37" i="3"/>
  <c r="BB37" i="3" s="1"/>
  <c r="AX37" i="3"/>
  <c r="BC37" i="3" s="1"/>
  <c r="H50" i="3"/>
  <c r="M50" i="3" s="1"/>
  <c r="I50" i="3"/>
  <c r="N50" i="3" s="1"/>
  <c r="J50" i="3"/>
  <c r="O50" i="3" s="1"/>
  <c r="K50" i="3"/>
  <c r="P50" i="3" s="1"/>
  <c r="L50" i="3"/>
  <c r="Q50" i="3" s="1"/>
  <c r="R50" i="3"/>
  <c r="W50" i="3" s="1"/>
  <c r="S50" i="3"/>
  <c r="X50" i="3" s="1"/>
  <c r="T50" i="3"/>
  <c r="Y50" i="3" s="1"/>
  <c r="U50" i="3"/>
  <c r="Z50" i="3" s="1"/>
  <c r="V50" i="3"/>
  <c r="AA50" i="3" s="1"/>
  <c r="AJ50" i="3"/>
  <c r="AO50" i="3" s="1"/>
  <c r="AK50" i="3"/>
  <c r="AP50" i="3" s="1"/>
  <c r="AL50" i="3"/>
  <c r="AQ50" i="3" s="1"/>
  <c r="AM50" i="3"/>
  <c r="AN50" i="3"/>
  <c r="AS50" i="3" s="1"/>
  <c r="AR50" i="3"/>
  <c r="AT50" i="3"/>
  <c r="AY50" i="3" s="1"/>
  <c r="AU50" i="3"/>
  <c r="AZ50" i="3" s="1"/>
  <c r="AV50" i="3"/>
  <c r="BA50" i="3" s="1"/>
  <c r="AW50" i="3"/>
  <c r="BB50" i="3" s="1"/>
  <c r="AX50" i="3"/>
  <c r="BC50" i="3" s="1"/>
  <c r="H51" i="3"/>
  <c r="M51" i="3" s="1"/>
  <c r="I51" i="3"/>
  <c r="N51" i="3" s="1"/>
  <c r="J51" i="3"/>
  <c r="O51" i="3" s="1"/>
  <c r="K51" i="3"/>
  <c r="P51" i="3" s="1"/>
  <c r="L51" i="3"/>
  <c r="Q51" i="3" s="1"/>
  <c r="R51" i="3"/>
  <c r="W51" i="3" s="1"/>
  <c r="S51" i="3"/>
  <c r="X51" i="3" s="1"/>
  <c r="T51" i="3"/>
  <c r="Y51" i="3" s="1"/>
  <c r="U51" i="3"/>
  <c r="Z51" i="3" s="1"/>
  <c r="V51" i="3"/>
  <c r="AA51" i="3" s="1"/>
  <c r="AJ51" i="3"/>
  <c r="AO51" i="3" s="1"/>
  <c r="AK51" i="3"/>
  <c r="AP51" i="3" s="1"/>
  <c r="AL51" i="3"/>
  <c r="AQ51" i="3" s="1"/>
  <c r="AM51" i="3"/>
  <c r="AR51" i="3" s="1"/>
  <c r="AN51" i="3"/>
  <c r="AS51" i="3" s="1"/>
  <c r="AT51" i="3"/>
  <c r="AY51" i="3" s="1"/>
  <c r="AU51" i="3"/>
  <c r="AZ51" i="3" s="1"/>
  <c r="AV51" i="3"/>
  <c r="BA51" i="3" s="1"/>
  <c r="AW51" i="3"/>
  <c r="BB51" i="3" s="1"/>
  <c r="AX51" i="3"/>
  <c r="BC51" i="3" s="1"/>
  <c r="H52" i="3"/>
  <c r="M52" i="3" s="1"/>
  <c r="I52" i="3"/>
  <c r="N52" i="3" s="1"/>
  <c r="J52" i="3"/>
  <c r="O52" i="3" s="1"/>
  <c r="K52" i="3"/>
  <c r="P52" i="3" s="1"/>
  <c r="L52" i="3"/>
  <c r="Q52" i="3" s="1"/>
  <c r="R52" i="3"/>
  <c r="W52" i="3" s="1"/>
  <c r="S52" i="3"/>
  <c r="X52" i="3" s="1"/>
  <c r="T52" i="3"/>
  <c r="Y52" i="3" s="1"/>
  <c r="U52" i="3"/>
  <c r="Z52" i="3" s="1"/>
  <c r="V52" i="3"/>
  <c r="AA52" i="3" s="1"/>
  <c r="AJ52" i="3"/>
  <c r="AO52" i="3" s="1"/>
  <c r="AK52" i="3"/>
  <c r="AP52" i="3" s="1"/>
  <c r="AL52" i="3"/>
  <c r="AQ52" i="3" s="1"/>
  <c r="AM52" i="3"/>
  <c r="AR52" i="3" s="1"/>
  <c r="AN52" i="3"/>
  <c r="AS52" i="3" s="1"/>
  <c r="AT52" i="3"/>
  <c r="AY52" i="3" s="1"/>
  <c r="AU52" i="3"/>
  <c r="AZ52" i="3" s="1"/>
  <c r="AV52" i="3"/>
  <c r="BA52" i="3" s="1"/>
  <c r="AW52" i="3"/>
  <c r="BB52" i="3" s="1"/>
  <c r="AX52" i="3"/>
  <c r="BC52" i="3" s="1"/>
  <c r="H53" i="3"/>
  <c r="M53" i="3" s="1"/>
  <c r="I53" i="3"/>
  <c r="N53" i="3" s="1"/>
  <c r="J53" i="3"/>
  <c r="O53" i="3" s="1"/>
  <c r="K53" i="3"/>
  <c r="P53" i="3" s="1"/>
  <c r="L53" i="3"/>
  <c r="Q53" i="3" s="1"/>
  <c r="R53" i="3"/>
  <c r="S53" i="3"/>
  <c r="X53" i="3" s="1"/>
  <c r="T53" i="3"/>
  <c r="Y53" i="3" s="1"/>
  <c r="U53" i="3"/>
  <c r="Z53" i="3" s="1"/>
  <c r="V53" i="3"/>
  <c r="AA53" i="3" s="1"/>
  <c r="W53" i="3"/>
  <c r="AJ53" i="3"/>
  <c r="AO53" i="3" s="1"/>
  <c r="AK53" i="3"/>
  <c r="AP53" i="3" s="1"/>
  <c r="AL53" i="3"/>
  <c r="AQ53" i="3" s="1"/>
  <c r="AM53" i="3"/>
  <c r="AR53" i="3" s="1"/>
  <c r="AN53" i="3"/>
  <c r="AS53" i="3" s="1"/>
  <c r="AT53" i="3"/>
  <c r="AY53" i="3" s="1"/>
  <c r="AU53" i="3"/>
  <c r="AZ53" i="3" s="1"/>
  <c r="AV53" i="3"/>
  <c r="BA53" i="3" s="1"/>
  <c r="AW53" i="3"/>
  <c r="BB53" i="3" s="1"/>
  <c r="AX53" i="3"/>
  <c r="BC53" i="3" s="1"/>
  <c r="H54" i="3"/>
  <c r="M54" i="3" s="1"/>
  <c r="I54" i="3"/>
  <c r="N54" i="3" s="1"/>
  <c r="J54" i="3"/>
  <c r="K54" i="3"/>
  <c r="P54" i="3" s="1"/>
  <c r="L54" i="3"/>
  <c r="Q54" i="3" s="1"/>
  <c r="O54" i="3"/>
  <c r="R54" i="3"/>
  <c r="W54" i="3" s="1"/>
  <c r="S54" i="3"/>
  <c r="X54" i="3" s="1"/>
  <c r="T54" i="3"/>
  <c r="Y54" i="3" s="1"/>
  <c r="U54" i="3"/>
  <c r="Z54" i="3" s="1"/>
  <c r="V54" i="3"/>
  <c r="AA54" i="3" s="1"/>
  <c r="AJ54" i="3"/>
  <c r="AO54" i="3" s="1"/>
  <c r="AK54" i="3"/>
  <c r="AP54" i="3" s="1"/>
  <c r="AL54" i="3"/>
  <c r="AQ54" i="3" s="1"/>
  <c r="AM54" i="3"/>
  <c r="AR54" i="3" s="1"/>
  <c r="AN54" i="3"/>
  <c r="AS54" i="3" s="1"/>
  <c r="AT54" i="3"/>
  <c r="AY54" i="3" s="1"/>
  <c r="AU54" i="3"/>
  <c r="AZ54" i="3" s="1"/>
  <c r="AV54" i="3"/>
  <c r="BA54" i="3" s="1"/>
  <c r="AW54" i="3"/>
  <c r="BB54" i="3" s="1"/>
  <c r="AX54" i="3"/>
  <c r="BC54" i="3" s="1"/>
  <c r="H55" i="3"/>
  <c r="M55" i="3" s="1"/>
  <c r="I55" i="3"/>
  <c r="N55" i="3" s="1"/>
  <c r="J55" i="3"/>
  <c r="O55" i="3" s="1"/>
  <c r="K55" i="3"/>
  <c r="P55" i="3" s="1"/>
  <c r="L55" i="3"/>
  <c r="Q55" i="3" s="1"/>
  <c r="R55" i="3"/>
  <c r="W55" i="3" s="1"/>
  <c r="S55" i="3"/>
  <c r="X55" i="3" s="1"/>
  <c r="T55" i="3"/>
  <c r="Y55" i="3" s="1"/>
  <c r="U55" i="3"/>
  <c r="Z55" i="3" s="1"/>
  <c r="V55" i="3"/>
  <c r="AA55" i="3" s="1"/>
  <c r="AJ55" i="3"/>
  <c r="AO55" i="3" s="1"/>
  <c r="AK55" i="3"/>
  <c r="AP55" i="3" s="1"/>
  <c r="AL55" i="3"/>
  <c r="AQ55" i="3" s="1"/>
  <c r="AM55" i="3"/>
  <c r="AR55" i="3" s="1"/>
  <c r="AN55" i="3"/>
  <c r="AS55" i="3" s="1"/>
  <c r="AT55" i="3"/>
  <c r="AY55" i="3" s="1"/>
  <c r="AU55" i="3"/>
  <c r="AZ55" i="3" s="1"/>
  <c r="AV55" i="3"/>
  <c r="BA55" i="3" s="1"/>
  <c r="AW55" i="3"/>
  <c r="BB55" i="3" s="1"/>
  <c r="AX55" i="3"/>
  <c r="BC55" i="3" s="1"/>
  <c r="H56" i="3"/>
  <c r="M56" i="3" s="1"/>
  <c r="I56" i="3"/>
  <c r="N56" i="3" s="1"/>
  <c r="J56" i="3"/>
  <c r="O56" i="3" s="1"/>
  <c r="K56" i="3"/>
  <c r="P56" i="3" s="1"/>
  <c r="L56" i="3"/>
  <c r="Q56" i="3" s="1"/>
  <c r="R56" i="3"/>
  <c r="W56" i="3" s="1"/>
  <c r="S56" i="3"/>
  <c r="X56" i="3" s="1"/>
  <c r="T56" i="3"/>
  <c r="Y56" i="3" s="1"/>
  <c r="U56" i="3"/>
  <c r="Z56" i="3" s="1"/>
  <c r="V56" i="3"/>
  <c r="AA56" i="3" s="1"/>
  <c r="AJ56" i="3"/>
  <c r="AO56" i="3" s="1"/>
  <c r="AK56" i="3"/>
  <c r="AP56" i="3" s="1"/>
  <c r="AL56" i="3"/>
  <c r="AQ56" i="3" s="1"/>
  <c r="AM56" i="3"/>
  <c r="AR56" i="3" s="1"/>
  <c r="AN56" i="3"/>
  <c r="AS56" i="3" s="1"/>
  <c r="AT56" i="3"/>
  <c r="AY56" i="3" s="1"/>
  <c r="AU56" i="3"/>
  <c r="AZ56" i="3" s="1"/>
  <c r="AV56" i="3"/>
  <c r="BA56" i="3" s="1"/>
  <c r="AW56" i="3"/>
  <c r="BB56" i="3" s="1"/>
  <c r="AX56" i="3"/>
  <c r="BC56" i="3" s="1"/>
  <c r="H57" i="3"/>
  <c r="M57" i="3" s="1"/>
  <c r="I57" i="3"/>
  <c r="N57" i="3" s="1"/>
  <c r="J57" i="3"/>
  <c r="O57" i="3" s="1"/>
  <c r="K57" i="3"/>
  <c r="P57" i="3" s="1"/>
  <c r="L57" i="3"/>
  <c r="Q57" i="3" s="1"/>
  <c r="R57" i="3"/>
  <c r="W57" i="3" s="1"/>
  <c r="S57" i="3"/>
  <c r="X57" i="3" s="1"/>
  <c r="T57" i="3"/>
  <c r="Y57" i="3" s="1"/>
  <c r="U57" i="3"/>
  <c r="Z57" i="3" s="1"/>
  <c r="V57" i="3"/>
  <c r="AA57" i="3" s="1"/>
  <c r="AJ57" i="3"/>
  <c r="AO57" i="3" s="1"/>
  <c r="AK57" i="3"/>
  <c r="AP57" i="3" s="1"/>
  <c r="AL57" i="3"/>
  <c r="AQ57" i="3" s="1"/>
  <c r="AM57" i="3"/>
  <c r="AR57" i="3" s="1"/>
  <c r="AN57" i="3"/>
  <c r="AS57" i="3" s="1"/>
  <c r="AT57" i="3"/>
  <c r="AY57" i="3" s="1"/>
  <c r="AU57" i="3"/>
  <c r="AZ57" i="3" s="1"/>
  <c r="AV57" i="3"/>
  <c r="BA57" i="3" s="1"/>
  <c r="AW57" i="3"/>
  <c r="BB57" i="3" s="1"/>
  <c r="AX57" i="3"/>
  <c r="BC57" i="3" s="1"/>
  <c r="H58" i="3"/>
  <c r="M58" i="3" s="1"/>
  <c r="I58" i="3"/>
  <c r="N58" i="3" s="1"/>
  <c r="J58" i="3"/>
  <c r="O58" i="3" s="1"/>
  <c r="K58" i="3"/>
  <c r="P58" i="3" s="1"/>
  <c r="L58" i="3"/>
  <c r="Q58" i="3" s="1"/>
  <c r="R58" i="3"/>
  <c r="W58" i="3" s="1"/>
  <c r="S58" i="3"/>
  <c r="X58" i="3" s="1"/>
  <c r="T58" i="3"/>
  <c r="Y58" i="3" s="1"/>
  <c r="U58" i="3"/>
  <c r="Z58" i="3" s="1"/>
  <c r="V58" i="3"/>
  <c r="AA58" i="3" s="1"/>
  <c r="AJ58" i="3"/>
  <c r="AO58" i="3" s="1"/>
  <c r="AK58" i="3"/>
  <c r="AP58" i="3" s="1"/>
  <c r="AL58" i="3"/>
  <c r="AQ58" i="3" s="1"/>
  <c r="AM58" i="3"/>
  <c r="AR58" i="3" s="1"/>
  <c r="AN58" i="3"/>
  <c r="AS58" i="3"/>
  <c r="AT58" i="3"/>
  <c r="AY58" i="3" s="1"/>
  <c r="AU58" i="3"/>
  <c r="AZ58" i="3" s="1"/>
  <c r="AV58" i="3"/>
  <c r="BA58" i="3" s="1"/>
  <c r="AW58" i="3"/>
  <c r="BB58" i="3" s="1"/>
  <c r="AX58" i="3"/>
  <c r="BC58" i="3" s="1"/>
  <c r="H59" i="3"/>
  <c r="M59" i="3" s="1"/>
  <c r="I59" i="3"/>
  <c r="N59" i="3" s="1"/>
  <c r="J59" i="3"/>
  <c r="O59" i="3" s="1"/>
  <c r="K59" i="3"/>
  <c r="P59" i="3" s="1"/>
  <c r="L59" i="3"/>
  <c r="Q59" i="3" s="1"/>
  <c r="R59" i="3"/>
  <c r="W59" i="3" s="1"/>
  <c r="S59" i="3"/>
  <c r="X59" i="3" s="1"/>
  <c r="T59" i="3"/>
  <c r="Y59" i="3" s="1"/>
  <c r="U59" i="3"/>
  <c r="Z59" i="3" s="1"/>
  <c r="V59" i="3"/>
  <c r="AA59" i="3" s="1"/>
  <c r="AJ59" i="3"/>
  <c r="AO59" i="3" s="1"/>
  <c r="AK59" i="3"/>
  <c r="AP59" i="3" s="1"/>
  <c r="AL59" i="3"/>
  <c r="AQ59" i="3" s="1"/>
  <c r="AM59" i="3"/>
  <c r="AR59" i="3" s="1"/>
  <c r="AN59" i="3"/>
  <c r="AS59" i="3" s="1"/>
  <c r="AT59" i="3"/>
  <c r="AY59" i="3" s="1"/>
  <c r="AU59" i="3"/>
  <c r="AZ59" i="3" s="1"/>
  <c r="AV59" i="3"/>
  <c r="BA59" i="3" s="1"/>
  <c r="AW59" i="3"/>
  <c r="BB59" i="3" s="1"/>
  <c r="AX59" i="3"/>
  <c r="BC59" i="3" s="1"/>
  <c r="H60" i="3"/>
  <c r="M60" i="3" s="1"/>
  <c r="I60" i="3"/>
  <c r="N60" i="3" s="1"/>
  <c r="J60" i="3"/>
  <c r="O60" i="3" s="1"/>
  <c r="K60" i="3"/>
  <c r="P60" i="3" s="1"/>
  <c r="L60" i="3"/>
  <c r="Q60" i="3" s="1"/>
  <c r="R60" i="3"/>
  <c r="W60" i="3" s="1"/>
  <c r="S60" i="3"/>
  <c r="X60" i="3" s="1"/>
  <c r="T60" i="3"/>
  <c r="Y60" i="3" s="1"/>
  <c r="U60" i="3"/>
  <c r="Z60" i="3" s="1"/>
  <c r="V60" i="3"/>
  <c r="AA60" i="3" s="1"/>
  <c r="AJ60" i="3"/>
  <c r="AO60" i="3" s="1"/>
  <c r="AK60" i="3"/>
  <c r="AP60" i="3" s="1"/>
  <c r="AL60" i="3"/>
  <c r="AQ60" i="3" s="1"/>
  <c r="AM60" i="3"/>
  <c r="AR60" i="3" s="1"/>
  <c r="AN60" i="3"/>
  <c r="AS60" i="3" s="1"/>
  <c r="AT60" i="3"/>
  <c r="AY60" i="3" s="1"/>
  <c r="AU60" i="3"/>
  <c r="AZ60" i="3" s="1"/>
  <c r="AV60" i="3"/>
  <c r="BA60" i="3" s="1"/>
  <c r="AW60" i="3"/>
  <c r="BB60" i="3" s="1"/>
  <c r="AX60" i="3"/>
  <c r="BC60" i="3" s="1"/>
  <c r="AX58" i="5"/>
  <c r="BC58" i="5" s="1"/>
  <c r="AW58" i="5"/>
  <c r="BB58" i="5" s="1"/>
  <c r="AV58" i="5"/>
  <c r="BA58" i="5" s="1"/>
  <c r="AU58" i="5"/>
  <c r="AZ58" i="5" s="1"/>
  <c r="AT58" i="5"/>
  <c r="AY58" i="5" s="1"/>
  <c r="AN58" i="5"/>
  <c r="AS58" i="5" s="1"/>
  <c r="AM58" i="5"/>
  <c r="AR58" i="5" s="1"/>
  <c r="AL58" i="5"/>
  <c r="AQ58" i="5" s="1"/>
  <c r="AK58" i="5"/>
  <c r="AP58" i="5" s="1"/>
  <c r="AJ58" i="5"/>
  <c r="AO58" i="5" s="1"/>
  <c r="V58" i="5"/>
  <c r="AA58" i="5" s="1"/>
  <c r="U58" i="5"/>
  <c r="Z58" i="5" s="1"/>
  <c r="T58" i="5"/>
  <c r="Y58" i="5" s="1"/>
  <c r="S58" i="5"/>
  <c r="X58" i="5" s="1"/>
  <c r="R58" i="5"/>
  <c r="W58" i="5" s="1"/>
  <c r="P58" i="5"/>
  <c r="L58" i="5"/>
  <c r="Q58" i="5" s="1"/>
  <c r="K58" i="5"/>
  <c r="J58" i="5"/>
  <c r="O58" i="5" s="1"/>
  <c r="I58" i="5"/>
  <c r="N58" i="5" s="1"/>
  <c r="H58" i="5"/>
  <c r="M58" i="5" s="1"/>
  <c r="AX57" i="5"/>
  <c r="BC57" i="5" s="1"/>
  <c r="AW57" i="5"/>
  <c r="BB57" i="5" s="1"/>
  <c r="AV57" i="5"/>
  <c r="BA57" i="5" s="1"/>
  <c r="AU57" i="5"/>
  <c r="AZ57" i="5" s="1"/>
  <c r="AT57" i="5"/>
  <c r="AY57" i="5" s="1"/>
  <c r="AN57" i="5"/>
  <c r="AS57" i="5" s="1"/>
  <c r="AM57" i="5"/>
  <c r="AR57" i="5" s="1"/>
  <c r="AL57" i="5"/>
  <c r="AQ57" i="5" s="1"/>
  <c r="AK57" i="5"/>
  <c r="AP57" i="5" s="1"/>
  <c r="AJ57" i="5"/>
  <c r="AO57" i="5" s="1"/>
  <c r="V57" i="5"/>
  <c r="AA57" i="5" s="1"/>
  <c r="U57" i="5"/>
  <c r="Z57" i="5" s="1"/>
  <c r="T57" i="5"/>
  <c r="Y57" i="5" s="1"/>
  <c r="S57" i="5"/>
  <c r="X57" i="5" s="1"/>
  <c r="R57" i="5"/>
  <c r="W57" i="5" s="1"/>
  <c r="L57" i="5"/>
  <c r="Q57" i="5" s="1"/>
  <c r="K57" i="5"/>
  <c r="P57" i="5" s="1"/>
  <c r="J57" i="5"/>
  <c r="O57" i="5" s="1"/>
  <c r="I57" i="5"/>
  <c r="N57" i="5" s="1"/>
  <c r="H57" i="5"/>
  <c r="M57" i="5" s="1"/>
  <c r="AX56" i="5"/>
  <c r="BC56" i="5" s="1"/>
  <c r="AW56" i="5"/>
  <c r="BB56" i="5" s="1"/>
  <c r="AV56" i="5"/>
  <c r="BA56" i="5" s="1"/>
  <c r="AU56" i="5"/>
  <c r="AZ56" i="5" s="1"/>
  <c r="AT56" i="5"/>
  <c r="AY56" i="5" s="1"/>
  <c r="AN56" i="5"/>
  <c r="AS56" i="5" s="1"/>
  <c r="AM56" i="5"/>
  <c r="AR56" i="5" s="1"/>
  <c r="AL56" i="5"/>
  <c r="AQ56" i="5" s="1"/>
  <c r="AK56" i="5"/>
  <c r="AP56" i="5" s="1"/>
  <c r="AJ56" i="5"/>
  <c r="AO56" i="5" s="1"/>
  <c r="V56" i="5"/>
  <c r="AA56" i="5" s="1"/>
  <c r="U56" i="5"/>
  <c r="Z56" i="5" s="1"/>
  <c r="T56" i="5"/>
  <c r="Y56" i="5" s="1"/>
  <c r="S56" i="5"/>
  <c r="X56" i="5" s="1"/>
  <c r="R56" i="5"/>
  <c r="W56" i="5" s="1"/>
  <c r="L56" i="5"/>
  <c r="Q56" i="5" s="1"/>
  <c r="K56" i="5"/>
  <c r="P56" i="5" s="1"/>
  <c r="J56" i="5"/>
  <c r="O56" i="5" s="1"/>
  <c r="I56" i="5"/>
  <c r="N56" i="5" s="1"/>
  <c r="H56" i="5"/>
  <c r="M56" i="5" s="1"/>
  <c r="AZ55" i="5"/>
  <c r="AX55" i="5"/>
  <c r="BC55" i="5" s="1"/>
  <c r="AW55" i="5"/>
  <c r="BB55" i="5" s="1"/>
  <c r="AV55" i="5"/>
  <c r="BA55" i="5" s="1"/>
  <c r="AU55" i="5"/>
  <c r="AT55" i="5"/>
  <c r="AY55" i="5" s="1"/>
  <c r="AN55" i="5"/>
  <c r="AS55" i="5" s="1"/>
  <c r="AM55" i="5"/>
  <c r="AR55" i="5" s="1"/>
  <c r="AL55" i="5"/>
  <c r="AQ55" i="5" s="1"/>
  <c r="AK55" i="5"/>
  <c r="AP55" i="5" s="1"/>
  <c r="AJ55" i="5"/>
  <c r="AO55" i="5" s="1"/>
  <c r="V55" i="5"/>
  <c r="AA55" i="5" s="1"/>
  <c r="U55" i="5"/>
  <c r="Z55" i="5" s="1"/>
  <c r="T55" i="5"/>
  <c r="Y55" i="5" s="1"/>
  <c r="S55" i="5"/>
  <c r="X55" i="5" s="1"/>
  <c r="R55" i="5"/>
  <c r="W55" i="5" s="1"/>
  <c r="L55" i="5"/>
  <c r="Q55" i="5" s="1"/>
  <c r="K55" i="5"/>
  <c r="P55" i="5" s="1"/>
  <c r="J55" i="5"/>
  <c r="O55" i="5" s="1"/>
  <c r="I55" i="5"/>
  <c r="N55" i="5" s="1"/>
  <c r="H55" i="5"/>
  <c r="M55" i="5" s="1"/>
  <c r="AX54" i="5"/>
  <c r="BC54" i="5" s="1"/>
  <c r="AW54" i="5"/>
  <c r="BB54" i="5" s="1"/>
  <c r="AV54" i="5"/>
  <c r="BA54" i="5" s="1"/>
  <c r="AU54" i="5"/>
  <c r="AZ54" i="5" s="1"/>
  <c r="AT54" i="5"/>
  <c r="AY54" i="5" s="1"/>
  <c r="AN54" i="5"/>
  <c r="AS54" i="5" s="1"/>
  <c r="AM54" i="5"/>
  <c r="AR54" i="5" s="1"/>
  <c r="AL54" i="5"/>
  <c r="AQ54" i="5" s="1"/>
  <c r="AK54" i="5"/>
  <c r="AP54" i="5" s="1"/>
  <c r="AJ54" i="5"/>
  <c r="AO54" i="5" s="1"/>
  <c r="V54" i="5"/>
  <c r="AA54" i="5" s="1"/>
  <c r="U54" i="5"/>
  <c r="Z54" i="5" s="1"/>
  <c r="T54" i="5"/>
  <c r="Y54" i="5" s="1"/>
  <c r="S54" i="5"/>
  <c r="X54" i="5" s="1"/>
  <c r="R54" i="5"/>
  <c r="W54" i="5" s="1"/>
  <c r="L54" i="5"/>
  <c r="Q54" i="5" s="1"/>
  <c r="K54" i="5"/>
  <c r="P54" i="5" s="1"/>
  <c r="J54" i="5"/>
  <c r="O54" i="5" s="1"/>
  <c r="I54" i="5"/>
  <c r="N54" i="5" s="1"/>
  <c r="H54" i="5"/>
  <c r="M54" i="5" s="1"/>
  <c r="AZ53" i="5"/>
  <c r="AX53" i="5"/>
  <c r="BC53" i="5" s="1"/>
  <c r="AW53" i="5"/>
  <c r="BB53" i="5" s="1"/>
  <c r="AV53" i="5"/>
  <c r="BA53" i="5" s="1"/>
  <c r="AU53" i="5"/>
  <c r="AT53" i="5"/>
  <c r="AY53" i="5" s="1"/>
  <c r="AN53" i="5"/>
  <c r="AS53" i="5" s="1"/>
  <c r="AM53" i="5"/>
  <c r="AR53" i="5" s="1"/>
  <c r="AL53" i="5"/>
  <c r="AQ53" i="5" s="1"/>
  <c r="AK53" i="5"/>
  <c r="AP53" i="5" s="1"/>
  <c r="AJ53" i="5"/>
  <c r="AO53" i="5" s="1"/>
  <c r="V53" i="5"/>
  <c r="AA53" i="5" s="1"/>
  <c r="U53" i="5"/>
  <c r="Z53" i="5" s="1"/>
  <c r="T53" i="5"/>
  <c r="Y53" i="5" s="1"/>
  <c r="S53" i="5"/>
  <c r="X53" i="5" s="1"/>
  <c r="R53" i="5"/>
  <c r="W53" i="5" s="1"/>
  <c r="P53" i="5"/>
  <c r="L53" i="5"/>
  <c r="Q53" i="5" s="1"/>
  <c r="K53" i="5"/>
  <c r="J53" i="5"/>
  <c r="O53" i="5" s="1"/>
  <c r="I53" i="5"/>
  <c r="N53" i="5" s="1"/>
  <c r="H53" i="5"/>
  <c r="M53" i="5" s="1"/>
  <c r="AX52" i="5"/>
  <c r="BC52" i="5" s="1"/>
  <c r="AW52" i="5"/>
  <c r="BB52" i="5" s="1"/>
  <c r="AV52" i="5"/>
  <c r="BA52" i="5" s="1"/>
  <c r="AU52" i="5"/>
  <c r="AZ52" i="5" s="1"/>
  <c r="AT52" i="5"/>
  <c r="AY52" i="5" s="1"/>
  <c r="AN52" i="5"/>
  <c r="AS52" i="5" s="1"/>
  <c r="AM52" i="5"/>
  <c r="AR52" i="5" s="1"/>
  <c r="AL52" i="5"/>
  <c r="AQ52" i="5" s="1"/>
  <c r="AK52" i="5"/>
  <c r="AP52" i="5" s="1"/>
  <c r="AJ52" i="5"/>
  <c r="AO52" i="5" s="1"/>
  <c r="V52" i="5"/>
  <c r="AA52" i="5" s="1"/>
  <c r="U52" i="5"/>
  <c r="Z52" i="5" s="1"/>
  <c r="T52" i="5"/>
  <c r="Y52" i="5" s="1"/>
  <c r="S52" i="5"/>
  <c r="X52" i="5" s="1"/>
  <c r="R52" i="5"/>
  <c r="W52" i="5" s="1"/>
  <c r="L52" i="5"/>
  <c r="Q52" i="5" s="1"/>
  <c r="K52" i="5"/>
  <c r="P52" i="5" s="1"/>
  <c r="J52" i="5"/>
  <c r="O52" i="5" s="1"/>
  <c r="I52" i="5"/>
  <c r="N52" i="5" s="1"/>
  <c r="H52" i="5"/>
  <c r="M52" i="5" s="1"/>
  <c r="AX51" i="5"/>
  <c r="BC51" i="5" s="1"/>
  <c r="AW51" i="5"/>
  <c r="BB51" i="5" s="1"/>
  <c r="AV51" i="5"/>
  <c r="BA51" i="5" s="1"/>
  <c r="AU51" i="5"/>
  <c r="AZ51" i="5" s="1"/>
  <c r="AT51" i="5"/>
  <c r="AY51" i="5" s="1"/>
  <c r="AN51" i="5"/>
  <c r="AS51" i="5" s="1"/>
  <c r="AM51" i="5"/>
  <c r="AR51" i="5" s="1"/>
  <c r="AL51" i="5"/>
  <c r="AQ51" i="5" s="1"/>
  <c r="AK51" i="5"/>
  <c r="AP51" i="5" s="1"/>
  <c r="AJ51" i="5"/>
  <c r="AO51" i="5" s="1"/>
  <c r="V51" i="5"/>
  <c r="AA51" i="5" s="1"/>
  <c r="U51" i="5"/>
  <c r="Z51" i="5" s="1"/>
  <c r="T51" i="5"/>
  <c r="Y51" i="5" s="1"/>
  <c r="S51" i="5"/>
  <c r="X51" i="5" s="1"/>
  <c r="R51" i="5"/>
  <c r="W51" i="5" s="1"/>
  <c r="L51" i="5"/>
  <c r="Q51" i="5" s="1"/>
  <c r="K51" i="5"/>
  <c r="P51" i="5" s="1"/>
  <c r="J51" i="5"/>
  <c r="O51" i="5" s="1"/>
  <c r="I51" i="5"/>
  <c r="N51" i="5" s="1"/>
  <c r="H51" i="5"/>
  <c r="M51" i="5" s="1"/>
  <c r="AX50" i="5"/>
  <c r="BC50" i="5" s="1"/>
  <c r="AW50" i="5"/>
  <c r="BB50" i="5" s="1"/>
  <c r="AV50" i="5"/>
  <c r="BA50" i="5" s="1"/>
  <c r="AU50" i="5"/>
  <c r="AZ50" i="5" s="1"/>
  <c r="AT50" i="5"/>
  <c r="AY50" i="5" s="1"/>
  <c r="AN50" i="5"/>
  <c r="AS50" i="5" s="1"/>
  <c r="AM50" i="5"/>
  <c r="AR50" i="5" s="1"/>
  <c r="AL50" i="5"/>
  <c r="AQ50" i="5" s="1"/>
  <c r="AK50" i="5"/>
  <c r="AP50" i="5" s="1"/>
  <c r="AJ50" i="5"/>
  <c r="AO50" i="5" s="1"/>
  <c r="V50" i="5"/>
  <c r="AA50" i="5" s="1"/>
  <c r="U50" i="5"/>
  <c r="Z50" i="5" s="1"/>
  <c r="T50" i="5"/>
  <c r="Y50" i="5" s="1"/>
  <c r="S50" i="5"/>
  <c r="X50" i="5" s="1"/>
  <c r="R50" i="5"/>
  <c r="W50" i="5" s="1"/>
  <c r="L50" i="5"/>
  <c r="Q50" i="5" s="1"/>
  <c r="K50" i="5"/>
  <c r="P50" i="5" s="1"/>
  <c r="J50" i="5"/>
  <c r="O50" i="5" s="1"/>
  <c r="I50" i="5"/>
  <c r="N50" i="5" s="1"/>
  <c r="H50" i="5"/>
  <c r="M50" i="5" s="1"/>
  <c r="AX35" i="5"/>
  <c r="BC35" i="5" s="1"/>
  <c r="AW35" i="5"/>
  <c r="BB35" i="5" s="1"/>
  <c r="AV35" i="5"/>
  <c r="BA35" i="5" s="1"/>
  <c r="AU35" i="5"/>
  <c r="AZ35" i="5" s="1"/>
  <c r="AT35" i="5"/>
  <c r="AY35" i="5" s="1"/>
  <c r="AN35" i="5"/>
  <c r="AS35" i="5" s="1"/>
  <c r="AM35" i="5"/>
  <c r="AR35" i="5" s="1"/>
  <c r="AL35" i="5"/>
  <c r="AQ35" i="5" s="1"/>
  <c r="AK35" i="5"/>
  <c r="AP35" i="5" s="1"/>
  <c r="AJ35" i="5"/>
  <c r="AO35" i="5" s="1"/>
  <c r="V35" i="5"/>
  <c r="AA35" i="5" s="1"/>
  <c r="U35" i="5"/>
  <c r="Z35" i="5" s="1"/>
  <c r="T35" i="5"/>
  <c r="Y35" i="5" s="1"/>
  <c r="S35" i="5"/>
  <c r="X35" i="5" s="1"/>
  <c r="R35" i="5"/>
  <c r="W35" i="5" s="1"/>
  <c r="L35" i="5"/>
  <c r="Q35" i="5" s="1"/>
  <c r="K35" i="5"/>
  <c r="P35" i="5" s="1"/>
  <c r="J35" i="5"/>
  <c r="O35" i="5" s="1"/>
  <c r="I35" i="5"/>
  <c r="N35" i="5" s="1"/>
  <c r="H35" i="5"/>
  <c r="M35" i="5" s="1"/>
  <c r="AX34" i="5"/>
  <c r="BC34" i="5" s="1"/>
  <c r="AW34" i="5"/>
  <c r="BB34" i="5" s="1"/>
  <c r="AV34" i="5"/>
  <c r="BA34" i="5" s="1"/>
  <c r="AU34" i="5"/>
  <c r="AZ34" i="5" s="1"/>
  <c r="AT34" i="5"/>
  <c r="AY34" i="5" s="1"/>
  <c r="AN34" i="5"/>
  <c r="AS34" i="5" s="1"/>
  <c r="AM34" i="5"/>
  <c r="AR34" i="5" s="1"/>
  <c r="AL34" i="5"/>
  <c r="AQ34" i="5" s="1"/>
  <c r="AK34" i="5"/>
  <c r="AP34" i="5" s="1"/>
  <c r="AJ34" i="5"/>
  <c r="AO34" i="5" s="1"/>
  <c r="V34" i="5"/>
  <c r="AA34" i="5" s="1"/>
  <c r="U34" i="5"/>
  <c r="Z34" i="5" s="1"/>
  <c r="T34" i="5"/>
  <c r="Y34" i="5" s="1"/>
  <c r="S34" i="5"/>
  <c r="X34" i="5" s="1"/>
  <c r="R34" i="5"/>
  <c r="W34" i="5" s="1"/>
  <c r="L34" i="5"/>
  <c r="Q34" i="5" s="1"/>
  <c r="K34" i="5"/>
  <c r="P34" i="5" s="1"/>
  <c r="J34" i="5"/>
  <c r="O34" i="5" s="1"/>
  <c r="I34" i="5"/>
  <c r="N34" i="5" s="1"/>
  <c r="H34" i="5"/>
  <c r="M34" i="5" s="1"/>
  <c r="AX33" i="5"/>
  <c r="BC33" i="5" s="1"/>
  <c r="AW33" i="5"/>
  <c r="BB33" i="5" s="1"/>
  <c r="AV33" i="5"/>
  <c r="BA33" i="5" s="1"/>
  <c r="AU33" i="5"/>
  <c r="AZ33" i="5" s="1"/>
  <c r="AT33" i="5"/>
  <c r="AY33" i="5" s="1"/>
  <c r="AN33" i="5"/>
  <c r="AS33" i="5" s="1"/>
  <c r="AM33" i="5"/>
  <c r="AR33" i="5" s="1"/>
  <c r="AL33" i="5"/>
  <c r="AQ33" i="5" s="1"/>
  <c r="AK33" i="5"/>
  <c r="AP33" i="5" s="1"/>
  <c r="AJ33" i="5"/>
  <c r="AO33" i="5" s="1"/>
  <c r="V33" i="5"/>
  <c r="AA33" i="5" s="1"/>
  <c r="U33" i="5"/>
  <c r="Z33" i="5" s="1"/>
  <c r="T33" i="5"/>
  <c r="Y33" i="5" s="1"/>
  <c r="S33" i="5"/>
  <c r="X33" i="5" s="1"/>
  <c r="R33" i="5"/>
  <c r="W33" i="5" s="1"/>
  <c r="L33" i="5"/>
  <c r="Q33" i="5" s="1"/>
  <c r="K33" i="5"/>
  <c r="P33" i="5" s="1"/>
  <c r="J33" i="5"/>
  <c r="O33" i="5" s="1"/>
  <c r="I33" i="5"/>
  <c r="N33" i="5" s="1"/>
  <c r="H33" i="5"/>
  <c r="M33" i="5" s="1"/>
  <c r="AX32" i="5"/>
  <c r="BC32" i="5" s="1"/>
  <c r="AW32" i="5"/>
  <c r="BB32" i="5" s="1"/>
  <c r="AV32" i="5"/>
  <c r="BA32" i="5" s="1"/>
  <c r="AU32" i="5"/>
  <c r="AZ32" i="5" s="1"/>
  <c r="AT32" i="5"/>
  <c r="AY32" i="5" s="1"/>
  <c r="AN32" i="5"/>
  <c r="AS32" i="5" s="1"/>
  <c r="AM32" i="5"/>
  <c r="AR32" i="5" s="1"/>
  <c r="AL32" i="5"/>
  <c r="AQ32" i="5" s="1"/>
  <c r="AK32" i="5"/>
  <c r="AP32" i="5" s="1"/>
  <c r="AJ32" i="5"/>
  <c r="AO32" i="5" s="1"/>
  <c r="V32" i="5"/>
  <c r="AA32" i="5" s="1"/>
  <c r="U32" i="5"/>
  <c r="Z32" i="5" s="1"/>
  <c r="T32" i="5"/>
  <c r="Y32" i="5" s="1"/>
  <c r="S32" i="5"/>
  <c r="X32" i="5" s="1"/>
  <c r="R32" i="5"/>
  <c r="W32" i="5" s="1"/>
  <c r="L32" i="5"/>
  <c r="Q32" i="5" s="1"/>
  <c r="K32" i="5"/>
  <c r="P32" i="5" s="1"/>
  <c r="J32" i="5"/>
  <c r="O32" i="5" s="1"/>
  <c r="I32" i="5"/>
  <c r="N32" i="5" s="1"/>
  <c r="H32" i="5"/>
  <c r="M32" i="5" s="1"/>
  <c r="AX31" i="5"/>
  <c r="BC31" i="5" s="1"/>
  <c r="AW31" i="5"/>
  <c r="BB31" i="5" s="1"/>
  <c r="AV31" i="5"/>
  <c r="BA31" i="5" s="1"/>
  <c r="AU31" i="5"/>
  <c r="AZ31" i="5" s="1"/>
  <c r="AT31" i="5"/>
  <c r="AY31" i="5" s="1"/>
  <c r="AN31" i="5"/>
  <c r="AS31" i="5" s="1"/>
  <c r="AM31" i="5"/>
  <c r="AR31" i="5" s="1"/>
  <c r="AL31" i="5"/>
  <c r="AQ31" i="5" s="1"/>
  <c r="AK31" i="5"/>
  <c r="AP31" i="5" s="1"/>
  <c r="AJ31" i="5"/>
  <c r="AO31" i="5" s="1"/>
  <c r="V31" i="5"/>
  <c r="AA31" i="5" s="1"/>
  <c r="U31" i="5"/>
  <c r="Z31" i="5" s="1"/>
  <c r="T31" i="5"/>
  <c r="Y31" i="5" s="1"/>
  <c r="S31" i="5"/>
  <c r="X31" i="5" s="1"/>
  <c r="R31" i="5"/>
  <c r="W31" i="5" s="1"/>
  <c r="L31" i="5"/>
  <c r="Q31" i="5" s="1"/>
  <c r="K31" i="5"/>
  <c r="P31" i="5" s="1"/>
  <c r="J31" i="5"/>
  <c r="O31" i="5" s="1"/>
  <c r="I31" i="5"/>
  <c r="N31" i="5" s="1"/>
  <c r="H31" i="5"/>
  <c r="M31" i="5" s="1"/>
  <c r="AX30" i="5"/>
  <c r="BC30" i="5" s="1"/>
  <c r="AW30" i="5"/>
  <c r="BB30" i="5" s="1"/>
  <c r="AV30" i="5"/>
  <c r="BA30" i="5" s="1"/>
  <c r="AU30" i="5"/>
  <c r="AZ30" i="5" s="1"/>
  <c r="AT30" i="5"/>
  <c r="AY30" i="5" s="1"/>
  <c r="AQ30" i="5"/>
  <c r="AN30" i="5"/>
  <c r="AS30" i="5" s="1"/>
  <c r="AM30" i="5"/>
  <c r="AR30" i="5" s="1"/>
  <c r="AL30" i="5"/>
  <c r="AK30" i="5"/>
  <c r="AP30" i="5" s="1"/>
  <c r="AJ30" i="5"/>
  <c r="AO30" i="5" s="1"/>
  <c r="V30" i="5"/>
  <c r="AA30" i="5" s="1"/>
  <c r="U30" i="5"/>
  <c r="Z30" i="5" s="1"/>
  <c r="T30" i="5"/>
  <c r="Y30" i="5" s="1"/>
  <c r="S30" i="5"/>
  <c r="X30" i="5" s="1"/>
  <c r="R30" i="5"/>
  <c r="W30" i="5" s="1"/>
  <c r="L30" i="5"/>
  <c r="Q30" i="5" s="1"/>
  <c r="K30" i="5"/>
  <c r="P30" i="5" s="1"/>
  <c r="J30" i="5"/>
  <c r="O30" i="5" s="1"/>
  <c r="I30" i="5"/>
  <c r="N30" i="5" s="1"/>
  <c r="H30" i="5"/>
  <c r="M30" i="5" s="1"/>
  <c r="AZ29" i="5"/>
  <c r="AX29" i="5"/>
  <c r="BC29" i="5" s="1"/>
  <c r="AW29" i="5"/>
  <c r="BB29" i="5" s="1"/>
  <c r="AV29" i="5"/>
  <c r="BA29" i="5" s="1"/>
  <c r="AU29" i="5"/>
  <c r="AT29" i="5"/>
  <c r="AY29" i="5" s="1"/>
  <c r="AN29" i="5"/>
  <c r="AS29" i="5" s="1"/>
  <c r="AM29" i="5"/>
  <c r="AR29" i="5" s="1"/>
  <c r="AL29" i="5"/>
  <c r="AQ29" i="5" s="1"/>
  <c r="AK29" i="5"/>
  <c r="AP29" i="5" s="1"/>
  <c r="AJ29" i="5"/>
  <c r="AO29" i="5" s="1"/>
  <c r="V29" i="5"/>
  <c r="AA29" i="5" s="1"/>
  <c r="U29" i="5"/>
  <c r="Z29" i="5" s="1"/>
  <c r="T29" i="5"/>
  <c r="Y29" i="5" s="1"/>
  <c r="S29" i="5"/>
  <c r="X29" i="5" s="1"/>
  <c r="R29" i="5"/>
  <c r="W29" i="5" s="1"/>
  <c r="L29" i="5"/>
  <c r="Q29" i="5" s="1"/>
  <c r="K29" i="5"/>
  <c r="P29" i="5" s="1"/>
  <c r="J29" i="5"/>
  <c r="O29" i="5" s="1"/>
  <c r="I29" i="5"/>
  <c r="N29" i="5" s="1"/>
  <c r="H29" i="5"/>
  <c r="M29" i="5" s="1"/>
  <c r="AZ28" i="5"/>
  <c r="AX28" i="5"/>
  <c r="BC28" i="5" s="1"/>
  <c r="AW28" i="5"/>
  <c r="BB28" i="5" s="1"/>
  <c r="AV28" i="5"/>
  <c r="BA28" i="5" s="1"/>
  <c r="AU28" i="5"/>
  <c r="AT28" i="5"/>
  <c r="AY28" i="5" s="1"/>
  <c r="AN28" i="5"/>
  <c r="AS28" i="5" s="1"/>
  <c r="AM28" i="5"/>
  <c r="AR28" i="5" s="1"/>
  <c r="AL28" i="5"/>
  <c r="AQ28" i="5" s="1"/>
  <c r="AK28" i="5"/>
  <c r="AP28" i="5" s="1"/>
  <c r="AJ28" i="5"/>
  <c r="AO28" i="5" s="1"/>
  <c r="V28" i="5"/>
  <c r="AA28" i="5" s="1"/>
  <c r="U28" i="5"/>
  <c r="Z28" i="5" s="1"/>
  <c r="T28" i="5"/>
  <c r="Y28" i="5" s="1"/>
  <c r="S28" i="5"/>
  <c r="X28" i="5" s="1"/>
  <c r="R28" i="5"/>
  <c r="W28" i="5" s="1"/>
  <c r="L28" i="5"/>
  <c r="Q28" i="5" s="1"/>
  <c r="K28" i="5"/>
  <c r="P28" i="5" s="1"/>
  <c r="J28" i="5"/>
  <c r="O28" i="5" s="1"/>
  <c r="I28" i="5"/>
  <c r="N28" i="5" s="1"/>
  <c r="H28" i="5"/>
  <c r="M28" i="5" s="1"/>
  <c r="AX27" i="5"/>
  <c r="BC27" i="5" s="1"/>
  <c r="AW27" i="5"/>
  <c r="BB27" i="5" s="1"/>
  <c r="AV27" i="5"/>
  <c r="BA27" i="5" s="1"/>
  <c r="AU27" i="5"/>
  <c r="AZ27" i="5" s="1"/>
  <c r="AT27" i="5"/>
  <c r="AY27" i="5" s="1"/>
  <c r="AN27" i="5"/>
  <c r="AS27" i="5" s="1"/>
  <c r="AM27" i="5"/>
  <c r="AR27" i="5" s="1"/>
  <c r="AL27" i="5"/>
  <c r="AQ27" i="5" s="1"/>
  <c r="AK27" i="5"/>
  <c r="AP27" i="5" s="1"/>
  <c r="AJ27" i="5"/>
  <c r="AO27" i="5" s="1"/>
  <c r="V27" i="5"/>
  <c r="AA27" i="5" s="1"/>
  <c r="U27" i="5"/>
  <c r="Z27" i="5" s="1"/>
  <c r="T27" i="5"/>
  <c r="Y27" i="5" s="1"/>
  <c r="S27" i="5"/>
  <c r="X27" i="5" s="1"/>
  <c r="R27" i="5"/>
  <c r="W27" i="5" s="1"/>
  <c r="L27" i="5"/>
  <c r="Q27" i="5" s="1"/>
  <c r="K27" i="5"/>
  <c r="P27" i="5" s="1"/>
  <c r="J27" i="5"/>
  <c r="O27" i="5" s="1"/>
  <c r="I27" i="5"/>
  <c r="N27" i="5" s="1"/>
  <c r="H27" i="5"/>
  <c r="M27" i="5" s="1"/>
  <c r="AX14" i="5"/>
  <c r="BC14" i="5" s="1"/>
  <c r="AW14" i="5"/>
  <c r="BB14" i="5" s="1"/>
  <c r="AV14" i="5"/>
  <c r="BA14" i="5" s="1"/>
  <c r="AU14" i="5"/>
  <c r="AZ14" i="5" s="1"/>
  <c r="AT14" i="5"/>
  <c r="AY14" i="5" s="1"/>
  <c r="AN14" i="5"/>
  <c r="AS14" i="5" s="1"/>
  <c r="AM14" i="5"/>
  <c r="AR14" i="5" s="1"/>
  <c r="AL14" i="5"/>
  <c r="AQ14" i="5" s="1"/>
  <c r="AK14" i="5"/>
  <c r="AP14" i="5" s="1"/>
  <c r="AJ14" i="5"/>
  <c r="AO14" i="5" s="1"/>
  <c r="V14" i="5"/>
  <c r="AA14" i="5" s="1"/>
  <c r="U14" i="5"/>
  <c r="Z14" i="5" s="1"/>
  <c r="T14" i="5"/>
  <c r="Y14" i="5" s="1"/>
  <c r="S14" i="5"/>
  <c r="X14" i="5" s="1"/>
  <c r="R14" i="5"/>
  <c r="W14" i="5" s="1"/>
  <c r="L14" i="5"/>
  <c r="Q14" i="5" s="1"/>
  <c r="K14" i="5"/>
  <c r="P14" i="5" s="1"/>
  <c r="J14" i="5"/>
  <c r="O14" i="5" s="1"/>
  <c r="I14" i="5"/>
  <c r="N14" i="5" s="1"/>
  <c r="H14" i="5"/>
  <c r="M14" i="5" s="1"/>
  <c r="AX13" i="5"/>
  <c r="BC13" i="5" s="1"/>
  <c r="AW13" i="5"/>
  <c r="BB13" i="5" s="1"/>
  <c r="AV13" i="5"/>
  <c r="BA13" i="5" s="1"/>
  <c r="AU13" i="5"/>
  <c r="AZ13" i="5" s="1"/>
  <c r="AT13" i="5"/>
  <c r="AY13" i="5" s="1"/>
  <c r="AP13" i="5"/>
  <c r="AN13" i="5"/>
  <c r="AS13" i="5" s="1"/>
  <c r="AM13" i="5"/>
  <c r="AR13" i="5" s="1"/>
  <c r="AL13" i="5"/>
  <c r="AQ13" i="5" s="1"/>
  <c r="AK13" i="5"/>
  <c r="AJ13" i="5"/>
  <c r="AO13" i="5" s="1"/>
  <c r="V13" i="5"/>
  <c r="AA13" i="5" s="1"/>
  <c r="U13" i="5"/>
  <c r="Z13" i="5" s="1"/>
  <c r="T13" i="5"/>
  <c r="Y13" i="5" s="1"/>
  <c r="S13" i="5"/>
  <c r="X13" i="5" s="1"/>
  <c r="R13" i="5"/>
  <c r="W13" i="5" s="1"/>
  <c r="L13" i="5"/>
  <c r="Q13" i="5" s="1"/>
  <c r="K13" i="5"/>
  <c r="P13" i="5" s="1"/>
  <c r="J13" i="5"/>
  <c r="O13" i="5" s="1"/>
  <c r="I13" i="5"/>
  <c r="N13" i="5" s="1"/>
  <c r="H13" i="5"/>
  <c r="M13" i="5" s="1"/>
  <c r="AX12" i="5"/>
  <c r="BC12" i="5" s="1"/>
  <c r="AW12" i="5"/>
  <c r="BB12" i="5" s="1"/>
  <c r="AV12" i="5"/>
  <c r="BA12" i="5" s="1"/>
  <c r="AU12" i="5"/>
  <c r="AZ12" i="5" s="1"/>
  <c r="AT12" i="5"/>
  <c r="AY12" i="5" s="1"/>
  <c r="AN12" i="5"/>
  <c r="AS12" i="5" s="1"/>
  <c r="AM12" i="5"/>
  <c r="AR12" i="5" s="1"/>
  <c r="AL12" i="5"/>
  <c r="AQ12" i="5" s="1"/>
  <c r="AK12" i="5"/>
  <c r="AP12" i="5" s="1"/>
  <c r="AJ12" i="5"/>
  <c r="AO12" i="5" s="1"/>
  <c r="V12" i="5"/>
  <c r="AA12" i="5" s="1"/>
  <c r="U12" i="5"/>
  <c r="Z12" i="5" s="1"/>
  <c r="T12" i="5"/>
  <c r="Y12" i="5" s="1"/>
  <c r="S12" i="5"/>
  <c r="X12" i="5" s="1"/>
  <c r="R12" i="5"/>
  <c r="W12" i="5" s="1"/>
  <c r="L12" i="5"/>
  <c r="Q12" i="5" s="1"/>
  <c r="K12" i="5"/>
  <c r="P12" i="5" s="1"/>
  <c r="J12" i="5"/>
  <c r="O12" i="5" s="1"/>
  <c r="I12" i="5"/>
  <c r="N12" i="5" s="1"/>
  <c r="H12" i="5"/>
  <c r="M12" i="5" s="1"/>
  <c r="AX11" i="5"/>
  <c r="BC11" i="5" s="1"/>
  <c r="AW11" i="5"/>
  <c r="BB11" i="5" s="1"/>
  <c r="AV11" i="5"/>
  <c r="BA11" i="5" s="1"/>
  <c r="AU11" i="5"/>
  <c r="AZ11" i="5" s="1"/>
  <c r="AT11" i="5"/>
  <c r="AY11" i="5" s="1"/>
  <c r="AN11" i="5"/>
  <c r="AS11" i="5" s="1"/>
  <c r="AM11" i="5"/>
  <c r="AR11" i="5" s="1"/>
  <c r="AL11" i="5"/>
  <c r="AQ11" i="5" s="1"/>
  <c r="AK11" i="5"/>
  <c r="AP11" i="5" s="1"/>
  <c r="AJ11" i="5"/>
  <c r="AO11" i="5" s="1"/>
  <c r="V11" i="5"/>
  <c r="AA11" i="5" s="1"/>
  <c r="U11" i="5"/>
  <c r="Z11" i="5" s="1"/>
  <c r="T11" i="5"/>
  <c r="Y11" i="5" s="1"/>
  <c r="S11" i="5"/>
  <c r="X11" i="5" s="1"/>
  <c r="R11" i="5"/>
  <c r="W11" i="5" s="1"/>
  <c r="L11" i="5"/>
  <c r="Q11" i="5" s="1"/>
  <c r="K11" i="5"/>
  <c r="P11" i="5" s="1"/>
  <c r="J11" i="5"/>
  <c r="O11" i="5" s="1"/>
  <c r="I11" i="5"/>
  <c r="N11" i="5" s="1"/>
  <c r="H11" i="5"/>
  <c r="M11" i="5" s="1"/>
  <c r="AX10" i="5"/>
  <c r="BC10" i="5" s="1"/>
  <c r="AW10" i="5"/>
  <c r="BB10" i="5" s="1"/>
  <c r="AV10" i="5"/>
  <c r="BA10" i="5" s="1"/>
  <c r="AU10" i="5"/>
  <c r="AZ10" i="5" s="1"/>
  <c r="AT10" i="5"/>
  <c r="AY10" i="5" s="1"/>
  <c r="AQ10" i="5"/>
  <c r="AP10" i="5"/>
  <c r="AN10" i="5"/>
  <c r="AS10" i="5" s="1"/>
  <c r="AM10" i="5"/>
  <c r="AR10" i="5" s="1"/>
  <c r="AL10" i="5"/>
  <c r="AK10" i="5"/>
  <c r="AJ10" i="5"/>
  <c r="AO10" i="5" s="1"/>
  <c r="Y10" i="5"/>
  <c r="V10" i="5"/>
  <c r="AA10" i="5" s="1"/>
  <c r="U10" i="5"/>
  <c r="Z10" i="5" s="1"/>
  <c r="T10" i="5"/>
  <c r="S10" i="5"/>
  <c r="X10" i="5" s="1"/>
  <c r="R10" i="5"/>
  <c r="W10" i="5" s="1"/>
  <c r="L10" i="5"/>
  <c r="Q10" i="5" s="1"/>
  <c r="K10" i="5"/>
  <c r="P10" i="5" s="1"/>
  <c r="J10" i="5"/>
  <c r="O10" i="5" s="1"/>
  <c r="I10" i="5"/>
  <c r="N10" i="5" s="1"/>
  <c r="H10" i="5"/>
  <c r="M10" i="5" s="1"/>
  <c r="AX9" i="5"/>
  <c r="BC9" i="5" s="1"/>
  <c r="AW9" i="5"/>
  <c r="BB9" i="5" s="1"/>
  <c r="AV9" i="5"/>
  <c r="BA9" i="5" s="1"/>
  <c r="AU9" i="5"/>
  <c r="AZ9" i="5" s="1"/>
  <c r="AT9" i="5"/>
  <c r="AY9" i="5" s="1"/>
  <c r="AN9" i="5"/>
  <c r="AS9" i="5" s="1"/>
  <c r="AM9" i="5"/>
  <c r="AR9" i="5" s="1"/>
  <c r="AL9" i="5"/>
  <c r="AQ9" i="5" s="1"/>
  <c r="AK9" i="5"/>
  <c r="AP9" i="5" s="1"/>
  <c r="AJ9" i="5"/>
  <c r="AO9" i="5" s="1"/>
  <c r="V9" i="5"/>
  <c r="AA9" i="5" s="1"/>
  <c r="U9" i="5"/>
  <c r="Z9" i="5" s="1"/>
  <c r="T9" i="5"/>
  <c r="Y9" i="5" s="1"/>
  <c r="S9" i="5"/>
  <c r="X9" i="5" s="1"/>
  <c r="R9" i="5"/>
  <c r="W9" i="5" s="1"/>
  <c r="L9" i="5"/>
  <c r="Q9" i="5" s="1"/>
  <c r="K9" i="5"/>
  <c r="P9" i="5" s="1"/>
  <c r="J9" i="5"/>
  <c r="O9" i="5" s="1"/>
  <c r="I9" i="5"/>
  <c r="N9" i="5" s="1"/>
  <c r="H9" i="5"/>
  <c r="M9" i="5" s="1"/>
  <c r="BA8" i="5"/>
  <c r="AZ8" i="5"/>
  <c r="AX8" i="5"/>
  <c r="BC8" i="5" s="1"/>
  <c r="AW8" i="5"/>
  <c r="BB8" i="5" s="1"/>
  <c r="AV8" i="5"/>
  <c r="AU8" i="5"/>
  <c r="AT8" i="5"/>
  <c r="AY8" i="5" s="1"/>
  <c r="AR8" i="5"/>
  <c r="AQ8" i="5"/>
  <c r="AO8" i="5"/>
  <c r="AN8" i="5"/>
  <c r="AS8" i="5" s="1"/>
  <c r="AM8" i="5"/>
  <c r="AL8" i="5"/>
  <c r="AK8" i="5"/>
  <c r="AP8" i="5" s="1"/>
  <c r="AJ8" i="5"/>
  <c r="Y8" i="5"/>
  <c r="V8" i="5"/>
  <c r="AA8" i="5" s="1"/>
  <c r="U8" i="5"/>
  <c r="Z8" i="5" s="1"/>
  <c r="T8" i="5"/>
  <c r="S8" i="5"/>
  <c r="X8" i="5" s="1"/>
  <c r="R8" i="5"/>
  <c r="W8" i="5" s="1"/>
  <c r="L8" i="5"/>
  <c r="Q8" i="5" s="1"/>
  <c r="K8" i="5"/>
  <c r="P8" i="5" s="1"/>
  <c r="J8" i="5"/>
  <c r="O8" i="5" s="1"/>
  <c r="I8" i="5"/>
  <c r="N8" i="5" s="1"/>
  <c r="H8" i="5"/>
  <c r="M8" i="5" s="1"/>
  <c r="AX7" i="5"/>
  <c r="BC7" i="5" s="1"/>
  <c r="AW7" i="5"/>
  <c r="BB7" i="5" s="1"/>
  <c r="AV7" i="5"/>
  <c r="BA7" i="5" s="1"/>
  <c r="AU7" i="5"/>
  <c r="AZ7" i="5" s="1"/>
  <c r="AT7" i="5"/>
  <c r="AY7" i="5" s="1"/>
  <c r="AP7" i="5"/>
  <c r="AN7" i="5"/>
  <c r="AS7" i="5" s="1"/>
  <c r="AM7" i="5"/>
  <c r="AR7" i="5" s="1"/>
  <c r="AL7" i="5"/>
  <c r="AQ7" i="5" s="1"/>
  <c r="AK7" i="5"/>
  <c r="AJ7" i="5"/>
  <c r="AO7" i="5" s="1"/>
  <c r="V7" i="5"/>
  <c r="AA7" i="5" s="1"/>
  <c r="U7" i="5"/>
  <c r="Z7" i="5" s="1"/>
  <c r="T7" i="5"/>
  <c r="Y7" i="5" s="1"/>
  <c r="S7" i="5"/>
  <c r="X7" i="5" s="1"/>
  <c r="R7" i="5"/>
  <c r="W7" i="5" s="1"/>
  <c r="L7" i="5"/>
  <c r="Q7" i="5" s="1"/>
  <c r="K7" i="5"/>
  <c r="P7" i="5" s="1"/>
  <c r="J7" i="5"/>
  <c r="O7" i="5" s="1"/>
  <c r="I7" i="5"/>
  <c r="N7" i="5" s="1"/>
  <c r="H7" i="5"/>
  <c r="M7" i="5" s="1"/>
  <c r="AX6" i="5"/>
  <c r="BC6" i="5" s="1"/>
  <c r="AW6" i="5"/>
  <c r="BB6" i="5" s="1"/>
  <c r="AV6" i="5"/>
  <c r="BA6" i="5" s="1"/>
  <c r="AU6" i="5"/>
  <c r="AZ6" i="5" s="1"/>
  <c r="AT6" i="5"/>
  <c r="AY6" i="5" s="1"/>
  <c r="AN6" i="5"/>
  <c r="AS6" i="5" s="1"/>
  <c r="AM6" i="5"/>
  <c r="AR6" i="5" s="1"/>
  <c r="AL6" i="5"/>
  <c r="AQ6" i="5" s="1"/>
  <c r="AK6" i="5"/>
  <c r="AP6" i="5" s="1"/>
  <c r="AJ6" i="5"/>
  <c r="AO6" i="5" s="1"/>
  <c r="V6" i="5"/>
  <c r="AA6" i="5" s="1"/>
  <c r="U6" i="5"/>
  <c r="Z6" i="5" s="1"/>
  <c r="T6" i="5"/>
  <c r="Y6" i="5" s="1"/>
  <c r="S6" i="5"/>
  <c r="X6" i="5" s="1"/>
  <c r="R6" i="5"/>
  <c r="W6" i="5" s="1"/>
  <c r="L6" i="5"/>
  <c r="Q6" i="5" s="1"/>
  <c r="K6" i="5"/>
  <c r="P6" i="5" s="1"/>
  <c r="J6" i="5"/>
  <c r="O6" i="5" s="1"/>
  <c r="I6" i="5"/>
  <c r="N6" i="5" s="1"/>
  <c r="H6" i="5"/>
  <c r="M6" i="5" s="1"/>
  <c r="AX5" i="5"/>
  <c r="BC5" i="5" s="1"/>
  <c r="AW5" i="5"/>
  <c r="BB5" i="5" s="1"/>
  <c r="AV5" i="5"/>
  <c r="BA5" i="5" s="1"/>
  <c r="AU5" i="5"/>
  <c r="AZ5" i="5" s="1"/>
  <c r="AT5" i="5"/>
  <c r="AY5" i="5" s="1"/>
  <c r="AN5" i="5"/>
  <c r="AS5" i="5" s="1"/>
  <c r="AM5" i="5"/>
  <c r="AR5" i="5" s="1"/>
  <c r="AL5" i="5"/>
  <c r="AQ5" i="5" s="1"/>
  <c r="AK5" i="5"/>
  <c r="AP5" i="5" s="1"/>
  <c r="AJ5" i="5"/>
  <c r="AO5" i="5" s="1"/>
  <c r="V5" i="5"/>
  <c r="AA5" i="5" s="1"/>
  <c r="U5" i="5"/>
  <c r="Z5" i="5" s="1"/>
  <c r="T5" i="5"/>
  <c r="Y5" i="5" s="1"/>
  <c r="S5" i="5"/>
  <c r="X5" i="5" s="1"/>
  <c r="R5" i="5"/>
  <c r="W5" i="5" s="1"/>
  <c r="L5" i="5"/>
  <c r="Q5" i="5" s="1"/>
  <c r="K5" i="5"/>
  <c r="P5" i="5" s="1"/>
  <c r="J5" i="5"/>
  <c r="O5" i="5" s="1"/>
  <c r="I5" i="5"/>
  <c r="N5" i="5" s="1"/>
  <c r="H5" i="5"/>
  <c r="M5" i="5" s="1"/>
  <c r="AX58" i="4"/>
  <c r="BC58" i="4" s="1"/>
  <c r="AW58" i="4"/>
  <c r="BB58" i="4" s="1"/>
  <c r="AV58" i="4"/>
  <c r="BA58" i="4" s="1"/>
  <c r="AU58" i="4"/>
  <c r="AZ58" i="4" s="1"/>
  <c r="AT58" i="4"/>
  <c r="AY58" i="4" s="1"/>
  <c r="AN58" i="4"/>
  <c r="AS58" i="4" s="1"/>
  <c r="AM58" i="4"/>
  <c r="AR58" i="4" s="1"/>
  <c r="AL58" i="4"/>
  <c r="AQ58" i="4" s="1"/>
  <c r="AK58" i="4"/>
  <c r="AP58" i="4" s="1"/>
  <c r="AJ58" i="4"/>
  <c r="AO58" i="4" s="1"/>
  <c r="V58" i="4"/>
  <c r="AA58" i="4" s="1"/>
  <c r="U58" i="4"/>
  <c r="Z58" i="4" s="1"/>
  <c r="T58" i="4"/>
  <c r="Y58" i="4" s="1"/>
  <c r="S58" i="4"/>
  <c r="X58" i="4" s="1"/>
  <c r="R58" i="4"/>
  <c r="W58" i="4" s="1"/>
  <c r="L58" i="4"/>
  <c r="Q58" i="4" s="1"/>
  <c r="K58" i="4"/>
  <c r="P58" i="4" s="1"/>
  <c r="J58" i="4"/>
  <c r="O58" i="4" s="1"/>
  <c r="I58" i="4"/>
  <c r="N58" i="4" s="1"/>
  <c r="H58" i="4"/>
  <c r="M58" i="4" s="1"/>
  <c r="AX57" i="4"/>
  <c r="BC57" i="4" s="1"/>
  <c r="AW57" i="4"/>
  <c r="BB57" i="4" s="1"/>
  <c r="AV57" i="4"/>
  <c r="BA57" i="4" s="1"/>
  <c r="AU57" i="4"/>
  <c r="AZ57" i="4" s="1"/>
  <c r="AT57" i="4"/>
  <c r="AY57" i="4" s="1"/>
  <c r="AN57" i="4"/>
  <c r="AS57" i="4" s="1"/>
  <c r="AM57" i="4"/>
  <c r="AR57" i="4" s="1"/>
  <c r="AL57" i="4"/>
  <c r="AQ57" i="4" s="1"/>
  <c r="AK57" i="4"/>
  <c r="AP57" i="4" s="1"/>
  <c r="AJ57" i="4"/>
  <c r="AO57" i="4" s="1"/>
  <c r="V57" i="4"/>
  <c r="AA57" i="4" s="1"/>
  <c r="U57" i="4"/>
  <c r="Z57" i="4" s="1"/>
  <c r="T57" i="4"/>
  <c r="Y57" i="4" s="1"/>
  <c r="S57" i="4"/>
  <c r="X57" i="4" s="1"/>
  <c r="R57" i="4"/>
  <c r="W57" i="4" s="1"/>
  <c r="L57" i="4"/>
  <c r="Q57" i="4" s="1"/>
  <c r="K57" i="4"/>
  <c r="P57" i="4" s="1"/>
  <c r="J57" i="4"/>
  <c r="O57" i="4" s="1"/>
  <c r="I57" i="4"/>
  <c r="N57" i="4" s="1"/>
  <c r="H57" i="4"/>
  <c r="M57" i="4" s="1"/>
  <c r="AX56" i="4"/>
  <c r="BC56" i="4" s="1"/>
  <c r="AW56" i="4"/>
  <c r="BB56" i="4" s="1"/>
  <c r="AV56" i="4"/>
  <c r="BA56" i="4" s="1"/>
  <c r="AU56" i="4"/>
  <c r="AZ56" i="4" s="1"/>
  <c r="AT56" i="4"/>
  <c r="AY56" i="4" s="1"/>
  <c r="AN56" i="4"/>
  <c r="AS56" i="4" s="1"/>
  <c r="AM56" i="4"/>
  <c r="AR56" i="4" s="1"/>
  <c r="AL56" i="4"/>
  <c r="AQ56" i="4" s="1"/>
  <c r="AK56" i="4"/>
  <c r="AP56" i="4" s="1"/>
  <c r="AJ56" i="4"/>
  <c r="AO56" i="4" s="1"/>
  <c r="V56" i="4"/>
  <c r="AA56" i="4" s="1"/>
  <c r="U56" i="4"/>
  <c r="Z56" i="4" s="1"/>
  <c r="T56" i="4"/>
  <c r="Y56" i="4" s="1"/>
  <c r="S56" i="4"/>
  <c r="X56" i="4" s="1"/>
  <c r="R56" i="4"/>
  <c r="W56" i="4" s="1"/>
  <c r="L56" i="4"/>
  <c r="Q56" i="4" s="1"/>
  <c r="K56" i="4"/>
  <c r="P56" i="4" s="1"/>
  <c r="J56" i="4"/>
  <c r="O56" i="4" s="1"/>
  <c r="I56" i="4"/>
  <c r="N56" i="4" s="1"/>
  <c r="H56" i="4"/>
  <c r="M56" i="4" s="1"/>
  <c r="AX55" i="4"/>
  <c r="BC55" i="4" s="1"/>
  <c r="AW55" i="4"/>
  <c r="BB55" i="4" s="1"/>
  <c r="AV55" i="4"/>
  <c r="BA55" i="4" s="1"/>
  <c r="AU55" i="4"/>
  <c r="AZ55" i="4" s="1"/>
  <c r="AT55" i="4"/>
  <c r="AY55" i="4" s="1"/>
  <c r="AN55" i="4"/>
  <c r="AS55" i="4" s="1"/>
  <c r="AM55" i="4"/>
  <c r="AR55" i="4" s="1"/>
  <c r="AL55" i="4"/>
  <c r="AQ55" i="4" s="1"/>
  <c r="AK55" i="4"/>
  <c r="AP55" i="4" s="1"/>
  <c r="AJ55" i="4"/>
  <c r="AO55" i="4" s="1"/>
  <c r="X55" i="4"/>
  <c r="V55" i="4"/>
  <c r="AA55" i="4" s="1"/>
  <c r="U55" i="4"/>
  <c r="Z55" i="4" s="1"/>
  <c r="T55" i="4"/>
  <c r="Y55" i="4" s="1"/>
  <c r="S55" i="4"/>
  <c r="R55" i="4"/>
  <c r="W55" i="4" s="1"/>
  <c r="L55" i="4"/>
  <c r="Q55" i="4" s="1"/>
  <c r="K55" i="4"/>
  <c r="P55" i="4" s="1"/>
  <c r="J55" i="4"/>
  <c r="O55" i="4" s="1"/>
  <c r="I55" i="4"/>
  <c r="N55" i="4" s="1"/>
  <c r="H55" i="4"/>
  <c r="M55" i="4" s="1"/>
  <c r="AX54" i="4"/>
  <c r="BC54" i="4" s="1"/>
  <c r="AW54" i="4"/>
  <c r="BB54" i="4" s="1"/>
  <c r="AV54" i="4"/>
  <c r="BA54" i="4" s="1"/>
  <c r="AU54" i="4"/>
  <c r="AZ54" i="4" s="1"/>
  <c r="AT54" i="4"/>
  <c r="AY54" i="4" s="1"/>
  <c r="AN54" i="4"/>
  <c r="AS54" i="4" s="1"/>
  <c r="AM54" i="4"/>
  <c r="AR54" i="4" s="1"/>
  <c r="AL54" i="4"/>
  <c r="AQ54" i="4" s="1"/>
  <c r="AK54" i="4"/>
  <c r="AP54" i="4" s="1"/>
  <c r="AJ54" i="4"/>
  <c r="AO54" i="4" s="1"/>
  <c r="V54" i="4"/>
  <c r="AA54" i="4" s="1"/>
  <c r="U54" i="4"/>
  <c r="Z54" i="4" s="1"/>
  <c r="T54" i="4"/>
  <c r="Y54" i="4" s="1"/>
  <c r="S54" i="4"/>
  <c r="X54" i="4" s="1"/>
  <c r="R54" i="4"/>
  <c r="W54" i="4" s="1"/>
  <c r="L54" i="4"/>
  <c r="Q54" i="4" s="1"/>
  <c r="K54" i="4"/>
  <c r="P54" i="4" s="1"/>
  <c r="J54" i="4"/>
  <c r="O54" i="4" s="1"/>
  <c r="I54" i="4"/>
  <c r="N54" i="4" s="1"/>
  <c r="H54" i="4"/>
  <c r="M54" i="4" s="1"/>
  <c r="AX53" i="4"/>
  <c r="BC53" i="4" s="1"/>
  <c r="AW53" i="4"/>
  <c r="BB53" i="4" s="1"/>
  <c r="AV53" i="4"/>
  <c r="BA53" i="4" s="1"/>
  <c r="AU53" i="4"/>
  <c r="AZ53" i="4" s="1"/>
  <c r="AT53" i="4"/>
  <c r="AY53" i="4" s="1"/>
  <c r="AN53" i="4"/>
  <c r="AS53" i="4" s="1"/>
  <c r="AM53" i="4"/>
  <c r="AR53" i="4" s="1"/>
  <c r="AL53" i="4"/>
  <c r="AQ53" i="4" s="1"/>
  <c r="AK53" i="4"/>
  <c r="AP53" i="4" s="1"/>
  <c r="AJ53" i="4"/>
  <c r="AO53" i="4" s="1"/>
  <c r="V53" i="4"/>
  <c r="AA53" i="4" s="1"/>
  <c r="U53" i="4"/>
  <c r="Z53" i="4" s="1"/>
  <c r="T53" i="4"/>
  <c r="Y53" i="4" s="1"/>
  <c r="S53" i="4"/>
  <c r="X53" i="4" s="1"/>
  <c r="R53" i="4"/>
  <c r="W53" i="4" s="1"/>
  <c r="L53" i="4"/>
  <c r="Q53" i="4" s="1"/>
  <c r="K53" i="4"/>
  <c r="P53" i="4" s="1"/>
  <c r="J53" i="4"/>
  <c r="O53" i="4" s="1"/>
  <c r="I53" i="4"/>
  <c r="N53" i="4" s="1"/>
  <c r="H53" i="4"/>
  <c r="M53" i="4" s="1"/>
  <c r="AX52" i="4"/>
  <c r="BC52" i="4" s="1"/>
  <c r="AW52" i="4"/>
  <c r="BB52" i="4" s="1"/>
  <c r="AV52" i="4"/>
  <c r="BA52" i="4" s="1"/>
  <c r="AU52" i="4"/>
  <c r="AZ52" i="4" s="1"/>
  <c r="AT52" i="4"/>
  <c r="AY52" i="4" s="1"/>
  <c r="AN52" i="4"/>
  <c r="AS52" i="4" s="1"/>
  <c r="AM52" i="4"/>
  <c r="AR52" i="4" s="1"/>
  <c r="AL52" i="4"/>
  <c r="AQ52" i="4" s="1"/>
  <c r="AK52" i="4"/>
  <c r="AP52" i="4" s="1"/>
  <c r="AJ52" i="4"/>
  <c r="AO52" i="4" s="1"/>
  <c r="V52" i="4"/>
  <c r="AA52" i="4" s="1"/>
  <c r="U52" i="4"/>
  <c r="Z52" i="4" s="1"/>
  <c r="T52" i="4"/>
  <c r="Y52" i="4" s="1"/>
  <c r="S52" i="4"/>
  <c r="X52" i="4" s="1"/>
  <c r="R52" i="4"/>
  <c r="W52" i="4" s="1"/>
  <c r="L52" i="4"/>
  <c r="Q52" i="4" s="1"/>
  <c r="K52" i="4"/>
  <c r="P52" i="4" s="1"/>
  <c r="J52" i="4"/>
  <c r="O52" i="4" s="1"/>
  <c r="I52" i="4"/>
  <c r="N52" i="4" s="1"/>
  <c r="H52" i="4"/>
  <c r="M52" i="4" s="1"/>
  <c r="AX51" i="4"/>
  <c r="BC51" i="4" s="1"/>
  <c r="AW51" i="4"/>
  <c r="BB51" i="4" s="1"/>
  <c r="AV51" i="4"/>
  <c r="BA51" i="4" s="1"/>
  <c r="AU51" i="4"/>
  <c r="AZ51" i="4" s="1"/>
  <c r="AT51" i="4"/>
  <c r="AY51" i="4" s="1"/>
  <c r="AN51" i="4"/>
  <c r="AS51" i="4" s="1"/>
  <c r="AM51" i="4"/>
  <c r="AR51" i="4" s="1"/>
  <c r="AL51" i="4"/>
  <c r="AQ51" i="4" s="1"/>
  <c r="AK51" i="4"/>
  <c r="AP51" i="4" s="1"/>
  <c r="AJ51" i="4"/>
  <c r="AO51" i="4" s="1"/>
  <c r="V51" i="4"/>
  <c r="AA51" i="4" s="1"/>
  <c r="U51" i="4"/>
  <c r="Z51" i="4" s="1"/>
  <c r="T51" i="4"/>
  <c r="Y51" i="4" s="1"/>
  <c r="S51" i="4"/>
  <c r="X51" i="4" s="1"/>
  <c r="R51" i="4"/>
  <c r="W51" i="4" s="1"/>
  <c r="L51" i="4"/>
  <c r="Q51" i="4" s="1"/>
  <c r="K51" i="4"/>
  <c r="P51" i="4" s="1"/>
  <c r="J51" i="4"/>
  <c r="O51" i="4" s="1"/>
  <c r="I51" i="4"/>
  <c r="N51" i="4" s="1"/>
  <c r="H51" i="4"/>
  <c r="M51" i="4" s="1"/>
  <c r="AX50" i="4"/>
  <c r="BC50" i="4" s="1"/>
  <c r="AW50" i="4"/>
  <c r="BB50" i="4" s="1"/>
  <c r="AV50" i="4"/>
  <c r="BA50" i="4" s="1"/>
  <c r="AU50" i="4"/>
  <c r="AZ50" i="4" s="1"/>
  <c r="AT50" i="4"/>
  <c r="AY50" i="4" s="1"/>
  <c r="AN50" i="4"/>
  <c r="AS50" i="4" s="1"/>
  <c r="AM50" i="4"/>
  <c r="AR50" i="4" s="1"/>
  <c r="AL50" i="4"/>
  <c r="AQ50" i="4" s="1"/>
  <c r="AK50" i="4"/>
  <c r="AP50" i="4" s="1"/>
  <c r="AJ50" i="4"/>
  <c r="AO50" i="4" s="1"/>
  <c r="Z50" i="4"/>
  <c r="V50" i="4"/>
  <c r="AA50" i="4" s="1"/>
  <c r="U50" i="4"/>
  <c r="T50" i="4"/>
  <c r="Y50" i="4" s="1"/>
  <c r="S50" i="4"/>
  <c r="X50" i="4" s="1"/>
  <c r="R50" i="4"/>
  <c r="W50" i="4" s="1"/>
  <c r="L50" i="4"/>
  <c r="Q50" i="4" s="1"/>
  <c r="K50" i="4"/>
  <c r="P50" i="4" s="1"/>
  <c r="J50" i="4"/>
  <c r="O50" i="4" s="1"/>
  <c r="I50" i="4"/>
  <c r="N50" i="4" s="1"/>
  <c r="H50" i="4"/>
  <c r="M50" i="4" s="1"/>
  <c r="AX35" i="4"/>
  <c r="BC35" i="4" s="1"/>
  <c r="AW35" i="4"/>
  <c r="BB35" i="4" s="1"/>
  <c r="AV35" i="4"/>
  <c r="BA35" i="4" s="1"/>
  <c r="AU35" i="4"/>
  <c r="AZ35" i="4" s="1"/>
  <c r="AT35" i="4"/>
  <c r="AY35" i="4" s="1"/>
  <c r="AN35" i="4"/>
  <c r="AS35" i="4" s="1"/>
  <c r="AM35" i="4"/>
  <c r="AR35" i="4" s="1"/>
  <c r="AL35" i="4"/>
  <c r="AQ35" i="4" s="1"/>
  <c r="AK35" i="4"/>
  <c r="AP35" i="4" s="1"/>
  <c r="AJ35" i="4"/>
  <c r="AO35" i="4" s="1"/>
  <c r="V35" i="4"/>
  <c r="AA35" i="4" s="1"/>
  <c r="U35" i="4"/>
  <c r="Z35" i="4" s="1"/>
  <c r="T35" i="4"/>
  <c r="Y35" i="4" s="1"/>
  <c r="S35" i="4"/>
  <c r="X35" i="4" s="1"/>
  <c r="R35" i="4"/>
  <c r="W35" i="4" s="1"/>
  <c r="L35" i="4"/>
  <c r="Q35" i="4" s="1"/>
  <c r="K35" i="4"/>
  <c r="P35" i="4" s="1"/>
  <c r="J35" i="4"/>
  <c r="O35" i="4" s="1"/>
  <c r="I35" i="4"/>
  <c r="N35" i="4" s="1"/>
  <c r="H35" i="4"/>
  <c r="M35" i="4" s="1"/>
  <c r="AX34" i="4"/>
  <c r="BC34" i="4" s="1"/>
  <c r="AW34" i="4"/>
  <c r="BB34" i="4" s="1"/>
  <c r="AV34" i="4"/>
  <c r="BA34" i="4" s="1"/>
  <c r="AU34" i="4"/>
  <c r="AZ34" i="4" s="1"/>
  <c r="AT34" i="4"/>
  <c r="AY34" i="4" s="1"/>
  <c r="AN34" i="4"/>
  <c r="AS34" i="4" s="1"/>
  <c r="AM34" i="4"/>
  <c r="AR34" i="4" s="1"/>
  <c r="AL34" i="4"/>
  <c r="AQ34" i="4" s="1"/>
  <c r="AK34" i="4"/>
  <c r="AP34" i="4" s="1"/>
  <c r="AJ34" i="4"/>
  <c r="AO34" i="4" s="1"/>
  <c r="V34" i="4"/>
  <c r="AA34" i="4" s="1"/>
  <c r="U34" i="4"/>
  <c r="Z34" i="4" s="1"/>
  <c r="T34" i="4"/>
  <c r="Y34" i="4" s="1"/>
  <c r="S34" i="4"/>
  <c r="X34" i="4" s="1"/>
  <c r="R34" i="4"/>
  <c r="W34" i="4" s="1"/>
  <c r="L34" i="4"/>
  <c r="Q34" i="4" s="1"/>
  <c r="K34" i="4"/>
  <c r="P34" i="4" s="1"/>
  <c r="J34" i="4"/>
  <c r="O34" i="4" s="1"/>
  <c r="I34" i="4"/>
  <c r="N34" i="4" s="1"/>
  <c r="H34" i="4"/>
  <c r="M34" i="4" s="1"/>
  <c r="AX33" i="4"/>
  <c r="BC33" i="4" s="1"/>
  <c r="AW33" i="4"/>
  <c r="BB33" i="4" s="1"/>
  <c r="AV33" i="4"/>
  <c r="BA33" i="4" s="1"/>
  <c r="AU33" i="4"/>
  <c r="AZ33" i="4" s="1"/>
  <c r="AT33" i="4"/>
  <c r="AY33" i="4" s="1"/>
  <c r="AN33" i="4"/>
  <c r="AS33" i="4" s="1"/>
  <c r="AM33" i="4"/>
  <c r="AR33" i="4" s="1"/>
  <c r="AL33" i="4"/>
  <c r="AQ33" i="4" s="1"/>
  <c r="AK33" i="4"/>
  <c r="AP33" i="4" s="1"/>
  <c r="AJ33" i="4"/>
  <c r="AO33" i="4" s="1"/>
  <c r="V33" i="4"/>
  <c r="AA33" i="4" s="1"/>
  <c r="U33" i="4"/>
  <c r="Z33" i="4" s="1"/>
  <c r="T33" i="4"/>
  <c r="Y33" i="4" s="1"/>
  <c r="S33" i="4"/>
  <c r="X33" i="4" s="1"/>
  <c r="R33" i="4"/>
  <c r="W33" i="4" s="1"/>
  <c r="L33" i="4"/>
  <c r="Q33" i="4" s="1"/>
  <c r="K33" i="4"/>
  <c r="P33" i="4" s="1"/>
  <c r="J33" i="4"/>
  <c r="O33" i="4" s="1"/>
  <c r="I33" i="4"/>
  <c r="N33" i="4" s="1"/>
  <c r="H33" i="4"/>
  <c r="M33" i="4" s="1"/>
  <c r="AX32" i="4"/>
  <c r="BC32" i="4" s="1"/>
  <c r="AW32" i="4"/>
  <c r="BB32" i="4" s="1"/>
  <c r="AV32" i="4"/>
  <c r="BA32" i="4" s="1"/>
  <c r="AU32" i="4"/>
  <c r="AZ32" i="4" s="1"/>
  <c r="AT32" i="4"/>
  <c r="AY32" i="4" s="1"/>
  <c r="AN32" i="4"/>
  <c r="AS32" i="4" s="1"/>
  <c r="AM32" i="4"/>
  <c r="AR32" i="4" s="1"/>
  <c r="AL32" i="4"/>
  <c r="AQ32" i="4" s="1"/>
  <c r="AK32" i="4"/>
  <c r="AP32" i="4" s="1"/>
  <c r="AJ32" i="4"/>
  <c r="AO32" i="4" s="1"/>
  <c r="V32" i="4"/>
  <c r="AA32" i="4" s="1"/>
  <c r="U32" i="4"/>
  <c r="Z32" i="4" s="1"/>
  <c r="T32" i="4"/>
  <c r="Y32" i="4" s="1"/>
  <c r="S32" i="4"/>
  <c r="X32" i="4" s="1"/>
  <c r="R32" i="4"/>
  <c r="W32" i="4" s="1"/>
  <c r="L32" i="4"/>
  <c r="Q32" i="4" s="1"/>
  <c r="K32" i="4"/>
  <c r="P32" i="4" s="1"/>
  <c r="J32" i="4"/>
  <c r="O32" i="4" s="1"/>
  <c r="I32" i="4"/>
  <c r="N32" i="4" s="1"/>
  <c r="H32" i="4"/>
  <c r="M32" i="4" s="1"/>
  <c r="AX31" i="4"/>
  <c r="BC31" i="4" s="1"/>
  <c r="AW31" i="4"/>
  <c r="BB31" i="4" s="1"/>
  <c r="AV31" i="4"/>
  <c r="BA31" i="4" s="1"/>
  <c r="AU31" i="4"/>
  <c r="AZ31" i="4" s="1"/>
  <c r="AT31" i="4"/>
  <c r="AY31" i="4" s="1"/>
  <c r="AN31" i="4"/>
  <c r="AS31" i="4" s="1"/>
  <c r="AM31" i="4"/>
  <c r="AR31" i="4" s="1"/>
  <c r="AL31" i="4"/>
  <c r="AQ31" i="4" s="1"/>
  <c r="AK31" i="4"/>
  <c r="AP31" i="4" s="1"/>
  <c r="AJ31" i="4"/>
  <c r="AO31" i="4" s="1"/>
  <c r="V31" i="4"/>
  <c r="AA31" i="4" s="1"/>
  <c r="U31" i="4"/>
  <c r="Z31" i="4" s="1"/>
  <c r="T31" i="4"/>
  <c r="Y31" i="4" s="1"/>
  <c r="S31" i="4"/>
  <c r="X31" i="4" s="1"/>
  <c r="R31" i="4"/>
  <c r="W31" i="4" s="1"/>
  <c r="L31" i="4"/>
  <c r="Q31" i="4" s="1"/>
  <c r="K31" i="4"/>
  <c r="P31" i="4" s="1"/>
  <c r="J31" i="4"/>
  <c r="O31" i="4" s="1"/>
  <c r="I31" i="4"/>
  <c r="N31" i="4" s="1"/>
  <c r="H31" i="4"/>
  <c r="M31" i="4" s="1"/>
  <c r="AX30" i="4"/>
  <c r="BC30" i="4" s="1"/>
  <c r="AW30" i="4"/>
  <c r="BB30" i="4" s="1"/>
  <c r="AV30" i="4"/>
  <c r="BA30" i="4" s="1"/>
  <c r="AU30" i="4"/>
  <c r="AZ30" i="4" s="1"/>
  <c r="AT30" i="4"/>
  <c r="AY30" i="4" s="1"/>
  <c r="AN30" i="4"/>
  <c r="AS30" i="4" s="1"/>
  <c r="AM30" i="4"/>
  <c r="AR30" i="4" s="1"/>
  <c r="AL30" i="4"/>
  <c r="AQ30" i="4" s="1"/>
  <c r="AK30" i="4"/>
  <c r="AP30" i="4" s="1"/>
  <c r="AJ30" i="4"/>
  <c r="AO30" i="4" s="1"/>
  <c r="V30" i="4"/>
  <c r="AA30" i="4" s="1"/>
  <c r="U30" i="4"/>
  <c r="Z30" i="4" s="1"/>
  <c r="T30" i="4"/>
  <c r="Y30" i="4" s="1"/>
  <c r="S30" i="4"/>
  <c r="X30" i="4" s="1"/>
  <c r="R30" i="4"/>
  <c r="W30" i="4" s="1"/>
  <c r="L30" i="4"/>
  <c r="Q30" i="4" s="1"/>
  <c r="K30" i="4"/>
  <c r="P30" i="4" s="1"/>
  <c r="J30" i="4"/>
  <c r="O30" i="4" s="1"/>
  <c r="I30" i="4"/>
  <c r="N30" i="4" s="1"/>
  <c r="H30" i="4"/>
  <c r="M30" i="4" s="1"/>
  <c r="AX29" i="4"/>
  <c r="BC29" i="4" s="1"/>
  <c r="AW29" i="4"/>
  <c r="BB29" i="4" s="1"/>
  <c r="AV29" i="4"/>
  <c r="BA29" i="4" s="1"/>
  <c r="AU29" i="4"/>
  <c r="AZ29" i="4" s="1"/>
  <c r="AT29" i="4"/>
  <c r="AY29" i="4" s="1"/>
  <c r="AN29" i="4"/>
  <c r="AS29" i="4" s="1"/>
  <c r="AM29" i="4"/>
  <c r="AR29" i="4" s="1"/>
  <c r="AL29" i="4"/>
  <c r="AQ29" i="4" s="1"/>
  <c r="AK29" i="4"/>
  <c r="AP29" i="4" s="1"/>
  <c r="AJ29" i="4"/>
  <c r="AO29" i="4" s="1"/>
  <c r="V29" i="4"/>
  <c r="AA29" i="4" s="1"/>
  <c r="U29" i="4"/>
  <c r="Z29" i="4" s="1"/>
  <c r="T29" i="4"/>
  <c r="Y29" i="4" s="1"/>
  <c r="S29" i="4"/>
  <c r="X29" i="4" s="1"/>
  <c r="R29" i="4"/>
  <c r="W29" i="4" s="1"/>
  <c r="L29" i="4"/>
  <c r="Q29" i="4" s="1"/>
  <c r="K29" i="4"/>
  <c r="P29" i="4" s="1"/>
  <c r="J29" i="4"/>
  <c r="O29" i="4" s="1"/>
  <c r="I29" i="4"/>
  <c r="N29" i="4" s="1"/>
  <c r="H29" i="4"/>
  <c r="M29" i="4" s="1"/>
  <c r="AX28" i="4"/>
  <c r="BC28" i="4" s="1"/>
  <c r="AW28" i="4"/>
  <c r="BB28" i="4" s="1"/>
  <c r="AV28" i="4"/>
  <c r="BA28" i="4" s="1"/>
  <c r="AU28" i="4"/>
  <c r="AZ28" i="4" s="1"/>
  <c r="AT28" i="4"/>
  <c r="AY28" i="4" s="1"/>
  <c r="AN28" i="4"/>
  <c r="AS28" i="4" s="1"/>
  <c r="AM28" i="4"/>
  <c r="AR28" i="4" s="1"/>
  <c r="AL28" i="4"/>
  <c r="AQ28" i="4" s="1"/>
  <c r="AK28" i="4"/>
  <c r="AP28" i="4" s="1"/>
  <c r="AJ28" i="4"/>
  <c r="AO28" i="4" s="1"/>
  <c r="V28" i="4"/>
  <c r="AA28" i="4" s="1"/>
  <c r="U28" i="4"/>
  <c r="Z28" i="4" s="1"/>
  <c r="T28" i="4"/>
  <c r="Y28" i="4" s="1"/>
  <c r="S28" i="4"/>
  <c r="X28" i="4" s="1"/>
  <c r="R28" i="4"/>
  <c r="W28" i="4" s="1"/>
  <c r="L28" i="4"/>
  <c r="Q28" i="4" s="1"/>
  <c r="K28" i="4"/>
  <c r="P28" i="4" s="1"/>
  <c r="J28" i="4"/>
  <c r="O28" i="4" s="1"/>
  <c r="I28" i="4"/>
  <c r="N28" i="4" s="1"/>
  <c r="H28" i="4"/>
  <c r="M28" i="4" s="1"/>
  <c r="AX27" i="4"/>
  <c r="BC27" i="4" s="1"/>
  <c r="AW27" i="4"/>
  <c r="BB27" i="4" s="1"/>
  <c r="AV27" i="4"/>
  <c r="BA27" i="4" s="1"/>
  <c r="AU27" i="4"/>
  <c r="AZ27" i="4" s="1"/>
  <c r="AT27" i="4"/>
  <c r="AY27" i="4" s="1"/>
  <c r="AN27" i="4"/>
  <c r="AS27" i="4" s="1"/>
  <c r="AM27" i="4"/>
  <c r="AR27" i="4" s="1"/>
  <c r="AL27" i="4"/>
  <c r="AQ27" i="4" s="1"/>
  <c r="AK27" i="4"/>
  <c r="AP27" i="4" s="1"/>
  <c r="AJ27" i="4"/>
  <c r="AO27" i="4" s="1"/>
  <c r="V27" i="4"/>
  <c r="AA27" i="4" s="1"/>
  <c r="U27" i="4"/>
  <c r="Z27" i="4" s="1"/>
  <c r="T27" i="4"/>
  <c r="Y27" i="4" s="1"/>
  <c r="S27" i="4"/>
  <c r="X27" i="4" s="1"/>
  <c r="R27" i="4"/>
  <c r="W27" i="4" s="1"/>
  <c r="L27" i="4"/>
  <c r="Q27" i="4" s="1"/>
  <c r="K27" i="4"/>
  <c r="P27" i="4" s="1"/>
  <c r="J27" i="4"/>
  <c r="O27" i="4" s="1"/>
  <c r="I27" i="4"/>
  <c r="N27" i="4" s="1"/>
  <c r="H27" i="4"/>
  <c r="M27" i="4" s="1"/>
  <c r="AX14" i="4"/>
  <c r="BC14" i="4" s="1"/>
  <c r="AW14" i="4"/>
  <c r="BB14" i="4" s="1"/>
  <c r="AV14" i="4"/>
  <c r="BA14" i="4" s="1"/>
  <c r="AU14" i="4"/>
  <c r="AZ14" i="4" s="1"/>
  <c r="AT14" i="4"/>
  <c r="AY14" i="4" s="1"/>
  <c r="AN14" i="4"/>
  <c r="AS14" i="4" s="1"/>
  <c r="AM14" i="4"/>
  <c r="AR14" i="4" s="1"/>
  <c r="AL14" i="4"/>
  <c r="AQ14" i="4" s="1"/>
  <c r="AK14" i="4"/>
  <c r="AP14" i="4" s="1"/>
  <c r="AJ14" i="4"/>
  <c r="AO14" i="4" s="1"/>
  <c r="V14" i="4"/>
  <c r="AA14" i="4" s="1"/>
  <c r="U14" i="4"/>
  <c r="Z14" i="4" s="1"/>
  <c r="T14" i="4"/>
  <c r="Y14" i="4" s="1"/>
  <c r="S14" i="4"/>
  <c r="X14" i="4" s="1"/>
  <c r="R14" i="4"/>
  <c r="W14" i="4" s="1"/>
  <c r="L14" i="4"/>
  <c r="Q14" i="4" s="1"/>
  <c r="K14" i="4"/>
  <c r="P14" i="4" s="1"/>
  <c r="J14" i="4"/>
  <c r="O14" i="4" s="1"/>
  <c r="I14" i="4"/>
  <c r="N14" i="4" s="1"/>
  <c r="H14" i="4"/>
  <c r="M14" i="4" s="1"/>
  <c r="AX13" i="4"/>
  <c r="BC13" i="4" s="1"/>
  <c r="AW13" i="4"/>
  <c r="BB13" i="4" s="1"/>
  <c r="AV13" i="4"/>
  <c r="BA13" i="4" s="1"/>
  <c r="AU13" i="4"/>
  <c r="AZ13" i="4" s="1"/>
  <c r="AT13" i="4"/>
  <c r="AY13" i="4" s="1"/>
  <c r="AN13" i="4"/>
  <c r="AS13" i="4" s="1"/>
  <c r="AM13" i="4"/>
  <c r="AR13" i="4" s="1"/>
  <c r="AL13" i="4"/>
  <c r="AQ13" i="4" s="1"/>
  <c r="AK13" i="4"/>
  <c r="AP13" i="4" s="1"/>
  <c r="AJ13" i="4"/>
  <c r="AO13" i="4" s="1"/>
  <c r="V13" i="4"/>
  <c r="AA13" i="4" s="1"/>
  <c r="U13" i="4"/>
  <c r="Z13" i="4" s="1"/>
  <c r="T13" i="4"/>
  <c r="Y13" i="4" s="1"/>
  <c r="S13" i="4"/>
  <c r="X13" i="4" s="1"/>
  <c r="R13" i="4"/>
  <c r="W13" i="4" s="1"/>
  <c r="L13" i="4"/>
  <c r="Q13" i="4" s="1"/>
  <c r="K13" i="4"/>
  <c r="P13" i="4" s="1"/>
  <c r="J13" i="4"/>
  <c r="O13" i="4" s="1"/>
  <c r="I13" i="4"/>
  <c r="N13" i="4" s="1"/>
  <c r="H13" i="4"/>
  <c r="M13" i="4" s="1"/>
  <c r="AX12" i="4"/>
  <c r="BC12" i="4" s="1"/>
  <c r="AW12" i="4"/>
  <c r="BB12" i="4" s="1"/>
  <c r="AV12" i="4"/>
  <c r="BA12" i="4" s="1"/>
  <c r="AU12" i="4"/>
  <c r="AZ12" i="4" s="1"/>
  <c r="AT12" i="4"/>
  <c r="AY12" i="4" s="1"/>
  <c r="AN12" i="4"/>
  <c r="AS12" i="4" s="1"/>
  <c r="AM12" i="4"/>
  <c r="AR12" i="4" s="1"/>
  <c r="AL12" i="4"/>
  <c r="AQ12" i="4" s="1"/>
  <c r="AK12" i="4"/>
  <c r="AP12" i="4" s="1"/>
  <c r="AJ12" i="4"/>
  <c r="AO12" i="4" s="1"/>
  <c r="V12" i="4"/>
  <c r="AA12" i="4" s="1"/>
  <c r="U12" i="4"/>
  <c r="Z12" i="4" s="1"/>
  <c r="T12" i="4"/>
  <c r="Y12" i="4" s="1"/>
  <c r="S12" i="4"/>
  <c r="X12" i="4" s="1"/>
  <c r="R12" i="4"/>
  <c r="W12" i="4" s="1"/>
  <c r="L12" i="4"/>
  <c r="Q12" i="4" s="1"/>
  <c r="K12" i="4"/>
  <c r="P12" i="4" s="1"/>
  <c r="J12" i="4"/>
  <c r="O12" i="4" s="1"/>
  <c r="I12" i="4"/>
  <c r="N12" i="4" s="1"/>
  <c r="H12" i="4"/>
  <c r="M12" i="4" s="1"/>
  <c r="AX11" i="4"/>
  <c r="BC11" i="4" s="1"/>
  <c r="AW11" i="4"/>
  <c r="BB11" i="4" s="1"/>
  <c r="AV11" i="4"/>
  <c r="BA11" i="4" s="1"/>
  <c r="AU11" i="4"/>
  <c r="AZ11" i="4" s="1"/>
  <c r="AT11" i="4"/>
  <c r="AY11" i="4" s="1"/>
  <c r="AN11" i="4"/>
  <c r="AS11" i="4" s="1"/>
  <c r="AM11" i="4"/>
  <c r="AR11" i="4" s="1"/>
  <c r="AL11" i="4"/>
  <c r="AQ11" i="4" s="1"/>
  <c r="AK11" i="4"/>
  <c r="AP11" i="4" s="1"/>
  <c r="AJ11" i="4"/>
  <c r="AO11" i="4" s="1"/>
  <c r="V11" i="4"/>
  <c r="AA11" i="4" s="1"/>
  <c r="U11" i="4"/>
  <c r="Z11" i="4" s="1"/>
  <c r="T11" i="4"/>
  <c r="Y11" i="4" s="1"/>
  <c r="S11" i="4"/>
  <c r="X11" i="4" s="1"/>
  <c r="R11" i="4"/>
  <c r="W11" i="4" s="1"/>
  <c r="L11" i="4"/>
  <c r="Q11" i="4" s="1"/>
  <c r="K11" i="4"/>
  <c r="P11" i="4" s="1"/>
  <c r="J11" i="4"/>
  <c r="O11" i="4" s="1"/>
  <c r="I11" i="4"/>
  <c r="N11" i="4" s="1"/>
  <c r="H11" i="4"/>
  <c r="M11" i="4" s="1"/>
  <c r="AX10" i="4"/>
  <c r="BC10" i="4" s="1"/>
  <c r="AW10" i="4"/>
  <c r="BB10" i="4" s="1"/>
  <c r="AV10" i="4"/>
  <c r="BA10" i="4" s="1"/>
  <c r="AU10" i="4"/>
  <c r="AZ10" i="4" s="1"/>
  <c r="AT10" i="4"/>
  <c r="AY10" i="4" s="1"/>
  <c r="AN10" i="4"/>
  <c r="AS10" i="4" s="1"/>
  <c r="AM10" i="4"/>
  <c r="AR10" i="4" s="1"/>
  <c r="AL10" i="4"/>
  <c r="AQ10" i="4" s="1"/>
  <c r="AK10" i="4"/>
  <c r="AP10" i="4" s="1"/>
  <c r="AJ10" i="4"/>
  <c r="AO10" i="4" s="1"/>
  <c r="V10" i="4"/>
  <c r="AA10" i="4" s="1"/>
  <c r="U10" i="4"/>
  <c r="Z10" i="4" s="1"/>
  <c r="T10" i="4"/>
  <c r="Y10" i="4" s="1"/>
  <c r="S10" i="4"/>
  <c r="X10" i="4" s="1"/>
  <c r="R10" i="4"/>
  <c r="W10" i="4" s="1"/>
  <c r="L10" i="4"/>
  <c r="Q10" i="4" s="1"/>
  <c r="K10" i="4"/>
  <c r="P10" i="4" s="1"/>
  <c r="J10" i="4"/>
  <c r="O10" i="4" s="1"/>
  <c r="I10" i="4"/>
  <c r="N10" i="4" s="1"/>
  <c r="H10" i="4"/>
  <c r="M10" i="4" s="1"/>
  <c r="AX9" i="4"/>
  <c r="BC9" i="4" s="1"/>
  <c r="AW9" i="4"/>
  <c r="BB9" i="4" s="1"/>
  <c r="AV9" i="4"/>
  <c r="BA9" i="4" s="1"/>
  <c r="AU9" i="4"/>
  <c r="AZ9" i="4" s="1"/>
  <c r="AT9" i="4"/>
  <c r="AY9" i="4" s="1"/>
  <c r="AN9" i="4"/>
  <c r="AS9" i="4" s="1"/>
  <c r="AM9" i="4"/>
  <c r="AR9" i="4" s="1"/>
  <c r="AL9" i="4"/>
  <c r="AQ9" i="4" s="1"/>
  <c r="AK9" i="4"/>
  <c r="AP9" i="4" s="1"/>
  <c r="AJ9" i="4"/>
  <c r="AO9" i="4" s="1"/>
  <c r="V9" i="4"/>
  <c r="AA9" i="4" s="1"/>
  <c r="U9" i="4"/>
  <c r="Z9" i="4" s="1"/>
  <c r="T9" i="4"/>
  <c r="Y9" i="4" s="1"/>
  <c r="S9" i="4"/>
  <c r="X9" i="4" s="1"/>
  <c r="R9" i="4"/>
  <c r="W9" i="4" s="1"/>
  <c r="L9" i="4"/>
  <c r="Q9" i="4" s="1"/>
  <c r="K9" i="4"/>
  <c r="P9" i="4" s="1"/>
  <c r="J9" i="4"/>
  <c r="O9" i="4" s="1"/>
  <c r="I9" i="4"/>
  <c r="N9" i="4" s="1"/>
  <c r="H9" i="4"/>
  <c r="M9" i="4" s="1"/>
  <c r="AX8" i="4"/>
  <c r="BC8" i="4" s="1"/>
  <c r="AW8" i="4"/>
  <c r="BB8" i="4" s="1"/>
  <c r="AV8" i="4"/>
  <c r="BA8" i="4" s="1"/>
  <c r="AU8" i="4"/>
  <c r="AZ8" i="4" s="1"/>
  <c r="AT8" i="4"/>
  <c r="AY8" i="4" s="1"/>
  <c r="AN8" i="4"/>
  <c r="AS8" i="4" s="1"/>
  <c r="AM8" i="4"/>
  <c r="AR8" i="4" s="1"/>
  <c r="AL8" i="4"/>
  <c r="AQ8" i="4" s="1"/>
  <c r="AK8" i="4"/>
  <c r="AP8" i="4" s="1"/>
  <c r="AJ8" i="4"/>
  <c r="AO8" i="4" s="1"/>
  <c r="V8" i="4"/>
  <c r="AA8" i="4" s="1"/>
  <c r="U8" i="4"/>
  <c r="Z8" i="4" s="1"/>
  <c r="T8" i="4"/>
  <c r="Y8" i="4" s="1"/>
  <c r="S8" i="4"/>
  <c r="X8" i="4" s="1"/>
  <c r="R8" i="4"/>
  <c r="W8" i="4" s="1"/>
  <c r="L8" i="4"/>
  <c r="Q8" i="4" s="1"/>
  <c r="K8" i="4"/>
  <c r="P8" i="4" s="1"/>
  <c r="J8" i="4"/>
  <c r="O8" i="4" s="1"/>
  <c r="I8" i="4"/>
  <c r="N8" i="4" s="1"/>
  <c r="H8" i="4"/>
  <c r="M8" i="4" s="1"/>
  <c r="AX7" i="4"/>
  <c r="BC7" i="4" s="1"/>
  <c r="AW7" i="4"/>
  <c r="BB7" i="4" s="1"/>
  <c r="AV7" i="4"/>
  <c r="BA7" i="4" s="1"/>
  <c r="AU7" i="4"/>
  <c r="AZ7" i="4" s="1"/>
  <c r="AT7" i="4"/>
  <c r="AY7" i="4" s="1"/>
  <c r="AN7" i="4"/>
  <c r="AS7" i="4" s="1"/>
  <c r="AM7" i="4"/>
  <c r="AR7" i="4" s="1"/>
  <c r="AL7" i="4"/>
  <c r="AQ7" i="4" s="1"/>
  <c r="AK7" i="4"/>
  <c r="AP7" i="4" s="1"/>
  <c r="AJ7" i="4"/>
  <c r="AO7" i="4" s="1"/>
  <c r="V7" i="4"/>
  <c r="AA7" i="4" s="1"/>
  <c r="U7" i="4"/>
  <c r="Z7" i="4" s="1"/>
  <c r="T7" i="4"/>
  <c r="Y7" i="4" s="1"/>
  <c r="S7" i="4"/>
  <c r="X7" i="4" s="1"/>
  <c r="R7" i="4"/>
  <c r="W7" i="4" s="1"/>
  <c r="L7" i="4"/>
  <c r="Q7" i="4" s="1"/>
  <c r="K7" i="4"/>
  <c r="P7" i="4" s="1"/>
  <c r="J7" i="4"/>
  <c r="O7" i="4" s="1"/>
  <c r="I7" i="4"/>
  <c r="N7" i="4" s="1"/>
  <c r="H7" i="4"/>
  <c r="M7" i="4" s="1"/>
  <c r="AX6" i="4"/>
  <c r="BC6" i="4" s="1"/>
  <c r="AW6" i="4"/>
  <c r="BB6" i="4" s="1"/>
  <c r="AV6" i="4"/>
  <c r="BA6" i="4" s="1"/>
  <c r="AU6" i="4"/>
  <c r="AZ6" i="4" s="1"/>
  <c r="AT6" i="4"/>
  <c r="AY6" i="4" s="1"/>
  <c r="AN6" i="4"/>
  <c r="AS6" i="4" s="1"/>
  <c r="AM6" i="4"/>
  <c r="AR6" i="4" s="1"/>
  <c r="AL6" i="4"/>
  <c r="AQ6" i="4" s="1"/>
  <c r="AK6" i="4"/>
  <c r="AP6" i="4" s="1"/>
  <c r="AJ6" i="4"/>
  <c r="AO6" i="4" s="1"/>
  <c r="V6" i="4"/>
  <c r="AA6" i="4" s="1"/>
  <c r="U6" i="4"/>
  <c r="Z6" i="4" s="1"/>
  <c r="T6" i="4"/>
  <c r="Y6" i="4" s="1"/>
  <c r="S6" i="4"/>
  <c r="X6" i="4" s="1"/>
  <c r="R6" i="4"/>
  <c r="W6" i="4" s="1"/>
  <c r="L6" i="4"/>
  <c r="Q6" i="4" s="1"/>
  <c r="K6" i="4"/>
  <c r="P6" i="4" s="1"/>
  <c r="J6" i="4"/>
  <c r="O6" i="4" s="1"/>
  <c r="I6" i="4"/>
  <c r="N6" i="4" s="1"/>
  <c r="H6" i="4"/>
  <c r="M6" i="4" s="1"/>
  <c r="AX5" i="4"/>
  <c r="BC5" i="4" s="1"/>
  <c r="AW5" i="4"/>
  <c r="BB5" i="4" s="1"/>
  <c r="AV5" i="4"/>
  <c r="BA5" i="4" s="1"/>
  <c r="AU5" i="4"/>
  <c r="AZ5" i="4" s="1"/>
  <c r="AT5" i="4"/>
  <c r="AY5" i="4" s="1"/>
  <c r="AN5" i="4"/>
  <c r="AS5" i="4" s="1"/>
  <c r="AM5" i="4"/>
  <c r="AR5" i="4" s="1"/>
  <c r="AL5" i="4"/>
  <c r="AQ5" i="4" s="1"/>
  <c r="AK5" i="4"/>
  <c r="AP5" i="4" s="1"/>
  <c r="AJ5" i="4"/>
  <c r="AO5" i="4" s="1"/>
  <c r="V5" i="4"/>
  <c r="AA5" i="4" s="1"/>
  <c r="U5" i="4"/>
  <c r="Z5" i="4" s="1"/>
  <c r="T5" i="4"/>
  <c r="Y5" i="4" s="1"/>
  <c r="S5" i="4"/>
  <c r="X5" i="4" s="1"/>
  <c r="R5" i="4"/>
  <c r="W5" i="4" s="1"/>
  <c r="L5" i="4"/>
  <c r="Q5" i="4" s="1"/>
  <c r="K5" i="4"/>
  <c r="P5" i="4" s="1"/>
  <c r="J5" i="4"/>
  <c r="O5" i="4" s="1"/>
  <c r="I5" i="4"/>
  <c r="N5" i="4" s="1"/>
  <c r="H5" i="4"/>
  <c r="M5" i="4" s="1"/>
  <c r="AV60" i="1"/>
  <c r="AV59" i="1"/>
  <c r="AV58" i="1"/>
  <c r="AV57" i="1"/>
  <c r="AV56" i="1"/>
  <c r="AV55" i="1"/>
  <c r="AV54" i="1"/>
  <c r="AV53" i="1"/>
  <c r="AV52" i="1"/>
  <c r="AV51" i="1"/>
  <c r="AV50" i="1"/>
  <c r="AL50" i="1"/>
  <c r="AL60" i="1"/>
  <c r="AL59" i="1"/>
  <c r="AL58" i="1"/>
  <c r="AL57" i="1"/>
  <c r="AL56" i="1"/>
  <c r="AL55" i="1"/>
  <c r="AL54" i="1"/>
  <c r="AL53" i="1"/>
  <c r="AL52" i="1"/>
  <c r="AL51" i="1"/>
  <c r="AV37" i="1"/>
  <c r="BA37" i="1" s="1"/>
  <c r="AV36" i="1"/>
  <c r="BA36" i="1" s="1"/>
  <c r="AV35" i="1"/>
  <c r="BA35" i="1" s="1"/>
  <c r="AV34" i="1"/>
  <c r="BA34" i="1" s="1"/>
  <c r="AV33" i="1"/>
  <c r="BA33" i="1" s="1"/>
  <c r="AV32" i="1"/>
  <c r="BA32" i="1" s="1"/>
  <c r="AV31" i="1"/>
  <c r="BA31" i="1" s="1"/>
  <c r="AV30" i="1"/>
  <c r="BA30" i="1" s="1"/>
  <c r="AV29" i="1"/>
  <c r="BA29" i="1" s="1"/>
  <c r="AV28" i="1"/>
  <c r="BA28" i="1" s="1"/>
  <c r="AV27" i="1"/>
  <c r="BA27" i="1" s="1"/>
  <c r="AL37" i="1"/>
  <c r="AQ37" i="1" s="1"/>
  <c r="AL36" i="1"/>
  <c r="AL35" i="1"/>
  <c r="AQ35" i="1" s="1"/>
  <c r="AL34" i="1"/>
  <c r="AQ34" i="1" s="1"/>
  <c r="AL33" i="1"/>
  <c r="AQ33" i="1" s="1"/>
  <c r="AL32" i="1"/>
  <c r="AQ32" i="1" s="1"/>
  <c r="AL31" i="1"/>
  <c r="AQ31" i="1" s="1"/>
  <c r="AL30" i="1"/>
  <c r="AQ30" i="1" s="1"/>
  <c r="AL29" i="1"/>
  <c r="AQ29" i="1" s="1"/>
  <c r="AL28" i="1"/>
  <c r="AQ28" i="1" s="1"/>
  <c r="AL27" i="1"/>
  <c r="AQ27" i="1" s="1"/>
  <c r="T51" i="1"/>
  <c r="T52" i="1"/>
  <c r="T53" i="1"/>
  <c r="T54" i="1"/>
  <c r="T55" i="1"/>
  <c r="T56" i="1"/>
  <c r="T57" i="1"/>
  <c r="T58" i="1"/>
  <c r="T59" i="1"/>
  <c r="T60" i="1"/>
  <c r="T50" i="1"/>
  <c r="J51" i="1"/>
  <c r="J52" i="1"/>
  <c r="J53" i="1"/>
  <c r="J54" i="1"/>
  <c r="J55" i="1"/>
  <c r="J56" i="1"/>
  <c r="J57" i="1"/>
  <c r="J58" i="1"/>
  <c r="J59" i="1"/>
  <c r="J60" i="1"/>
  <c r="J50" i="1"/>
  <c r="T28" i="1"/>
  <c r="T29" i="1"/>
  <c r="Y29" i="1" s="1"/>
  <c r="T30" i="1"/>
  <c r="Y30" i="1" s="1"/>
  <c r="T31" i="1"/>
  <c r="Y31" i="1" s="1"/>
  <c r="T32" i="1"/>
  <c r="T33" i="1"/>
  <c r="T34" i="1"/>
  <c r="T35" i="1"/>
  <c r="T36" i="1"/>
  <c r="Y36" i="1" s="1"/>
  <c r="T37" i="1"/>
  <c r="T27" i="1"/>
  <c r="J28" i="1"/>
  <c r="O28" i="1" s="1"/>
  <c r="J29" i="1"/>
  <c r="O29" i="1" s="1"/>
  <c r="J30" i="1"/>
  <c r="J31" i="1"/>
  <c r="J32" i="1"/>
  <c r="J33" i="1"/>
  <c r="J34" i="1"/>
  <c r="O34" i="1" s="1"/>
  <c r="J35" i="1"/>
  <c r="O35" i="1" s="1"/>
  <c r="J36" i="1"/>
  <c r="O36" i="1" s="1"/>
  <c r="J37" i="1"/>
  <c r="O37" i="1" s="1"/>
  <c r="J27" i="1"/>
  <c r="J5" i="1"/>
  <c r="AV5" i="1"/>
  <c r="BA5" i="1" s="1"/>
  <c r="AV14" i="1"/>
  <c r="BA14" i="1" s="1"/>
  <c r="AV13" i="1"/>
  <c r="BA13" i="1" s="1"/>
  <c r="AV12" i="1"/>
  <c r="BA12" i="1" s="1"/>
  <c r="AV11" i="1"/>
  <c r="BA11" i="1" s="1"/>
  <c r="AV10" i="1"/>
  <c r="BA10" i="1" s="1"/>
  <c r="AV9" i="1"/>
  <c r="BA9" i="1" s="1"/>
  <c r="AV8" i="1"/>
  <c r="BA8" i="1" s="1"/>
  <c r="AV7" i="1"/>
  <c r="BA7" i="1" s="1"/>
  <c r="AV6" i="1"/>
  <c r="BA6" i="1" s="1"/>
  <c r="AL5" i="1"/>
  <c r="AL14" i="1"/>
  <c r="AL13" i="1"/>
  <c r="AL12" i="1"/>
  <c r="AL11" i="1"/>
  <c r="AL10" i="1"/>
  <c r="AL9" i="1"/>
  <c r="AL8" i="1"/>
  <c r="AL7" i="1"/>
  <c r="AL6" i="1"/>
  <c r="T6" i="1"/>
  <c r="Y6" i="1" s="1"/>
  <c r="T7" i="1"/>
  <c r="T8" i="1"/>
  <c r="T9" i="1"/>
  <c r="T10" i="1"/>
  <c r="T11" i="1"/>
  <c r="T12" i="1"/>
  <c r="T13" i="1"/>
  <c r="T14" i="1"/>
  <c r="T5" i="1"/>
  <c r="J6" i="1"/>
  <c r="J12" i="1"/>
  <c r="O12" i="1" s="1"/>
  <c r="J13" i="1"/>
  <c r="O13" i="1" s="1"/>
  <c r="AQ36" i="1"/>
  <c r="R5" i="1"/>
  <c r="I5" i="1"/>
  <c r="AD19" i="5" l="1"/>
  <c r="AE19" i="5"/>
  <c r="AF65" i="5"/>
  <c r="AG42" i="5"/>
  <c r="AF19" i="5"/>
  <c r="AG19" i="5"/>
  <c r="AH19" i="5"/>
  <c r="B42" i="5"/>
  <c r="C65" i="5"/>
  <c r="AH42" i="5"/>
  <c r="E19" i="5"/>
  <c r="C19" i="5"/>
  <c r="D19" i="5"/>
  <c r="AD65" i="4"/>
  <c r="D42" i="4"/>
  <c r="E19" i="4"/>
  <c r="AG19" i="4"/>
  <c r="AD19" i="4"/>
  <c r="B19" i="4"/>
  <c r="C19" i="4"/>
  <c r="D19" i="4"/>
  <c r="F19" i="4"/>
  <c r="AF65" i="4"/>
  <c r="AG42" i="4"/>
  <c r="AG65" i="4"/>
  <c r="AH65" i="4"/>
  <c r="E65" i="4"/>
  <c r="C42" i="4"/>
  <c r="B65" i="4"/>
  <c r="F65" i="4"/>
  <c r="AF65" i="3"/>
  <c r="C65" i="3"/>
  <c r="E65" i="3"/>
  <c r="B42" i="3"/>
  <c r="AE65" i="3"/>
  <c r="AG19" i="3"/>
  <c r="C19" i="3"/>
  <c r="AG42" i="3"/>
  <c r="E19" i="3"/>
  <c r="F19" i="3"/>
  <c r="AE42" i="3"/>
  <c r="AF42" i="3"/>
  <c r="F65" i="3"/>
  <c r="AG65" i="3"/>
  <c r="B65" i="3"/>
  <c r="AH65" i="3"/>
  <c r="D65" i="3"/>
  <c r="AD65" i="3"/>
  <c r="E42" i="3"/>
  <c r="AH19" i="3"/>
  <c r="D19" i="3"/>
  <c r="C42" i="3"/>
  <c r="D42" i="3"/>
  <c r="B19" i="3"/>
  <c r="AF19" i="3"/>
  <c r="AD19" i="3"/>
  <c r="AE19" i="3"/>
  <c r="AH42" i="3"/>
  <c r="AD42" i="3"/>
  <c r="F42" i="3"/>
  <c r="F19" i="5"/>
  <c r="C42" i="5"/>
  <c r="B19" i="5"/>
  <c r="E42" i="5"/>
  <c r="AD42" i="5"/>
  <c r="F42" i="5"/>
  <c r="AE42" i="5"/>
  <c r="AF42" i="5"/>
  <c r="D42" i="5"/>
  <c r="AG65" i="5"/>
  <c r="D65" i="5"/>
  <c r="AH65" i="5"/>
  <c r="E65" i="5"/>
  <c r="F65" i="5"/>
  <c r="AD65" i="5"/>
  <c r="B65" i="5"/>
  <c r="AE65" i="5"/>
  <c r="AE19" i="4"/>
  <c r="F42" i="4"/>
  <c r="B42" i="4"/>
  <c r="AF19" i="4"/>
  <c r="AH19" i="4"/>
  <c r="AH42" i="4"/>
  <c r="AF42" i="4"/>
  <c r="E42" i="4"/>
  <c r="AD42" i="4"/>
  <c r="AE42" i="4"/>
  <c r="C65" i="4"/>
  <c r="D65" i="4"/>
  <c r="AE65" i="4"/>
  <c r="J11" i="1"/>
  <c r="O11" i="1" s="1"/>
  <c r="J10" i="1"/>
  <c r="O10" i="1" s="1"/>
  <c r="J9" i="1"/>
  <c r="O9" i="1" s="1"/>
  <c r="Y7" i="1"/>
  <c r="J8" i="1"/>
  <c r="O8" i="1" s="1"/>
  <c r="Y14" i="1"/>
  <c r="O5" i="1"/>
  <c r="J7" i="1"/>
  <c r="O7" i="1" s="1"/>
  <c r="Y8" i="1"/>
  <c r="J14" i="1"/>
  <c r="O14" i="1" s="1"/>
  <c r="Y13" i="1"/>
  <c r="Y12" i="1"/>
  <c r="Y11" i="1"/>
  <c r="Y10" i="1"/>
  <c r="Y9" i="1"/>
  <c r="Y5" i="1"/>
  <c r="O6" i="1"/>
  <c r="O33" i="1"/>
  <c r="O32" i="1"/>
  <c r="Y27" i="1"/>
  <c r="O31" i="1"/>
  <c r="Y37" i="1"/>
  <c r="O27" i="1"/>
  <c r="O30" i="1"/>
  <c r="Y32" i="1"/>
  <c r="Y28" i="1"/>
  <c r="Y35" i="1"/>
  <c r="Y34" i="1"/>
  <c r="Y33" i="1"/>
  <c r="D19" i="1" l="1"/>
  <c r="AU50" i="1" l="1"/>
  <c r="AZ50" i="1" s="1"/>
  <c r="BA50" i="1"/>
  <c r="AW50" i="1"/>
  <c r="BB50" i="1" s="1"/>
  <c r="AX50" i="1"/>
  <c r="BC50" i="1" s="1"/>
  <c r="AU51" i="1"/>
  <c r="AZ51" i="1" s="1"/>
  <c r="BA51" i="1"/>
  <c r="AW51" i="1"/>
  <c r="BB51" i="1" s="1"/>
  <c r="AX51" i="1"/>
  <c r="BC51" i="1" s="1"/>
  <c r="AU52" i="1"/>
  <c r="AZ52" i="1" s="1"/>
  <c r="BA52" i="1"/>
  <c r="AW52" i="1"/>
  <c r="BB52" i="1" s="1"/>
  <c r="AX52" i="1"/>
  <c r="BC52" i="1" s="1"/>
  <c r="AU53" i="1"/>
  <c r="AZ53" i="1" s="1"/>
  <c r="BA53" i="1"/>
  <c r="AW53" i="1"/>
  <c r="BB53" i="1" s="1"/>
  <c r="AX53" i="1"/>
  <c r="BC53" i="1" s="1"/>
  <c r="AU54" i="1"/>
  <c r="AZ54" i="1" s="1"/>
  <c r="BA54" i="1"/>
  <c r="AW54" i="1"/>
  <c r="BB54" i="1" s="1"/>
  <c r="AX54" i="1"/>
  <c r="BC54" i="1" s="1"/>
  <c r="AU55" i="1"/>
  <c r="AZ55" i="1" s="1"/>
  <c r="BA55" i="1"/>
  <c r="AW55" i="1"/>
  <c r="BB55" i="1" s="1"/>
  <c r="AX55" i="1"/>
  <c r="BC55" i="1" s="1"/>
  <c r="AU56" i="1"/>
  <c r="AZ56" i="1" s="1"/>
  <c r="BA56" i="1"/>
  <c r="AW56" i="1"/>
  <c r="BB56" i="1" s="1"/>
  <c r="AX56" i="1"/>
  <c r="BC56" i="1" s="1"/>
  <c r="AU57" i="1"/>
  <c r="AZ57" i="1" s="1"/>
  <c r="BA57" i="1"/>
  <c r="AW57" i="1"/>
  <c r="BB57" i="1" s="1"/>
  <c r="AX57" i="1"/>
  <c r="BC57" i="1" s="1"/>
  <c r="AU58" i="1"/>
  <c r="AZ58" i="1" s="1"/>
  <c r="BA58" i="1"/>
  <c r="AW58" i="1"/>
  <c r="BB58" i="1" s="1"/>
  <c r="AX58" i="1"/>
  <c r="BC58" i="1" s="1"/>
  <c r="AU59" i="1"/>
  <c r="AZ59" i="1" s="1"/>
  <c r="BA59" i="1"/>
  <c r="AW59" i="1"/>
  <c r="BB59" i="1" s="1"/>
  <c r="AX59" i="1"/>
  <c r="BC59" i="1" s="1"/>
  <c r="AU60" i="1"/>
  <c r="AZ60" i="1" s="1"/>
  <c r="BA60" i="1"/>
  <c r="AW60" i="1"/>
  <c r="BB60" i="1" s="1"/>
  <c r="AX60" i="1"/>
  <c r="BC60" i="1" s="1"/>
  <c r="AT51" i="1"/>
  <c r="AY51" i="1" s="1"/>
  <c r="AT52" i="1"/>
  <c r="AY52" i="1" s="1"/>
  <c r="AT53" i="1"/>
  <c r="AY53" i="1" s="1"/>
  <c r="AT54" i="1"/>
  <c r="AY54" i="1" s="1"/>
  <c r="AT55" i="1"/>
  <c r="AY55" i="1" s="1"/>
  <c r="AT56" i="1"/>
  <c r="AY56" i="1" s="1"/>
  <c r="AT57" i="1"/>
  <c r="AY57" i="1" s="1"/>
  <c r="AT58" i="1"/>
  <c r="AY58" i="1" s="1"/>
  <c r="AT59" i="1"/>
  <c r="AY59" i="1" s="1"/>
  <c r="AT60" i="1"/>
  <c r="AY60" i="1" s="1"/>
  <c r="AT50" i="1"/>
  <c r="AY50" i="1" s="1"/>
  <c r="AK50" i="1"/>
  <c r="AP50" i="1" s="1"/>
  <c r="AQ50" i="1"/>
  <c r="AM50" i="1"/>
  <c r="AR50" i="1" s="1"/>
  <c r="AN50" i="1"/>
  <c r="AS50" i="1" s="1"/>
  <c r="AK51" i="1"/>
  <c r="AP51" i="1" s="1"/>
  <c r="AQ51" i="1"/>
  <c r="AM51" i="1"/>
  <c r="AR51" i="1" s="1"/>
  <c r="AN51" i="1"/>
  <c r="AS51" i="1" s="1"/>
  <c r="AK52" i="1"/>
  <c r="AP52" i="1" s="1"/>
  <c r="AQ52" i="1"/>
  <c r="AM52" i="1"/>
  <c r="AR52" i="1" s="1"/>
  <c r="AN52" i="1"/>
  <c r="AS52" i="1" s="1"/>
  <c r="AK53" i="1"/>
  <c r="AP53" i="1" s="1"/>
  <c r="AQ53" i="1"/>
  <c r="AM53" i="1"/>
  <c r="AR53" i="1" s="1"/>
  <c r="AN53" i="1"/>
  <c r="AS53" i="1" s="1"/>
  <c r="AK54" i="1"/>
  <c r="AP54" i="1" s="1"/>
  <c r="AQ54" i="1"/>
  <c r="AM54" i="1"/>
  <c r="AR54" i="1" s="1"/>
  <c r="AN54" i="1"/>
  <c r="AS54" i="1" s="1"/>
  <c r="AK55" i="1"/>
  <c r="AP55" i="1" s="1"/>
  <c r="AQ55" i="1"/>
  <c r="AM55" i="1"/>
  <c r="AR55" i="1" s="1"/>
  <c r="AN55" i="1"/>
  <c r="AS55" i="1" s="1"/>
  <c r="AK56" i="1"/>
  <c r="AP56" i="1" s="1"/>
  <c r="AQ56" i="1"/>
  <c r="AM56" i="1"/>
  <c r="AR56" i="1" s="1"/>
  <c r="AN56" i="1"/>
  <c r="AS56" i="1" s="1"/>
  <c r="AK57" i="1"/>
  <c r="AP57" i="1" s="1"/>
  <c r="AQ57" i="1"/>
  <c r="AM57" i="1"/>
  <c r="AR57" i="1" s="1"/>
  <c r="AN57" i="1"/>
  <c r="AS57" i="1" s="1"/>
  <c r="AK58" i="1"/>
  <c r="AP58" i="1" s="1"/>
  <c r="AQ58" i="1"/>
  <c r="AM58" i="1"/>
  <c r="AR58" i="1" s="1"/>
  <c r="AN58" i="1"/>
  <c r="AS58" i="1" s="1"/>
  <c r="AK59" i="1"/>
  <c r="AP59" i="1" s="1"/>
  <c r="AQ59" i="1"/>
  <c r="AM59" i="1"/>
  <c r="AR59" i="1" s="1"/>
  <c r="AN59" i="1"/>
  <c r="AS59" i="1" s="1"/>
  <c r="AK60" i="1"/>
  <c r="AP60" i="1" s="1"/>
  <c r="AQ60" i="1"/>
  <c r="AM60" i="1"/>
  <c r="AR60" i="1" s="1"/>
  <c r="AN60" i="1"/>
  <c r="AS60" i="1" s="1"/>
  <c r="AJ51" i="1"/>
  <c r="AO51" i="1" s="1"/>
  <c r="S50" i="1"/>
  <c r="X50" i="1" s="1"/>
  <c r="Y50" i="1"/>
  <c r="U50" i="1"/>
  <c r="Z50" i="1" s="1"/>
  <c r="V50" i="1"/>
  <c r="AA50" i="1" s="1"/>
  <c r="S51" i="1"/>
  <c r="X51" i="1" s="1"/>
  <c r="Y51" i="1"/>
  <c r="U51" i="1"/>
  <c r="Z51" i="1" s="1"/>
  <c r="V51" i="1"/>
  <c r="AA51" i="1" s="1"/>
  <c r="S52" i="1"/>
  <c r="X52" i="1" s="1"/>
  <c r="Y52" i="1"/>
  <c r="U52" i="1"/>
  <c r="Z52" i="1" s="1"/>
  <c r="V52" i="1"/>
  <c r="AA52" i="1" s="1"/>
  <c r="S53" i="1"/>
  <c r="X53" i="1" s="1"/>
  <c r="Y53" i="1"/>
  <c r="U53" i="1"/>
  <c r="Z53" i="1" s="1"/>
  <c r="V53" i="1"/>
  <c r="AA53" i="1" s="1"/>
  <c r="S54" i="1"/>
  <c r="X54" i="1" s="1"/>
  <c r="Y54" i="1"/>
  <c r="U54" i="1"/>
  <c r="Z54" i="1" s="1"/>
  <c r="V54" i="1"/>
  <c r="AA54" i="1" s="1"/>
  <c r="S55" i="1"/>
  <c r="X55" i="1" s="1"/>
  <c r="Y55" i="1"/>
  <c r="U55" i="1"/>
  <c r="Z55" i="1" s="1"/>
  <c r="V55" i="1"/>
  <c r="AA55" i="1" s="1"/>
  <c r="S56" i="1"/>
  <c r="X56" i="1" s="1"/>
  <c r="Y56" i="1"/>
  <c r="U56" i="1"/>
  <c r="Z56" i="1" s="1"/>
  <c r="V56" i="1"/>
  <c r="AA56" i="1" s="1"/>
  <c r="S57" i="1"/>
  <c r="X57" i="1" s="1"/>
  <c r="Y57" i="1"/>
  <c r="U57" i="1"/>
  <c r="Z57" i="1" s="1"/>
  <c r="V57" i="1"/>
  <c r="AA57" i="1" s="1"/>
  <c r="S58" i="1"/>
  <c r="X58" i="1" s="1"/>
  <c r="Y58" i="1"/>
  <c r="U58" i="1"/>
  <c r="Z58" i="1" s="1"/>
  <c r="V58" i="1"/>
  <c r="AA58" i="1" s="1"/>
  <c r="S59" i="1"/>
  <c r="X59" i="1" s="1"/>
  <c r="Y59" i="1"/>
  <c r="U59" i="1"/>
  <c r="Z59" i="1" s="1"/>
  <c r="V59" i="1"/>
  <c r="AA59" i="1" s="1"/>
  <c r="S60" i="1"/>
  <c r="X60" i="1" s="1"/>
  <c r="Y60" i="1"/>
  <c r="U60" i="1"/>
  <c r="Z60" i="1" s="1"/>
  <c r="V60" i="1"/>
  <c r="AA60" i="1" s="1"/>
  <c r="R51" i="1"/>
  <c r="W51" i="1" s="1"/>
  <c r="R52" i="1"/>
  <c r="W52" i="1" s="1"/>
  <c r="R53" i="1"/>
  <c r="W53" i="1" s="1"/>
  <c r="R54" i="1"/>
  <c r="W54" i="1" s="1"/>
  <c r="R55" i="1"/>
  <c r="W55" i="1" s="1"/>
  <c r="R56" i="1"/>
  <c r="W56" i="1" s="1"/>
  <c r="R57" i="1"/>
  <c r="W57" i="1" s="1"/>
  <c r="R58" i="1"/>
  <c r="W58" i="1" s="1"/>
  <c r="R59" i="1"/>
  <c r="W59" i="1" s="1"/>
  <c r="R60" i="1"/>
  <c r="W60" i="1" s="1"/>
  <c r="R50" i="1"/>
  <c r="W50" i="1" s="1"/>
  <c r="I50" i="1"/>
  <c r="N50" i="1" s="1"/>
  <c r="O50" i="1"/>
  <c r="K50" i="1"/>
  <c r="P50" i="1" s="1"/>
  <c r="L50" i="1"/>
  <c r="Q50" i="1" s="1"/>
  <c r="I51" i="1"/>
  <c r="N51" i="1" s="1"/>
  <c r="O51" i="1"/>
  <c r="K51" i="1"/>
  <c r="P51" i="1" s="1"/>
  <c r="L51" i="1"/>
  <c r="Q51" i="1" s="1"/>
  <c r="I52" i="1"/>
  <c r="N52" i="1" s="1"/>
  <c r="O52" i="1"/>
  <c r="K52" i="1"/>
  <c r="P52" i="1" s="1"/>
  <c r="L52" i="1"/>
  <c r="Q52" i="1" s="1"/>
  <c r="I53" i="1"/>
  <c r="N53" i="1" s="1"/>
  <c r="O53" i="1"/>
  <c r="K53" i="1"/>
  <c r="P53" i="1" s="1"/>
  <c r="L53" i="1"/>
  <c r="Q53" i="1" s="1"/>
  <c r="I54" i="1"/>
  <c r="N54" i="1" s="1"/>
  <c r="O54" i="1"/>
  <c r="K54" i="1"/>
  <c r="P54" i="1" s="1"/>
  <c r="L54" i="1"/>
  <c r="Q54" i="1" s="1"/>
  <c r="I55" i="1"/>
  <c r="N55" i="1" s="1"/>
  <c r="O55" i="1"/>
  <c r="K55" i="1"/>
  <c r="P55" i="1" s="1"/>
  <c r="L55" i="1"/>
  <c r="Q55" i="1" s="1"/>
  <c r="I56" i="1"/>
  <c r="N56" i="1" s="1"/>
  <c r="O56" i="1"/>
  <c r="K56" i="1"/>
  <c r="P56" i="1" s="1"/>
  <c r="L56" i="1"/>
  <c r="Q56" i="1" s="1"/>
  <c r="I57" i="1"/>
  <c r="N57" i="1" s="1"/>
  <c r="O57" i="1"/>
  <c r="K57" i="1"/>
  <c r="P57" i="1" s="1"/>
  <c r="L57" i="1"/>
  <c r="Q57" i="1" s="1"/>
  <c r="I58" i="1"/>
  <c r="N58" i="1" s="1"/>
  <c r="O58" i="1"/>
  <c r="K58" i="1"/>
  <c r="P58" i="1" s="1"/>
  <c r="L58" i="1"/>
  <c r="Q58" i="1" s="1"/>
  <c r="I59" i="1"/>
  <c r="N59" i="1" s="1"/>
  <c r="O59" i="1"/>
  <c r="K59" i="1"/>
  <c r="P59" i="1" s="1"/>
  <c r="L59" i="1"/>
  <c r="Q59" i="1" s="1"/>
  <c r="I60" i="1"/>
  <c r="N60" i="1" s="1"/>
  <c r="O60" i="1"/>
  <c r="K60" i="1"/>
  <c r="P60" i="1" s="1"/>
  <c r="L60" i="1"/>
  <c r="Q60" i="1" s="1"/>
  <c r="H51" i="1"/>
  <c r="M51" i="1" s="1"/>
  <c r="H52" i="1"/>
  <c r="M52" i="1" s="1"/>
  <c r="H53" i="1"/>
  <c r="M53" i="1" s="1"/>
  <c r="H54" i="1"/>
  <c r="M54" i="1" s="1"/>
  <c r="H55" i="1"/>
  <c r="M55" i="1" s="1"/>
  <c r="H56" i="1"/>
  <c r="M56" i="1" s="1"/>
  <c r="H57" i="1"/>
  <c r="M57" i="1" s="1"/>
  <c r="H58" i="1"/>
  <c r="M58" i="1" s="1"/>
  <c r="H59" i="1"/>
  <c r="M59" i="1" s="1"/>
  <c r="H60" i="1"/>
  <c r="M60" i="1" s="1"/>
  <c r="H50" i="1"/>
  <c r="M50" i="1" s="1"/>
  <c r="AH65" i="1" l="1"/>
  <c r="AG65" i="1"/>
  <c r="AF65" i="1"/>
  <c r="AE65" i="1"/>
  <c r="F65" i="1"/>
  <c r="E65" i="1"/>
  <c r="D65" i="1"/>
  <c r="C65" i="1"/>
  <c r="AJ58" i="1"/>
  <c r="AO58" i="1" s="1"/>
  <c r="AJ57" i="1"/>
  <c r="AO57" i="1" s="1"/>
  <c r="AJ56" i="1"/>
  <c r="AO56" i="1" s="1"/>
  <c r="AJ55" i="1"/>
  <c r="AO55" i="1" s="1"/>
  <c r="AJ59" i="1"/>
  <c r="AO59" i="1" s="1"/>
  <c r="AJ54" i="1"/>
  <c r="AO54" i="1" s="1"/>
  <c r="AJ50" i="1"/>
  <c r="AO50" i="1" s="1"/>
  <c r="AJ53" i="1"/>
  <c r="AO53" i="1" s="1"/>
  <c r="AJ60" i="1"/>
  <c r="AO60" i="1" s="1"/>
  <c r="AJ52" i="1"/>
  <c r="AO52" i="1" s="1"/>
  <c r="AK27" i="1" l="1"/>
  <c r="AP27" i="1" s="1"/>
  <c r="AM27" i="1"/>
  <c r="AR27" i="1" s="1"/>
  <c r="AN27" i="1"/>
  <c r="AS27" i="1" s="1"/>
  <c r="AK28" i="1"/>
  <c r="AP28" i="1" s="1"/>
  <c r="AM28" i="1"/>
  <c r="AR28" i="1" s="1"/>
  <c r="AN28" i="1"/>
  <c r="AS28" i="1" s="1"/>
  <c r="AK29" i="1"/>
  <c r="AP29" i="1" s="1"/>
  <c r="AM29" i="1"/>
  <c r="AR29" i="1" s="1"/>
  <c r="AN29" i="1"/>
  <c r="AS29" i="1" s="1"/>
  <c r="AK30" i="1"/>
  <c r="AP30" i="1" s="1"/>
  <c r="AM30" i="1"/>
  <c r="AR30" i="1" s="1"/>
  <c r="AN30" i="1"/>
  <c r="AS30" i="1" s="1"/>
  <c r="AK31" i="1"/>
  <c r="AP31" i="1" s="1"/>
  <c r="AM31" i="1"/>
  <c r="AR31" i="1" s="1"/>
  <c r="AN31" i="1"/>
  <c r="AS31" i="1" s="1"/>
  <c r="AK32" i="1"/>
  <c r="AP32" i="1" s="1"/>
  <c r="AM32" i="1"/>
  <c r="AR32" i="1" s="1"/>
  <c r="AN32" i="1"/>
  <c r="AS32" i="1" s="1"/>
  <c r="AK33" i="1"/>
  <c r="AP33" i="1" s="1"/>
  <c r="AM33" i="1"/>
  <c r="AR33" i="1" s="1"/>
  <c r="AN33" i="1"/>
  <c r="AS33" i="1" s="1"/>
  <c r="AK34" i="1"/>
  <c r="AP34" i="1" s="1"/>
  <c r="AM34" i="1"/>
  <c r="AR34" i="1" s="1"/>
  <c r="AN34" i="1"/>
  <c r="AS34" i="1" s="1"/>
  <c r="AK35" i="1"/>
  <c r="AP35" i="1" s="1"/>
  <c r="AM35" i="1"/>
  <c r="AR35" i="1" s="1"/>
  <c r="AN35" i="1"/>
  <c r="AS35" i="1" s="1"/>
  <c r="AK36" i="1"/>
  <c r="AP36" i="1" s="1"/>
  <c r="AM36" i="1"/>
  <c r="AR36" i="1" s="1"/>
  <c r="AN36" i="1"/>
  <c r="AS36" i="1" s="1"/>
  <c r="AK37" i="1"/>
  <c r="AP37" i="1" s="1"/>
  <c r="AM37" i="1"/>
  <c r="AR37" i="1" s="1"/>
  <c r="AN37" i="1"/>
  <c r="AS37" i="1" s="1"/>
  <c r="AJ27" i="1"/>
  <c r="AO27" i="1" s="1"/>
  <c r="AU27" i="1"/>
  <c r="AZ27" i="1" s="1"/>
  <c r="AW27" i="1"/>
  <c r="BB27" i="1" s="1"/>
  <c r="AX27" i="1"/>
  <c r="BC27" i="1" s="1"/>
  <c r="AU28" i="1"/>
  <c r="AZ28" i="1" s="1"/>
  <c r="AW28" i="1"/>
  <c r="BB28" i="1" s="1"/>
  <c r="AX28" i="1"/>
  <c r="BC28" i="1" s="1"/>
  <c r="AU29" i="1"/>
  <c r="AZ29" i="1" s="1"/>
  <c r="AW29" i="1"/>
  <c r="BB29" i="1" s="1"/>
  <c r="AX29" i="1"/>
  <c r="BC29" i="1" s="1"/>
  <c r="AU30" i="1"/>
  <c r="AZ30" i="1" s="1"/>
  <c r="AW30" i="1"/>
  <c r="BB30" i="1" s="1"/>
  <c r="AX30" i="1"/>
  <c r="BC30" i="1" s="1"/>
  <c r="AU31" i="1"/>
  <c r="AZ31" i="1" s="1"/>
  <c r="AW31" i="1"/>
  <c r="BB31" i="1" s="1"/>
  <c r="AX31" i="1"/>
  <c r="BC31" i="1" s="1"/>
  <c r="AU32" i="1"/>
  <c r="AZ32" i="1" s="1"/>
  <c r="AW32" i="1"/>
  <c r="BB32" i="1" s="1"/>
  <c r="AX32" i="1"/>
  <c r="BC32" i="1" s="1"/>
  <c r="AU33" i="1"/>
  <c r="AZ33" i="1" s="1"/>
  <c r="AW33" i="1"/>
  <c r="BB33" i="1" s="1"/>
  <c r="AX33" i="1"/>
  <c r="BC33" i="1" s="1"/>
  <c r="AU34" i="1"/>
  <c r="AZ34" i="1" s="1"/>
  <c r="AW34" i="1"/>
  <c r="BB34" i="1" s="1"/>
  <c r="AX34" i="1"/>
  <c r="BC34" i="1" s="1"/>
  <c r="AU35" i="1"/>
  <c r="AZ35" i="1" s="1"/>
  <c r="AW35" i="1"/>
  <c r="BB35" i="1" s="1"/>
  <c r="AX35" i="1"/>
  <c r="BC35" i="1" s="1"/>
  <c r="AU36" i="1"/>
  <c r="AZ36" i="1" s="1"/>
  <c r="AW36" i="1"/>
  <c r="BB36" i="1" s="1"/>
  <c r="AX36" i="1"/>
  <c r="BC36" i="1" s="1"/>
  <c r="AU37" i="1"/>
  <c r="AZ37" i="1" s="1"/>
  <c r="AW37" i="1"/>
  <c r="BB37" i="1" s="1"/>
  <c r="AX37" i="1"/>
  <c r="BC37" i="1" s="1"/>
  <c r="AT28" i="1"/>
  <c r="AY28" i="1" s="1"/>
  <c r="AT29" i="1"/>
  <c r="AY29" i="1" s="1"/>
  <c r="AT30" i="1"/>
  <c r="AY30" i="1" s="1"/>
  <c r="AT31" i="1"/>
  <c r="AY31" i="1" s="1"/>
  <c r="AT32" i="1"/>
  <c r="AY32" i="1" s="1"/>
  <c r="AT33" i="1"/>
  <c r="AY33" i="1" s="1"/>
  <c r="AT34" i="1"/>
  <c r="AY34" i="1" s="1"/>
  <c r="AT35" i="1"/>
  <c r="AY35" i="1" s="1"/>
  <c r="AT36" i="1"/>
  <c r="AY36" i="1" s="1"/>
  <c r="AT37" i="1"/>
  <c r="AY37" i="1" s="1"/>
  <c r="AT27" i="1"/>
  <c r="AY27" i="1" s="1"/>
  <c r="AJ29" i="1"/>
  <c r="AO29" i="1" s="1"/>
  <c r="AJ28" i="1"/>
  <c r="AO28" i="1" s="1"/>
  <c r="AJ30" i="1"/>
  <c r="AO30" i="1" s="1"/>
  <c r="AJ32" i="1"/>
  <c r="AO32" i="1" s="1"/>
  <c r="AJ34" i="1"/>
  <c r="AO34" i="1" s="1"/>
  <c r="AJ35" i="1"/>
  <c r="AO35" i="1" s="1"/>
  <c r="AJ36" i="1"/>
  <c r="AO36" i="1" s="1"/>
  <c r="S27" i="1"/>
  <c r="X27" i="1" s="1"/>
  <c r="U27" i="1"/>
  <c r="Z27" i="1" s="1"/>
  <c r="V27" i="1"/>
  <c r="AA27" i="1" s="1"/>
  <c r="S28" i="1"/>
  <c r="X28" i="1" s="1"/>
  <c r="U28" i="1"/>
  <c r="Z28" i="1" s="1"/>
  <c r="V28" i="1"/>
  <c r="AA28" i="1" s="1"/>
  <c r="S29" i="1"/>
  <c r="X29" i="1" s="1"/>
  <c r="U29" i="1"/>
  <c r="Z29" i="1" s="1"/>
  <c r="V29" i="1"/>
  <c r="AA29" i="1" s="1"/>
  <c r="S30" i="1"/>
  <c r="X30" i="1" s="1"/>
  <c r="U30" i="1"/>
  <c r="Z30" i="1" s="1"/>
  <c r="V30" i="1"/>
  <c r="AA30" i="1" s="1"/>
  <c r="S31" i="1"/>
  <c r="X31" i="1" s="1"/>
  <c r="U31" i="1"/>
  <c r="Z31" i="1" s="1"/>
  <c r="V31" i="1"/>
  <c r="AA31" i="1" s="1"/>
  <c r="S32" i="1"/>
  <c r="X32" i="1" s="1"/>
  <c r="U32" i="1"/>
  <c r="Z32" i="1" s="1"/>
  <c r="V32" i="1"/>
  <c r="AA32" i="1" s="1"/>
  <c r="S33" i="1"/>
  <c r="X33" i="1" s="1"/>
  <c r="U33" i="1"/>
  <c r="Z33" i="1" s="1"/>
  <c r="V33" i="1"/>
  <c r="AA33" i="1" s="1"/>
  <c r="S34" i="1"/>
  <c r="X34" i="1" s="1"/>
  <c r="U34" i="1"/>
  <c r="Z34" i="1" s="1"/>
  <c r="V34" i="1"/>
  <c r="AA34" i="1" s="1"/>
  <c r="S35" i="1"/>
  <c r="X35" i="1" s="1"/>
  <c r="U35" i="1"/>
  <c r="Z35" i="1" s="1"/>
  <c r="V35" i="1"/>
  <c r="AA35" i="1" s="1"/>
  <c r="S36" i="1"/>
  <c r="X36" i="1" s="1"/>
  <c r="U36" i="1"/>
  <c r="Z36" i="1" s="1"/>
  <c r="V36" i="1"/>
  <c r="AA36" i="1" s="1"/>
  <c r="S37" i="1"/>
  <c r="X37" i="1" s="1"/>
  <c r="U37" i="1"/>
  <c r="Z37" i="1" s="1"/>
  <c r="V37" i="1"/>
  <c r="AA37" i="1" s="1"/>
  <c r="R28" i="1"/>
  <c r="W28" i="1" s="1"/>
  <c r="R29" i="1"/>
  <c r="W29" i="1" s="1"/>
  <c r="R30" i="1"/>
  <c r="W30" i="1" s="1"/>
  <c r="R31" i="1"/>
  <c r="W31" i="1" s="1"/>
  <c r="R32" i="1"/>
  <c r="W32" i="1" s="1"/>
  <c r="R33" i="1"/>
  <c r="W33" i="1" s="1"/>
  <c r="R34" i="1"/>
  <c r="W34" i="1" s="1"/>
  <c r="R35" i="1"/>
  <c r="W35" i="1" s="1"/>
  <c r="R36" i="1"/>
  <c r="W36" i="1" s="1"/>
  <c r="R37" i="1"/>
  <c r="W37" i="1" s="1"/>
  <c r="R27" i="1"/>
  <c r="W27" i="1" s="1"/>
  <c r="I30" i="1"/>
  <c r="N30" i="1" s="1"/>
  <c r="K28" i="1"/>
  <c r="P28" i="1" s="1"/>
  <c r="L31" i="1"/>
  <c r="Q31" i="1" s="1"/>
  <c r="H28" i="1"/>
  <c r="M28" i="1" s="1"/>
  <c r="I28" i="1"/>
  <c r="N28" i="1" s="1"/>
  <c r="L29" i="1"/>
  <c r="Q29" i="1" s="1"/>
  <c r="K31" i="1"/>
  <c r="P31" i="1" s="1"/>
  <c r="L32" i="1"/>
  <c r="Q32" i="1" s="1"/>
  <c r="I33" i="1"/>
  <c r="N33" i="1" s="1"/>
  <c r="L34" i="1"/>
  <c r="Q34" i="1" s="1"/>
  <c r="I36" i="1"/>
  <c r="N36" i="1" s="1"/>
  <c r="L37" i="1"/>
  <c r="Q37" i="1" s="1"/>
  <c r="AH42" i="1" l="1"/>
  <c r="AG42" i="1"/>
  <c r="AF42" i="1"/>
  <c r="AE42" i="1"/>
  <c r="AJ33" i="1"/>
  <c r="AO33" i="1" s="1"/>
  <c r="AJ31" i="1"/>
  <c r="AO31" i="1" s="1"/>
  <c r="AJ37" i="1"/>
  <c r="AO37" i="1" s="1"/>
  <c r="K34" i="1"/>
  <c r="P34" i="1" s="1"/>
  <c r="L35" i="1"/>
  <c r="Q35" i="1" s="1"/>
  <c r="I37" i="1"/>
  <c r="N37" i="1" s="1"/>
  <c r="K35" i="1"/>
  <c r="P35" i="1" s="1"/>
  <c r="L30" i="1"/>
  <c r="Q30" i="1" s="1"/>
  <c r="I29" i="1"/>
  <c r="N29" i="1" s="1"/>
  <c r="K27" i="1"/>
  <c r="P27" i="1" s="1"/>
  <c r="K37" i="1"/>
  <c r="P37" i="1" s="1"/>
  <c r="I31" i="1"/>
  <c r="N31" i="1" s="1"/>
  <c r="K29" i="1"/>
  <c r="P29" i="1" s="1"/>
  <c r="L33" i="1"/>
  <c r="Q33" i="1" s="1"/>
  <c r="I32" i="1"/>
  <c r="N32" i="1" s="1"/>
  <c r="K30" i="1"/>
  <c r="P30" i="1" s="1"/>
  <c r="K32" i="1"/>
  <c r="P32" i="1" s="1"/>
  <c r="L27" i="1"/>
  <c r="Q27" i="1" s="1"/>
  <c r="L36" i="1"/>
  <c r="Q36" i="1" s="1"/>
  <c r="K33" i="1"/>
  <c r="P33" i="1" s="1"/>
  <c r="L28" i="1"/>
  <c r="Q28" i="1" s="1"/>
  <c r="I27" i="1"/>
  <c r="N27" i="1" s="1"/>
  <c r="I34" i="1"/>
  <c r="N34" i="1" s="1"/>
  <c r="I35" i="1"/>
  <c r="N35" i="1" s="1"/>
  <c r="K36" i="1"/>
  <c r="P36" i="1" s="1"/>
  <c r="H35" i="1"/>
  <c r="M35" i="1" s="1"/>
  <c r="H34" i="1"/>
  <c r="M34" i="1" s="1"/>
  <c r="H33" i="1"/>
  <c r="M33" i="1" s="1"/>
  <c r="H31" i="1"/>
  <c r="M31" i="1" s="1"/>
  <c r="H27" i="1"/>
  <c r="M27" i="1" s="1"/>
  <c r="H30" i="1"/>
  <c r="M30" i="1" s="1"/>
  <c r="H32" i="1"/>
  <c r="M32" i="1" s="1"/>
  <c r="H37" i="1"/>
  <c r="M37" i="1" s="1"/>
  <c r="H29" i="1"/>
  <c r="M29" i="1" s="1"/>
  <c r="H36" i="1"/>
  <c r="M36" i="1" s="1"/>
  <c r="AK8" i="1"/>
  <c r="AP8" i="1" s="1"/>
  <c r="AQ12" i="1"/>
  <c r="AJ5" i="1"/>
  <c r="AO5" i="1" s="1"/>
  <c r="AJ6" i="1"/>
  <c r="AO6" i="1" s="1"/>
  <c r="AJ7" i="1"/>
  <c r="AO7" i="1" s="1"/>
  <c r="AJ9" i="1"/>
  <c r="AO9" i="1" s="1"/>
  <c r="AJ10" i="1"/>
  <c r="AO10" i="1" s="1"/>
  <c r="AJ11" i="1"/>
  <c r="AO11" i="1" s="1"/>
  <c r="AJ12" i="1"/>
  <c r="AO12" i="1" s="1"/>
  <c r="AK12" i="1"/>
  <c r="AP12" i="1" s="1"/>
  <c r="F42" i="1" l="1"/>
  <c r="E42" i="1"/>
  <c r="D42" i="1"/>
  <c r="C42" i="1"/>
  <c r="AT12" i="1"/>
  <c r="AY12" i="1" s="1"/>
  <c r="AT7" i="1"/>
  <c r="AY7" i="1" s="1"/>
  <c r="AT13" i="1"/>
  <c r="AY13" i="1" s="1"/>
  <c r="AT6" i="1"/>
  <c r="AY6" i="1" s="1"/>
  <c r="AT5" i="1"/>
  <c r="AY5" i="1" s="1"/>
  <c r="AT9" i="1"/>
  <c r="AY9" i="1" s="1"/>
  <c r="AT10" i="1"/>
  <c r="AY10" i="1" s="1"/>
  <c r="AT11" i="1"/>
  <c r="AY11" i="1" s="1"/>
  <c r="AT14" i="1"/>
  <c r="AY14" i="1" s="1"/>
  <c r="AT8" i="1"/>
  <c r="AY8" i="1" s="1"/>
  <c r="AJ14" i="1"/>
  <c r="AO14" i="1" s="1"/>
  <c r="AQ8" i="1"/>
  <c r="AM8" i="1"/>
  <c r="AR8" i="1" s="1"/>
  <c r="AW6" i="1"/>
  <c r="BB6" i="1" s="1"/>
  <c r="AW12" i="1"/>
  <c r="BB12" i="1" s="1"/>
  <c r="AW5" i="1"/>
  <c r="BB5" i="1" s="1"/>
  <c r="AW7" i="1"/>
  <c r="BB7" i="1" s="1"/>
  <c r="AW9" i="1"/>
  <c r="BB9" i="1" s="1"/>
  <c r="AW11" i="1"/>
  <c r="BB11" i="1" s="1"/>
  <c r="AW13" i="1"/>
  <c r="BB13" i="1" s="1"/>
  <c r="AW8" i="1"/>
  <c r="BB8" i="1" s="1"/>
  <c r="AW14" i="1"/>
  <c r="BB14" i="1" s="1"/>
  <c r="AW10" i="1"/>
  <c r="BB10" i="1" s="1"/>
  <c r="AJ13" i="1"/>
  <c r="AO13" i="1" s="1"/>
  <c r="AQ5" i="1"/>
  <c r="AN5" i="1"/>
  <c r="AS5" i="1" s="1"/>
  <c r="AX7" i="1"/>
  <c r="BC7" i="1" s="1"/>
  <c r="AX13" i="1"/>
  <c r="BC13" i="1" s="1"/>
  <c r="AX10" i="1"/>
  <c r="BC10" i="1" s="1"/>
  <c r="AX9" i="1"/>
  <c r="BC9" i="1" s="1"/>
  <c r="AX8" i="1"/>
  <c r="BC8" i="1" s="1"/>
  <c r="AX5" i="1"/>
  <c r="BC5" i="1" s="1"/>
  <c r="AX11" i="1"/>
  <c r="BC11" i="1" s="1"/>
  <c r="AX6" i="1"/>
  <c r="BC6" i="1" s="1"/>
  <c r="AX12" i="1"/>
  <c r="BC12" i="1" s="1"/>
  <c r="AX14" i="1"/>
  <c r="BC14" i="1" s="1"/>
  <c r="AJ8" i="1"/>
  <c r="AO8" i="1" s="1"/>
  <c r="AK7" i="1"/>
  <c r="AP7" i="1" s="1"/>
  <c r="AU6" i="1"/>
  <c r="AZ6" i="1" s="1"/>
  <c r="AU14" i="1"/>
  <c r="AZ14" i="1" s="1"/>
  <c r="AU8" i="1"/>
  <c r="AZ8" i="1" s="1"/>
  <c r="AU12" i="1"/>
  <c r="AZ12" i="1" s="1"/>
  <c r="AU13" i="1"/>
  <c r="AZ13" i="1" s="1"/>
  <c r="AU7" i="1"/>
  <c r="AZ7" i="1" s="1"/>
  <c r="AU5" i="1"/>
  <c r="AZ5" i="1" s="1"/>
  <c r="AU11" i="1"/>
  <c r="AZ11" i="1" s="1"/>
  <c r="AU9" i="1"/>
  <c r="AZ9" i="1" s="1"/>
  <c r="AU10" i="1"/>
  <c r="AZ10" i="1" s="1"/>
  <c r="AN8" i="1"/>
  <c r="AS8" i="1" s="1"/>
  <c r="AN6" i="1"/>
  <c r="AS6" i="1" s="1"/>
  <c r="AN14" i="1"/>
  <c r="AS14" i="1" s="1"/>
  <c r="AN10" i="1"/>
  <c r="AS10" i="1" s="1"/>
  <c r="AN13" i="1"/>
  <c r="AS13" i="1" s="1"/>
  <c r="AN9" i="1"/>
  <c r="AS9" i="1" s="1"/>
  <c r="AM5" i="1"/>
  <c r="AR5" i="1" s="1"/>
  <c r="AQ13" i="1"/>
  <c r="AQ9" i="1"/>
  <c r="AK13" i="1"/>
  <c r="AP13" i="1" s="1"/>
  <c r="AM6" i="1"/>
  <c r="AR6" i="1" s="1"/>
  <c r="AQ14" i="1"/>
  <c r="AN11" i="1"/>
  <c r="AS11" i="1" s="1"/>
  <c r="AQ10" i="1"/>
  <c r="AN7" i="1"/>
  <c r="AS7" i="1" s="1"/>
  <c r="AQ6" i="1"/>
  <c r="AM13" i="1"/>
  <c r="AR13" i="1" s="1"/>
  <c r="AM14" i="1"/>
  <c r="AR14" i="1" s="1"/>
  <c r="AK9" i="1"/>
  <c r="AP9" i="1" s="1"/>
  <c r="AK14" i="1"/>
  <c r="AP14" i="1" s="1"/>
  <c r="AM11" i="1"/>
  <c r="AR11" i="1" s="1"/>
  <c r="AK10" i="1"/>
  <c r="AP10" i="1" s="1"/>
  <c r="AM7" i="1"/>
  <c r="AR7" i="1" s="1"/>
  <c r="AK6" i="1"/>
  <c r="AP6" i="1" s="1"/>
  <c r="AN12" i="1"/>
  <c r="AS12" i="1" s="1"/>
  <c r="AQ11" i="1"/>
  <c r="AQ7" i="1"/>
  <c r="AK5" i="1"/>
  <c r="AP5" i="1" s="1"/>
  <c r="AM9" i="1"/>
  <c r="AR9" i="1" s="1"/>
  <c r="AM10" i="1"/>
  <c r="AR10" i="1" s="1"/>
  <c r="AM12" i="1"/>
  <c r="AR12" i="1" s="1"/>
  <c r="AK11" i="1"/>
  <c r="AP11" i="1" s="1"/>
  <c r="V5" i="1"/>
  <c r="AA5" i="1" s="1"/>
  <c r="U5" i="1"/>
  <c r="Z5" i="1" s="1"/>
  <c r="S5" i="1"/>
  <c r="X5" i="1" s="1"/>
  <c r="S6" i="1"/>
  <c r="X6" i="1" s="1"/>
  <c r="U6" i="1"/>
  <c r="Z6" i="1" s="1"/>
  <c r="V6" i="1"/>
  <c r="AA6" i="1" s="1"/>
  <c r="S7" i="1"/>
  <c r="X7" i="1" s="1"/>
  <c r="U7" i="1"/>
  <c r="Z7" i="1" s="1"/>
  <c r="V7" i="1"/>
  <c r="AA7" i="1" s="1"/>
  <c r="S8" i="1"/>
  <c r="X8" i="1" s="1"/>
  <c r="U8" i="1"/>
  <c r="Z8" i="1" s="1"/>
  <c r="V8" i="1"/>
  <c r="AA8" i="1" s="1"/>
  <c r="S9" i="1"/>
  <c r="X9" i="1" s="1"/>
  <c r="U9" i="1"/>
  <c r="Z9" i="1" s="1"/>
  <c r="V9" i="1"/>
  <c r="AA9" i="1" s="1"/>
  <c r="S10" i="1"/>
  <c r="X10" i="1" s="1"/>
  <c r="U10" i="1"/>
  <c r="Z10" i="1" s="1"/>
  <c r="V10" i="1"/>
  <c r="AA10" i="1" s="1"/>
  <c r="S11" i="1"/>
  <c r="X11" i="1" s="1"/>
  <c r="U11" i="1"/>
  <c r="Z11" i="1" s="1"/>
  <c r="V11" i="1"/>
  <c r="AA11" i="1" s="1"/>
  <c r="S12" i="1"/>
  <c r="X12" i="1" s="1"/>
  <c r="U12" i="1"/>
  <c r="Z12" i="1" s="1"/>
  <c r="V12" i="1"/>
  <c r="AA12" i="1" s="1"/>
  <c r="S13" i="1"/>
  <c r="X13" i="1" s="1"/>
  <c r="U13" i="1"/>
  <c r="Z13" i="1" s="1"/>
  <c r="V13" i="1"/>
  <c r="AA13" i="1" s="1"/>
  <c r="S14" i="1"/>
  <c r="X14" i="1" s="1"/>
  <c r="U14" i="1"/>
  <c r="Z14" i="1" s="1"/>
  <c r="V14" i="1"/>
  <c r="AA14" i="1" s="1"/>
  <c r="W5" i="1"/>
  <c r="R6" i="1"/>
  <c r="W6" i="1" s="1"/>
  <c r="R7" i="1"/>
  <c r="W7" i="1" s="1"/>
  <c r="R8" i="1"/>
  <c r="W8" i="1" s="1"/>
  <c r="R9" i="1"/>
  <c r="W9" i="1" s="1"/>
  <c r="R10" i="1"/>
  <c r="W10" i="1" s="1"/>
  <c r="R11" i="1"/>
  <c r="W11" i="1" s="1"/>
  <c r="R12" i="1"/>
  <c r="W12" i="1" s="1"/>
  <c r="R13" i="1"/>
  <c r="W13" i="1" s="1"/>
  <c r="R14" i="1"/>
  <c r="W14" i="1" s="1"/>
  <c r="AD19" i="1" l="1"/>
  <c r="AH19" i="1"/>
  <c r="AF19" i="1"/>
  <c r="AG19" i="1"/>
  <c r="AE19" i="1"/>
  <c r="N5" i="1" l="1"/>
  <c r="L14" i="1"/>
  <c r="Q14" i="1" s="1"/>
  <c r="L13" i="1"/>
  <c r="Q13" i="1" s="1"/>
  <c r="L12" i="1"/>
  <c r="Q12" i="1" s="1"/>
  <c r="L11" i="1"/>
  <c r="Q11" i="1" s="1"/>
  <c r="L10" i="1"/>
  <c r="Q10" i="1" s="1"/>
  <c r="L9" i="1"/>
  <c r="Q9" i="1" s="1"/>
  <c r="L8" i="1"/>
  <c r="Q8" i="1" s="1"/>
  <c r="L7" i="1"/>
  <c r="Q7" i="1" s="1"/>
  <c r="L6" i="1"/>
  <c r="Q6" i="1" s="1"/>
  <c r="L5" i="1"/>
  <c r="Q5" i="1" s="1"/>
  <c r="K14" i="1"/>
  <c r="P14" i="1" s="1"/>
  <c r="K13" i="1"/>
  <c r="P13" i="1" s="1"/>
  <c r="K12" i="1"/>
  <c r="P12" i="1" s="1"/>
  <c r="K11" i="1"/>
  <c r="P11" i="1" s="1"/>
  <c r="K10" i="1"/>
  <c r="P10" i="1" s="1"/>
  <c r="K9" i="1"/>
  <c r="P9" i="1" s="1"/>
  <c r="K8" i="1"/>
  <c r="P8" i="1" s="1"/>
  <c r="K7" i="1"/>
  <c r="P7" i="1" s="1"/>
  <c r="K6" i="1"/>
  <c r="P6" i="1" s="1"/>
  <c r="K5" i="1"/>
  <c r="P5" i="1" s="1"/>
  <c r="I14" i="1"/>
  <c r="N14" i="1" s="1"/>
  <c r="I13" i="1"/>
  <c r="N13" i="1" s="1"/>
  <c r="I12" i="1"/>
  <c r="N12" i="1" s="1"/>
  <c r="I11" i="1"/>
  <c r="N11" i="1" s="1"/>
  <c r="I10" i="1"/>
  <c r="N10" i="1" s="1"/>
  <c r="I9" i="1"/>
  <c r="N9" i="1" s="1"/>
  <c r="I8" i="1"/>
  <c r="N8" i="1" s="1"/>
  <c r="I7" i="1"/>
  <c r="N7" i="1" s="1"/>
  <c r="I6" i="1"/>
  <c r="N6" i="1" s="1"/>
  <c r="H6" i="1"/>
  <c r="M6" i="1" s="1"/>
  <c r="H7" i="1"/>
  <c r="M7" i="1" s="1"/>
  <c r="H8" i="1"/>
  <c r="M8" i="1" s="1"/>
  <c r="H9" i="1"/>
  <c r="M9" i="1" s="1"/>
  <c r="H10" i="1"/>
  <c r="M10" i="1" s="1"/>
  <c r="H11" i="1"/>
  <c r="M11" i="1" s="1"/>
  <c r="H12" i="1"/>
  <c r="M12" i="1" s="1"/>
  <c r="H13" i="1"/>
  <c r="M13" i="1" s="1"/>
  <c r="H14" i="1"/>
  <c r="M14" i="1" s="1"/>
  <c r="H5" i="1"/>
  <c r="M5" i="1" s="1"/>
  <c r="F19" i="1" l="1"/>
  <c r="E19" i="1"/>
  <c r="C19" i="1"/>
  <c r="B19" i="1"/>
  <c r="AD65" i="1" l="1"/>
  <c r="B65" i="1"/>
  <c r="B42" i="1" l="1"/>
  <c r="AD42" i="1" l="1"/>
</calcChain>
</file>

<file path=xl/sharedStrings.xml><?xml version="1.0" encoding="utf-8"?>
<sst xmlns="http://schemas.openxmlformats.org/spreadsheetml/2006/main" count="997" uniqueCount="55">
  <si>
    <t>Model fitting growth-arrest data</t>
  </si>
  <si>
    <t>0 g/L EtOH at 55 °C</t>
  </si>
  <si>
    <t>Time (h)</t>
  </si>
  <si>
    <t>Replicate A</t>
  </si>
  <si>
    <t>Biomass (OD)</t>
  </si>
  <si>
    <t>SSQ</t>
  </si>
  <si>
    <t>Replicate B</t>
  </si>
  <si>
    <t>40 g/L EtOH at 55 °C</t>
  </si>
  <si>
    <t>15 g/L EtOH at 55 °C</t>
  </si>
  <si>
    <t>30 g/L EtOH at 55 °C</t>
  </si>
  <si>
    <t>0 g/L EtOH at 50 °C</t>
  </si>
  <si>
    <t>15 g/L EtOH at 50 °C</t>
  </si>
  <si>
    <t>30 g/L EtOH at 50 °C</t>
  </si>
  <si>
    <t>40 g/L EtOH at 50 °C</t>
  </si>
  <si>
    <t>0 g/L EtOH at 45 °C</t>
  </si>
  <si>
    <t>15 g/L EtOH at 45 °C</t>
  </si>
  <si>
    <t>30 g/L EtOH at 45 °C</t>
  </si>
  <si>
    <t>40 g/L EtOH at 45 °C</t>
  </si>
  <si>
    <t>k (1/h)</t>
  </si>
  <si>
    <r>
      <t>C</t>
    </r>
    <r>
      <rPr>
        <b/>
        <vertAlign val="subscript"/>
        <sz val="12"/>
        <color theme="1"/>
        <rFont val="Calibri (Body)"/>
      </rPr>
      <t>s</t>
    </r>
    <r>
      <rPr>
        <b/>
        <sz val="12"/>
        <color theme="1"/>
        <rFont val="Calibri"/>
        <family val="2"/>
        <scheme val="minor"/>
      </rPr>
      <t xml:space="preserve"> (mM)</t>
    </r>
  </si>
  <si>
    <r>
      <t>C</t>
    </r>
    <r>
      <rPr>
        <b/>
        <vertAlign val="subscript"/>
        <sz val="12"/>
        <color theme="1"/>
        <rFont val="Calibri (Body)"/>
      </rPr>
      <t>glu</t>
    </r>
    <r>
      <rPr>
        <b/>
        <sz val="12"/>
        <color theme="1"/>
        <rFont val="Calibri"/>
        <family val="2"/>
        <scheme val="minor"/>
      </rPr>
      <t xml:space="preserve"> (mM)</t>
    </r>
  </si>
  <si>
    <r>
      <t>C</t>
    </r>
    <r>
      <rPr>
        <b/>
        <vertAlign val="subscript"/>
        <sz val="12"/>
        <color theme="1"/>
        <rFont val="Calibri (Body)"/>
      </rPr>
      <t>lac</t>
    </r>
    <r>
      <rPr>
        <b/>
        <sz val="12"/>
        <color theme="1"/>
        <rFont val="Calibri"/>
        <family val="2"/>
        <scheme val="minor"/>
      </rPr>
      <t xml:space="preserve"> (mM)</t>
    </r>
  </si>
  <si>
    <r>
      <t>C</t>
    </r>
    <r>
      <rPr>
        <b/>
        <vertAlign val="subscript"/>
        <sz val="12"/>
        <color theme="1"/>
        <rFont val="Calibri (Body)"/>
      </rPr>
      <t>ace</t>
    </r>
    <r>
      <rPr>
        <b/>
        <sz val="12"/>
        <color theme="1"/>
        <rFont val="Calibri"/>
        <family val="2"/>
        <scheme val="minor"/>
      </rPr>
      <t xml:space="preserve"> (mM)</t>
    </r>
  </si>
  <si>
    <r>
      <t>C</t>
    </r>
    <r>
      <rPr>
        <b/>
        <vertAlign val="subscript"/>
        <sz val="12"/>
        <color theme="1"/>
        <rFont val="Calibri (Body)"/>
      </rPr>
      <t>form</t>
    </r>
    <r>
      <rPr>
        <b/>
        <sz val="12"/>
        <color theme="1"/>
        <rFont val="Calibri"/>
        <family val="2"/>
        <scheme val="minor"/>
      </rPr>
      <t xml:space="preserve"> (mM)</t>
    </r>
  </si>
  <si>
    <t>Ci = (Ci,0 - Ci,∞) * EXP(-k*t) + Ci,∞</t>
  </si>
  <si>
    <t>Ci,0 (mM)</t>
  </si>
  <si>
    <t>Ci,∞ (mM)</t>
  </si>
  <si>
    <r>
      <t>Model</t>
    </r>
    <r>
      <rPr>
        <b/>
        <vertAlign val="subscript"/>
        <sz val="12"/>
        <color theme="1"/>
        <rFont val="Calibri (Body)"/>
      </rPr>
      <t>S</t>
    </r>
  </si>
  <si>
    <r>
      <t>Model</t>
    </r>
    <r>
      <rPr>
        <b/>
        <vertAlign val="subscript"/>
        <sz val="12"/>
        <color theme="1"/>
        <rFont val="Calibri (Body)"/>
      </rPr>
      <t>glu</t>
    </r>
  </si>
  <si>
    <r>
      <t>Model</t>
    </r>
    <r>
      <rPr>
        <b/>
        <vertAlign val="subscript"/>
        <sz val="12"/>
        <color theme="1"/>
        <rFont val="Calibri (Body)"/>
      </rPr>
      <t>lac</t>
    </r>
  </si>
  <si>
    <r>
      <t>Model</t>
    </r>
    <r>
      <rPr>
        <b/>
        <vertAlign val="subscript"/>
        <sz val="12"/>
        <color theme="1"/>
        <rFont val="Calibri (Body)"/>
      </rPr>
      <t>ace</t>
    </r>
  </si>
  <si>
    <r>
      <t>Model</t>
    </r>
    <r>
      <rPr>
        <b/>
        <vertAlign val="subscript"/>
        <sz val="12"/>
        <color theme="1"/>
        <rFont val="Calibri (Body)"/>
      </rPr>
      <t>form</t>
    </r>
  </si>
  <si>
    <r>
      <t>Errors</t>
    </r>
    <r>
      <rPr>
        <b/>
        <vertAlign val="subscript"/>
        <sz val="12"/>
        <color theme="1"/>
        <rFont val="Calibri (Body)"/>
      </rPr>
      <t>S</t>
    </r>
  </si>
  <si>
    <r>
      <t>Errors</t>
    </r>
    <r>
      <rPr>
        <b/>
        <vertAlign val="subscript"/>
        <sz val="12"/>
        <color theme="1"/>
        <rFont val="Calibri (Body)"/>
      </rPr>
      <t>glu</t>
    </r>
  </si>
  <si>
    <r>
      <t>Errors</t>
    </r>
    <r>
      <rPr>
        <b/>
        <vertAlign val="subscript"/>
        <sz val="12"/>
        <color theme="1"/>
        <rFont val="Calibri (Body)"/>
      </rPr>
      <t>lac</t>
    </r>
  </si>
  <si>
    <r>
      <t>Errors</t>
    </r>
    <r>
      <rPr>
        <b/>
        <vertAlign val="subscript"/>
        <sz val="12"/>
        <color theme="1"/>
        <rFont val="Calibri (Body)"/>
      </rPr>
      <t>ace</t>
    </r>
  </si>
  <si>
    <r>
      <t>Errors</t>
    </r>
    <r>
      <rPr>
        <b/>
        <vertAlign val="subscript"/>
        <sz val="12"/>
        <color theme="1"/>
        <rFont val="Calibri (Body)"/>
      </rPr>
      <t>form</t>
    </r>
  </si>
  <si>
    <r>
      <t>dC</t>
    </r>
    <r>
      <rPr>
        <b/>
        <vertAlign val="subscript"/>
        <sz val="12"/>
        <color theme="1"/>
        <rFont val="Calibri (Body)"/>
      </rPr>
      <t>s</t>
    </r>
    <r>
      <rPr>
        <b/>
        <sz val="12"/>
        <color theme="1"/>
        <rFont val="Calibri"/>
        <family val="2"/>
        <scheme val="minor"/>
      </rPr>
      <t>/dt</t>
    </r>
  </si>
  <si>
    <r>
      <t>dC</t>
    </r>
    <r>
      <rPr>
        <b/>
        <vertAlign val="subscript"/>
        <sz val="12"/>
        <color theme="1"/>
        <rFont val="Calibri (Body)"/>
      </rPr>
      <t>glu</t>
    </r>
    <r>
      <rPr>
        <b/>
        <sz val="12"/>
        <color theme="1"/>
        <rFont val="Calibri"/>
        <family val="2"/>
        <scheme val="minor"/>
      </rPr>
      <t>/dt</t>
    </r>
  </si>
  <si>
    <r>
      <t>dC</t>
    </r>
    <r>
      <rPr>
        <b/>
        <vertAlign val="subscript"/>
        <sz val="12"/>
        <color theme="1"/>
        <rFont val="Calibri (Body)"/>
      </rPr>
      <t>lac</t>
    </r>
    <r>
      <rPr>
        <b/>
        <sz val="12"/>
        <color theme="1"/>
        <rFont val="Calibri"/>
        <family val="2"/>
        <scheme val="minor"/>
      </rPr>
      <t>/dt</t>
    </r>
  </si>
  <si>
    <r>
      <t>dC</t>
    </r>
    <r>
      <rPr>
        <b/>
        <vertAlign val="subscript"/>
        <sz val="12"/>
        <color theme="1"/>
        <rFont val="Calibri (Body)"/>
      </rPr>
      <t>ace</t>
    </r>
    <r>
      <rPr>
        <b/>
        <sz val="12"/>
        <color theme="1"/>
        <rFont val="Calibri"/>
        <family val="2"/>
        <scheme val="minor"/>
      </rPr>
      <t>/dt</t>
    </r>
  </si>
  <si>
    <r>
      <t>dC</t>
    </r>
    <r>
      <rPr>
        <b/>
        <vertAlign val="subscript"/>
        <sz val="12"/>
        <color theme="1"/>
        <rFont val="Calibri (Body)"/>
      </rPr>
      <t>form</t>
    </r>
    <r>
      <rPr>
        <b/>
        <sz val="12"/>
        <color theme="1"/>
        <rFont val="Calibri"/>
        <family val="2"/>
        <scheme val="minor"/>
      </rPr>
      <t>/dt</t>
    </r>
  </si>
  <si>
    <r>
      <t>q</t>
    </r>
    <r>
      <rPr>
        <b/>
        <vertAlign val="subscript"/>
        <sz val="12"/>
        <color theme="1"/>
        <rFont val="Calibri (Body)"/>
      </rPr>
      <t>s</t>
    </r>
    <r>
      <rPr>
        <b/>
        <sz val="12"/>
        <color theme="1"/>
        <rFont val="Calibri"/>
        <family val="2"/>
        <scheme val="minor"/>
      </rPr>
      <t xml:space="preserve"> (mmol/gx/h)</t>
    </r>
  </si>
  <si>
    <r>
      <t>q</t>
    </r>
    <r>
      <rPr>
        <b/>
        <vertAlign val="subscript"/>
        <sz val="12"/>
        <color theme="1"/>
        <rFont val="Calibri (Body)"/>
      </rPr>
      <t>glu</t>
    </r>
    <r>
      <rPr>
        <b/>
        <sz val="12"/>
        <color theme="1"/>
        <rFont val="Calibri"/>
        <family val="2"/>
        <scheme val="minor"/>
      </rPr>
      <t xml:space="preserve"> (mmol/gx/h)</t>
    </r>
  </si>
  <si>
    <r>
      <t>q</t>
    </r>
    <r>
      <rPr>
        <b/>
        <vertAlign val="subscript"/>
        <sz val="12"/>
        <color theme="1"/>
        <rFont val="Calibri (Body)"/>
      </rPr>
      <t>lac</t>
    </r>
    <r>
      <rPr>
        <b/>
        <sz val="12"/>
        <color theme="1"/>
        <rFont val="Calibri"/>
        <family val="2"/>
        <scheme val="minor"/>
      </rPr>
      <t xml:space="preserve"> (mmol/gx/h)</t>
    </r>
  </si>
  <si>
    <r>
      <t>q</t>
    </r>
    <r>
      <rPr>
        <b/>
        <vertAlign val="subscript"/>
        <sz val="12"/>
        <color theme="1"/>
        <rFont val="Calibri (Body)"/>
      </rPr>
      <t>ace</t>
    </r>
    <r>
      <rPr>
        <b/>
        <sz val="12"/>
        <color theme="1"/>
        <rFont val="Calibri"/>
        <family val="2"/>
        <scheme val="minor"/>
      </rPr>
      <t xml:space="preserve"> (mmol/gx/h)</t>
    </r>
  </si>
  <si>
    <r>
      <t>q</t>
    </r>
    <r>
      <rPr>
        <b/>
        <vertAlign val="subscript"/>
        <sz val="12"/>
        <color theme="1"/>
        <rFont val="Calibri (Body)"/>
      </rPr>
      <t>form</t>
    </r>
    <r>
      <rPr>
        <b/>
        <sz val="12"/>
        <color theme="1"/>
        <rFont val="Calibri"/>
        <family val="2"/>
        <scheme val="minor"/>
      </rPr>
      <t xml:space="preserve"> (mmol/gx/h)</t>
    </r>
  </si>
  <si>
    <t>Cellobiose</t>
  </si>
  <si>
    <t>Glucose</t>
  </si>
  <si>
    <t>Lactate</t>
  </si>
  <si>
    <t>Acetate</t>
  </si>
  <si>
    <t>Formate</t>
  </si>
  <si>
    <t>Model (lactate):</t>
  </si>
  <si>
    <t>Model (all except lactate):</t>
  </si>
  <si>
    <t>Clac = Clac,∞ * (Clac,0/Clac,∞)^EXP(-k*t)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</si>
</sst>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bscript"/>
      <sz val="12"/>
      <color theme="1"/>
      <name val="Calibri (Body)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1C6F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0" xfId="0" applyFont="1" applyFill="1"/>
    <xf numFmtId="0" fontId="0" fillId="2" borderId="0" xfId="0" applyFill="1"/>
    <xf numFmtId="0" fontId="0" fillId="0" borderId="0" xfId="0" applyBorder="1"/>
    <xf numFmtId="2" fontId="0" fillId="0" borderId="0" xfId="0" applyNumberFormat="1" applyBorder="1" applyAlignment="1">
      <alignment horizontal="center"/>
    </xf>
    <xf numFmtId="0" fontId="1" fillId="3" borderId="0" xfId="0" applyFont="1" applyFill="1" applyBorder="1"/>
    <xf numFmtId="0" fontId="1" fillId="4" borderId="0" xfId="0" applyFont="1" applyFill="1" applyBorder="1"/>
    <xf numFmtId="164" fontId="0" fillId="5" borderId="0" xfId="0" applyNumberFormat="1" applyFill="1" applyBorder="1" applyAlignment="1">
      <alignment horizontal="center"/>
    </xf>
    <xf numFmtId="0" fontId="1" fillId="5" borderId="0" xfId="0" applyFont="1" applyFill="1" applyBorder="1"/>
    <xf numFmtId="0" fontId="0" fillId="0" borderId="1" xfId="0" applyBorder="1"/>
    <xf numFmtId="2" fontId="0" fillId="0" borderId="2" xfId="0" applyNumberFormat="1" applyBorder="1" applyAlignment="1">
      <alignment horizontal="center"/>
    </xf>
    <xf numFmtId="0" fontId="0" fillId="0" borderId="2" xfId="0" applyBorder="1"/>
    <xf numFmtId="0" fontId="1" fillId="3" borderId="2" xfId="0" applyFont="1" applyFill="1" applyBorder="1"/>
    <xf numFmtId="0" fontId="1" fillId="4" borderId="2" xfId="0" applyFont="1" applyFill="1" applyBorder="1"/>
    <xf numFmtId="0" fontId="1" fillId="5" borderId="2" xfId="0" applyFont="1" applyFill="1" applyBorder="1"/>
    <xf numFmtId="0" fontId="1" fillId="5" borderId="3" xfId="0" applyFont="1" applyFill="1" applyBorder="1"/>
    <xf numFmtId="164" fontId="0" fillId="5" borderId="1" xfId="0" applyNumberFormat="1" applyFill="1" applyBorder="1" applyAlignment="1">
      <alignment horizontal="center"/>
    </xf>
    <xf numFmtId="0" fontId="1" fillId="5" borderId="1" xfId="0" applyFont="1" applyFill="1" applyBorder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164" fontId="0" fillId="4" borderId="0" xfId="0" applyNumberFormat="1" applyFill="1" applyBorder="1" applyAlignment="1">
      <alignment horizontal="center"/>
    </xf>
    <xf numFmtId="2" fontId="0" fillId="0" borderId="0" xfId="0" applyNumberFormat="1" applyBorder="1"/>
    <xf numFmtId="2" fontId="0" fillId="0" borderId="0" xfId="0" applyNumberFormat="1" applyAlignment="1">
      <alignment horizontal="center"/>
    </xf>
    <xf numFmtId="0" fontId="0" fillId="0" borderId="0" xfId="0" applyFill="1" applyBorder="1"/>
    <xf numFmtId="0" fontId="0" fillId="0" borderId="1" xfId="0" applyFill="1" applyBorder="1"/>
    <xf numFmtId="0" fontId="0" fillId="0" borderId="8" xfId="0" applyBorder="1"/>
    <xf numFmtId="0" fontId="0" fillId="3" borderId="0" xfId="0" applyFill="1"/>
    <xf numFmtId="0" fontId="1" fillId="6" borderId="0" xfId="0" applyFont="1" applyFill="1" applyBorder="1" applyAlignment="1">
      <alignment horizontal="center"/>
    </xf>
    <xf numFmtId="0" fontId="1" fillId="8" borderId="2" xfId="0" applyFont="1" applyFill="1" applyBorder="1"/>
    <xf numFmtId="0" fontId="1" fillId="8" borderId="0" xfId="0" applyFont="1" applyFill="1" applyBorder="1" applyAlignment="1">
      <alignment horizontal="center"/>
    </xf>
    <xf numFmtId="0" fontId="1" fillId="8" borderId="0" xfId="0" applyFont="1" applyFill="1" applyAlignment="1">
      <alignment horizontal="center"/>
    </xf>
    <xf numFmtId="0" fontId="1" fillId="0" borderId="10" xfId="0" applyFon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0" fontId="1" fillId="0" borderId="13" xfId="0" applyFont="1" applyBorder="1"/>
    <xf numFmtId="2" fontId="0" fillId="0" borderId="14" xfId="0" applyNumberFormat="1" applyBorder="1" applyAlignment="1">
      <alignment horizontal="center"/>
    </xf>
    <xf numFmtId="0" fontId="1" fillId="8" borderId="0" xfId="0" applyFont="1" applyFill="1" applyBorder="1"/>
    <xf numFmtId="0" fontId="1" fillId="0" borderId="10" xfId="0" applyFont="1" applyBorder="1"/>
    <xf numFmtId="0" fontId="0" fillId="0" borderId="9" xfId="0" applyBorder="1"/>
    <xf numFmtId="2" fontId="0" fillId="0" borderId="16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0" fontId="0" fillId="0" borderId="0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left"/>
    </xf>
    <xf numFmtId="2" fontId="0" fillId="0" borderId="0" xfId="0" applyNumberFormat="1" applyFill="1" applyBorder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164" fontId="0" fillId="0" borderId="1" xfId="0" applyNumberFormat="1" applyFill="1" applyBorder="1" applyAlignment="1">
      <alignment horizontal="center"/>
    </xf>
    <xf numFmtId="0" fontId="1" fillId="0" borderId="0" xfId="0" applyFont="1" applyFill="1"/>
    <xf numFmtId="2" fontId="1" fillId="0" borderId="0" xfId="0" applyNumberFormat="1" applyFont="1" applyFill="1" applyBorder="1" applyAlignment="1">
      <alignment horizontal="left"/>
    </xf>
    <xf numFmtId="0" fontId="0" fillId="0" borderId="0" xfId="0" applyFill="1"/>
    <xf numFmtId="0" fontId="0" fillId="0" borderId="0" xfId="0" applyFont="1" applyFill="1" applyAlignment="1">
      <alignment horizontal="left"/>
    </xf>
    <xf numFmtId="0" fontId="1" fillId="7" borderId="4" xfId="0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0" fontId="1" fillId="6" borderId="10" xfId="0" applyFont="1" applyFill="1" applyBorder="1" applyAlignment="1">
      <alignment horizontal="center"/>
    </xf>
    <xf numFmtId="0" fontId="1" fillId="6" borderId="7" xfId="0" applyFont="1" applyFill="1" applyBorder="1" applyAlignment="1">
      <alignment horizontal="center"/>
    </xf>
    <xf numFmtId="0" fontId="1" fillId="6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1C6F2"/>
      <color rgb="FFFF707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75EEF-0EF1-6843-ADA5-48858EC506CA}">
  <dimension ref="A1:BC117"/>
  <sheetViews>
    <sheetView zoomScaleNormal="101" workbookViewId="0">
      <selection activeCell="A62" sqref="A62:B63"/>
    </sheetView>
  </sheetViews>
  <sheetFormatPr baseColWidth="10" defaultRowHeight="16" x14ac:dyDescent="0.2"/>
  <cols>
    <col min="1" max="1" width="28.33203125" bestFit="1" customWidth="1"/>
    <col min="2" max="3" width="12" customWidth="1"/>
    <col min="4" max="4" width="12.6640625" bestFit="1" customWidth="1"/>
    <col min="5" max="6" width="12.6640625" customWidth="1"/>
    <col min="7" max="7" width="14.83203125" bestFit="1" customWidth="1"/>
    <col min="9" max="9" width="14" bestFit="1" customWidth="1"/>
    <col min="13" max="17" width="13.1640625" customWidth="1"/>
    <col min="18" max="18" width="14.83203125" bestFit="1" customWidth="1"/>
    <col min="19" max="22" width="14.83203125" customWidth="1"/>
    <col min="23" max="23" width="19" bestFit="1" customWidth="1"/>
    <col min="24" max="27" width="19" customWidth="1"/>
    <col min="28" max="28" width="14.83203125" bestFit="1" customWidth="1"/>
    <col min="29" max="29" width="23.1640625" bestFit="1" customWidth="1"/>
    <col min="30" max="31" width="12.5" customWidth="1"/>
    <col min="32" max="32" width="12.6640625" bestFit="1" customWidth="1"/>
    <col min="33" max="34" width="12.6640625" customWidth="1"/>
    <col min="35" max="35" width="12.6640625" bestFit="1" customWidth="1"/>
    <col min="37" max="37" width="14" bestFit="1" customWidth="1"/>
    <col min="46" max="46" width="11" bestFit="1" customWidth="1"/>
    <col min="47" max="50" width="11" customWidth="1"/>
    <col min="51" max="51" width="14" bestFit="1" customWidth="1"/>
    <col min="52" max="52" width="15.1640625" bestFit="1" customWidth="1"/>
    <col min="53" max="53" width="15" bestFit="1" customWidth="1"/>
    <col min="54" max="54" width="15.33203125" bestFit="1" customWidth="1"/>
    <col min="55" max="55" width="16.5" bestFit="1" customWidth="1"/>
  </cols>
  <sheetData>
    <row r="1" spans="1:55" s="2" customFormat="1" ht="17" thickBot="1" x14ac:dyDescent="0.25">
      <c r="A1" s="1" t="s">
        <v>0</v>
      </c>
      <c r="B1" s="1"/>
      <c r="C1" s="1"/>
    </row>
    <row r="2" spans="1:55" x14ac:dyDescent="0.2">
      <c r="A2" s="51" t="s">
        <v>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52"/>
      <c r="AX2" s="52"/>
      <c r="AY2" s="52"/>
      <c r="AZ2" s="52"/>
      <c r="BA2" s="52"/>
      <c r="BB2" s="52"/>
      <c r="BC2" s="52"/>
    </row>
    <row r="3" spans="1:55" x14ac:dyDescent="0.2">
      <c r="A3" s="55" t="s">
        <v>3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3"/>
      <c r="AC3" s="53" t="s">
        <v>6</v>
      </c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</row>
    <row r="4" spans="1:55" ht="18" x14ac:dyDescent="0.25">
      <c r="A4" s="18" t="s">
        <v>2</v>
      </c>
      <c r="B4" s="31" t="s">
        <v>19</v>
      </c>
      <c r="C4" s="19" t="s">
        <v>20</v>
      </c>
      <c r="D4" s="19" t="s">
        <v>21</v>
      </c>
      <c r="E4" s="19" t="s">
        <v>22</v>
      </c>
      <c r="F4" s="19" t="s">
        <v>23</v>
      </c>
      <c r="G4" s="34" t="s">
        <v>4</v>
      </c>
      <c r="H4" s="31" t="s">
        <v>27</v>
      </c>
      <c r="I4" s="19" t="s">
        <v>28</v>
      </c>
      <c r="J4" s="19" t="s">
        <v>29</v>
      </c>
      <c r="K4" s="19" t="s">
        <v>30</v>
      </c>
      <c r="L4" s="19" t="s">
        <v>31</v>
      </c>
      <c r="M4" s="31" t="s">
        <v>32</v>
      </c>
      <c r="N4" s="19" t="s">
        <v>33</v>
      </c>
      <c r="O4" s="19" t="s">
        <v>34</v>
      </c>
      <c r="P4" s="19" t="s">
        <v>35</v>
      </c>
      <c r="Q4" s="19" t="s">
        <v>36</v>
      </c>
      <c r="R4" s="31" t="s">
        <v>37</v>
      </c>
      <c r="S4" s="19" t="s">
        <v>38</v>
      </c>
      <c r="T4" s="19" t="s">
        <v>39</v>
      </c>
      <c r="U4" s="19" t="s">
        <v>40</v>
      </c>
      <c r="V4" s="19" t="s">
        <v>41</v>
      </c>
      <c r="W4" s="31" t="s">
        <v>42</v>
      </c>
      <c r="X4" s="19" t="s">
        <v>43</v>
      </c>
      <c r="Y4" s="19" t="s">
        <v>44</v>
      </c>
      <c r="Z4" s="19" t="s">
        <v>45</v>
      </c>
      <c r="AA4" s="19" t="s">
        <v>46</v>
      </c>
      <c r="AB4" s="3"/>
      <c r="AC4" s="31" t="s">
        <v>2</v>
      </c>
      <c r="AD4" s="31" t="s">
        <v>19</v>
      </c>
      <c r="AE4" s="19" t="s">
        <v>20</v>
      </c>
      <c r="AF4" s="19" t="s">
        <v>21</v>
      </c>
      <c r="AG4" s="19" t="s">
        <v>22</v>
      </c>
      <c r="AH4" s="19" t="s">
        <v>23</v>
      </c>
      <c r="AI4" s="34" t="s">
        <v>4</v>
      </c>
      <c r="AJ4" s="19" t="s">
        <v>27</v>
      </c>
      <c r="AK4" s="19" t="s">
        <v>28</v>
      </c>
      <c r="AL4" s="19" t="s">
        <v>29</v>
      </c>
      <c r="AM4" s="19" t="s">
        <v>30</v>
      </c>
      <c r="AN4" s="19" t="s">
        <v>31</v>
      </c>
      <c r="AO4" s="31" t="s">
        <v>32</v>
      </c>
      <c r="AP4" s="19" t="s">
        <v>33</v>
      </c>
      <c r="AQ4" s="19" t="s">
        <v>34</v>
      </c>
      <c r="AR4" s="19" t="s">
        <v>35</v>
      </c>
      <c r="AS4" s="19" t="s">
        <v>36</v>
      </c>
      <c r="AT4" s="31" t="s">
        <v>37</v>
      </c>
      <c r="AU4" s="19" t="s">
        <v>38</v>
      </c>
      <c r="AV4" s="19" t="s">
        <v>39</v>
      </c>
      <c r="AW4" s="19" t="s">
        <v>40</v>
      </c>
      <c r="AX4" s="19" t="s">
        <v>41</v>
      </c>
      <c r="AY4" s="31" t="s">
        <v>42</v>
      </c>
      <c r="AZ4" s="19" t="s">
        <v>43</v>
      </c>
      <c r="BA4" s="19" t="s">
        <v>44</v>
      </c>
      <c r="BB4" s="19" t="s">
        <v>45</v>
      </c>
      <c r="BC4" s="19" t="s">
        <v>46</v>
      </c>
    </row>
    <row r="5" spans="1:55" x14ac:dyDescent="0.2">
      <c r="A5" s="10">
        <v>0</v>
      </c>
      <c r="B5" s="32">
        <v>29.369313499206232</v>
      </c>
      <c r="C5" s="4">
        <v>0</v>
      </c>
      <c r="D5" s="4">
        <v>0</v>
      </c>
      <c r="E5" s="4">
        <v>0</v>
      </c>
      <c r="F5" s="4">
        <v>0</v>
      </c>
      <c r="G5" s="35">
        <v>1.44</v>
      </c>
      <c r="H5" s="32">
        <f t="shared" ref="H5:H14" si="0">(B$20-B$21)*EXP(-B$22*$A5) + B$21</f>
        <v>30.039663881395647</v>
      </c>
      <c r="I5" s="4">
        <f t="shared" ref="I5:I14" si="1">(C$20-C$21)*EXP(-C$22*$A5) + C$21</f>
        <v>-6.4361438210331023E-2</v>
      </c>
      <c r="J5" s="4">
        <f xml:space="preserve"> D$21*(D$20/D$21)^EXP(-D$22*A5)</f>
        <v>0.51161648147864913</v>
      </c>
      <c r="K5" s="4">
        <f t="shared" ref="K5:K14" si="2">(E$20-E$21)*EXP(-E$22*$A5) + E$21</f>
        <v>-0.6737856702072591</v>
      </c>
      <c r="L5" s="4">
        <f t="shared" ref="L5:L14" si="3">(F$20-F$21)*EXP(-F$22*$A5) + F$21</f>
        <v>0.38107704629593275</v>
      </c>
      <c r="M5" s="32">
        <f t="shared" ref="M5:M14" si="4">(B5-H5)^2</f>
        <v>0.44936963490149506</v>
      </c>
      <c r="N5" s="4">
        <f t="shared" ref="N5:N14" si="5">(C5-I5)^2</f>
        <v>4.1423947285022583E-3</v>
      </c>
      <c r="O5" s="4">
        <f t="shared" ref="O5:O14" si="6">(D5-J5)^2</f>
        <v>0.26175142412059293</v>
      </c>
      <c r="P5" s="4">
        <f t="shared" ref="P5:P14" si="7">(E5-K5)^2</f>
        <v>0.45398712937664532</v>
      </c>
      <c r="Q5" s="4">
        <f t="shared" ref="Q5:Q14" si="8">(F5-L5)^2</f>
        <v>0.14521971521363247</v>
      </c>
      <c r="R5" s="32">
        <f t="shared" ref="R5:R14" si="9" xml:space="preserve"> (B$20 - B$21)*-B$22*EXP(-B$22*$A5)</f>
        <v>-3.2407576953521215</v>
      </c>
      <c r="S5" s="4">
        <f t="shared" ref="S5:S14" si="10" xml:space="preserve"> (C$20 - C$21)*-C$22*EXP(-C$22*$A5)</f>
        <v>0.94306509986745324</v>
      </c>
      <c r="T5" s="4">
        <f xml:space="preserve"> -D$21*D$22*LN(D$20/D$21)*EXP(-D$22*A5)*(D$20/D$21)^EXP(-D$22*A5)</f>
        <v>0.38749492362645971</v>
      </c>
      <c r="U5" s="4">
        <f t="shared" ref="U5:U14" si="11" xml:space="preserve"> (E$20 - E$21)*-E$22*EXP(-E$22*$A5)</f>
        <v>3.5081232485031046</v>
      </c>
      <c r="V5" s="4">
        <f t="shared" ref="V5:V14" si="12" xml:space="preserve"> (F$20 - F$21)*-F$22*EXP(-F$22*$A5)</f>
        <v>0.30215408051054304</v>
      </c>
      <c r="W5" s="32">
        <f t="shared" ref="W5:W14" si="13">R5*-1/($G5/2.6)</f>
        <v>5.8513680610524421</v>
      </c>
      <c r="X5" s="4">
        <f t="shared" ref="X5:X14" si="14">S5*1/($G5/2.6)</f>
        <v>1.7027564303162352</v>
      </c>
      <c r="Y5" s="4">
        <f t="shared" ref="Y5:Y14" si="15">T5*1/($G5/2.6)</f>
        <v>0.69964361210333015</v>
      </c>
      <c r="Z5" s="4">
        <f t="shared" ref="Z5:Z14" si="16">U5*1/($G5/2.6)</f>
        <v>6.3341114209083846</v>
      </c>
      <c r="AA5" s="4">
        <f t="shared" ref="AA5:AA14" si="17">V5*1/($G5/2.6)</f>
        <v>0.54555597869959171</v>
      </c>
      <c r="AB5" s="21"/>
      <c r="AC5" s="32">
        <v>0</v>
      </c>
      <c r="AD5" s="32">
        <v>28.58026512466796</v>
      </c>
      <c r="AE5" s="4">
        <v>0</v>
      </c>
      <c r="AF5" s="4">
        <v>0</v>
      </c>
      <c r="AG5" s="4">
        <v>0</v>
      </c>
      <c r="AH5" s="4">
        <v>8.1852964696276578E-2</v>
      </c>
      <c r="AI5" s="35">
        <v>1.6600000000000001</v>
      </c>
      <c r="AJ5" s="4">
        <f t="shared" ref="AJ5:AJ14" si="18">(AD$20-AD$21)*EXP(-AD$22*$AC5) + AD$21</f>
        <v>30.450321889129984</v>
      </c>
      <c r="AK5" s="4">
        <f t="shared" ref="AK5:AK14" si="19">(AE$20-AE$21)*EXP(-AE$22*$AC5) + AE$21</f>
        <v>-0.16300426282006342</v>
      </c>
      <c r="AL5" s="4">
        <f xml:space="preserve"> AF$21*(AF$20/AF$21)^EXP(-AF$22*AC5)</f>
        <v>0.35505237769379533</v>
      </c>
      <c r="AM5" s="4">
        <f t="shared" ref="AM5:AM14" si="20">(AG$20-AG$21)*EXP(-AG$22*$AC5) + AG$21</f>
        <v>-0.68587333531326422</v>
      </c>
      <c r="AN5" s="4">
        <f t="shared" ref="AN5:AN14" si="21">(AH$20-AH$21)*EXP(-AH$22*$AC5) + AH$21</f>
        <v>0.58064199590803334</v>
      </c>
      <c r="AO5" s="32">
        <f t="shared" ref="AO5:AO14" si="22">(AD5-AJ5)^2</f>
        <v>3.4971123023101751</v>
      </c>
      <c r="AP5" s="4">
        <f t="shared" ref="AP5:AP14" si="23">(AE5-AK5)^2</f>
        <v>2.6570389697512308E-2</v>
      </c>
      <c r="AQ5" s="4">
        <f t="shared" ref="AQ5:AQ14" si="24">(AF5-AL5)^2</f>
        <v>0.1260621909060175</v>
      </c>
      <c r="AR5" s="4">
        <f t="shared" ref="AR5:AR14" si="25">(AG5-AM5)^2</f>
        <v>0.4704222320937414</v>
      </c>
      <c r="AS5" s="4">
        <f t="shared" ref="AS5:AS14" si="26">(AH5-AN5)^2</f>
        <v>0.24879049765716288</v>
      </c>
      <c r="AT5" s="32">
        <f t="shared" ref="AT5:AT14" si="27" xml:space="preserve"> (AD$20 - AD$21)*-AD$22*EXP(-AD$22*$AC5)</f>
        <v>-4.0597438019037613</v>
      </c>
      <c r="AU5" s="4">
        <f t="shared" ref="AU5:AU14" si="28" xml:space="preserve"> (AE$20 - AE$21)*-AE$22*EXP(-AE$22*$AC5)</f>
        <v>1.0247237506801192</v>
      </c>
      <c r="AV5" s="4">
        <f xml:space="preserve"> -AF$21*AF$22*LN(AF$20/AF$21)*EXP(-AF$22*AC5)*(AF$20/AF$21)^EXP(-AF$22*AC5)</f>
        <v>0.36219276620823149</v>
      </c>
      <c r="AW5" s="4">
        <f t="shared" ref="AW5:AW14" si="29" xml:space="preserve"> (AG$20 - AG$21)*-AG$22*EXP(-AG$22*$AC5)</f>
        <v>4.1782448020610454</v>
      </c>
      <c r="AX5" s="4">
        <f t="shared" ref="AX5:AX14" si="30" xml:space="preserve"> (AH$20 - AH$21)*-AH$22*EXP(-AH$22*$AC5)</f>
        <v>0.38271433946052613</v>
      </c>
      <c r="AY5" s="32">
        <f t="shared" ref="AY5:AY14" si="31">AT5*-1/($AI5/2.6)</f>
        <v>6.3586348704516737</v>
      </c>
      <c r="AZ5" s="4">
        <f>AU5*1/($AI5/2.6)</f>
        <v>1.6049890070893431</v>
      </c>
      <c r="BA5" s="4">
        <f>AV5*1/($AI5/2.6)</f>
        <v>0.56728987478397697</v>
      </c>
      <c r="BB5" s="4">
        <f>AW5*1/($AI5/2.6)</f>
        <v>6.5442388466016368</v>
      </c>
      <c r="BC5" s="4">
        <f>AX5*1/($AI5/2.6)</f>
        <v>0.59943209795022157</v>
      </c>
    </row>
    <row r="6" spans="1:55" x14ac:dyDescent="0.2">
      <c r="A6" s="10">
        <v>1.4000000000232831</v>
      </c>
      <c r="B6" s="32">
        <v>25.907092413269403</v>
      </c>
      <c r="C6" s="4">
        <v>1.0871960577013562</v>
      </c>
      <c r="D6" s="4">
        <v>0.36827169905967377</v>
      </c>
      <c r="E6" s="4">
        <v>3.3764205966010659</v>
      </c>
      <c r="F6" s="4">
        <v>0.97547047200468873</v>
      </c>
      <c r="G6" s="35">
        <v>1.8600000000000003</v>
      </c>
      <c r="H6" s="32">
        <f t="shared" si="0"/>
        <v>25.822622964624252</v>
      </c>
      <c r="I6" s="4">
        <f t="shared" si="1"/>
        <v>1.0970434089323264</v>
      </c>
      <c r="J6" s="4">
        <f xml:space="preserve"> D$21*(D$20/D$21)^EXP(-D$22*A6)</f>
        <v>1.3116204974780339</v>
      </c>
      <c r="K6" s="4">
        <f t="shared" si="2"/>
        <v>3.8032502130759838</v>
      </c>
      <c r="L6" s="4">
        <f t="shared" si="3"/>
        <v>0.77307062537042359</v>
      </c>
      <c r="M6" s="32">
        <f t="shared" si="4"/>
        <v>7.1350877544159039E-3</v>
      </c>
      <c r="N6" s="4">
        <f t="shared" si="5"/>
        <v>9.697032626609124E-5</v>
      </c>
      <c r="O6" s="4">
        <f t="shared" si="6"/>
        <v>0.88990695547736398</v>
      </c>
      <c r="P6" s="4">
        <f t="shared" si="7"/>
        <v>0.18218352150012551</v>
      </c>
      <c r="Q6" s="4">
        <f t="shared" si="8"/>
        <v>4.0965697917574047E-2</v>
      </c>
      <c r="R6" s="32">
        <f t="shared" si="9"/>
        <v>-2.7945966295799205</v>
      </c>
      <c r="S6" s="4">
        <f t="shared" si="10"/>
        <v>0.72557689720437446</v>
      </c>
      <c r="T6" s="4">
        <f xml:space="preserve"> -D$21*D$22*LN(D$20/D$21)*EXP(-D$22*A6)*(D$20/D$21)^EXP(-D$22*A6)</f>
        <v>0.77926776486355342</v>
      </c>
      <c r="U6" s="4">
        <f t="shared" si="11"/>
        <v>2.9064955317723342</v>
      </c>
      <c r="V6" s="4">
        <f t="shared" si="12"/>
        <v>0.25894751880352462</v>
      </c>
      <c r="W6" s="32">
        <f t="shared" si="13"/>
        <v>3.906425396186985</v>
      </c>
      <c r="X6" s="4">
        <f t="shared" si="14"/>
        <v>1.0142472756620287</v>
      </c>
      <c r="Y6" s="4">
        <f t="shared" si="15"/>
        <v>1.0892990261533542</v>
      </c>
      <c r="Z6" s="4">
        <f t="shared" si="16"/>
        <v>4.06284321645595</v>
      </c>
      <c r="AA6" s="4">
        <f t="shared" si="17"/>
        <v>0.3619696499404107</v>
      </c>
      <c r="AB6" s="21"/>
      <c r="AC6" s="32">
        <v>1.4000000000232831</v>
      </c>
      <c r="AD6" s="32">
        <v>26.038423490725339</v>
      </c>
      <c r="AE6" s="4">
        <v>1.1214333112775015</v>
      </c>
      <c r="AF6" s="4">
        <v>0.46200742332353423</v>
      </c>
      <c r="AG6" s="4">
        <v>4.0972067338015314</v>
      </c>
      <c r="AH6" s="4">
        <v>1.4113878874490151</v>
      </c>
      <c r="AI6" s="35">
        <v>2.3133333333333335</v>
      </c>
      <c r="AJ6" s="4">
        <f t="shared" si="18"/>
        <v>25.257309724984978</v>
      </c>
      <c r="AK6" s="4">
        <f t="shared" si="19"/>
        <v>1.1047682100359157</v>
      </c>
      <c r="AL6" s="4">
        <f xml:space="preserve"> AF$21*(AF$20/AF$21)^EXP(-AF$22*AC6)</f>
        <v>1.2150837361047384</v>
      </c>
      <c r="AM6" s="4">
        <f t="shared" si="20"/>
        <v>4.5594686521079772</v>
      </c>
      <c r="AN6" s="4">
        <f t="shared" si="21"/>
        <v>1.0782584210577402</v>
      </c>
      <c r="AO6" s="32">
        <f t="shared" si="22"/>
        <v>0.61013871502908801</v>
      </c>
      <c r="AP6" s="4">
        <f t="shared" si="23"/>
        <v>2.7772559939230162E-4</v>
      </c>
      <c r="AQ6" s="4">
        <f t="shared" si="24"/>
        <v>0.56712393287213403</v>
      </c>
      <c r="AR6" s="4">
        <f t="shared" si="25"/>
        <v>0.21368608111635518</v>
      </c>
      <c r="AS6" s="4">
        <f t="shared" si="26"/>
        <v>0.11097524137813558</v>
      </c>
      <c r="AT6" s="32">
        <f t="shared" si="27"/>
        <v>-3.3796177108417433</v>
      </c>
      <c r="AU6" s="4">
        <f t="shared" si="28"/>
        <v>0.79599819706722108</v>
      </c>
      <c r="AV6" s="4">
        <f xml:space="preserve"> -AF$21*AF$22*LN(AF$20/AF$21)*EXP(-AF$22*AC6)*(AF$20/AF$21)^EXP(-AF$22*AC6)</f>
        <v>0.91272460617210682</v>
      </c>
      <c r="AW6" s="4">
        <f t="shared" si="29"/>
        <v>3.3458943514744086</v>
      </c>
      <c r="AX6" s="4">
        <f t="shared" si="30"/>
        <v>0.32949389714923927</v>
      </c>
      <c r="AY6" s="32">
        <f t="shared" si="31"/>
        <v>3.798417600081498</v>
      </c>
      <c r="AZ6" s="4">
        <f t="shared" ref="AZ6:AZ14" si="32">AU6*1/($AI6/2.6)</f>
        <v>0.89463774310148758</v>
      </c>
      <c r="BA6" s="4">
        <f t="shared" ref="BA6:BA14" si="33">AV6*1/($AI6/2.6)</f>
        <v>1.0258288080896878</v>
      </c>
      <c r="BB6" s="4">
        <f t="shared" ref="BB6:BB14" si="34">AW6*1/($AI6/2.6)</f>
        <v>3.7605152653458767</v>
      </c>
      <c r="BC6" s="4">
        <f t="shared" ref="BC6:BC14" si="35">AX6*1/($AI6/2.6)</f>
        <v>0.37032455299194034</v>
      </c>
    </row>
    <row r="7" spans="1:55" x14ac:dyDescent="0.2">
      <c r="A7" s="10">
        <v>2.5999999999185093</v>
      </c>
      <c r="B7" s="32">
        <v>22.982864468057944</v>
      </c>
      <c r="C7" s="4">
        <v>1.7183463003972996</v>
      </c>
      <c r="D7" s="4">
        <v>1.4080233571252365</v>
      </c>
      <c r="E7" s="4">
        <v>6.6550972897027583</v>
      </c>
      <c r="F7" s="4">
        <v>1.5060993483578369</v>
      </c>
      <c r="G7" s="35">
        <v>2.1066666666666665</v>
      </c>
      <c r="H7" s="32">
        <f t="shared" si="0"/>
        <v>22.673257092837428</v>
      </c>
      <c r="I7" s="4">
        <f t="shared" si="1"/>
        <v>1.8768406615494948</v>
      </c>
      <c r="J7" s="4">
        <f xml:space="preserve"> D$21*(D$20/D$21)^EXP(-D$22*A7)</f>
        <v>2.4965721735179383</v>
      </c>
      <c r="K7" s="4">
        <f t="shared" si="2"/>
        <v>7.0243549860008585</v>
      </c>
      <c r="L7" s="4">
        <f t="shared" si="3"/>
        <v>1.0641343498032927</v>
      </c>
      <c r="M7" s="32">
        <f t="shared" si="4"/>
        <v>9.5856726790937222E-2</v>
      </c>
      <c r="N7" s="4">
        <f t="shared" si="5"/>
        <v>2.5120462517042474E-2</v>
      </c>
      <c r="O7" s="4">
        <f t="shared" si="6"/>
        <v>1.1849385256699518</v>
      </c>
      <c r="P7" s="4">
        <f t="shared" si="7"/>
        <v>0.13635124627538003</v>
      </c>
      <c r="Q7" s="4">
        <f t="shared" si="8"/>
        <v>0.19533305994731825</v>
      </c>
      <c r="R7" s="32">
        <f t="shared" si="9"/>
        <v>-2.4613951118344439</v>
      </c>
      <c r="S7" s="4">
        <f t="shared" si="10"/>
        <v>0.57954969288319014</v>
      </c>
      <c r="T7" s="4">
        <f xml:space="preserve"> -D$21*D$22*LN(D$20/D$21)*EXP(-D$22*A7)*(D$20/D$21)^EXP(-D$22*A7)</f>
        <v>1.2046002529516755</v>
      </c>
      <c r="U7" s="4">
        <f t="shared" si="11"/>
        <v>2.4736408572942254</v>
      </c>
      <c r="V7" s="4">
        <f t="shared" si="12"/>
        <v>0.2268657107288225</v>
      </c>
      <c r="W7" s="32">
        <f t="shared" si="13"/>
        <v>3.0377977646058016</v>
      </c>
      <c r="X7" s="4">
        <f t="shared" si="14"/>
        <v>0.7152670260267221</v>
      </c>
      <c r="Y7" s="4">
        <f t="shared" si="15"/>
        <v>1.4866901856049162</v>
      </c>
      <c r="Z7" s="4">
        <f t="shared" si="16"/>
        <v>3.0529111846352786</v>
      </c>
      <c r="AA7" s="4">
        <f t="shared" si="17"/>
        <v>0.27999249108936958</v>
      </c>
      <c r="AB7" s="21"/>
      <c r="AC7" s="32">
        <v>2.5999999999185093</v>
      </c>
      <c r="AD7" s="32">
        <v>22.961181751622007</v>
      </c>
      <c r="AE7" s="4">
        <v>1.7073847818817764</v>
      </c>
      <c r="AF7" s="4">
        <v>1.7854467689088966</v>
      </c>
      <c r="AG7" s="4">
        <v>7.7515123937018862</v>
      </c>
      <c r="AH7" s="4">
        <v>1.9632716661236467</v>
      </c>
      <c r="AI7" s="35">
        <v>2.4466666666666668</v>
      </c>
      <c r="AJ7" s="4">
        <f t="shared" si="18"/>
        <v>21.504400102903173</v>
      </c>
      <c r="AK7" s="4">
        <f t="shared" si="19"/>
        <v>1.9636415967284364</v>
      </c>
      <c r="AL7" s="4">
        <f xml:space="preserve"> AF$21*(AF$20/AF$21)^EXP(-AF$22*AC7)</f>
        <v>2.6849780270226495</v>
      </c>
      <c r="AM7" s="4">
        <f t="shared" si="20"/>
        <v>8.2154177091439387</v>
      </c>
      <c r="AN7" s="4">
        <f t="shared" si="21"/>
        <v>1.4493300676502949</v>
      </c>
      <c r="AO7" s="32">
        <f t="shared" si="22"/>
        <v>2.1222127720439659</v>
      </c>
      <c r="AP7" s="4">
        <f t="shared" si="23"/>
        <v>6.566755515535537E-2</v>
      </c>
      <c r="AQ7" s="4">
        <f t="shared" si="24"/>
        <v>0.80915648432371112</v>
      </c>
      <c r="AR7" s="4">
        <f t="shared" si="25"/>
        <v>0.21520814169539024</v>
      </c>
      <c r="AS7" s="4">
        <f t="shared" si="26"/>
        <v>0.26413596664134392</v>
      </c>
      <c r="AT7" s="32">
        <f t="shared" si="27"/>
        <v>-2.8881010976131321</v>
      </c>
      <c r="AU7" s="4">
        <f t="shared" si="28"/>
        <v>0.64104429558986331</v>
      </c>
      <c r="AV7" s="4">
        <f xml:space="preserve"> -AF$21*AF$22*LN(AF$20/AF$21)*EXP(-AF$22*AC7)*(AF$20/AF$21)^EXP(-AF$22*AC7)</f>
        <v>1.5514871256477116</v>
      </c>
      <c r="AW7" s="4">
        <f t="shared" si="29"/>
        <v>2.7657547052429319</v>
      </c>
      <c r="AX7" s="4">
        <f t="shared" si="30"/>
        <v>0.28980751188795695</v>
      </c>
      <c r="AY7" s="32">
        <f t="shared" si="31"/>
        <v>3.0690992590439277</v>
      </c>
      <c r="AZ7" s="4">
        <f t="shared" si="32"/>
        <v>0.68121873373309727</v>
      </c>
      <c r="BA7" s="4">
        <f t="shared" si="33"/>
        <v>1.6487192888354429</v>
      </c>
      <c r="BB7" s="4">
        <f t="shared" si="34"/>
        <v>2.9390853815933062</v>
      </c>
      <c r="BC7" s="4">
        <f t="shared" si="35"/>
        <v>0.30796983552126217</v>
      </c>
    </row>
    <row r="8" spans="1:55" x14ac:dyDescent="0.2">
      <c r="A8" s="10">
        <v>4.2333333333372138</v>
      </c>
      <c r="B8" s="32">
        <v>19.330487440712563</v>
      </c>
      <c r="C8" s="4">
        <v>2.8611429115901617</v>
      </c>
      <c r="D8" s="4">
        <v>4.9338516428930967</v>
      </c>
      <c r="E8" s="4">
        <v>10.442206822373223</v>
      </c>
      <c r="F8" s="4">
        <v>1.4860439326233448</v>
      </c>
      <c r="G8" s="35">
        <v>2.2333333333333334</v>
      </c>
      <c r="H8" s="32">
        <f t="shared" si="0"/>
        <v>18.981168958932546</v>
      </c>
      <c r="I8" s="4">
        <f t="shared" si="1"/>
        <v>2.6923703413789219</v>
      </c>
      <c r="J8" s="4">
        <f xml:space="preserve"> D$21*(D$20/D$21)^EXP(-D$22*A8)</f>
        <v>4.9590891614767818</v>
      </c>
      <c r="K8" s="4">
        <f t="shared" si="2"/>
        <v>10.65197279240113</v>
      </c>
      <c r="L8" s="4">
        <f t="shared" si="3"/>
        <v>1.4032414954808041</v>
      </c>
      <c r="M8" s="32">
        <f t="shared" si="4"/>
        <v>0.12202340171309607</v>
      </c>
      <c r="N8" s="4">
        <f t="shared" si="5"/>
        <v>2.8484180455707834E-2</v>
      </c>
      <c r="O8" s="4">
        <f t="shared" si="6"/>
        <v>6.3693234426184873E-4</v>
      </c>
      <c r="P8" s="4">
        <f t="shared" si="7"/>
        <v>4.4001762181749095E-2</v>
      </c>
      <c r="Q8" s="4">
        <f t="shared" si="8"/>
        <v>6.8562435967443958E-3</v>
      </c>
      <c r="R8" s="32">
        <f t="shared" si="9"/>
        <v>-2.0707738185487576</v>
      </c>
      <c r="S8" s="4">
        <f t="shared" si="10"/>
        <v>0.42683112560592451</v>
      </c>
      <c r="T8" s="4">
        <f xml:space="preserve"> -D$21*D$22*LN(D$20/D$21)*EXP(-D$22*A8)*(D$20/D$21)^EXP(-D$22*A8)</f>
        <v>1.802535961599556</v>
      </c>
      <c r="U8" s="4">
        <f t="shared" si="11"/>
        <v>1.9861586313452215</v>
      </c>
      <c r="V8" s="4">
        <f t="shared" si="12"/>
        <v>0.18948843059683843</v>
      </c>
      <c r="W8" s="32">
        <f t="shared" si="13"/>
        <v>2.4107516096537775</v>
      </c>
      <c r="X8" s="4">
        <f t="shared" si="14"/>
        <v>0.49690787757107635</v>
      </c>
      <c r="Y8" s="4">
        <f t="shared" si="15"/>
        <v>2.0984747015636622</v>
      </c>
      <c r="Z8" s="4">
        <f t="shared" si="16"/>
        <v>2.3122443767899594</v>
      </c>
      <c r="AA8" s="4">
        <f t="shared" si="17"/>
        <v>0.22059847144109548</v>
      </c>
      <c r="AB8" s="21"/>
      <c r="AC8" s="32">
        <v>4.2333333333372138</v>
      </c>
      <c r="AD8" s="32">
        <v>18.268849289386289</v>
      </c>
      <c r="AE8" s="4">
        <v>2.740846076477248</v>
      </c>
      <c r="AF8" s="4">
        <v>5.994495089601295</v>
      </c>
      <c r="AG8" s="4">
        <v>11.878210004182412</v>
      </c>
      <c r="AH8" s="4">
        <v>1.9300458876639917</v>
      </c>
      <c r="AI8" s="35">
        <v>2.48</v>
      </c>
      <c r="AJ8" s="4">
        <f t="shared" si="18"/>
        <v>17.257583391992949</v>
      </c>
      <c r="AK8" s="4">
        <f t="shared" si="19"/>
        <v>2.870510440455877</v>
      </c>
      <c r="AL8" s="4">
        <f xml:space="preserve"> AF$21*(AF$20/AF$21)^EXP(-AF$22*AC8)</f>
        <v>5.9379721474193996</v>
      </c>
      <c r="AM8" s="4">
        <f t="shared" si="20"/>
        <v>12.19486200273918</v>
      </c>
      <c r="AN8" s="4">
        <f t="shared" si="21"/>
        <v>1.8836441277848359</v>
      </c>
      <c r="AO8" s="32">
        <f t="shared" si="22"/>
        <v>1.0226587152307571</v>
      </c>
      <c r="AP8" s="4">
        <f t="shared" si="23"/>
        <v>1.6812847285982386E-2</v>
      </c>
      <c r="AQ8" s="4">
        <f t="shared" si="24"/>
        <v>3.1948429928978848E-3</v>
      </c>
      <c r="AR8" s="4">
        <f t="shared" si="25"/>
        <v>0.10026848818999552</v>
      </c>
      <c r="AS8" s="4">
        <f t="shared" si="26"/>
        <v>2.1531233198828267E-3</v>
      </c>
      <c r="AT8" s="32">
        <f t="shared" si="27"/>
        <v>-2.3318977309060607</v>
      </c>
      <c r="AU8" s="4">
        <f t="shared" si="28"/>
        <v>0.47743127923482886</v>
      </c>
      <c r="AV8" s="4">
        <f xml:space="preserve"> -AF$21*AF$22*LN(AF$20/AF$21)*EXP(-AF$22*AC8)*(AF$20/AF$21)^EXP(-AF$22*AC8)</f>
        <v>2.4009300160515075</v>
      </c>
      <c r="AW8" s="4">
        <f t="shared" si="29"/>
        <v>2.1342816270715623</v>
      </c>
      <c r="AX8" s="4">
        <f t="shared" si="30"/>
        <v>0.24335730402872641</v>
      </c>
      <c r="AY8" s="32">
        <f t="shared" si="31"/>
        <v>2.4447314920789349</v>
      </c>
      <c r="AZ8" s="4">
        <f t="shared" si="32"/>
        <v>0.50053279274619156</v>
      </c>
      <c r="BA8" s="4">
        <f t="shared" si="33"/>
        <v>2.517104049086258</v>
      </c>
      <c r="BB8" s="4">
        <f t="shared" si="34"/>
        <v>2.2375533187040575</v>
      </c>
      <c r="BC8" s="4">
        <f t="shared" si="35"/>
        <v>0.25513265744947122</v>
      </c>
    </row>
    <row r="9" spans="1:55" x14ac:dyDescent="0.2">
      <c r="A9" s="10">
        <v>5.7000000000698492</v>
      </c>
      <c r="B9" s="32">
        <v>16.570040560880521</v>
      </c>
      <c r="C9" s="4">
        <v>3.1596693732895216</v>
      </c>
      <c r="D9" s="4">
        <v>8.7146028894876881</v>
      </c>
      <c r="E9" s="4">
        <v>13.097809639202278</v>
      </c>
      <c r="F9" s="4">
        <v>1.5427796481880265</v>
      </c>
      <c r="G9" s="35">
        <v>2.1</v>
      </c>
      <c r="H9" s="32">
        <f t="shared" si="0"/>
        <v>16.167944429999654</v>
      </c>
      <c r="I9" s="4">
        <f t="shared" si="1"/>
        <v>3.2397789791791922</v>
      </c>
      <c r="J9" s="4">
        <f xml:space="preserve"> D$21*(D$20/D$21)^EXP(-D$22*A9)</f>
        <v>7.9401326372022476</v>
      </c>
      <c r="K9" s="4">
        <f t="shared" si="2"/>
        <v>13.295903692973353</v>
      </c>
      <c r="L9" s="4">
        <f t="shared" si="3"/>
        <v>1.6598570255021832</v>
      </c>
      <c r="M9" s="32">
        <f t="shared" si="4"/>
        <v>0.16168129846936355</v>
      </c>
      <c r="N9" s="4">
        <f t="shared" si="5"/>
        <v>6.4175489557983531E-3</v>
      </c>
      <c r="O9" s="4">
        <f t="shared" si="6"/>
        <v>0.59980417167507394</v>
      </c>
      <c r="P9" s="4">
        <f t="shared" si="7"/>
        <v>3.9241254139457171E-2</v>
      </c>
      <c r="Q9" s="4">
        <f t="shared" si="8"/>
        <v>1.370711227876141E-2</v>
      </c>
      <c r="R9" s="32">
        <f t="shared" si="9"/>
        <v>-1.7731359063593373</v>
      </c>
      <c r="S9" s="4">
        <f t="shared" si="10"/>
        <v>0.32432171982005281</v>
      </c>
      <c r="T9" s="4">
        <f xml:space="preserve"> -D$21*D$22*LN(D$20/D$21)*EXP(-D$22*A9)*(D$20/D$21)^EXP(-D$22*A9)</f>
        <v>2.2379259396278992</v>
      </c>
      <c r="U9" s="4">
        <f t="shared" si="11"/>
        <v>1.6308650504193789</v>
      </c>
      <c r="V9" s="4">
        <f t="shared" si="12"/>
        <v>0.16120359297519721</v>
      </c>
      <c r="W9" s="32">
        <f t="shared" si="13"/>
        <v>2.1953111221591795</v>
      </c>
      <c r="X9" s="4">
        <f t="shared" si="14"/>
        <v>0.40154117692006536</v>
      </c>
      <c r="Y9" s="4">
        <f t="shared" si="15"/>
        <v>2.7707654490631133</v>
      </c>
      <c r="Z9" s="4">
        <f t="shared" si="16"/>
        <v>2.0191662529001833</v>
      </c>
      <c r="AA9" s="4">
        <f t="shared" si="17"/>
        <v>0.19958540082643464</v>
      </c>
      <c r="AB9" s="21"/>
      <c r="AC9" s="32">
        <v>5.7000000000698492</v>
      </c>
      <c r="AD9" s="32">
        <v>14.690336732268568</v>
      </c>
      <c r="AE9" s="4">
        <v>3.4157491037160037</v>
      </c>
      <c r="AF9" s="4">
        <v>10.634814020680608</v>
      </c>
      <c r="AG9" s="4">
        <v>14.849985395878981</v>
      </c>
      <c r="AH9" s="4">
        <v>2.2455348497744057</v>
      </c>
      <c r="AI9" s="35">
        <v>2.5066666666666664</v>
      </c>
      <c r="AJ9" s="4">
        <f t="shared" si="18"/>
        <v>14.14588922399135</v>
      </c>
      <c r="AK9" s="4">
        <f t="shared" si="19"/>
        <v>3.4857573367864307</v>
      </c>
      <c r="AL9" s="4">
        <f xml:space="preserve"> AF$21*(AF$20/AF$21)^EXP(-AF$22*AC9)</f>
        <v>9.8623079492208774</v>
      </c>
      <c r="AM9" s="4">
        <f t="shared" si="20"/>
        <v>14.987565717794372</v>
      </c>
      <c r="AN9" s="4">
        <f t="shared" si="21"/>
        <v>2.2139824930882073</v>
      </c>
      <c r="AO9" s="32">
        <f t="shared" si="22"/>
        <v>0.29642308926927086</v>
      </c>
      <c r="AP9" s="4">
        <f t="shared" si="23"/>
        <v>4.9011526976432329E-3</v>
      </c>
      <c r="AQ9" s="4">
        <f t="shared" si="24"/>
        <v>0.59676563044214626</v>
      </c>
      <c r="AR9" s="4">
        <f t="shared" si="25"/>
        <v>1.8928344978342386E-2</v>
      </c>
      <c r="AS9" s="4">
        <f t="shared" si="26"/>
        <v>9.9555121245308758E-4</v>
      </c>
      <c r="AT9" s="32">
        <f t="shared" si="27"/>
        <v>-1.9243607708204209</v>
      </c>
      <c r="AU9" s="4">
        <f t="shared" si="28"/>
        <v>0.36643132460195238</v>
      </c>
      <c r="AV9" s="4">
        <f xml:space="preserve"> -AF$21*AF$22*LN(AF$20/AF$21)*EXP(-AF$22*AC9)*(AF$20/AF$21)^EXP(-AF$22*AC9)</f>
        <v>2.8938557553813937</v>
      </c>
      <c r="AW9" s="4">
        <f t="shared" si="29"/>
        <v>1.6911249747206725</v>
      </c>
      <c r="AX9" s="4">
        <f t="shared" si="30"/>
        <v>0.20802737313156247</v>
      </c>
      <c r="AY9" s="32">
        <f t="shared" si="31"/>
        <v>1.996012501648841</v>
      </c>
      <c r="AZ9" s="4">
        <f t="shared" si="32"/>
        <v>0.38007504413500381</v>
      </c>
      <c r="BA9" s="4">
        <f t="shared" si="33"/>
        <v>3.0016057037200627</v>
      </c>
      <c r="BB9" s="4">
        <f t="shared" si="34"/>
        <v>1.7540923939921871</v>
      </c>
      <c r="BC9" s="4">
        <f t="shared" si="35"/>
        <v>0.21577307319497174</v>
      </c>
    </row>
    <row r="10" spans="1:55" x14ac:dyDescent="0.2">
      <c r="A10" s="10">
        <v>7.4666666667326353</v>
      </c>
      <c r="B10" s="32">
        <v>13.61274523832542</v>
      </c>
      <c r="C10" s="4">
        <v>3.5980834691508159</v>
      </c>
      <c r="D10" s="4">
        <v>13.428536102377114</v>
      </c>
      <c r="E10" s="4">
        <v>15.852422062392469</v>
      </c>
      <c r="F10" s="4">
        <v>1.7880506654959785</v>
      </c>
      <c r="G10" s="35">
        <v>2.1533333333333333</v>
      </c>
      <c r="H10" s="32">
        <f t="shared" si="0"/>
        <v>13.31074138880899</v>
      </c>
      <c r="I10" s="4">
        <f t="shared" si="1"/>
        <v>3.7276109727640208</v>
      </c>
      <c r="J10" s="4">
        <f xml:space="preserve"> D$21*(D$20/D$21)^EXP(-D$22*A10)</f>
        <v>12.192420418252025</v>
      </c>
      <c r="K10" s="4">
        <f t="shared" si="2"/>
        <v>15.860623823042001</v>
      </c>
      <c r="L10" s="4">
        <f t="shared" si="3"/>
        <v>1.9186371518076732</v>
      </c>
      <c r="M10" s="32">
        <f t="shared" si="4"/>
        <v>9.1206325122742293E-2</v>
      </c>
      <c r="N10" s="4">
        <f t="shared" si="5"/>
        <v>1.6777374192268799E-2</v>
      </c>
      <c r="O10" s="4">
        <f t="shared" si="6"/>
        <v>1.5279819845400364</v>
      </c>
      <c r="P10" s="4">
        <f t="shared" si="7"/>
        <v>6.7268877752217718E-5</v>
      </c>
      <c r="Q10" s="4">
        <f t="shared" si="8"/>
        <v>1.7052830407234449E-2</v>
      </c>
      <c r="R10" s="32">
        <f t="shared" si="9"/>
        <v>-1.4708450870041443</v>
      </c>
      <c r="S10" s="4">
        <f t="shared" si="10"/>
        <v>0.23296881755919385</v>
      </c>
      <c r="T10" s="4">
        <f xml:space="preserve"> -D$21*D$22*LN(D$20/D$21)*EXP(-D$22*A10)*(D$20/D$21)^EXP(-D$22*A10)</f>
        <v>2.5295827515289648</v>
      </c>
      <c r="U10" s="4">
        <f t="shared" si="11"/>
        <v>1.2862158771420187</v>
      </c>
      <c r="V10" s="4">
        <f t="shared" si="12"/>
        <v>0.13268016786663578</v>
      </c>
      <c r="W10" s="32">
        <f t="shared" si="13"/>
        <v>1.7759429843084096</v>
      </c>
      <c r="X10" s="4">
        <f t="shared" si="14"/>
        <v>0.28129361872472325</v>
      </c>
      <c r="Y10" s="4">
        <f t="shared" si="15"/>
        <v>3.0542949631464285</v>
      </c>
      <c r="Z10" s="4">
        <f t="shared" si="16"/>
        <v>1.5530160745677626</v>
      </c>
      <c r="AA10" s="4">
        <f t="shared" si="17"/>
        <v>0.16020206027240855</v>
      </c>
      <c r="AB10" s="21"/>
      <c r="AC10" s="32">
        <v>7.4666666667326353</v>
      </c>
      <c r="AD10" s="32">
        <v>10.852076098302122</v>
      </c>
      <c r="AE10" s="4">
        <v>4.0718076480599876</v>
      </c>
      <c r="AF10" s="4">
        <v>15.661168833935344</v>
      </c>
      <c r="AG10" s="4">
        <v>17.804926939514147</v>
      </c>
      <c r="AH10" s="4">
        <v>2.102268171824182</v>
      </c>
      <c r="AI10" s="35">
        <v>2.5533333333333337</v>
      </c>
      <c r="AJ10" s="4">
        <f t="shared" si="18"/>
        <v>11.110837817242722</v>
      </c>
      <c r="AK10" s="4">
        <f t="shared" si="19"/>
        <v>4.0400917793059916</v>
      </c>
      <c r="AL10" s="4">
        <f xml:space="preserve"> AF$21*(AF$20/AF$21)^EXP(-AF$22*AC10)</f>
        <v>15.161174676878238</v>
      </c>
      <c r="AM10" s="4">
        <f t="shared" si="20"/>
        <v>17.592976534374237</v>
      </c>
      <c r="AN10" s="4">
        <f t="shared" si="21"/>
        <v>2.5488644634554412</v>
      </c>
      <c r="AO10" s="32">
        <f t="shared" si="22"/>
        <v>6.6957627189093705E-2</v>
      </c>
      <c r="AP10" s="4">
        <f t="shared" si="23"/>
        <v>1.0058963308207005E-3</v>
      </c>
      <c r="AQ10" s="4">
        <f t="shared" si="24"/>
        <v>0.24999415709124601</v>
      </c>
      <c r="AR10" s="4">
        <f t="shared" si="25"/>
        <v>4.4922974238971576E-2</v>
      </c>
      <c r="AS10" s="4">
        <f t="shared" si="26"/>
        <v>0.19944824769879266</v>
      </c>
      <c r="AT10" s="32">
        <f t="shared" si="27"/>
        <v>-1.5268616731490248</v>
      </c>
      <c r="AU10" s="4">
        <f t="shared" si="28"/>
        <v>0.26642090872160423</v>
      </c>
      <c r="AV10" s="4">
        <f xml:space="preserve"> -AF$21*AF$22*LN(AF$20/AF$21)*EXP(-AF$22*AC10)*(AF$20/AF$21)^EXP(-AF$22*AC10)</f>
        <v>3.0234766580656984</v>
      </c>
      <c r="AW10" s="4">
        <f t="shared" si="29"/>
        <v>1.2776886587771052</v>
      </c>
      <c r="AX10" s="4">
        <f t="shared" si="30"/>
        <v>0.1722115003342416</v>
      </c>
      <c r="AY10" s="32">
        <f t="shared" si="31"/>
        <v>1.554767761170025</v>
      </c>
      <c r="AZ10" s="4">
        <f t="shared" si="32"/>
        <v>0.27129022036925754</v>
      </c>
      <c r="BA10" s="4">
        <f t="shared" si="33"/>
        <v>3.0787360225734264</v>
      </c>
      <c r="BB10" s="4">
        <f t="shared" si="34"/>
        <v>1.3010406708174178</v>
      </c>
      <c r="BC10" s="4">
        <f t="shared" si="35"/>
        <v>0.17535896900875775</v>
      </c>
    </row>
    <row r="11" spans="1:55" x14ac:dyDescent="0.2">
      <c r="A11" s="10">
        <v>11.950000000011642</v>
      </c>
      <c r="B11" s="32">
        <v>7.681139340795669</v>
      </c>
      <c r="C11" s="4">
        <v>4.6182976520083781</v>
      </c>
      <c r="D11" s="4">
        <v>22.041283818770065</v>
      </c>
      <c r="E11" s="4">
        <v>20.805781854459639</v>
      </c>
      <c r="F11" s="4">
        <v>2.1398360917287449</v>
      </c>
      <c r="G11" s="35">
        <v>2.3466666666666667</v>
      </c>
      <c r="H11" s="32">
        <f t="shared" si="0"/>
        <v>8.0598712196643483</v>
      </c>
      <c r="I11" s="4">
        <f t="shared" si="1"/>
        <v>4.4343693865016558</v>
      </c>
      <c r="J11" s="4">
        <f xml:space="preserve"> D$21*(D$20/D$21)^EXP(-D$22*A11)</f>
        <v>23.274927334065673</v>
      </c>
      <c r="K11" s="4">
        <f t="shared" si="2"/>
        <v>20.192118954334617</v>
      </c>
      <c r="L11" s="4">
        <f t="shared" si="3"/>
        <v>2.3880019252708875</v>
      </c>
      <c r="M11" s="32">
        <f t="shared" si="4"/>
        <v>0.14343783607139998</v>
      </c>
      <c r="N11" s="4">
        <f t="shared" si="5"/>
        <v>3.3829606852311317E-2</v>
      </c>
      <c r="O11" s="4">
        <f t="shared" si="6"/>
        <v>1.5218763228309045</v>
      </c>
      <c r="P11" s="4">
        <f t="shared" si="7"/>
        <v>0.37658215498985192</v>
      </c>
      <c r="Q11" s="4">
        <f t="shared" si="8"/>
        <v>6.1586280937666438E-2</v>
      </c>
      <c r="R11" s="32">
        <f t="shared" si="9"/>
        <v>-0.91530534310935463</v>
      </c>
      <c r="S11" s="4">
        <f t="shared" si="10"/>
        <v>0.10061908826455955</v>
      </c>
      <c r="T11" s="4">
        <f xml:space="preserve"> -D$21*D$22*LN(D$20/D$21)*EXP(-D$22*A11)*(D$20/D$21)^EXP(-D$22*A11)</f>
        <v>2.2191094523847492</v>
      </c>
      <c r="U11" s="4">
        <f t="shared" si="11"/>
        <v>0.70414604482275001</v>
      </c>
      <c r="V11" s="4">
        <f t="shared" si="12"/>
        <v>8.0945549928199217E-2</v>
      </c>
      <c r="W11" s="32">
        <f t="shared" si="13"/>
        <v>1.0141167153768418</v>
      </c>
      <c r="X11" s="4">
        <f t="shared" si="14"/>
        <v>0.11148137620221087</v>
      </c>
      <c r="Y11" s="4">
        <f t="shared" si="15"/>
        <v>2.4586724046308301</v>
      </c>
      <c r="Z11" s="4">
        <f t="shared" si="16"/>
        <v>0.78016181102520599</v>
      </c>
      <c r="AA11" s="4">
        <f t="shared" si="17"/>
        <v>8.9683989977266176E-2</v>
      </c>
      <c r="AB11" s="21"/>
      <c r="AC11" s="32">
        <v>11.950000000011642</v>
      </c>
      <c r="AD11" s="32">
        <v>3.3257039373515709</v>
      </c>
      <c r="AE11" s="4">
        <v>5.3903150688187074</v>
      </c>
      <c r="AF11" s="4">
        <v>25.974209251517543</v>
      </c>
      <c r="AG11" s="4">
        <v>22.585486648379611</v>
      </c>
      <c r="AH11" s="4">
        <v>3.0446328140279149</v>
      </c>
      <c r="AI11" s="35">
        <v>2.7533333333333339</v>
      </c>
      <c r="AJ11" s="4">
        <f t="shared" si="18"/>
        <v>5.933369846661364</v>
      </c>
      <c r="AK11" s="4">
        <f t="shared" si="19"/>
        <v>4.859126846852682</v>
      </c>
      <c r="AL11" s="4">
        <f xml:space="preserve"> AF$21*(AF$20/AF$21)^EXP(-AF$22*AC11)</f>
        <v>26.806339695988871</v>
      </c>
      <c r="AM11" s="4">
        <f t="shared" si="20"/>
        <v>21.691817463068986</v>
      </c>
      <c r="AN11" s="4">
        <f t="shared" si="21"/>
        <v>3.1621949062728913</v>
      </c>
      <c r="AO11" s="32">
        <f t="shared" si="22"/>
        <v>6.7999214945764699</v>
      </c>
      <c r="AP11" s="4">
        <f t="shared" si="23"/>
        <v>0.2821609271554274</v>
      </c>
      <c r="AQ11" s="4">
        <f t="shared" si="24"/>
        <v>0.69244107661605059</v>
      </c>
      <c r="AR11" s="4">
        <f t="shared" si="25"/>
        <v>0.79864461277375565</v>
      </c>
      <c r="AS11" s="4">
        <f t="shared" si="26"/>
        <v>1.3820845533016362E-2</v>
      </c>
      <c r="AT11" s="32">
        <f t="shared" si="27"/>
        <v>-0.84877139700000648</v>
      </c>
      <c r="AU11" s="4">
        <f t="shared" si="28"/>
        <v>0.11865444962585167</v>
      </c>
      <c r="AV11" s="4">
        <f xml:space="preserve"> -AF$21*AF$22*LN(AF$20/AF$21)*EXP(-AF$22*AC11)*(AF$20/AF$21)^EXP(-AF$22*AC11)</f>
        <v>2.0061836058084594</v>
      </c>
      <c r="AW11" s="4">
        <f t="shared" si="29"/>
        <v>0.62726927676855537</v>
      </c>
      <c r="AX11" s="4">
        <f t="shared" si="30"/>
        <v>0.10661535880836256</v>
      </c>
      <c r="AY11" s="32">
        <f t="shared" si="31"/>
        <v>0.80150325624697927</v>
      </c>
      <c r="AZ11" s="4">
        <f t="shared" si="32"/>
        <v>0.11204657470722068</v>
      </c>
      <c r="BA11" s="4">
        <f t="shared" si="33"/>
        <v>1.8944590950733633</v>
      </c>
      <c r="BB11" s="4">
        <f t="shared" si="34"/>
        <v>0.5923366051809601</v>
      </c>
      <c r="BC11" s="4">
        <f t="shared" si="35"/>
        <v>0.10067794173186778</v>
      </c>
    </row>
    <row r="12" spans="1:55" x14ac:dyDescent="0.2">
      <c r="A12" s="10">
        <v>24.666666666569654</v>
      </c>
      <c r="B12" s="32">
        <v>0.1173286854067582</v>
      </c>
      <c r="C12" s="4">
        <v>5.3448364281691951</v>
      </c>
      <c r="D12" s="4">
        <v>38.383515718301062</v>
      </c>
      <c r="E12" s="4">
        <v>25.348547638172043</v>
      </c>
      <c r="F12" s="4">
        <v>3.0930440926788778</v>
      </c>
      <c r="G12" s="35">
        <v>1.9000000000000004</v>
      </c>
      <c r="H12" s="32">
        <f t="shared" si="0"/>
        <v>1.6616256960684508</v>
      </c>
      <c r="I12" s="4">
        <f t="shared" si="1"/>
        <v>4.9220225029716156</v>
      </c>
      <c r="J12" s="4">
        <f xml:space="preserve"> D$21*(D$20/D$21)^EXP(-D$22*A12)</f>
        <v>37.961040034102751</v>
      </c>
      <c r="K12" s="4">
        <f t="shared" si="2"/>
        <v>24.483258995840814</v>
      </c>
      <c r="L12" s="4">
        <f t="shared" si="3"/>
        <v>2.941588974169961</v>
      </c>
      <c r="M12" s="32">
        <f t="shared" si="4"/>
        <v>2.3848532571386403</v>
      </c>
      <c r="N12" s="4">
        <f t="shared" si="5"/>
        <v>0.1787716153409844</v>
      </c>
      <c r="O12" s="4">
        <f t="shared" si="6"/>
        <v>0.17848570373883085</v>
      </c>
      <c r="P12" s="4">
        <f t="shared" si="7"/>
        <v>0.74872443454742255</v>
      </c>
      <c r="Q12" s="4">
        <f t="shared" si="8"/>
        <v>2.293865292255003E-2</v>
      </c>
      <c r="R12" s="32">
        <f t="shared" si="9"/>
        <v>-0.23837379366038611</v>
      </c>
      <c r="S12" s="4">
        <f t="shared" si="10"/>
        <v>9.2996830760661044E-3</v>
      </c>
      <c r="T12" s="4">
        <f xml:space="preserve"> -D$21*D$22*LN(D$20/D$21)*EXP(-D$22*A12)*(D$20/D$21)^EXP(-D$22*A12)</f>
        <v>0.39889152543278783</v>
      </c>
      <c r="U12" s="4">
        <f t="shared" si="11"/>
        <v>0.12749916223174329</v>
      </c>
      <c r="V12" s="4">
        <f t="shared" si="12"/>
        <v>1.9927731613581419E-2</v>
      </c>
      <c r="W12" s="32">
        <f t="shared" si="13"/>
        <v>0.32619571764052835</v>
      </c>
      <c r="X12" s="4">
        <f t="shared" si="14"/>
        <v>1.2725882104090458E-2</v>
      </c>
      <c r="Y12" s="4">
        <f t="shared" si="15"/>
        <v>0.54585156111855171</v>
      </c>
      <c r="Z12" s="4">
        <f t="shared" si="16"/>
        <v>0.1744725377908066</v>
      </c>
      <c r="AA12" s="4">
        <f t="shared" si="17"/>
        <v>2.7269527471216675E-2</v>
      </c>
      <c r="AB12" s="21"/>
      <c r="AC12" s="32">
        <v>24.666666666569654</v>
      </c>
      <c r="AD12" s="32">
        <v>0.32687065460826176</v>
      </c>
      <c r="AE12" s="4">
        <v>5.4565039827486119</v>
      </c>
      <c r="AF12" s="4">
        <v>36.950117157713862</v>
      </c>
      <c r="AG12" s="4">
        <v>25.615073018287042</v>
      </c>
      <c r="AH12" s="4">
        <v>4.0343531866860589</v>
      </c>
      <c r="AI12" s="35">
        <v>1.7866666666666666</v>
      </c>
      <c r="AJ12" s="4">
        <f t="shared" si="18"/>
        <v>0.67816620815441642</v>
      </c>
      <c r="AK12" s="4">
        <f t="shared" si="19"/>
        <v>5.4504850328579364</v>
      </c>
      <c r="AL12" s="4">
        <f xml:space="preserve"> AF$21*(AF$20/AF$21)^EXP(-AF$22*AC12)</f>
        <v>36.956865602297725</v>
      </c>
      <c r="AM12" s="4">
        <f t="shared" si="20"/>
        <v>25.119301727619018</v>
      </c>
      <c r="AN12" s="4">
        <f t="shared" si="21"/>
        <v>3.9032177105989438</v>
      </c>
      <c r="AO12" s="32">
        <f t="shared" si="22"/>
        <v>0.12340856594129922</v>
      </c>
      <c r="AP12" s="4">
        <f t="shared" si="23"/>
        <v>3.6227757786462964E-5</v>
      </c>
      <c r="AQ12" s="4">
        <f t="shared" si="24"/>
        <v>4.554150430147031E-5</v>
      </c>
      <c r="AR12" s="4">
        <f t="shared" si="25"/>
        <v>0.24578917265063863</v>
      </c>
      <c r="AS12" s="4">
        <f t="shared" si="26"/>
        <v>1.7196513088594326E-2</v>
      </c>
      <c r="AT12" s="32">
        <f t="shared" si="27"/>
        <v>-0.16050012102060726</v>
      </c>
      <c r="AU12" s="4">
        <f t="shared" si="28"/>
        <v>1.1964383881746581E-2</v>
      </c>
      <c r="AV12" s="4">
        <f xml:space="preserve"> -AF$21*AF$22*LN(AF$20/AF$21)*EXP(-AF$22*AC12)*(AF$20/AF$21)^EXP(-AF$22*AC12)</f>
        <v>0.17160422571934902</v>
      </c>
      <c r="AW12" s="4">
        <f t="shared" si="29"/>
        <v>8.3383276805495343E-2</v>
      </c>
      <c r="AX12" s="4">
        <f t="shared" si="30"/>
        <v>2.7362425392593533E-2</v>
      </c>
      <c r="AY12" s="32">
        <f t="shared" si="31"/>
        <v>0.23356360894789863</v>
      </c>
      <c r="AZ12" s="4">
        <f t="shared" si="32"/>
        <v>1.7410857141347637E-2</v>
      </c>
      <c r="BA12" s="4">
        <f t="shared" si="33"/>
        <v>0.24972256727815717</v>
      </c>
      <c r="BB12" s="4">
        <f t="shared" si="34"/>
        <v>0.121341335649788</v>
      </c>
      <c r="BC12" s="4">
        <f t="shared" si="35"/>
        <v>3.9818454862356259E-2</v>
      </c>
    </row>
    <row r="13" spans="1:55" x14ac:dyDescent="0.2">
      <c r="A13" s="10">
        <v>50.083333333313931</v>
      </c>
      <c r="B13" s="32">
        <v>4.4254473636899744E-2</v>
      </c>
      <c r="C13" s="4">
        <v>4.7715723321871435</v>
      </c>
      <c r="D13" s="4">
        <v>40.158686069050198</v>
      </c>
      <c r="E13" s="4">
        <v>25.025571910422574</v>
      </c>
      <c r="F13" s="4">
        <v>3.1513391408066482</v>
      </c>
      <c r="G13" s="35">
        <v>1.57</v>
      </c>
      <c r="H13" s="32">
        <f t="shared" si="0"/>
        <v>-0.43836166848364111</v>
      </c>
      <c r="I13" s="4">
        <f t="shared" si="1"/>
        <v>4.9712580270864111</v>
      </c>
      <c r="J13" s="4">
        <f xml:space="preserve"> D$21*(D$20/D$21)^EXP(-D$22*A13)</f>
        <v>40.302508918990021</v>
      </c>
      <c r="K13" s="4">
        <f t="shared" si="2"/>
        <v>25.400872106545474</v>
      </c>
      <c r="L13" s="4">
        <f t="shared" si="3"/>
        <v>3.1114064792216065</v>
      </c>
      <c r="M13" s="32">
        <f t="shared" si="4"/>
        <v>0.23291834063531405</v>
      </c>
      <c r="N13" s="4">
        <f t="shared" si="5"/>
        <v>3.9874376747403378E-2</v>
      </c>
      <c r="O13" s="4">
        <f t="shared" si="6"/>
        <v>2.0685012164812996E-2</v>
      </c>
      <c r="P13" s="4">
        <f t="shared" si="7"/>
        <v>0.14085023720988746</v>
      </c>
      <c r="Q13" s="4">
        <f t="shared" si="8"/>
        <v>1.5946174612654666E-3</v>
      </c>
      <c r="R13" s="32">
        <f t="shared" si="9"/>
        <v>-1.6196058331690077E-2</v>
      </c>
      <c r="S13" s="4">
        <f t="shared" si="10"/>
        <v>7.9689140922765592E-5</v>
      </c>
      <c r="T13" s="4">
        <f xml:space="preserve"> -D$21*D$22*LN(D$20/D$21)*EXP(-D$22*A13)*(D$20/D$21)^EXP(-D$22*A13)</f>
        <v>5.1588951203698054E-3</v>
      </c>
      <c r="U13" s="4">
        <f t="shared" si="11"/>
        <v>4.1895674400643382E-3</v>
      </c>
      <c r="V13" s="4">
        <f t="shared" si="12"/>
        <v>1.2100002459675024E-3</v>
      </c>
      <c r="W13" s="32">
        <f t="shared" si="13"/>
        <v>2.6821497874136437E-2</v>
      </c>
      <c r="X13" s="4">
        <f t="shared" si="14"/>
        <v>1.3196927796126786E-4</v>
      </c>
      <c r="Y13" s="4">
        <f t="shared" si="15"/>
        <v>8.5433931929691058E-3</v>
      </c>
      <c r="Z13" s="4">
        <f t="shared" si="16"/>
        <v>6.9381371618899871E-3</v>
      </c>
      <c r="AA13" s="4">
        <f t="shared" si="17"/>
        <v>2.0038220633856727E-3</v>
      </c>
      <c r="AB13" s="21"/>
      <c r="AC13" s="32">
        <v>50.083333333313931</v>
      </c>
      <c r="AD13" s="32">
        <v>0.13629488839400095</v>
      </c>
      <c r="AE13" s="4">
        <v>5.3205345083964817</v>
      </c>
      <c r="AF13" s="4">
        <v>36.740197821241956</v>
      </c>
      <c r="AG13" s="4">
        <v>24.937257493243308</v>
      </c>
      <c r="AH13" s="4">
        <v>4.2633831556061503</v>
      </c>
      <c r="AI13" s="35">
        <v>1.7666666666666666</v>
      </c>
      <c r="AJ13" s="4">
        <f t="shared" si="18"/>
        <v>-0.50339511112169455</v>
      </c>
      <c r="AK13" s="4">
        <f t="shared" si="19"/>
        <v>5.5161245322630235</v>
      </c>
      <c r="AL13" s="4">
        <f xml:space="preserve"> AF$21*(AF$20/AF$21)^EXP(-AF$22*AC13)</f>
        <v>37.747165311329546</v>
      </c>
      <c r="AM13" s="4">
        <f t="shared" si="20"/>
        <v>25.635460159455924</v>
      </c>
      <c r="AN13" s="4">
        <f t="shared" si="21"/>
        <v>4.1421774693623306</v>
      </c>
      <c r="AO13" s="32">
        <f t="shared" si="22"/>
        <v>0.40920329548039053</v>
      </c>
      <c r="AP13" s="4">
        <f t="shared" si="23"/>
        <v>3.8255457436114387E-2</v>
      </c>
      <c r="AQ13" s="4">
        <f t="shared" si="24"/>
        <v>1.0139835260932999</v>
      </c>
      <c r="AR13" s="4">
        <f t="shared" si="25"/>
        <v>0.4874869631064056</v>
      </c>
      <c r="AS13" s="4">
        <f t="shared" si="26"/>
        <v>1.4690818377835283E-2</v>
      </c>
      <c r="AT13" s="32">
        <f t="shared" si="27"/>
        <v>-5.7516521112047454E-3</v>
      </c>
      <c r="AU13" s="4">
        <f t="shared" si="28"/>
        <v>1.220137705857473E-4</v>
      </c>
      <c r="AV13" s="4">
        <f xml:space="preserve"> -AF$21*AF$22*LN(AF$20/AF$21)*EXP(-AF$22*AC13)*(AF$20/AF$21)^EXP(-AF$22*AC13)</f>
        <v>6.771718120831522E-4</v>
      </c>
      <c r="AW13" s="4">
        <f t="shared" si="29"/>
        <v>1.4773297111369086E-3</v>
      </c>
      <c r="AX13" s="4">
        <f t="shared" si="30"/>
        <v>1.8055036085912945E-3</v>
      </c>
      <c r="AY13" s="32">
        <f t="shared" si="31"/>
        <v>8.4646955598862306E-3</v>
      </c>
      <c r="AZ13" s="4">
        <f t="shared" si="32"/>
        <v>1.7956743595638283E-4</v>
      </c>
      <c r="BA13" s="4">
        <f t="shared" si="33"/>
        <v>9.9659247816011082E-4</v>
      </c>
      <c r="BB13" s="4">
        <f t="shared" si="34"/>
        <v>2.1741833484656393E-3</v>
      </c>
      <c r="BC13" s="4">
        <f t="shared" si="35"/>
        <v>2.6571562541532262E-3</v>
      </c>
    </row>
    <row r="14" spans="1:55" x14ac:dyDescent="0.2">
      <c r="A14" s="10">
        <v>72</v>
      </c>
      <c r="B14" s="32">
        <v>8.6928430358195932E-2</v>
      </c>
      <c r="C14" s="4">
        <v>4.7094881571056044</v>
      </c>
      <c r="D14" s="4">
        <v>40.371132141021654</v>
      </c>
      <c r="E14" s="4">
        <v>24.865333928123828</v>
      </c>
      <c r="F14" s="4">
        <v>3.0798017607584955</v>
      </c>
      <c r="G14" s="35">
        <v>1.5533333333333332</v>
      </c>
      <c r="H14" s="32">
        <f t="shared" si="0"/>
        <v>-0.57638172025413537</v>
      </c>
      <c r="I14" s="4">
        <f t="shared" si="1"/>
        <v>4.9716765506217389</v>
      </c>
      <c r="J14" s="4">
        <f xml:space="preserve"> D$21*(D$20/D$21)^EXP(-D$22*A14)</f>
        <v>40.331602062094042</v>
      </c>
      <c r="K14" s="4">
        <f t="shared" si="2"/>
        <v>25.430409263329985</v>
      </c>
      <c r="L14" s="4">
        <f t="shared" si="3"/>
        <v>3.1214039072190736</v>
      </c>
      <c r="M14" s="32">
        <f t="shared" si="4"/>
        <v>0.43998035590535367</v>
      </c>
      <c r="N14" s="4">
        <f t="shared" si="5"/>
        <v>6.8742753694571362E-2</v>
      </c>
      <c r="O14" s="4">
        <f t="shared" si="6"/>
        <v>1.5626271400232396E-3</v>
      </c>
      <c r="P14" s="4">
        <f t="shared" si="7"/>
        <v>0.31931013445834999</v>
      </c>
      <c r="Q14" s="4">
        <f t="shared" si="8"/>
        <v>1.7307385901273848E-3</v>
      </c>
      <c r="R14" s="32">
        <f t="shared" si="9"/>
        <v>-1.5935978360011674E-3</v>
      </c>
      <c r="S14" s="4">
        <f t="shared" si="10"/>
        <v>1.3151512716270459E-6</v>
      </c>
      <c r="T14" s="4">
        <f xml:space="preserve"> -D$21*D$22*LN(D$20/D$21)*EXP(-D$22*A14)*(D$20/D$21)^EXP(-D$22*A14)</f>
        <v>1.1539458613576576E-4</v>
      </c>
      <c r="U14" s="4">
        <f t="shared" si="11"/>
        <v>2.2034033126736122E-4</v>
      </c>
      <c r="V14" s="4">
        <f t="shared" si="12"/>
        <v>1.0805747766016474E-4</v>
      </c>
      <c r="W14" s="32">
        <f t="shared" si="13"/>
        <v>2.6673955194869326E-3</v>
      </c>
      <c r="X14" s="4">
        <f t="shared" si="14"/>
        <v>2.2013261628092183E-6</v>
      </c>
      <c r="Y14" s="4">
        <f t="shared" si="15"/>
        <v>1.9314973645042339E-4</v>
      </c>
      <c r="Z14" s="4">
        <f t="shared" si="16"/>
        <v>3.6880999654193507E-4</v>
      </c>
      <c r="AA14" s="4">
        <f t="shared" si="17"/>
        <v>1.8086873943117703E-4</v>
      </c>
      <c r="AB14" s="21"/>
      <c r="AC14" s="32">
        <v>72</v>
      </c>
      <c r="AD14" s="32">
        <v>0.10977183890402867</v>
      </c>
      <c r="AE14" s="4">
        <v>5.419701267392238</v>
      </c>
      <c r="AF14" s="4">
        <v>39.034750979462984</v>
      </c>
      <c r="AG14" s="4">
        <v>25.435659637632639</v>
      </c>
      <c r="AH14" s="4">
        <v>4.0430854490393537</v>
      </c>
      <c r="AI14" s="35">
        <v>1.6866666666666665</v>
      </c>
      <c r="AJ14" s="4">
        <f t="shared" si="18"/>
        <v>-0.54482212765042382</v>
      </c>
      <c r="AK14" s="4">
        <f t="shared" si="19"/>
        <v>5.5167878576450695</v>
      </c>
      <c r="AL14" s="4">
        <f xml:space="preserve"> AF$21*(AF$20/AF$21)^EXP(-AF$22*AC14)</f>
        <v>37.750237427035657</v>
      </c>
      <c r="AM14" s="4">
        <f t="shared" si="20"/>
        <v>25.644482619291065</v>
      </c>
      <c r="AN14" s="4">
        <f t="shared" si="21"/>
        <v>4.1574394367329051</v>
      </c>
      <c r="AO14" s="32">
        <f t="shared" si="22"/>
        <v>0.42849326104949165</v>
      </c>
      <c r="AP14" s="4">
        <f t="shared" si="23"/>
        <v>9.4258060069211981E-3</v>
      </c>
      <c r="AQ14" s="4">
        <f t="shared" si="24"/>
        <v>1.6499750663694726</v>
      </c>
      <c r="AR14" s="4">
        <f t="shared" si="25"/>
        <v>4.3607037668715022E-2</v>
      </c>
      <c r="AS14" s="4">
        <f t="shared" si="26"/>
        <v>1.3076834501416886E-2</v>
      </c>
      <c r="AT14" s="32">
        <f t="shared" si="27"/>
        <v>-3.2597739189949503E-4</v>
      </c>
      <c r="AU14" s="4">
        <f t="shared" si="28"/>
        <v>2.3397214306627608E-6</v>
      </c>
      <c r="AV14" s="4">
        <f xml:space="preserve"> -AF$21*AF$22*LN(AF$20/AF$21)*EXP(-AF$22*AC14)*(AF$20/AF$21)^EXP(-AF$22*AC14)</f>
        <v>5.6234182674648353E-6</v>
      </c>
      <c r="AW14" s="4">
        <f t="shared" si="29"/>
        <v>4.561209821729659E-5</v>
      </c>
      <c r="AX14" s="4">
        <f t="shared" si="30"/>
        <v>1.7322498403014042E-4</v>
      </c>
      <c r="AY14" s="32">
        <f t="shared" si="31"/>
        <v>5.0249479383716628E-4</v>
      </c>
      <c r="AZ14" s="4">
        <f t="shared" si="32"/>
        <v>3.6066852093220429E-6</v>
      </c>
      <c r="BA14" s="4">
        <f t="shared" si="33"/>
        <v>8.6685103727718808E-6</v>
      </c>
      <c r="BB14" s="4">
        <f t="shared" si="34"/>
        <v>7.0311139544449304E-5</v>
      </c>
      <c r="BC14" s="4">
        <f t="shared" si="35"/>
        <v>2.6702665522432718E-4</v>
      </c>
    </row>
    <row r="15" spans="1:55" x14ac:dyDescent="0.2">
      <c r="A15" s="11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</row>
    <row r="16" spans="1:55" x14ac:dyDescent="0.2">
      <c r="A16" s="12" t="s">
        <v>53</v>
      </c>
      <c r="B16" s="5" t="s">
        <v>24</v>
      </c>
      <c r="C16" s="5"/>
      <c r="D16" s="26"/>
      <c r="E16" s="26"/>
      <c r="F16" s="26"/>
      <c r="G16" s="23"/>
      <c r="H16" s="47"/>
      <c r="I16" s="48"/>
      <c r="J16" s="23"/>
      <c r="K16" s="44"/>
      <c r="L16" s="2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5" t="s">
        <v>53</v>
      </c>
      <c r="AD16" s="5" t="s">
        <v>24</v>
      </c>
      <c r="AE16" s="5"/>
      <c r="AF16" s="26"/>
      <c r="AG16" s="26"/>
      <c r="AH16" s="26"/>
      <c r="AI16" s="23"/>
      <c r="AJ16" s="47"/>
      <c r="AK16" s="48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</row>
    <row r="17" spans="1:55" x14ac:dyDescent="0.2">
      <c r="A17" s="12" t="s">
        <v>52</v>
      </c>
      <c r="B17" s="5" t="s">
        <v>54</v>
      </c>
      <c r="C17" s="5"/>
      <c r="D17" s="26"/>
      <c r="E17" s="26"/>
      <c r="F17" s="26"/>
      <c r="G17" s="23"/>
      <c r="H17" s="47"/>
      <c r="I17" s="48"/>
      <c r="J17" s="23"/>
      <c r="K17" s="44"/>
      <c r="L17" s="2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5" t="s">
        <v>52</v>
      </c>
      <c r="AD17" s="5" t="s">
        <v>54</v>
      </c>
      <c r="AE17" s="5"/>
      <c r="AF17" s="26"/>
      <c r="AG17" s="26"/>
      <c r="AH17" s="26"/>
      <c r="AI17" s="23"/>
      <c r="AJ17" s="47"/>
      <c r="AK17" s="48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</row>
    <row r="18" spans="1:55" x14ac:dyDescent="0.2">
      <c r="A18" s="28"/>
      <c r="B18" s="29" t="s">
        <v>47</v>
      </c>
      <c r="C18" s="29" t="s">
        <v>48</v>
      </c>
      <c r="D18" s="30" t="s">
        <v>49</v>
      </c>
      <c r="E18" s="30" t="s">
        <v>50</v>
      </c>
      <c r="F18" s="30" t="s">
        <v>51</v>
      </c>
      <c r="G18" s="23"/>
      <c r="H18" s="50"/>
      <c r="I18" s="45"/>
      <c r="J18" s="23"/>
      <c r="K18" s="23"/>
      <c r="L18" s="2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6"/>
      <c r="AD18" s="29" t="s">
        <v>47</v>
      </c>
      <c r="AE18" s="29" t="s">
        <v>48</v>
      </c>
      <c r="AF18" s="30" t="s">
        <v>49</v>
      </c>
      <c r="AG18" s="30" t="s">
        <v>50</v>
      </c>
      <c r="AH18" s="30" t="s">
        <v>51</v>
      </c>
      <c r="AI18" s="23"/>
      <c r="AJ18" s="49"/>
      <c r="AK18" s="45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</row>
    <row r="19" spans="1:55" x14ac:dyDescent="0.2">
      <c r="A19" s="13" t="s">
        <v>5</v>
      </c>
      <c r="B19" s="20">
        <f>SUM(M5:M14)</f>
        <v>4.1284622645027582</v>
      </c>
      <c r="C19" s="20">
        <f t="shared" ref="C19:E19" si="36">SUM(N5:N14)</f>
        <v>0.40225728381085624</v>
      </c>
      <c r="D19" s="20">
        <f>SUM(O5:O14)</f>
        <v>6.1876296597018525</v>
      </c>
      <c r="E19" s="20">
        <f t="shared" si="36"/>
        <v>2.4412991435566216</v>
      </c>
      <c r="F19" s="20">
        <f>SUM(Q5:Q14)</f>
        <v>0.5069849492728743</v>
      </c>
      <c r="G19" s="23"/>
      <c r="H19" s="42"/>
      <c r="I19" s="45"/>
      <c r="J19" s="23"/>
      <c r="K19" s="23"/>
      <c r="L19" s="2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6" t="s">
        <v>5</v>
      </c>
      <c r="AD19" s="20">
        <f>SUM(AO5:AO14)</f>
        <v>15.376529838120002</v>
      </c>
      <c r="AE19" s="20">
        <f>SUM(AP5:AP14)</f>
        <v>0.44511398512295575</v>
      </c>
      <c r="AF19" s="20">
        <f>SUM(AQ5:AQ14)</f>
        <v>5.708742449211277</v>
      </c>
      <c r="AG19" s="20">
        <f>SUM(AR5:AR14)</f>
        <v>2.6389640485123111</v>
      </c>
      <c r="AH19" s="20">
        <f>SUM(AS5:AS14)</f>
        <v>0.88528363940863375</v>
      </c>
      <c r="AI19" s="3"/>
      <c r="AJ19" s="42"/>
      <c r="AK19" s="45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</row>
    <row r="20" spans="1:55" x14ac:dyDescent="0.2">
      <c r="A20" s="14" t="s">
        <v>25</v>
      </c>
      <c r="B20" s="7">
        <v>30.039663881395647</v>
      </c>
      <c r="C20" s="7">
        <v>-6.4361438210331454E-2</v>
      </c>
      <c r="D20" s="7">
        <v>0.51161648147864913</v>
      </c>
      <c r="E20" s="7">
        <v>-0.67378567020725977</v>
      </c>
      <c r="F20" s="7">
        <v>0.38107704629593264</v>
      </c>
      <c r="G20" s="23"/>
      <c r="H20" s="42"/>
      <c r="I20" s="45"/>
      <c r="J20" s="23"/>
      <c r="K20" s="23"/>
      <c r="L20" s="2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8" t="s">
        <v>25</v>
      </c>
      <c r="AD20" s="7">
        <v>30.450321889129984</v>
      </c>
      <c r="AE20" s="7">
        <v>-0.16300426282006311</v>
      </c>
      <c r="AF20" s="7">
        <v>0.35505237769379538</v>
      </c>
      <c r="AG20" s="7">
        <v>-0.68587333531326522</v>
      </c>
      <c r="AH20" s="7">
        <v>0.58064199590803345</v>
      </c>
      <c r="AI20" s="3"/>
      <c r="AJ20" s="42"/>
      <c r="AK20" s="45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</row>
    <row r="21" spans="1:55" x14ac:dyDescent="0.2">
      <c r="A21" s="14" t="s">
        <v>26</v>
      </c>
      <c r="B21" s="7">
        <v>-0.59144414455524297</v>
      </c>
      <c r="C21" s="7">
        <v>4.9716835736374376</v>
      </c>
      <c r="D21" s="7">
        <v>40.332267463502717</v>
      </c>
      <c r="E21" s="7">
        <v>25.432048934412592</v>
      </c>
      <c r="F21" s="7">
        <v>3.1223842638070614</v>
      </c>
      <c r="G21" s="23"/>
      <c r="H21" s="42"/>
      <c r="I21" s="45"/>
      <c r="J21" s="23"/>
      <c r="K21" s="23"/>
      <c r="L21" s="2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8" t="s">
        <v>26</v>
      </c>
      <c r="AD21" s="7">
        <v>-0.54731108460063727</v>
      </c>
      <c r="AE21" s="7">
        <v>5.5168008261760324</v>
      </c>
      <c r="AF21" s="7">
        <v>37.750263151291549</v>
      </c>
      <c r="AG21" s="7">
        <v>25.64477005957988</v>
      </c>
      <c r="AH21" s="7">
        <v>4.1590591075502861</v>
      </c>
      <c r="AI21" s="3"/>
      <c r="AJ21" s="42"/>
      <c r="AK21" s="45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</row>
    <row r="22" spans="1:55" ht="17" thickBot="1" x14ac:dyDescent="0.25">
      <c r="A22" s="15" t="s">
        <v>18</v>
      </c>
      <c r="B22" s="16">
        <v>0.10579955816833425</v>
      </c>
      <c r="C22" s="16">
        <v>0.18726304027243681</v>
      </c>
      <c r="D22" s="16">
        <v>0.17342244325647138</v>
      </c>
      <c r="E22" s="16">
        <v>0.13438081186196918</v>
      </c>
      <c r="F22" s="16">
        <v>0.1102226261180872</v>
      </c>
      <c r="G22" s="24"/>
      <c r="H22" s="43"/>
      <c r="I22" s="46"/>
      <c r="J22" s="24"/>
      <c r="K22" s="24"/>
      <c r="L22" s="24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17" t="s">
        <v>18</v>
      </c>
      <c r="AD22" s="16">
        <v>0.13096947774509907</v>
      </c>
      <c r="AE22" s="16">
        <v>0.18041530204361977</v>
      </c>
      <c r="AF22" s="16">
        <v>0.21860380365955154</v>
      </c>
      <c r="AG22" s="16">
        <v>0.15868373360262897</v>
      </c>
      <c r="AH22" s="16">
        <v>0.10695073478588582</v>
      </c>
      <c r="AI22" s="9"/>
      <c r="AJ22" s="43"/>
      <c r="AK22" s="46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</row>
    <row r="23" spans="1:55" ht="17" thickBot="1" x14ac:dyDescent="0.25">
      <c r="D23" s="25"/>
      <c r="E23" s="3"/>
      <c r="F23" s="3"/>
    </row>
    <row r="24" spans="1:55" x14ac:dyDescent="0.2">
      <c r="A24" s="51" t="s">
        <v>10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52"/>
      <c r="AL24" s="52"/>
      <c r="AM24" s="52"/>
      <c r="AN24" s="52"/>
      <c r="AO24" s="52"/>
      <c r="AP24" s="52"/>
      <c r="AQ24" s="52"/>
      <c r="AR24" s="52"/>
      <c r="AS24" s="52"/>
      <c r="AT24" s="52"/>
      <c r="AU24" s="52"/>
      <c r="AV24" s="52"/>
      <c r="AW24" s="52"/>
      <c r="AX24" s="52"/>
      <c r="AY24" s="52"/>
      <c r="AZ24" s="52"/>
      <c r="BA24" s="52"/>
      <c r="BB24" s="52"/>
      <c r="BC24" s="52"/>
    </row>
    <row r="25" spans="1:55" x14ac:dyDescent="0.2">
      <c r="A25" s="55" t="s">
        <v>3</v>
      </c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38"/>
      <c r="AC25" s="53" t="s">
        <v>6</v>
      </c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  <c r="AU25" s="54"/>
      <c r="AV25" s="54"/>
      <c r="AW25" s="54"/>
      <c r="AX25" s="54"/>
      <c r="AY25" s="54"/>
      <c r="AZ25" s="54"/>
      <c r="BA25" s="54"/>
      <c r="BB25" s="54"/>
      <c r="BC25" s="54"/>
    </row>
    <row r="26" spans="1:55" ht="18" x14ac:dyDescent="0.25">
      <c r="A26" s="18" t="s">
        <v>2</v>
      </c>
      <c r="B26" s="31" t="s">
        <v>19</v>
      </c>
      <c r="C26" s="19" t="s">
        <v>20</v>
      </c>
      <c r="D26" s="19" t="s">
        <v>21</v>
      </c>
      <c r="E26" s="19" t="s">
        <v>22</v>
      </c>
      <c r="F26" s="19" t="s">
        <v>23</v>
      </c>
      <c r="G26" s="37" t="s">
        <v>4</v>
      </c>
      <c r="H26" s="31" t="s">
        <v>27</v>
      </c>
      <c r="I26" s="19" t="s">
        <v>28</v>
      </c>
      <c r="J26" s="19" t="s">
        <v>29</v>
      </c>
      <c r="K26" s="19" t="s">
        <v>30</v>
      </c>
      <c r="L26" s="19" t="s">
        <v>31</v>
      </c>
      <c r="M26" s="31" t="s">
        <v>32</v>
      </c>
      <c r="N26" s="19" t="s">
        <v>33</v>
      </c>
      <c r="O26" s="19" t="s">
        <v>34</v>
      </c>
      <c r="P26" s="19" t="s">
        <v>35</v>
      </c>
      <c r="Q26" s="19" t="s">
        <v>36</v>
      </c>
      <c r="R26" s="31" t="s">
        <v>37</v>
      </c>
      <c r="S26" s="19" t="s">
        <v>38</v>
      </c>
      <c r="T26" s="19" t="s">
        <v>39</v>
      </c>
      <c r="U26" s="19" t="s">
        <v>40</v>
      </c>
      <c r="V26" s="19" t="s">
        <v>41</v>
      </c>
      <c r="W26" s="31" t="s">
        <v>42</v>
      </c>
      <c r="X26" s="19" t="s">
        <v>43</v>
      </c>
      <c r="Y26" s="19" t="s">
        <v>44</v>
      </c>
      <c r="Z26" s="19" t="s">
        <v>45</v>
      </c>
      <c r="AA26" s="19" t="s">
        <v>46</v>
      </c>
      <c r="AB26" s="3"/>
      <c r="AC26" s="31" t="s">
        <v>2</v>
      </c>
      <c r="AD26" s="31" t="s">
        <v>19</v>
      </c>
      <c r="AE26" s="19" t="s">
        <v>20</v>
      </c>
      <c r="AF26" s="19" t="s">
        <v>21</v>
      </c>
      <c r="AG26" s="19" t="s">
        <v>22</v>
      </c>
      <c r="AH26" s="19" t="s">
        <v>23</v>
      </c>
      <c r="AI26" s="37" t="s">
        <v>4</v>
      </c>
      <c r="AJ26" s="31" t="s">
        <v>27</v>
      </c>
      <c r="AK26" s="19" t="s">
        <v>28</v>
      </c>
      <c r="AL26" s="19" t="s">
        <v>29</v>
      </c>
      <c r="AM26" s="19" t="s">
        <v>30</v>
      </c>
      <c r="AN26" s="19" t="s">
        <v>31</v>
      </c>
      <c r="AO26" s="31" t="s">
        <v>32</v>
      </c>
      <c r="AP26" s="19" t="s">
        <v>33</v>
      </c>
      <c r="AQ26" s="19" t="s">
        <v>34</v>
      </c>
      <c r="AR26" s="19" t="s">
        <v>35</v>
      </c>
      <c r="AS26" s="19" t="s">
        <v>36</v>
      </c>
      <c r="AT26" s="31" t="s">
        <v>37</v>
      </c>
      <c r="AU26" s="19" t="s">
        <v>38</v>
      </c>
      <c r="AV26" s="19" t="s">
        <v>39</v>
      </c>
      <c r="AW26" s="19" t="s">
        <v>40</v>
      </c>
      <c r="AX26" s="19" t="s">
        <v>41</v>
      </c>
      <c r="AY26" s="31" t="s">
        <v>42</v>
      </c>
      <c r="AZ26" s="19" t="s">
        <v>43</v>
      </c>
      <c r="BA26" s="19" t="s">
        <v>44</v>
      </c>
      <c r="BB26" s="19" t="s">
        <v>45</v>
      </c>
      <c r="BC26" s="19" t="s">
        <v>46</v>
      </c>
    </row>
    <row r="27" spans="1:55" x14ac:dyDescent="0.2">
      <c r="A27" s="10">
        <v>4.9999999988358468E-2</v>
      </c>
      <c r="B27" s="32">
        <v>30.555689008981158</v>
      </c>
      <c r="C27" s="4">
        <v>0</v>
      </c>
      <c r="D27" s="4">
        <v>0</v>
      </c>
      <c r="E27" s="4">
        <v>0</v>
      </c>
      <c r="F27" s="4">
        <v>8.7762043760403349E-2</v>
      </c>
      <c r="G27" s="32">
        <v>1.6800000000000002</v>
      </c>
      <c r="H27" s="32">
        <f t="shared" ref="H27:H37" si="37">(B$43-B$44)*EXP(-B$45*$A27) + B$44</f>
        <v>31.089858073208312</v>
      </c>
      <c r="I27" s="4">
        <f t="shared" ref="I27:I37" si="38">(C$43-C$44)*EXP(-C$45*$A27) + C$44</f>
        <v>0.66400066378118749</v>
      </c>
      <c r="J27" s="4">
        <f xml:space="preserve"> D$44*(D$43/D$44)^EXP(-D$45*A27)</f>
        <v>0.2697362337994535</v>
      </c>
      <c r="K27" s="4">
        <f t="shared" ref="K27:K37" si="39">(E$43-E$44)*EXP(-E$45*$A27) + E$44</f>
        <v>-0.16728483631585433</v>
      </c>
      <c r="L27" s="4">
        <f t="shared" ref="L27:L37" si="40">(F$43-F$44)*EXP(-F$45*$A27) + F$44</f>
        <v>0.19382582256890046</v>
      </c>
      <c r="M27" s="32">
        <f t="shared" ref="M27:M37" si="41">(B27-H27)^2</f>
        <v>0.28533658917731308</v>
      </c>
      <c r="N27" s="4">
        <f t="shared" ref="N27:N37" si="42">(C27-I27)^2</f>
        <v>0.44089688150185757</v>
      </c>
      <c r="O27" s="4">
        <f t="shared" ref="O27:O37" si="43">(D27-J27)^2</f>
        <v>7.2757635824313438E-2</v>
      </c>
      <c r="P27" s="4">
        <f t="shared" ref="P27:P37" si="44">(E27-K27)^2</f>
        <v>2.7984216461222178E-2</v>
      </c>
      <c r="Q27" s="4">
        <f t="shared" ref="Q27:Q37" si="45">(F27-L27)^2</f>
        <v>1.1249525175137802E-2</v>
      </c>
      <c r="R27" s="32">
        <f t="shared" ref="R27:R37" si="46" xml:space="preserve"> (B$43 - B$44)*-B$45*EXP(-B$45*$A27)</f>
        <v>-2.261991298071961</v>
      </c>
      <c r="S27" s="4">
        <f t="shared" ref="S27:S37" si="47" xml:space="preserve"> (C$43 - C$44)*-C$45*EXP(-C$45*$A27)</f>
        <v>0.25800605162247497</v>
      </c>
      <c r="T27" s="4">
        <f xml:space="preserve"> -D$44*D$45*LN(D$43/D$44)*EXP(-D$45*A27)*(D$43/D$44)^EXP(-D$45*A27)</f>
        <v>0.1822679001517489</v>
      </c>
      <c r="U27" s="4">
        <f t="shared" ref="U27:U37" si="48" xml:space="preserve"> (E$43 - E$44)*-E$45*EXP(-E$45*$A27)</f>
        <v>2.9347895308060696</v>
      </c>
      <c r="V27" s="4">
        <f t="shared" ref="V27:V37" si="49" xml:space="preserve"> (F$43 - F$44)*-F$45*EXP(-F$45*$A27)</f>
        <v>0.45388389486808334</v>
      </c>
      <c r="W27" s="32">
        <f t="shared" ref="W27:W37" si="50">R27*-1/($G27/2.6)</f>
        <v>3.5007008184447015</v>
      </c>
      <c r="X27" s="4">
        <f>S27*1/($G27/2.6)</f>
        <v>0.39929507989192553</v>
      </c>
      <c r="Y27" s="4">
        <f>T27*1/($G27/2.6)</f>
        <v>0.28208127404437328</v>
      </c>
      <c r="Z27" s="4">
        <f>U27*1/($G27/2.6)</f>
        <v>4.5419361786284407</v>
      </c>
      <c r="AA27" s="4">
        <f>V27*1/($G27/2.6)</f>
        <v>0.70243936110536698</v>
      </c>
      <c r="AB27" s="21"/>
      <c r="AC27" s="32">
        <v>4.9999999988358468E-2</v>
      </c>
      <c r="AD27" s="32">
        <v>30.001816612369336</v>
      </c>
      <c r="AE27" s="4">
        <v>0</v>
      </c>
      <c r="AF27" s="4">
        <v>0</v>
      </c>
      <c r="AG27" s="4">
        <v>0</v>
      </c>
      <c r="AH27" s="4">
        <v>0</v>
      </c>
      <c r="AI27" s="32">
        <v>1.62</v>
      </c>
      <c r="AJ27" s="32">
        <f t="shared" ref="AJ27:AJ37" si="51">(AD$43-AD$44)*EXP(-AD$45*$AC27) + AD$44</f>
        <v>30.490582035204241</v>
      </c>
      <c r="AK27" s="4">
        <f t="shared" ref="AK27:AK37" si="52">(AE$43-AE$44)*EXP(-AE$45*$AC27) + AE$44</f>
        <v>0.45374139999434959</v>
      </c>
      <c r="AL27" s="4">
        <f xml:space="preserve"> AF$44*(AF$43/AF$44)^EXP(-AF$45*AC27)</f>
        <v>0.22904039324139616</v>
      </c>
      <c r="AM27" s="4">
        <f t="shared" ref="AM27:AM37" si="53">(AG$43-AG$44)*EXP(-AG$45*$AC27) + AG$44</f>
        <v>-0.25929379795079299</v>
      </c>
      <c r="AN27" s="4">
        <f t="shared" ref="AN27:AN37" si="54">(AH$43-AH$44)*EXP(-AH$45*$AC27) + AH$44</f>
        <v>0.11231406380426989</v>
      </c>
      <c r="AO27" s="32">
        <f>(AD27-AJ27)^2</f>
        <v>0.2388916385589841</v>
      </c>
      <c r="AP27" s="4">
        <f>(AE27-AK27)^2</f>
        <v>0.20588125806883234</v>
      </c>
      <c r="AQ27" s="4">
        <f>(AF27-AL27)^2</f>
        <v>5.2459501736173392E-2</v>
      </c>
      <c r="AR27" s="4">
        <f>(AG27-AM27)^2</f>
        <v>6.7233273655746661E-2</v>
      </c>
      <c r="AS27" s="4">
        <f>(AH27-AN27)^2</f>
        <v>1.2614448928229608E-2</v>
      </c>
      <c r="AT27" s="32">
        <f t="shared" ref="AT27:AT37" si="55" xml:space="preserve"> (AD$43 - AD$44)*-AD$45*EXP(-AD$45*$AC27)</f>
        <v>-2.4064026296929266</v>
      </c>
      <c r="AU27" s="4">
        <f t="shared" ref="AU27:AU37" si="56" xml:space="preserve"> (AE$43 - AE$44)*-AE$45*EXP(-AE$45*$AC27)</f>
        <v>0.38999863063370183</v>
      </c>
      <c r="AV27" s="4">
        <f xml:space="preserve"> -AF$44*AF$45*LN(AF$43/AF$44)*EXP(-AF$45*AC27)*(AF$43/AF$44)^EXP(-AF$45*AC27)</f>
        <v>0.16284368370981522</v>
      </c>
      <c r="AW27" s="4">
        <f t="shared" ref="AW27:AW37" si="57" xml:space="preserve"> (AG$43 - AG$44)*-AG$45*EXP(-AG$45*$AC27)</f>
        <v>3.0747089475796527</v>
      </c>
      <c r="AX27" s="4">
        <f t="shared" ref="AX27:AX37" si="58" xml:space="preserve"> (AH$43 - AH$44)*-AH$45*EXP(-AH$45*$AC27)</f>
        <v>0.50060414264318875</v>
      </c>
      <c r="AY27" s="32">
        <f t="shared" ref="AY27:AY37" si="59">AT27*-1/($AI27/2.6)</f>
        <v>3.8621276772849438</v>
      </c>
      <c r="AZ27" s="39">
        <f>AU27*1/($AI27/2.6)</f>
        <v>0.62592372817754616</v>
      </c>
      <c r="BA27" s="39">
        <f>AV27*1/($AI27/2.6)</f>
        <v>0.26135406027501207</v>
      </c>
      <c r="BB27" s="39">
        <f>AW27*1/($AI27/2.6)</f>
        <v>4.9347180640167263</v>
      </c>
      <c r="BC27" s="39">
        <f>AX27*1/($AI27/2.6)</f>
        <v>0.80343874745203137</v>
      </c>
    </row>
    <row r="28" spans="1:55" x14ac:dyDescent="0.2">
      <c r="A28" s="10">
        <v>1.7999999999301508</v>
      </c>
      <c r="B28" s="32">
        <v>27.188471807018185</v>
      </c>
      <c r="C28" s="4">
        <v>1.6905460236515468</v>
      </c>
      <c r="D28" s="4">
        <v>0.23004077892565741</v>
      </c>
      <c r="E28" s="4">
        <v>4.5066932521522594</v>
      </c>
      <c r="F28" s="4">
        <v>1.1562733698405423</v>
      </c>
      <c r="G28" s="32">
        <v>2.333333333333333</v>
      </c>
      <c r="H28" s="32">
        <f t="shared" si="37"/>
        <v>27.368190215335169</v>
      </c>
      <c r="I28" s="4">
        <f t="shared" si="38"/>
        <v>1.0897244629612537</v>
      </c>
      <c r="J28" s="4">
        <f t="shared" ref="J28:J37" si="60" xml:space="preserve"> D$44*(D$43/D$44)^EXP(-D$45*A28)</f>
        <v>0.76926776939743036</v>
      </c>
      <c r="K28" s="4">
        <f t="shared" si="39"/>
        <v>4.5357222260219388</v>
      </c>
      <c r="L28" s="4">
        <f t="shared" si="40"/>
        <v>0.95452025212909675</v>
      </c>
      <c r="M28" s="32">
        <f t="shared" si="41"/>
        <v>3.2298706287989878E-2</v>
      </c>
      <c r="N28" s="4">
        <f t="shared" si="42"/>
        <v>0.36098654779031958</v>
      </c>
      <c r="O28" s="4">
        <f t="shared" si="43"/>
        <v>0.2907657472532455</v>
      </c>
      <c r="P28" s="4">
        <f t="shared" si="44"/>
        <v>8.4268132392652923E-4</v>
      </c>
      <c r="Q28" s="4">
        <f t="shared" si="45"/>
        <v>4.0704320506288402E-2</v>
      </c>
      <c r="R28" s="32">
        <f t="shared" si="46"/>
        <v>-1.9968513109891668</v>
      </c>
      <c r="S28" s="4">
        <f t="shared" si="47"/>
        <v>0.22910745202579261</v>
      </c>
      <c r="T28" s="4">
        <f t="shared" ref="T28:T37" si="61" xml:space="preserve"> -D$44*D$45*LN(D$43/D$44)*EXP(-D$45*A28)*(D$43/D$44)^EXP(-D$45*A28)</f>
        <v>0.40620825271330674</v>
      </c>
      <c r="U28" s="4">
        <f t="shared" si="48"/>
        <v>2.4543811221648291</v>
      </c>
      <c r="V28" s="4">
        <f t="shared" si="49"/>
        <v>0.4160304951650925</v>
      </c>
      <c r="W28" s="32">
        <f t="shared" si="50"/>
        <v>2.2250628893879294</v>
      </c>
      <c r="X28" s="4">
        <f t="shared" ref="X28:X37" si="62">S28*1/($G28/2.6)</f>
        <v>0.25529116082874037</v>
      </c>
      <c r="Y28" s="4">
        <f t="shared" ref="Y28:Y37" si="63">T28*1/($G28/2.6)</f>
        <v>0.45263205302339904</v>
      </c>
      <c r="Z28" s="4">
        <f t="shared" ref="Z28:Z37" si="64">U28*1/($G28/2.6)</f>
        <v>2.7348818218408102</v>
      </c>
      <c r="AA28" s="4">
        <f t="shared" ref="AA28:AA37" si="65">V28*1/($G28/2.6)</f>
        <v>0.4635768374696746</v>
      </c>
      <c r="AB28" s="21"/>
      <c r="AC28" s="32">
        <v>1.7999999999301508</v>
      </c>
      <c r="AD28" s="32">
        <v>26.229369690591692</v>
      </c>
      <c r="AE28" s="4">
        <v>1.6600403508466435</v>
      </c>
      <c r="AF28" s="4">
        <v>0.2683886122084892</v>
      </c>
      <c r="AG28" s="4">
        <v>4.5160594533292793</v>
      </c>
      <c r="AH28" s="4">
        <v>1.1261428605891008</v>
      </c>
      <c r="AI28" s="32">
        <v>2.246666666666667</v>
      </c>
      <c r="AJ28" s="32">
        <f t="shared" si="51"/>
        <v>26.549776284888406</v>
      </c>
      <c r="AK28" s="4">
        <f t="shared" si="52"/>
        <v>1.0739142477961883</v>
      </c>
      <c r="AL28" s="4">
        <f t="shared" ref="AL28:AL37" si="66" xml:space="preserve"> AF$44*(AF$43/AF$44)^EXP(-AF$45*AC28)</f>
        <v>0.68820246760954007</v>
      </c>
      <c r="AM28" s="4">
        <f t="shared" si="53"/>
        <v>4.6469512938397983</v>
      </c>
      <c r="AN28" s="4">
        <f t="shared" si="54"/>
        <v>0.94703634772258383</v>
      </c>
      <c r="AO28" s="32">
        <f t="shared" ref="AO28:AO37" si="67">(AD28-AJ28)^2</f>
        <v>0.10266038566881867</v>
      </c>
      <c r="AP28" s="4">
        <f t="shared" ref="AP28:AP37" si="68">(AE28-AK28)^2</f>
        <v>0.34354380867711282</v>
      </c>
      <c r="AQ28" s="4">
        <f t="shared" ref="AQ28:AQ37" si="69">(AF28-AL28)^2</f>
        <v>0.17624367318669446</v>
      </c>
      <c r="AR28" s="4">
        <f t="shared" ref="AR28:AR37" si="70">(AG28-AM28)^2</f>
        <v>1.7132673912231156E-2</v>
      </c>
      <c r="AS28" s="4">
        <f t="shared" ref="AS28:AS37" si="71">(AH28-AN28)^2</f>
        <v>3.2079142951203829E-2</v>
      </c>
      <c r="AT28" s="32">
        <f t="shared" si="55"/>
        <v>-2.1041354738110338</v>
      </c>
      <c r="AU28" s="4">
        <f t="shared" si="56"/>
        <v>0.32100744694530631</v>
      </c>
      <c r="AV28" s="4">
        <f t="shared" ref="AV28:AV37" si="72" xml:space="preserve"> -AF$44*AF$45*LN(AF$43/AF$44)*EXP(-AF$45*AC28)*(AF$43/AF$44)^EXP(-AF$45*AC28)</f>
        <v>0.38056406696170103</v>
      </c>
      <c r="AW28" s="4">
        <f t="shared" si="57"/>
        <v>2.5488572433548895</v>
      </c>
      <c r="AX28" s="4">
        <f t="shared" si="58"/>
        <v>0.45411910448519027</v>
      </c>
      <c r="AY28" s="32">
        <f t="shared" si="59"/>
        <v>2.4350529222145489</v>
      </c>
      <c r="AZ28" s="4">
        <f t="shared" ref="AZ28:AZ37" si="73">AU28*1/($AI28/2.6)</f>
        <v>0.37149229765183811</v>
      </c>
      <c r="BA28" s="4">
        <f t="shared" ref="BA28:BA37" si="74">AV28*1/($AI28/2.6)</f>
        <v>0.44041538906546995</v>
      </c>
      <c r="BB28" s="4">
        <f t="shared" ref="BB28:BB37" si="75">AW28*1/($AI28/2.6)</f>
        <v>2.9497160976510584</v>
      </c>
      <c r="BC28" s="4">
        <f t="shared" ref="BC28:BC37" si="76">AX28*1/($AI28/2.6)</f>
        <v>0.5255384295229204</v>
      </c>
    </row>
    <row r="29" spans="1:55" x14ac:dyDescent="0.2">
      <c r="A29" s="10">
        <v>3.7999999999883585</v>
      </c>
      <c r="B29" s="32">
        <v>23.701974969080759</v>
      </c>
      <c r="C29" s="4">
        <v>1.9606191819701864</v>
      </c>
      <c r="D29" s="4">
        <v>1.3598150926246417</v>
      </c>
      <c r="E29" s="4">
        <v>9.0355679469568528</v>
      </c>
      <c r="F29" s="4">
        <v>1.6170120377294768</v>
      </c>
      <c r="G29" s="32">
        <v>2.5466666666666664</v>
      </c>
      <c r="H29" s="32">
        <f t="shared" si="37"/>
        <v>23.645962661132675</v>
      </c>
      <c r="I29" s="4">
        <f t="shared" si="38"/>
        <v>1.5181963180079938</v>
      </c>
      <c r="J29" s="4">
        <f t="shared" si="60"/>
        <v>1.9309296130344762</v>
      </c>
      <c r="K29" s="4">
        <f t="shared" si="39"/>
        <v>8.9755300536026255</v>
      </c>
      <c r="L29" s="4">
        <f t="shared" si="40"/>
        <v>1.7465165969543559</v>
      </c>
      <c r="M29" s="32">
        <f t="shared" si="41"/>
        <v>3.1373786416709799E-3</v>
      </c>
      <c r="N29" s="4">
        <f t="shared" si="42"/>
        <v>0.19573799055650873</v>
      </c>
      <c r="O29" s="4">
        <f t="shared" si="43"/>
        <v>0.32617179542295521</v>
      </c>
      <c r="P29" s="4">
        <f t="shared" si="44"/>
        <v>3.6045486384135802E-3</v>
      </c>
      <c r="Q29" s="4">
        <f t="shared" si="45"/>
        <v>1.6771430860030228E-2</v>
      </c>
      <c r="R29" s="32">
        <f t="shared" si="46"/>
        <v>-1.7316714498812846</v>
      </c>
      <c r="S29" s="4">
        <f t="shared" si="47"/>
        <v>0.20002231137523149</v>
      </c>
      <c r="T29" s="4">
        <f t="shared" si="61"/>
        <v>0.769197735329752</v>
      </c>
      <c r="U29" s="4">
        <f t="shared" si="48"/>
        <v>2.0008583047738808</v>
      </c>
      <c r="V29" s="4">
        <f t="shared" si="49"/>
        <v>0.3766194609324488</v>
      </c>
      <c r="W29" s="32">
        <f t="shared" si="50"/>
        <v>1.767936820559427</v>
      </c>
      <c r="X29" s="4">
        <f t="shared" si="62"/>
        <v>0.20421126030455575</v>
      </c>
      <c r="Y29" s="4">
        <f t="shared" si="63"/>
        <v>0.78530658842566314</v>
      </c>
      <c r="Z29" s="4">
        <f t="shared" si="64"/>
        <v>2.0427610964968945</v>
      </c>
      <c r="AA29" s="4">
        <f t="shared" si="65"/>
        <v>0.38450677948600798</v>
      </c>
      <c r="AB29" s="21"/>
      <c r="AC29" s="32">
        <v>3.7999999999883585</v>
      </c>
      <c r="AD29" s="32">
        <v>22.783101947271739</v>
      </c>
      <c r="AE29" s="4">
        <v>1.9914047233329331</v>
      </c>
      <c r="AF29" s="4">
        <v>1.1791380974829107</v>
      </c>
      <c r="AG29" s="4">
        <v>9.2260562276516502</v>
      </c>
      <c r="AH29" s="4">
        <v>1.7936940631558633</v>
      </c>
      <c r="AI29" s="32">
        <v>2.44</v>
      </c>
      <c r="AJ29" s="32">
        <f t="shared" si="51"/>
        <v>22.648396299626352</v>
      </c>
      <c r="AK29" s="4">
        <f t="shared" si="52"/>
        <v>1.6495229778181884</v>
      </c>
      <c r="AL29" s="4">
        <f t="shared" si="66"/>
        <v>1.799732189814349</v>
      </c>
      <c r="AM29" s="4">
        <f t="shared" si="53"/>
        <v>9.2353270197274924</v>
      </c>
      <c r="AN29" s="4">
        <f t="shared" si="54"/>
        <v>1.8065221368863345</v>
      </c>
      <c r="AO29" s="32">
        <f t="shared" si="67"/>
        <v>1.8145611507563022E-2</v>
      </c>
      <c r="AP29" s="4">
        <f t="shared" si="68"/>
        <v>0.11688312791620867</v>
      </c>
      <c r="AQ29" s="4">
        <f t="shared" si="69"/>
        <v>0.38513702743668182</v>
      </c>
      <c r="AR29" s="4">
        <f t="shared" si="70"/>
        <v>8.5947585713497379E-5</v>
      </c>
      <c r="AS29" s="4">
        <f t="shared" si="71"/>
        <v>1.6455947563440333E-4</v>
      </c>
      <c r="AT29" s="32">
        <f t="shared" si="55"/>
        <v>-1.8048923476901411</v>
      </c>
      <c r="AU29" s="4">
        <f t="shared" si="56"/>
        <v>0.25697380250835916</v>
      </c>
      <c r="AV29" s="4">
        <f t="shared" si="72"/>
        <v>0.74675766015671086</v>
      </c>
      <c r="AW29" s="4">
        <f t="shared" si="57"/>
        <v>2.0570748007861672</v>
      </c>
      <c r="AX29" s="4">
        <f t="shared" si="58"/>
        <v>0.40625500587985786</v>
      </c>
      <c r="AY29" s="32">
        <f t="shared" si="59"/>
        <v>1.9232459442599863</v>
      </c>
      <c r="AZ29" s="4">
        <f t="shared" si="73"/>
        <v>0.27382454365644826</v>
      </c>
      <c r="BA29" s="4">
        <f t="shared" si="74"/>
        <v>0.7957253755768231</v>
      </c>
      <c r="BB29" s="4">
        <f t="shared" si="75"/>
        <v>2.1919649516573911</v>
      </c>
      <c r="BC29" s="4">
        <f t="shared" si="76"/>
        <v>0.43289467839656987</v>
      </c>
    </row>
    <row r="30" spans="1:55" x14ac:dyDescent="0.2">
      <c r="A30" s="10">
        <v>5.4333333332324401</v>
      </c>
      <c r="B30" s="32">
        <v>21.418424372955286</v>
      </c>
      <c r="C30" s="4">
        <v>1.5860151172971304</v>
      </c>
      <c r="D30" s="4">
        <v>3.1394842651168804</v>
      </c>
      <c r="E30" s="4">
        <v>11.784832775556108</v>
      </c>
      <c r="F30" s="4">
        <v>2.1972836706631607</v>
      </c>
      <c r="G30" s="32">
        <v>2.54</v>
      </c>
      <c r="H30" s="32">
        <f t="shared" si="37"/>
        <v>20.97592399015145</v>
      </c>
      <c r="I30" s="4">
        <f t="shared" si="38"/>
        <v>1.8274394324844212</v>
      </c>
      <c r="J30" s="4">
        <f t="shared" si="60"/>
        <v>3.4528514199159108</v>
      </c>
      <c r="K30" s="4">
        <f t="shared" si="39"/>
        <v>11.98552051311567</v>
      </c>
      <c r="L30" s="4">
        <f t="shared" si="40"/>
        <v>2.3373267713510444</v>
      </c>
      <c r="M30" s="32">
        <f t="shared" si="41"/>
        <v>0.19580658878154109</v>
      </c>
      <c r="N30" s="4">
        <f t="shared" si="42"/>
        <v>5.8285699963652328E-2</v>
      </c>
      <c r="O30" s="4">
        <f t="shared" si="43"/>
        <v>9.8198973706839499E-2</v>
      </c>
      <c r="P30" s="4">
        <f t="shared" si="44"/>
        <v>4.0275568006775696E-2</v>
      </c>
      <c r="Q30" s="4">
        <f t="shared" si="45"/>
        <v>1.961207005027674E-2</v>
      </c>
      <c r="R30" s="32">
        <f t="shared" si="46"/>
        <v>-1.5414518908637067</v>
      </c>
      <c r="S30" s="4">
        <f t="shared" si="47"/>
        <v>0.17903054873359123</v>
      </c>
      <c r="T30" s="4">
        <f t="shared" si="61"/>
        <v>1.092671785167876</v>
      </c>
      <c r="U30" s="4">
        <f t="shared" si="48"/>
        <v>1.6933901875643818</v>
      </c>
      <c r="V30" s="4">
        <f t="shared" si="49"/>
        <v>0.34721977978457758</v>
      </c>
      <c r="W30" s="32">
        <f t="shared" si="50"/>
        <v>1.577864140254188</v>
      </c>
      <c r="X30" s="4">
        <f t="shared" si="62"/>
        <v>0.18325961681391228</v>
      </c>
      <c r="Y30" s="4">
        <f t="shared" si="63"/>
        <v>1.1184829296994006</v>
      </c>
      <c r="Z30" s="4">
        <f t="shared" si="64"/>
        <v>1.7333915305777137</v>
      </c>
      <c r="AA30" s="4">
        <f t="shared" si="65"/>
        <v>0.35542182182673299</v>
      </c>
      <c r="AB30" s="21"/>
      <c r="AC30" s="32">
        <v>5.4333333332324401</v>
      </c>
      <c r="AD30" s="32">
        <v>20.36950444368426</v>
      </c>
      <c r="AE30" s="4">
        <v>1.7443740762767126</v>
      </c>
      <c r="AF30" s="4">
        <v>2.9914853553077672</v>
      </c>
      <c r="AG30" s="4">
        <v>12.057686669979903</v>
      </c>
      <c r="AH30" s="4">
        <v>2.2333003642679663</v>
      </c>
      <c r="AI30" s="32">
        <v>2.4533333333333331</v>
      </c>
      <c r="AJ30" s="32">
        <f t="shared" si="51"/>
        <v>19.877591329689857</v>
      </c>
      <c r="AK30" s="4">
        <f t="shared" si="52"/>
        <v>2.0333231956489888</v>
      </c>
      <c r="AL30" s="4">
        <f t="shared" si="66"/>
        <v>3.2927876103037446</v>
      </c>
      <c r="AM30" s="4">
        <f t="shared" si="53"/>
        <v>12.317559298397093</v>
      </c>
      <c r="AN30" s="4">
        <f t="shared" si="54"/>
        <v>2.440788593623358</v>
      </c>
      <c r="AO30" s="32">
        <f t="shared" si="67"/>
        <v>0.24197851171967102</v>
      </c>
      <c r="AP30" s="4">
        <f t="shared" si="68"/>
        <v>8.3491593586013907E-2</v>
      </c>
      <c r="AQ30" s="4">
        <f t="shared" si="69"/>
        <v>9.0783048865660992E-2</v>
      </c>
      <c r="AR30" s="4">
        <f t="shared" si="70"/>
        <v>6.7533783000458883E-2</v>
      </c>
      <c r="AS30" s="4">
        <f t="shared" si="71"/>
        <v>4.3051365321035623E-2</v>
      </c>
      <c r="AT30" s="32">
        <f t="shared" si="55"/>
        <v>-1.5923664352675371</v>
      </c>
      <c r="AU30" s="4">
        <f t="shared" si="56"/>
        <v>0.21427791309323338</v>
      </c>
      <c r="AV30" s="4">
        <f t="shared" si="72"/>
        <v>1.0805994023715855</v>
      </c>
      <c r="AW30" s="4">
        <f t="shared" si="57"/>
        <v>1.7267209219579376</v>
      </c>
      <c r="AX30" s="4">
        <f t="shared" si="58"/>
        <v>0.37093319764280314</v>
      </c>
      <c r="AY30" s="32">
        <f t="shared" si="59"/>
        <v>1.6875622547672271</v>
      </c>
      <c r="AZ30" s="4">
        <f t="shared" si="73"/>
        <v>0.22708800572380713</v>
      </c>
      <c r="BA30" s="4">
        <f t="shared" si="74"/>
        <v>1.1452004536003217</v>
      </c>
      <c r="BB30" s="4">
        <f t="shared" si="75"/>
        <v>1.8299488031619451</v>
      </c>
      <c r="BC30" s="4">
        <f t="shared" si="76"/>
        <v>0.39310855184970989</v>
      </c>
    </row>
    <row r="31" spans="1:55" x14ac:dyDescent="0.2">
      <c r="A31" s="10">
        <v>7.4666666665580124</v>
      </c>
      <c r="B31" s="32">
        <v>18.633998088044326</v>
      </c>
      <c r="C31" s="4">
        <v>2.4994594453375312</v>
      </c>
      <c r="D31" s="4">
        <v>6.0464164227323289</v>
      </c>
      <c r="E31" s="4">
        <v>14.923174663860221</v>
      </c>
      <c r="F31" s="4">
        <v>2.9476274334788797</v>
      </c>
      <c r="G31" s="32">
        <v>2.54</v>
      </c>
      <c r="H31" s="32">
        <f t="shared" si="37"/>
        <v>18.05807758891104</v>
      </c>
      <c r="I31" s="4">
        <f t="shared" si="38"/>
        <v>2.167462733039927</v>
      </c>
      <c r="J31" s="4">
        <f t="shared" si="60"/>
        <v>6.0416748597484444</v>
      </c>
      <c r="K31" s="4">
        <f t="shared" si="39"/>
        <v>15.094685591587613</v>
      </c>
      <c r="L31" s="4">
        <f t="shared" si="40"/>
        <v>3.0087971981040207</v>
      </c>
      <c r="M31" s="32">
        <f t="shared" si="41"/>
        <v>0.33168442132193304</v>
      </c>
      <c r="N31" s="4">
        <f t="shared" si="42"/>
        <v>0.11022181697641817</v>
      </c>
      <c r="O31" s="4">
        <f t="shared" si="43"/>
        <v>2.2482419530143744E-5</v>
      </c>
      <c r="P31" s="4">
        <f t="shared" si="44"/>
        <v>2.9415998329910476E-2</v>
      </c>
      <c r="Q31" s="4">
        <f t="shared" si="45"/>
        <v>3.7417401042951523E-3</v>
      </c>
      <c r="R31" s="32">
        <f t="shared" si="46"/>
        <v>-1.3335779518989925</v>
      </c>
      <c r="S31" s="4">
        <f t="shared" si="47"/>
        <v>0.1559493932162794</v>
      </c>
      <c r="T31" s="4">
        <f t="shared" si="61"/>
        <v>1.4355870826340698</v>
      </c>
      <c r="U31" s="4">
        <f t="shared" si="48"/>
        <v>1.3757914623757481</v>
      </c>
      <c r="V31" s="4">
        <f t="shared" si="49"/>
        <v>0.31380631247772006</v>
      </c>
      <c r="W31" s="32">
        <f t="shared" si="50"/>
        <v>1.3650797932824332</v>
      </c>
      <c r="X31" s="4">
        <f t="shared" si="62"/>
        <v>0.15963323715052222</v>
      </c>
      <c r="Y31" s="4">
        <f t="shared" si="63"/>
        <v>1.4694985885230636</v>
      </c>
      <c r="Z31" s="4">
        <f t="shared" si="64"/>
        <v>1.4082904732980099</v>
      </c>
      <c r="AA31" s="4">
        <f t="shared" si="65"/>
        <v>0.32121906001656386</v>
      </c>
      <c r="AB31" s="21"/>
      <c r="AC31" s="32">
        <v>7.4666666665580124</v>
      </c>
      <c r="AD31" s="32">
        <v>17.521635221957897</v>
      </c>
      <c r="AE31" s="4">
        <v>2.5362155159342645</v>
      </c>
      <c r="AF31" s="4">
        <v>6.0591271348489766</v>
      </c>
      <c r="AG31" s="4">
        <v>15.273995854568398</v>
      </c>
      <c r="AH31" s="4">
        <v>3.1217040986177116</v>
      </c>
      <c r="AI31" s="32">
        <v>2.4666666666666668</v>
      </c>
      <c r="AJ31" s="32">
        <f t="shared" si="51"/>
        <v>16.879635200247932</v>
      </c>
      <c r="AK31" s="4">
        <f t="shared" si="52"/>
        <v>2.4232590057232661</v>
      </c>
      <c r="AL31" s="4">
        <f t="shared" si="66"/>
        <v>5.8733160151884753</v>
      </c>
      <c r="AM31" s="4">
        <f t="shared" si="53"/>
        <v>15.472319313943309</v>
      </c>
      <c r="AN31" s="4">
        <f t="shared" si="54"/>
        <v>3.1538840462646327</v>
      </c>
      <c r="AO31" s="32">
        <f t="shared" si="67"/>
        <v>0.41216402787559531</v>
      </c>
      <c r="AP31" s="4">
        <f t="shared" si="68"/>
        <v>1.2759173199047385E-2</v>
      </c>
      <c r="AQ31" s="4">
        <f t="shared" si="69"/>
        <v>3.4525772189489108E-2</v>
      </c>
      <c r="AR31" s="4">
        <f t="shared" si="70"/>
        <v>3.9332194538432251E-2</v>
      </c>
      <c r="AS31" s="4">
        <f t="shared" si="71"/>
        <v>1.0355490305585838E-3</v>
      </c>
      <c r="AT31" s="32">
        <f t="shared" si="55"/>
        <v>-1.3624176049724961</v>
      </c>
      <c r="AU31" s="4">
        <f t="shared" si="56"/>
        <v>0.17089946917252549</v>
      </c>
      <c r="AV31" s="4">
        <f t="shared" si="72"/>
        <v>1.4393473900248408</v>
      </c>
      <c r="AW31" s="4">
        <f t="shared" si="57"/>
        <v>1.3885935150391624</v>
      </c>
      <c r="AX31" s="4">
        <f t="shared" si="58"/>
        <v>0.33122146361466404</v>
      </c>
      <c r="AY31" s="32">
        <f t="shared" si="59"/>
        <v>1.4360617998358742</v>
      </c>
      <c r="AZ31" s="4">
        <f t="shared" si="73"/>
        <v>0.18013727831698634</v>
      </c>
      <c r="BA31" s="4">
        <f t="shared" si="74"/>
        <v>1.5171499516478053</v>
      </c>
      <c r="BB31" s="4">
        <f t="shared" si="75"/>
        <v>1.4636526239601984</v>
      </c>
      <c r="BC31" s="4">
        <f t="shared" si="76"/>
        <v>0.34912532651275402</v>
      </c>
    </row>
    <row r="32" spans="1:55" x14ac:dyDescent="0.2">
      <c r="A32" s="10">
        <v>9.7666666665463708</v>
      </c>
      <c r="B32" s="32">
        <v>15.659020732495907</v>
      </c>
      <c r="C32" s="4">
        <v>2.219404308455819</v>
      </c>
      <c r="D32" s="4">
        <v>10.191849555146378</v>
      </c>
      <c r="E32" s="4">
        <v>17.877293500635243</v>
      </c>
      <c r="F32" s="4">
        <v>3.6976334644054711</v>
      </c>
      <c r="G32" s="32">
        <v>2.46</v>
      </c>
      <c r="H32" s="32">
        <f t="shared" si="37"/>
        <v>15.228960948255423</v>
      </c>
      <c r="I32" s="4">
        <f t="shared" si="38"/>
        <v>2.4995483605715654</v>
      </c>
      <c r="J32" s="4">
        <f t="shared" si="60"/>
        <v>9.6356430663969608</v>
      </c>
      <c r="K32" s="4">
        <f t="shared" si="39"/>
        <v>17.914766538772987</v>
      </c>
      <c r="L32" s="4">
        <f t="shared" si="40"/>
        <v>3.6907803393613499</v>
      </c>
      <c r="M32" s="32">
        <f t="shared" si="41"/>
        <v>0.18495141802097173</v>
      </c>
      <c r="N32" s="4">
        <f t="shared" si="42"/>
        <v>7.8480689935830003E-2</v>
      </c>
      <c r="O32" s="4">
        <f t="shared" si="43"/>
        <v>0.30936565812695577</v>
      </c>
      <c r="P32" s="4">
        <f t="shared" si="44"/>
        <v>1.404228587272812E-3</v>
      </c>
      <c r="Q32" s="4">
        <f t="shared" si="45"/>
        <v>4.6965322870362263E-5</v>
      </c>
      <c r="R32" s="32">
        <f t="shared" si="46"/>
        <v>-1.1320253206043176</v>
      </c>
      <c r="S32" s="4">
        <f t="shared" si="47"/>
        <v>0.1334070556717657</v>
      </c>
      <c r="T32" s="4">
        <f t="shared" si="61"/>
        <v>1.6557444081473711</v>
      </c>
      <c r="U32" s="4">
        <f t="shared" si="48"/>
        <v>1.087722449907933</v>
      </c>
      <c r="V32" s="4">
        <f t="shared" si="49"/>
        <v>0.27986971529290777</v>
      </c>
      <c r="W32" s="32">
        <f t="shared" si="50"/>
        <v>1.1964495258419616</v>
      </c>
      <c r="X32" s="4">
        <f t="shared" si="62"/>
        <v>0.1409993271327605</v>
      </c>
      <c r="Y32" s="4">
        <f t="shared" si="63"/>
        <v>1.7499737647086038</v>
      </c>
      <c r="Z32" s="4">
        <f t="shared" si="64"/>
        <v>1.14962535356123</v>
      </c>
      <c r="AA32" s="4">
        <f t="shared" si="65"/>
        <v>0.29579726006567492</v>
      </c>
      <c r="AB32" s="21"/>
      <c r="AC32" s="32">
        <v>9.7666666665463708</v>
      </c>
      <c r="AD32" s="32">
        <v>14.411745930316632</v>
      </c>
      <c r="AE32" s="4">
        <v>2.4491297496854045</v>
      </c>
      <c r="AF32" s="4">
        <v>10.000341492588886</v>
      </c>
      <c r="AG32" s="4">
        <v>18.414046441735884</v>
      </c>
      <c r="AH32" s="4">
        <v>4.028827829107664</v>
      </c>
      <c r="AI32" s="32">
        <v>2.44</v>
      </c>
      <c r="AJ32" s="32">
        <f t="shared" si="51"/>
        <v>14.006915640396137</v>
      </c>
      <c r="AK32" s="4">
        <f t="shared" si="52"/>
        <v>2.7700696813861936</v>
      </c>
      <c r="AL32" s="4">
        <f t="shared" si="66"/>
        <v>9.4918834194729627</v>
      </c>
      <c r="AM32" s="4">
        <f t="shared" si="53"/>
        <v>18.302878219383473</v>
      </c>
      <c r="AN32" s="4">
        <f t="shared" si="54"/>
        <v>3.8689231425119459</v>
      </c>
      <c r="AO32" s="32">
        <f t="shared" si="67"/>
        <v>0.16388756363711218</v>
      </c>
      <c r="AP32" s="4">
        <f t="shared" si="68"/>
        <v>0.10300243976010715</v>
      </c>
      <c r="AQ32" s="4">
        <f t="shared" si="69"/>
        <v>0.25852961211675746</v>
      </c>
      <c r="AR32" s="4">
        <f t="shared" si="70"/>
        <v>1.235837366099516E-2</v>
      </c>
      <c r="AS32" s="4">
        <f t="shared" si="71"/>
        <v>2.556950879527483E-2</v>
      </c>
      <c r="AT32" s="32">
        <f t="shared" si="55"/>
        <v>-1.1420746532974249</v>
      </c>
      <c r="AU32" s="4">
        <f t="shared" si="56"/>
        <v>0.13231848467027771</v>
      </c>
      <c r="AV32" s="4">
        <f t="shared" si="72"/>
        <v>1.6717985190205777</v>
      </c>
      <c r="AW32" s="4">
        <f t="shared" si="57"/>
        <v>1.0852140065786378</v>
      </c>
      <c r="AX32" s="4">
        <f t="shared" si="58"/>
        <v>0.29140148957792217</v>
      </c>
      <c r="AY32" s="32">
        <f t="shared" si="59"/>
        <v>1.2169647944972559</v>
      </c>
      <c r="AZ32" s="4">
        <f t="shared" si="73"/>
        <v>0.1409951066158697</v>
      </c>
      <c r="BA32" s="4">
        <f t="shared" si="74"/>
        <v>1.7814246514153698</v>
      </c>
      <c r="BB32" s="4">
        <f t="shared" si="75"/>
        <v>1.1563755807805156</v>
      </c>
      <c r="BC32" s="4">
        <f t="shared" si="76"/>
        <v>0.31050978397647444</v>
      </c>
    </row>
    <row r="33" spans="1:55" x14ac:dyDescent="0.2">
      <c r="A33" s="10">
        <v>11.866666666581295</v>
      </c>
      <c r="B33" s="32">
        <v>13.317262661837972</v>
      </c>
      <c r="C33" s="4">
        <v>2.5594912509948866</v>
      </c>
      <c r="D33" s="4">
        <v>13.500286146410117</v>
      </c>
      <c r="E33" s="4">
        <v>19.768854784963207</v>
      </c>
      <c r="F33" s="4">
        <v>4.5186114394615586</v>
      </c>
      <c r="G33" s="32">
        <v>2.4333333333333331</v>
      </c>
      <c r="H33" s="32">
        <f t="shared" si="37"/>
        <v>13.020990437503588</v>
      </c>
      <c r="I33" s="4">
        <f t="shared" si="38"/>
        <v>2.7606510461616205</v>
      </c>
      <c r="J33" s="4">
        <f t="shared" si="60"/>
        <v>13.168520591840172</v>
      </c>
      <c r="K33" s="4">
        <f t="shared" si="39"/>
        <v>19.970604016526359</v>
      </c>
      <c r="L33" s="4">
        <f t="shared" si="40"/>
        <v>4.2488405064395467</v>
      </c>
      <c r="M33" s="32">
        <f t="shared" si="41"/>
        <v>8.7777230912043591E-2</v>
      </c>
      <c r="N33" s="4">
        <f t="shared" si="42"/>
        <v>4.0465263191522334E-2</v>
      </c>
      <c r="O33" s="4">
        <f t="shared" si="43"/>
        <v>0.11006838319910282</v>
      </c>
      <c r="P33" s="4">
        <f t="shared" si="44"/>
        <v>4.0702752436322397E-2</v>
      </c>
      <c r="Q33" s="4">
        <f t="shared" si="45"/>
        <v>7.2776356303566853E-2</v>
      </c>
      <c r="R33" s="32">
        <f t="shared" si="46"/>
        <v>-0.97472453637085077</v>
      </c>
      <c r="S33" s="4">
        <f t="shared" si="47"/>
        <v>0.11568311827616345</v>
      </c>
      <c r="T33" s="4">
        <f t="shared" si="61"/>
        <v>1.6831776116707389</v>
      </c>
      <c r="U33" s="4">
        <f t="shared" si="48"/>
        <v>0.87772029638754712</v>
      </c>
      <c r="V33" s="4">
        <f t="shared" si="49"/>
        <v>0.25209972810509285</v>
      </c>
      <c r="W33" s="32">
        <f t="shared" si="50"/>
        <v>1.0414864909167996</v>
      </c>
      <c r="X33" s="4">
        <f t="shared" si="62"/>
        <v>0.12360661952795549</v>
      </c>
      <c r="Y33" s="4">
        <f t="shared" si="63"/>
        <v>1.7984637494564062</v>
      </c>
      <c r="Z33" s="4">
        <f t="shared" si="64"/>
        <v>0.93783812490724228</v>
      </c>
      <c r="AA33" s="4">
        <f t="shared" si="65"/>
        <v>0.26936683276982526</v>
      </c>
      <c r="AB33" s="21"/>
      <c r="AC33" s="32">
        <v>11.866666666581295</v>
      </c>
      <c r="AD33" s="32">
        <v>12.045712107658099</v>
      </c>
      <c r="AE33" s="4">
        <v>2.79789261751761</v>
      </c>
      <c r="AF33" s="4">
        <v>13.305419374469075</v>
      </c>
      <c r="AG33" s="4">
        <v>20.324751481847958</v>
      </c>
      <c r="AH33" s="4">
        <v>4.4868887655899456</v>
      </c>
      <c r="AI33" s="32">
        <v>2.4933333333333332</v>
      </c>
      <c r="AJ33" s="32">
        <f t="shared" si="51"/>
        <v>11.791748930168652</v>
      </c>
      <c r="AK33" s="4">
        <f t="shared" si="52"/>
        <v>3.0178678899235538</v>
      </c>
      <c r="AL33" s="4">
        <f t="shared" si="66"/>
        <v>13.062467694427381</v>
      </c>
      <c r="AM33" s="4">
        <f t="shared" si="53"/>
        <v>20.343562998423693</v>
      </c>
      <c r="AN33" s="4">
        <f t="shared" si="54"/>
        <v>4.4464387452598739</v>
      </c>
      <c r="AO33" s="32">
        <f t="shared" si="67"/>
        <v>6.4497295520536735E-2</v>
      </c>
      <c r="AP33" s="4">
        <f t="shared" si="68"/>
        <v>4.8389120470069193E-2</v>
      </c>
      <c r="AQ33" s="4">
        <f t="shared" si="69"/>
        <v>5.9025518835081538E-2</v>
      </c>
      <c r="AR33" s="4">
        <f t="shared" si="70"/>
        <v>3.5387315587913549E-4</v>
      </c>
      <c r="AS33" s="4">
        <f t="shared" si="71"/>
        <v>1.6362041447032158E-3</v>
      </c>
      <c r="AT33" s="32">
        <f t="shared" si="55"/>
        <v>-0.97216723239725789</v>
      </c>
      <c r="AU33" s="4">
        <f t="shared" si="56"/>
        <v>0.10475215089179708</v>
      </c>
      <c r="AV33" s="4">
        <f t="shared" si="72"/>
        <v>1.7016883674460304</v>
      </c>
      <c r="AW33" s="4">
        <f t="shared" si="57"/>
        <v>0.86649326418454009</v>
      </c>
      <c r="AX33" s="4">
        <f t="shared" si="58"/>
        <v>0.25924009249078739</v>
      </c>
      <c r="AY33" s="32">
        <f t="shared" si="59"/>
        <v>1.0137572744249481</v>
      </c>
      <c r="AZ33" s="4">
        <f t="shared" si="73"/>
        <v>0.10923352633101836</v>
      </c>
      <c r="BA33" s="4">
        <f t="shared" si="74"/>
        <v>1.7744878697966628</v>
      </c>
      <c r="BB33" s="4">
        <f t="shared" si="75"/>
        <v>0.90356249473788952</v>
      </c>
      <c r="BC33" s="4">
        <f t="shared" si="76"/>
        <v>0.27033057773103497</v>
      </c>
    </row>
    <row r="34" spans="1:55" x14ac:dyDescent="0.2">
      <c r="A34" s="10">
        <v>22.066666666651145</v>
      </c>
      <c r="B34" s="32">
        <v>4.6939129791513237</v>
      </c>
      <c r="C34" s="4">
        <v>3.6313411827745101</v>
      </c>
      <c r="D34" s="4">
        <v>26.097279758654249</v>
      </c>
      <c r="E34" s="4">
        <v>26.219192994204828</v>
      </c>
      <c r="F34" s="4">
        <v>6.56538730610571</v>
      </c>
      <c r="G34" s="32">
        <v>2.2000000000000002</v>
      </c>
      <c r="H34" s="32">
        <f t="shared" si="37"/>
        <v>5.9545422711820271</v>
      </c>
      <c r="I34" s="4">
        <f t="shared" si="38"/>
        <v>3.6121043261278212</v>
      </c>
      <c r="J34" s="4">
        <f t="shared" si="60"/>
        <v>26.295544297701809</v>
      </c>
      <c r="K34" s="4">
        <f t="shared" si="39"/>
        <v>25.531896680560735</v>
      </c>
      <c r="L34" s="4">
        <f t="shared" si="40"/>
        <v>6.2653828118636321</v>
      </c>
      <c r="M34" s="32">
        <f t="shared" si="41"/>
        <v>1.5891862119258324</v>
      </c>
      <c r="N34" s="4">
        <f t="shared" si="42"/>
        <v>3.7005665364526081E-4</v>
      </c>
      <c r="O34" s="4">
        <f t="shared" si="43"/>
        <v>3.930882744374159E-2</v>
      </c>
      <c r="P34" s="4">
        <f t="shared" si="44"/>
        <v>0.47237622274876045</v>
      </c>
      <c r="Q34" s="4">
        <f t="shared" si="45"/>
        <v>9.0002696565444934E-2</v>
      </c>
      <c r="R34" s="32">
        <f t="shared" si="46"/>
        <v>-0.47129487873061837</v>
      </c>
      <c r="S34" s="4">
        <f t="shared" si="47"/>
        <v>5.7885533409131572E-2</v>
      </c>
      <c r="T34" s="4">
        <f t="shared" si="61"/>
        <v>0.79843009756091377</v>
      </c>
      <c r="U34" s="4">
        <f t="shared" si="48"/>
        <v>0.30963870022917278</v>
      </c>
      <c r="V34" s="4">
        <f t="shared" si="49"/>
        <v>0.1517532828848468</v>
      </c>
      <c r="W34" s="32">
        <f t="shared" si="50"/>
        <v>0.55698485668163988</v>
      </c>
      <c r="X34" s="4">
        <f t="shared" si="62"/>
        <v>6.8410175847155488E-2</v>
      </c>
      <c r="Y34" s="4">
        <f t="shared" si="63"/>
        <v>0.94359920620835269</v>
      </c>
      <c r="Z34" s="4">
        <f t="shared" si="64"/>
        <v>0.36593664572538603</v>
      </c>
      <c r="AA34" s="4">
        <f t="shared" si="65"/>
        <v>0.17934478886390987</v>
      </c>
      <c r="AB34" s="21"/>
      <c r="AC34" s="32">
        <v>22.066666666651145</v>
      </c>
      <c r="AD34" s="32">
        <v>3.6759119120417916</v>
      </c>
      <c r="AE34" s="4">
        <v>3.8647049152560569</v>
      </c>
      <c r="AF34" s="4">
        <v>25.448863964543659</v>
      </c>
      <c r="AG34" s="4">
        <v>26.142238260209854</v>
      </c>
      <c r="AH34" s="4">
        <v>6.6808916121872963</v>
      </c>
      <c r="AI34" s="32">
        <v>2.14</v>
      </c>
      <c r="AJ34" s="32">
        <f t="shared" si="51"/>
        <v>4.9135592125318297</v>
      </c>
      <c r="AK34" s="4">
        <f t="shared" si="52"/>
        <v>3.6567490076440521</v>
      </c>
      <c r="AL34" s="4">
        <f t="shared" si="66"/>
        <v>26.23812787985219</v>
      </c>
      <c r="AM34" s="4">
        <f t="shared" si="53"/>
        <v>25.71867944107343</v>
      </c>
      <c r="AN34" s="4">
        <f t="shared" si="54"/>
        <v>6.463779416540822</v>
      </c>
      <c r="AO34" s="32">
        <f t="shared" si="67"/>
        <v>1.5317708404102788</v>
      </c>
      <c r="AP34" s="4">
        <f t="shared" si="68"/>
        <v>4.3245659510732663E-2</v>
      </c>
      <c r="AQ34" s="4">
        <f t="shared" si="69"/>
        <v>0.62293752800815239</v>
      </c>
      <c r="AR34" s="4">
        <f t="shared" si="70"/>
        <v>0.17940207326824223</v>
      </c>
      <c r="AS34" s="4">
        <f t="shared" si="71"/>
        <v>4.7137705498432943E-2</v>
      </c>
      <c r="AT34" s="32">
        <f t="shared" si="55"/>
        <v>-0.44459724410246948</v>
      </c>
      <c r="AU34" s="4">
        <f t="shared" si="56"/>
        <v>3.3679764050078831E-2</v>
      </c>
      <c r="AV34" s="4">
        <f t="shared" si="72"/>
        <v>0.78997783876594163</v>
      </c>
      <c r="AW34" s="4">
        <f t="shared" si="57"/>
        <v>0.29038789462128761</v>
      </c>
      <c r="AX34" s="4">
        <f t="shared" si="58"/>
        <v>0.14689595134485131</v>
      </c>
      <c r="AY34" s="32">
        <f t="shared" si="59"/>
        <v>0.54016487601234608</v>
      </c>
      <c r="AZ34" s="4">
        <f t="shared" si="73"/>
        <v>4.0919339500095769E-2</v>
      </c>
      <c r="BA34" s="4">
        <f t="shared" si="74"/>
        <v>0.95978615924834021</v>
      </c>
      <c r="BB34" s="4">
        <f t="shared" si="75"/>
        <v>0.35280772243707836</v>
      </c>
      <c r="BC34" s="4">
        <f t="shared" si="76"/>
        <v>0.17847171658720251</v>
      </c>
    </row>
    <row r="35" spans="1:55" x14ac:dyDescent="0.2">
      <c r="A35" s="10">
        <v>30.633333333302289</v>
      </c>
      <c r="B35" s="32">
        <v>2.1749394493313394</v>
      </c>
      <c r="C35" s="4">
        <v>3.8677368246326909</v>
      </c>
      <c r="D35" s="4">
        <v>29.529726679405137</v>
      </c>
      <c r="E35" s="4">
        <v>27.716899190524792</v>
      </c>
      <c r="F35" s="4">
        <v>7.26521602779051</v>
      </c>
      <c r="G35" s="32">
        <v>1.9000000000000004</v>
      </c>
      <c r="H35" s="32">
        <f t="shared" si="37"/>
        <v>2.9325235445740132</v>
      </c>
      <c r="I35" s="4">
        <f t="shared" si="38"/>
        <v>3.9881231881221728</v>
      </c>
      <c r="J35" s="4">
        <f t="shared" si="60"/>
        <v>30.582783688992453</v>
      </c>
      <c r="K35" s="4">
        <f t="shared" si="39"/>
        <v>27.299626362692635</v>
      </c>
      <c r="L35" s="4">
        <f t="shared" si="40"/>
        <v>7.3238207987226893</v>
      </c>
      <c r="M35" s="32">
        <f t="shared" si="41"/>
        <v>0.57393366136466062</v>
      </c>
      <c r="N35" s="4">
        <f t="shared" si="42"/>
        <v>1.4492876514221672E-2</v>
      </c>
      <c r="O35" s="4">
        <f t="shared" si="43"/>
        <v>1.1089290654409818</v>
      </c>
      <c r="P35" s="4">
        <f t="shared" si="44"/>
        <v>0.17411661284704505</v>
      </c>
      <c r="Q35" s="4">
        <f t="shared" si="45"/>
        <v>3.4345191760132084E-3</v>
      </c>
      <c r="R35" s="32">
        <f t="shared" si="46"/>
        <v>-0.2559994690551527</v>
      </c>
      <c r="S35" s="4">
        <f t="shared" si="47"/>
        <v>3.2360959602115415E-2</v>
      </c>
      <c r="T35" s="4">
        <f t="shared" si="61"/>
        <v>0.27768552370845367</v>
      </c>
      <c r="U35" s="4">
        <f t="shared" si="48"/>
        <v>0.12906652752256156</v>
      </c>
      <c r="V35" s="4">
        <f t="shared" si="49"/>
        <v>9.9083676508776503E-2</v>
      </c>
      <c r="W35" s="32">
        <f t="shared" si="50"/>
        <v>0.35031506291757736</v>
      </c>
      <c r="X35" s="4">
        <f t="shared" si="62"/>
        <v>4.4283418402894771E-2</v>
      </c>
      <c r="Y35" s="4">
        <f t="shared" si="63"/>
        <v>0.3799907166536734</v>
      </c>
      <c r="Z35" s="4">
        <f t="shared" si="64"/>
        <v>0.17661735345192633</v>
      </c>
      <c r="AA35" s="4">
        <f t="shared" si="65"/>
        <v>0.13558818890674679</v>
      </c>
      <c r="AB35" s="21"/>
      <c r="AC35" s="32">
        <v>30.633333333302289</v>
      </c>
      <c r="AD35" s="32">
        <v>1.0905072806128453</v>
      </c>
      <c r="AE35" s="4">
        <v>4.0050123522547558</v>
      </c>
      <c r="AF35" s="4">
        <v>30.737382992800672</v>
      </c>
      <c r="AG35" s="4">
        <v>27.862360091912496</v>
      </c>
      <c r="AH35" s="4">
        <v>7.4737172219139749</v>
      </c>
      <c r="AI35" s="32">
        <v>1.9066666666666667</v>
      </c>
      <c r="AJ35" s="32">
        <f t="shared" si="51"/>
        <v>2.1217830838753424</v>
      </c>
      <c r="AK35" s="4">
        <f t="shared" si="52"/>
        <v>3.8427655774284828</v>
      </c>
      <c r="AL35" s="4">
        <f t="shared" si="66"/>
        <v>30.435211619707747</v>
      </c>
      <c r="AM35" s="4">
        <f t="shared" si="53"/>
        <v>27.346328170893155</v>
      </c>
      <c r="AN35" s="4">
        <f t="shared" si="54"/>
        <v>7.4645574236689649</v>
      </c>
      <c r="AO35" s="32">
        <f t="shared" si="67"/>
        <v>1.0635297823947087</v>
      </c>
      <c r="AP35" s="4">
        <f t="shared" si="68"/>
        <v>2.6324015941527345E-2</v>
      </c>
      <c r="AQ35" s="4">
        <f t="shared" si="69"/>
        <v>9.1307538716863659E-2</v>
      </c>
      <c r="AR35" s="4">
        <f t="shared" si="70"/>
        <v>0.26628894351091109</v>
      </c>
      <c r="AS35" s="4">
        <f t="shared" si="71"/>
        <v>8.3901903889288445E-5</v>
      </c>
      <c r="AT35" s="32">
        <f t="shared" si="55"/>
        <v>-0.2304628046669997</v>
      </c>
      <c r="AU35" s="4">
        <f t="shared" si="56"/>
        <v>1.298633417714838E-2</v>
      </c>
      <c r="AV35" s="4">
        <f t="shared" si="72"/>
        <v>0.26776662856372224</v>
      </c>
      <c r="AW35" s="4">
        <f t="shared" si="57"/>
        <v>0.11593638589272486</v>
      </c>
      <c r="AX35" s="4">
        <f t="shared" si="58"/>
        <v>9.1163398440357396E-2</v>
      </c>
      <c r="AY35" s="32">
        <f t="shared" si="59"/>
        <v>0.31426746090954505</v>
      </c>
      <c r="AZ35" s="4">
        <f t="shared" si="73"/>
        <v>1.7708637514293246E-2</v>
      </c>
      <c r="BA35" s="4">
        <f t="shared" si="74"/>
        <v>0.36513631167780308</v>
      </c>
      <c r="BB35" s="4">
        <f t="shared" si="75"/>
        <v>0.15809507167189754</v>
      </c>
      <c r="BC35" s="4">
        <f t="shared" si="76"/>
        <v>0.12431372514594191</v>
      </c>
    </row>
    <row r="36" spans="1:55" x14ac:dyDescent="0.2">
      <c r="A36" s="10">
        <v>47.983333333279006</v>
      </c>
      <c r="B36" s="32">
        <v>0.71627050969008943</v>
      </c>
      <c r="C36" s="4">
        <v>4.2972417714026445</v>
      </c>
      <c r="D36" s="4">
        <v>32.994451105470418</v>
      </c>
      <c r="E36" s="4">
        <v>27.816668218602981</v>
      </c>
      <c r="F36" s="4">
        <v>7.6080138952548673</v>
      </c>
      <c r="G36" s="32">
        <v>1.7266666666666666</v>
      </c>
      <c r="H36" s="32">
        <f t="shared" si="37"/>
        <v>0.38313344164287955</v>
      </c>
      <c r="I36" s="4">
        <f t="shared" si="38"/>
        <v>4.3180323571330561</v>
      </c>
      <c r="J36" s="4">
        <f t="shared" si="60"/>
        <v>32.436425881384153</v>
      </c>
      <c r="K36" s="4">
        <f t="shared" si="39"/>
        <v>28.348410849837254</v>
      </c>
      <c r="L36" s="4">
        <f t="shared" si="40"/>
        <v>8.4752308494651043</v>
      </c>
      <c r="M36" s="32">
        <f t="shared" si="41"/>
        <v>0.11098030610709135</v>
      </c>
      <c r="N36" s="4">
        <f t="shared" si="42"/>
        <v>4.3224845501359412E-4</v>
      </c>
      <c r="O36" s="4">
        <f t="shared" si="43"/>
        <v>0.31139215071652615</v>
      </c>
      <c r="P36" s="4">
        <f t="shared" si="44"/>
        <v>0.28275022587194831</v>
      </c>
      <c r="Q36" s="4">
        <f t="shared" si="45"/>
        <v>0.75206524566968036</v>
      </c>
      <c r="R36" s="32">
        <f t="shared" si="46"/>
        <v>-7.4375185327035923E-2</v>
      </c>
      <c r="S36" s="4">
        <f t="shared" si="47"/>
        <v>9.9663624551346482E-3</v>
      </c>
      <c r="T36" s="4">
        <f t="shared" si="61"/>
        <v>2.5544196245640933E-2</v>
      </c>
      <c r="U36" s="4">
        <f t="shared" si="48"/>
        <v>2.1934031271043555E-2</v>
      </c>
      <c r="V36" s="4">
        <f t="shared" si="49"/>
        <v>4.1787628083664943E-2</v>
      </c>
      <c r="W36" s="32">
        <f t="shared" si="50"/>
        <v>0.11199352230711973</v>
      </c>
      <c r="X36" s="4">
        <f t="shared" si="62"/>
        <v>1.500726392858113E-2</v>
      </c>
      <c r="Y36" s="4">
        <f t="shared" si="63"/>
        <v>3.8464233728957388E-2</v>
      </c>
      <c r="Z36" s="4">
        <f t="shared" si="64"/>
        <v>3.3028077975702654E-2</v>
      </c>
      <c r="AA36" s="4">
        <f t="shared" si="65"/>
        <v>6.2923455415557258E-2</v>
      </c>
      <c r="AB36" s="21"/>
      <c r="AC36" s="32">
        <v>47.983333333279006</v>
      </c>
      <c r="AD36" s="32">
        <v>0.243350213849336</v>
      </c>
      <c r="AE36" s="4">
        <v>3.9291679730792621</v>
      </c>
      <c r="AF36" s="4">
        <v>32.088277476557991</v>
      </c>
      <c r="AG36" s="4">
        <v>27.82976824322219</v>
      </c>
      <c r="AH36" s="4">
        <v>7.7111909873833016</v>
      </c>
      <c r="AI36" s="32">
        <v>1.6533333333333333</v>
      </c>
      <c r="AJ36" s="32">
        <f t="shared" si="51"/>
        <v>-8.8828026520105907E-2</v>
      </c>
      <c r="AK36" s="4">
        <f t="shared" si="52"/>
        <v>3.9425595015535659</v>
      </c>
      <c r="AL36" s="4">
        <f t="shared" si="66"/>
        <v>32.194358553048332</v>
      </c>
      <c r="AM36" s="4">
        <f t="shared" si="53"/>
        <v>28.259563029122145</v>
      </c>
      <c r="AN36" s="4">
        <f t="shared" si="54"/>
        <v>8.4786424127654758</v>
      </c>
      <c r="AO36" s="32">
        <f t="shared" si="67"/>
        <v>0.11034238337493871</v>
      </c>
      <c r="AP36" s="4">
        <f t="shared" si="68"/>
        <v>1.7933303487808956E-4</v>
      </c>
      <c r="AQ36" s="4">
        <f t="shared" si="69"/>
        <v>1.125319478934954E-2</v>
      </c>
      <c r="AR36" s="4">
        <f t="shared" si="70"/>
        <v>0.1847235579867875</v>
      </c>
      <c r="AS36" s="4">
        <f t="shared" si="71"/>
        <v>0.58898169032113101</v>
      </c>
      <c r="AT36" s="32">
        <f t="shared" si="55"/>
        <v>-6.0904806776189563E-2</v>
      </c>
      <c r="AU36" s="4">
        <f t="shared" si="56"/>
        <v>1.8847501998709513E-3</v>
      </c>
      <c r="AV36" s="4">
        <f t="shared" si="72"/>
        <v>2.3444585007583077E-2</v>
      </c>
      <c r="AW36" s="4">
        <f t="shared" si="57"/>
        <v>1.8055807655670251E-2</v>
      </c>
      <c r="AX36" s="4">
        <f t="shared" si="58"/>
        <v>3.4689790005797048E-2</v>
      </c>
      <c r="AY36" s="32">
        <f t="shared" si="59"/>
        <v>9.5777720333523914E-2</v>
      </c>
      <c r="AZ36" s="4">
        <f t="shared" si="73"/>
        <v>2.9639216852809318E-3</v>
      </c>
      <c r="BA36" s="4">
        <f t="shared" si="74"/>
        <v>3.6868500616763715E-2</v>
      </c>
      <c r="BB36" s="4">
        <f t="shared" si="75"/>
        <v>2.839421365206209E-2</v>
      </c>
      <c r="BC36" s="4">
        <f t="shared" si="76"/>
        <v>5.4552492347826005E-2</v>
      </c>
    </row>
    <row r="37" spans="1:55" x14ac:dyDescent="0.2">
      <c r="A37" s="10">
        <v>72.033333333267365</v>
      </c>
      <c r="B37" s="32">
        <v>0.12570048594409583</v>
      </c>
      <c r="C37" s="4">
        <v>4.5696471677033106</v>
      </c>
      <c r="D37" s="4">
        <v>32.987271478989989</v>
      </c>
      <c r="E37" s="4">
        <v>28.385443442106137</v>
      </c>
      <c r="F37" s="4">
        <v>9.6425590427713317</v>
      </c>
      <c r="G37" s="32">
        <v>1.6433333333333333</v>
      </c>
      <c r="H37" s="32">
        <f t="shared" si="37"/>
        <v>-0.47265926310915829</v>
      </c>
      <c r="I37" s="4">
        <f t="shared" si="38"/>
        <v>4.4361596679568533</v>
      </c>
      <c r="J37" s="4">
        <f t="shared" si="60"/>
        <v>32.612053780065317</v>
      </c>
      <c r="K37" s="4">
        <f t="shared" si="39"/>
        <v>28.544730371974065</v>
      </c>
      <c r="L37" s="4">
        <f t="shared" si="40"/>
        <v>9.0612381823075729</v>
      </c>
      <c r="M37" s="32">
        <f t="shared" si="41"/>
        <v>0.35803438928707332</v>
      </c>
      <c r="N37" s="4">
        <f t="shared" si="42"/>
        <v>1.7818912588560422E-2</v>
      </c>
      <c r="O37" s="4">
        <f t="shared" si="43"/>
        <v>0.14078832158632584</v>
      </c>
      <c r="P37" s="4">
        <f t="shared" si="44"/>
        <v>2.5372326026750294E-2</v>
      </c>
      <c r="Q37" s="4">
        <f t="shared" si="45"/>
        <v>0.33793394281032485</v>
      </c>
      <c r="R37" s="32">
        <f t="shared" si="46"/>
        <v>-1.3406588625562311E-2</v>
      </c>
      <c r="S37" s="4">
        <f t="shared" si="47"/>
        <v>1.9477507084940165E-3</v>
      </c>
      <c r="T37" s="4">
        <f t="shared" si="61"/>
        <v>8.6652597579104285E-4</v>
      </c>
      <c r="U37" s="4">
        <f t="shared" si="48"/>
        <v>1.8801491558692858E-3</v>
      </c>
      <c r="V37" s="4">
        <f t="shared" si="49"/>
        <v>1.2626944191455368E-2</v>
      </c>
      <c r="W37" s="32">
        <f t="shared" si="50"/>
        <v>2.1211235553627996E-2</v>
      </c>
      <c r="X37" s="4">
        <f t="shared" si="62"/>
        <v>3.081633980984448E-3</v>
      </c>
      <c r="Y37" s="4">
        <f t="shared" si="63"/>
        <v>1.3709741604807574E-3</v>
      </c>
      <c r="Z37" s="4">
        <f t="shared" si="64"/>
        <v>2.9746781776430892E-3</v>
      </c>
      <c r="AA37" s="4">
        <f t="shared" si="65"/>
        <v>1.9977721033134256E-2</v>
      </c>
      <c r="AB37" s="21"/>
      <c r="AC37" s="32">
        <v>72.033333333267365</v>
      </c>
      <c r="AD37" s="32">
        <v>6.1269726056444346E-2</v>
      </c>
      <c r="AE37" s="4">
        <v>3.8441812210142259</v>
      </c>
      <c r="AF37" s="4">
        <v>32.609062314093663</v>
      </c>
      <c r="AG37" s="4">
        <v>28.152522472970851</v>
      </c>
      <c r="AH37" s="4">
        <v>9.4656116565749162</v>
      </c>
      <c r="AI37" s="32">
        <v>1.55</v>
      </c>
      <c r="AJ37" s="32">
        <f t="shared" si="51"/>
        <v>-0.75735444130183827</v>
      </c>
      <c r="AK37" s="4">
        <f t="shared" si="52"/>
        <v>3.9583349012352977</v>
      </c>
      <c r="AL37" s="4">
        <f t="shared" si="66"/>
        <v>32.352834412098254</v>
      </c>
      <c r="AM37" s="4">
        <f t="shared" si="53"/>
        <v>28.415230679243411</v>
      </c>
      <c r="AN37" s="4">
        <f t="shared" si="54"/>
        <v>8.9383416260492918</v>
      </c>
      <c r="AO37" s="32">
        <f t="shared" si="67"/>
        <v>0.67014552738304145</v>
      </c>
      <c r="AP37" s="4">
        <f t="shared" si="68"/>
        <v>1.3031062708014733E-2</v>
      </c>
      <c r="AQ37" s="4">
        <f t="shared" si="69"/>
        <v>6.5652737760968929E-2</v>
      </c>
      <c r="AR37" s="4">
        <f t="shared" si="70"/>
        <v>6.9015601642945859E-2</v>
      </c>
      <c r="AS37" s="4">
        <f t="shared" si="71"/>
        <v>0.27801368509049285</v>
      </c>
      <c r="AT37" s="32">
        <f t="shared" si="55"/>
        <v>-9.627583073448685E-3</v>
      </c>
      <c r="AU37" s="4">
        <f t="shared" si="56"/>
        <v>1.2981445726652365E-4</v>
      </c>
      <c r="AV37" s="4">
        <f t="shared" si="72"/>
        <v>7.45039993747471E-4</v>
      </c>
      <c r="AW37" s="4">
        <f t="shared" si="57"/>
        <v>1.3713376429709148E-3</v>
      </c>
      <c r="AX37" s="4">
        <f t="shared" si="58"/>
        <v>9.089496492138709E-3</v>
      </c>
      <c r="AY37" s="32">
        <f t="shared" si="59"/>
        <v>1.6149494187720374E-2</v>
      </c>
      <c r="AZ37" s="4">
        <f t="shared" si="73"/>
        <v>2.1775328315674935E-4</v>
      </c>
      <c r="BA37" s="4">
        <f t="shared" si="74"/>
        <v>1.249744505640919E-3</v>
      </c>
      <c r="BB37" s="4">
        <f t="shared" si="75"/>
        <v>2.3003083043383089E-3</v>
      </c>
      <c r="BC37" s="4">
        <f t="shared" si="76"/>
        <v>1.5246897341652028E-2</v>
      </c>
    </row>
    <row r="38" spans="1:55" x14ac:dyDescent="0.2">
      <c r="A38" s="11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</row>
    <row r="39" spans="1:55" x14ac:dyDescent="0.2">
      <c r="A39" s="5" t="s">
        <v>53</v>
      </c>
      <c r="B39" s="5" t="s">
        <v>24</v>
      </c>
      <c r="C39" s="5"/>
      <c r="D39" s="26"/>
      <c r="E39" s="26"/>
      <c r="F39" s="26"/>
      <c r="G39" s="23"/>
      <c r="H39" s="47"/>
      <c r="I39" s="48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5" t="s">
        <v>53</v>
      </c>
      <c r="AD39" s="5" t="s">
        <v>24</v>
      </c>
      <c r="AE39" s="5"/>
      <c r="AF39" s="26"/>
      <c r="AG39" s="26"/>
      <c r="AH39" s="26"/>
      <c r="AI39" s="23"/>
      <c r="AJ39" s="47"/>
      <c r="AK39" s="48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</row>
    <row r="40" spans="1:55" x14ac:dyDescent="0.2">
      <c r="A40" s="5" t="s">
        <v>52</v>
      </c>
      <c r="B40" s="5" t="s">
        <v>54</v>
      </c>
      <c r="C40" s="5"/>
      <c r="D40" s="26"/>
      <c r="E40" s="26"/>
      <c r="F40" s="26"/>
      <c r="G40" s="23"/>
      <c r="H40" s="47"/>
      <c r="I40" s="48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5" t="s">
        <v>52</v>
      </c>
      <c r="AD40" s="5" t="s">
        <v>54</v>
      </c>
      <c r="AE40" s="5"/>
      <c r="AF40" s="26"/>
      <c r="AG40" s="26"/>
      <c r="AH40" s="26"/>
      <c r="AI40" s="23"/>
      <c r="AJ40" s="47"/>
      <c r="AK40" s="48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</row>
    <row r="41" spans="1:55" x14ac:dyDescent="0.2">
      <c r="A41" s="28"/>
      <c r="B41" s="29" t="s">
        <v>47</v>
      </c>
      <c r="C41" s="29" t="s">
        <v>48</v>
      </c>
      <c r="D41" s="30" t="s">
        <v>49</v>
      </c>
      <c r="E41" s="30" t="s">
        <v>50</v>
      </c>
      <c r="F41" s="30" t="s">
        <v>51</v>
      </c>
      <c r="G41" s="23"/>
      <c r="H41" s="49"/>
      <c r="I41" s="45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6"/>
      <c r="AD41" s="29" t="s">
        <v>47</v>
      </c>
      <c r="AE41" s="29" t="s">
        <v>48</v>
      </c>
      <c r="AF41" s="30" t="s">
        <v>49</v>
      </c>
      <c r="AG41" s="30" t="s">
        <v>50</v>
      </c>
      <c r="AH41" s="30" t="s">
        <v>51</v>
      </c>
      <c r="AI41" s="23"/>
      <c r="AJ41" s="49"/>
      <c r="AK41" s="45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</row>
    <row r="42" spans="1:55" x14ac:dyDescent="0.2">
      <c r="A42" s="13" t="s">
        <v>5</v>
      </c>
      <c r="B42" s="20">
        <f>SUM(M27:M37)</f>
        <v>3.7531269018281206</v>
      </c>
      <c r="C42" s="20">
        <f>SUM(N27:N37)</f>
        <v>1.3181889841275496</v>
      </c>
      <c r="D42" s="20">
        <f>SUM(O27:O37)</f>
        <v>2.8077690411405176</v>
      </c>
      <c r="E42" s="20">
        <f>SUM(P27:P37)</f>
        <v>1.0988453812783476</v>
      </c>
      <c r="F42" s="20">
        <f>SUM(Q27:Q37)</f>
        <v>1.3483388125439291</v>
      </c>
      <c r="G42" s="3"/>
      <c r="H42" s="42"/>
      <c r="I42" s="45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6" t="s">
        <v>5</v>
      </c>
      <c r="AD42" s="20">
        <f>SUM(AO27:AO37)</f>
        <v>4.6180135680512491</v>
      </c>
      <c r="AE42" s="20">
        <f>SUM(AP27:AP37)</f>
        <v>0.99673059287254417</v>
      </c>
      <c r="AF42" s="20">
        <f>SUM(AQ27:AQ37)</f>
        <v>1.8478551536418732</v>
      </c>
      <c r="AG42" s="20">
        <f>SUM(AR27:AR37)</f>
        <v>0.90346029591834354</v>
      </c>
      <c r="AH42" s="20">
        <f>SUM(AS27:AS37)</f>
        <v>1.0303677614605862</v>
      </c>
      <c r="AI42" s="3"/>
      <c r="AJ42" s="42"/>
      <c r="AK42" s="45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</row>
    <row r="43" spans="1:55" x14ac:dyDescent="0.2">
      <c r="A43" s="14" t="s">
        <v>25</v>
      </c>
      <c r="B43" s="7">
        <v>31.203159314161915</v>
      </c>
      <c r="C43" s="7">
        <v>0.65107844424621031</v>
      </c>
      <c r="D43" s="7">
        <v>0.26074396299831432</v>
      </c>
      <c r="E43" s="7">
        <v>-0.31439968461833601</v>
      </c>
      <c r="F43" s="7">
        <v>0.17110337189454736</v>
      </c>
      <c r="G43" s="3"/>
      <c r="H43" s="42"/>
      <c r="I43" s="45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8" t="s">
        <v>25</v>
      </c>
      <c r="AD43" s="7">
        <v>30.61113318135337</v>
      </c>
      <c r="AE43" s="7">
        <v>0.43418713598641367</v>
      </c>
      <c r="AF43" s="7">
        <v>0.22101295523116402</v>
      </c>
      <c r="AG43" s="7">
        <v>-0.41344191654294055</v>
      </c>
      <c r="AH43" s="7">
        <v>8.7248976489561134E-2</v>
      </c>
      <c r="AI43" s="3"/>
      <c r="AJ43" s="42"/>
      <c r="AK43" s="45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</row>
    <row r="44" spans="1:55" x14ac:dyDescent="0.2">
      <c r="A44" s="14" t="s">
        <v>26</v>
      </c>
      <c r="B44" s="7">
        <v>-0.66084238297897424</v>
      </c>
      <c r="C44" s="7">
        <v>4.4648532324564609</v>
      </c>
      <c r="D44" s="7">
        <v>32.618203518660771</v>
      </c>
      <c r="E44" s="7">
        <v>28.563136283692618</v>
      </c>
      <c r="F44" s="7">
        <v>9.3149867540124465</v>
      </c>
      <c r="G44" s="3"/>
      <c r="H44" s="42"/>
      <c r="I44" s="45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8" t="s">
        <v>26</v>
      </c>
      <c r="AD44" s="7">
        <v>-0.88287398253944049</v>
      </c>
      <c r="AE44" s="7">
        <v>3.9595018242730653</v>
      </c>
      <c r="AF44" s="7">
        <v>32.358022697241402</v>
      </c>
      <c r="AG44" s="7">
        <v>28.428025386431692</v>
      </c>
      <c r="AH44" s="7">
        <v>9.1015598479166648</v>
      </c>
      <c r="AI44" s="3"/>
      <c r="AJ44" s="42"/>
      <c r="AK44" s="45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</row>
    <row r="45" spans="1:55" ht="17" thickBot="1" x14ac:dyDescent="0.25">
      <c r="A45" s="15" t="s">
        <v>18</v>
      </c>
      <c r="B45" s="16">
        <v>7.1242248692852533E-2</v>
      </c>
      <c r="C45" s="16">
        <v>6.7881099558775804E-2</v>
      </c>
      <c r="D45" s="16">
        <v>0.14091780671405549</v>
      </c>
      <c r="E45" s="16">
        <v>0.10214919992113239</v>
      </c>
      <c r="F45" s="16">
        <v>4.9761636515303777E-2</v>
      </c>
      <c r="G45" s="9"/>
      <c r="H45" s="43"/>
      <c r="I45" s="46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17" t="s">
        <v>18</v>
      </c>
      <c r="AD45" s="16">
        <v>7.6701866327125487E-2</v>
      </c>
      <c r="AE45" s="16">
        <v>0.11124508906336381</v>
      </c>
      <c r="AF45" s="16">
        <v>0.14361194711262543</v>
      </c>
      <c r="AG45" s="16">
        <v>0.10718007241518543</v>
      </c>
      <c r="AH45" s="16">
        <v>5.5689226289479941E-2</v>
      </c>
      <c r="AI45" s="9"/>
      <c r="AJ45" s="43"/>
      <c r="AK45" s="46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</row>
    <row r="46" spans="1:55" ht="17" thickBot="1" x14ac:dyDescent="0.25"/>
    <row r="47" spans="1:55" x14ac:dyDescent="0.2">
      <c r="A47" s="51" t="s">
        <v>14</v>
      </c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52"/>
      <c r="AK47" s="52"/>
      <c r="AL47" s="52"/>
      <c r="AM47" s="52"/>
      <c r="AN47" s="52"/>
      <c r="AO47" s="52"/>
      <c r="AP47" s="52"/>
      <c r="AQ47" s="52"/>
      <c r="AR47" s="52"/>
      <c r="AS47" s="52"/>
      <c r="AT47" s="52"/>
      <c r="AU47" s="52"/>
      <c r="AV47" s="52"/>
      <c r="AW47" s="52"/>
      <c r="AX47" s="52"/>
      <c r="AY47" s="52"/>
      <c r="AZ47" s="52"/>
      <c r="BA47" s="52"/>
      <c r="BB47" s="52"/>
      <c r="BC47" s="52"/>
    </row>
    <row r="48" spans="1:55" x14ac:dyDescent="0.2">
      <c r="A48" s="55" t="s">
        <v>3</v>
      </c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38"/>
      <c r="AC48" s="53" t="s">
        <v>6</v>
      </c>
      <c r="AD48" s="54"/>
      <c r="AE48" s="54"/>
      <c r="AF48" s="54"/>
      <c r="AG48" s="54"/>
      <c r="AH48" s="54"/>
      <c r="AI48" s="54"/>
      <c r="AJ48" s="54"/>
      <c r="AK48" s="54"/>
      <c r="AL48" s="54"/>
      <c r="AM48" s="54"/>
      <c r="AN48" s="54"/>
      <c r="AO48" s="54"/>
      <c r="AP48" s="54"/>
      <c r="AQ48" s="54"/>
      <c r="AR48" s="54"/>
      <c r="AS48" s="54"/>
      <c r="AT48" s="54"/>
      <c r="AU48" s="54"/>
      <c r="AV48" s="54"/>
      <c r="AW48" s="54"/>
      <c r="AX48" s="54"/>
      <c r="AY48" s="54"/>
      <c r="AZ48" s="54"/>
      <c r="BA48" s="54"/>
      <c r="BB48" s="54"/>
      <c r="BC48" s="54"/>
    </row>
    <row r="49" spans="1:55" ht="18" x14ac:dyDescent="0.25">
      <c r="A49" s="18" t="s">
        <v>2</v>
      </c>
      <c r="B49" s="31" t="s">
        <v>19</v>
      </c>
      <c r="C49" s="19" t="s">
        <v>20</v>
      </c>
      <c r="D49" s="19" t="s">
        <v>21</v>
      </c>
      <c r="E49" s="19" t="s">
        <v>22</v>
      </c>
      <c r="F49" s="19" t="s">
        <v>23</v>
      </c>
      <c r="G49" s="37" t="s">
        <v>4</v>
      </c>
      <c r="H49" s="31" t="s">
        <v>27</v>
      </c>
      <c r="I49" s="19" t="s">
        <v>28</v>
      </c>
      <c r="J49" s="19" t="s">
        <v>29</v>
      </c>
      <c r="K49" s="19" t="s">
        <v>30</v>
      </c>
      <c r="L49" s="19" t="s">
        <v>31</v>
      </c>
      <c r="M49" s="31" t="s">
        <v>32</v>
      </c>
      <c r="N49" s="19" t="s">
        <v>33</v>
      </c>
      <c r="O49" s="19" t="s">
        <v>34</v>
      </c>
      <c r="P49" s="19" t="s">
        <v>35</v>
      </c>
      <c r="Q49" s="19" t="s">
        <v>36</v>
      </c>
      <c r="R49" s="31" t="s">
        <v>37</v>
      </c>
      <c r="S49" s="19" t="s">
        <v>38</v>
      </c>
      <c r="T49" s="19" t="s">
        <v>39</v>
      </c>
      <c r="U49" s="19" t="s">
        <v>40</v>
      </c>
      <c r="V49" s="19" t="s">
        <v>41</v>
      </c>
      <c r="W49" s="31" t="s">
        <v>42</v>
      </c>
      <c r="X49" s="19" t="s">
        <v>43</v>
      </c>
      <c r="Y49" s="19" t="s">
        <v>44</v>
      </c>
      <c r="Z49" s="19" t="s">
        <v>45</v>
      </c>
      <c r="AA49" s="19" t="s">
        <v>46</v>
      </c>
      <c r="AB49" s="3"/>
      <c r="AC49" s="31" t="s">
        <v>2</v>
      </c>
      <c r="AD49" s="31" t="s">
        <v>19</v>
      </c>
      <c r="AE49" s="19" t="s">
        <v>20</v>
      </c>
      <c r="AF49" s="19" t="s">
        <v>21</v>
      </c>
      <c r="AG49" s="19" t="s">
        <v>22</v>
      </c>
      <c r="AH49" s="19" t="s">
        <v>23</v>
      </c>
      <c r="AI49" s="34" t="s">
        <v>4</v>
      </c>
      <c r="AJ49" s="31" t="s">
        <v>27</v>
      </c>
      <c r="AK49" s="19" t="s">
        <v>28</v>
      </c>
      <c r="AL49" s="19" t="s">
        <v>29</v>
      </c>
      <c r="AM49" s="19" t="s">
        <v>30</v>
      </c>
      <c r="AN49" s="19" t="s">
        <v>31</v>
      </c>
      <c r="AO49" s="31" t="s">
        <v>32</v>
      </c>
      <c r="AP49" s="19" t="s">
        <v>33</v>
      </c>
      <c r="AQ49" s="19" t="s">
        <v>34</v>
      </c>
      <c r="AR49" s="19" t="s">
        <v>35</v>
      </c>
      <c r="AS49" s="19" t="s">
        <v>36</v>
      </c>
      <c r="AT49" s="31" t="s">
        <v>37</v>
      </c>
      <c r="AU49" s="19" t="s">
        <v>38</v>
      </c>
      <c r="AV49" s="19" t="s">
        <v>39</v>
      </c>
      <c r="AW49" s="19" t="s">
        <v>40</v>
      </c>
      <c r="AX49" s="19" t="s">
        <v>41</v>
      </c>
      <c r="AY49" s="31" t="s">
        <v>42</v>
      </c>
      <c r="AZ49" s="19" t="s">
        <v>43</v>
      </c>
      <c r="BA49" s="19" t="s">
        <v>44</v>
      </c>
      <c r="BB49" s="19" t="s">
        <v>45</v>
      </c>
      <c r="BC49" s="19" t="s">
        <v>46</v>
      </c>
    </row>
    <row r="50" spans="1:55" x14ac:dyDescent="0.2">
      <c r="A50" s="10">
        <v>0</v>
      </c>
      <c r="B50" s="32">
        <v>30.061678690547819</v>
      </c>
      <c r="C50" s="4">
        <v>0.27804941221716939</v>
      </c>
      <c r="D50" s="4">
        <v>0</v>
      </c>
      <c r="E50" s="4">
        <v>0</v>
      </c>
      <c r="F50" s="4">
        <v>0</v>
      </c>
      <c r="G50" s="32">
        <v>1.7000000000000002</v>
      </c>
      <c r="H50" s="32">
        <f t="shared" ref="H50:H60" si="77">(B$66-B$67)*EXP(-B$68*$A50) + B$67</f>
        <v>29.962923532457264</v>
      </c>
      <c r="I50" s="4">
        <f t="shared" ref="I50:I60" si="78">(C$66-C$67)*EXP(-C$68*$A50) + C$67</f>
        <v>0.38007676710485683</v>
      </c>
      <c r="J50" s="4">
        <f xml:space="preserve"> D$67*(D$66/D$67)^EXP(-D$68*A50)</f>
        <v>0.6036461699135115</v>
      </c>
      <c r="K50" s="4">
        <f t="shared" ref="K50:K60" si="79">(E$66-E$67)*EXP(-E$68*$A50) + E$67</f>
        <v>-0.14287352961147093</v>
      </c>
      <c r="L50" s="4">
        <f t="shared" ref="L50:L60" si="80">(F$66-F$67)*EXP(-F$68*$A50) + F$67</f>
        <v>-0.12915821379846726</v>
      </c>
      <c r="M50" s="32">
        <f t="shared" ref="M50:M60" si="81">(B50-H50)^2</f>
        <v>9.7525812494904263E-3</v>
      </c>
      <c r="N50" s="4">
        <f t="shared" ref="N50:N60" si="82">(C50-I50)^2</f>
        <v>1.0409581145378119E-2</v>
      </c>
      <c r="O50" s="4">
        <f t="shared" ref="O50:O60" si="83">(D50-J50)^2</f>
        <v>0.36438869845125199</v>
      </c>
      <c r="P50" s="4">
        <f t="shared" ref="P50:P60" si="84">(E50-K50)^2</f>
        <v>2.0412845463639862E-2</v>
      </c>
      <c r="Q50" s="4">
        <f t="shared" ref="Q50:Q60" si="85">(F50-L50)^2</f>
        <v>1.6681844191610579E-2</v>
      </c>
      <c r="R50" s="40">
        <f t="shared" ref="R50:R60" si="86" xml:space="preserve"> (B$66 - B$67)*-B$68*EXP(-B$68*$A50)</f>
        <v>-1.3311593215126223</v>
      </c>
      <c r="S50" s="39">
        <f t="shared" ref="S50:S60" si="87" xml:space="preserve"> (C$66 - C$67)*-C$68*EXP(-C$68*$A50)</f>
        <v>0.28108257941075415</v>
      </c>
      <c r="T50" s="4">
        <f xml:space="preserve"> -D$67*D$68*LN(D$66/D$67)*EXP(-D$68*A50)*(D$66/D$67)^EXP(-D$68*A50)</f>
        <v>9.9681020208919099E-2</v>
      </c>
      <c r="U50" s="39">
        <f t="shared" ref="U50:U60" si="88" xml:space="preserve"> (E$66 - E$67)*-E$68*EXP(-E$68*$A50)</f>
        <v>2.0830857612096847</v>
      </c>
      <c r="V50" s="39">
        <f t="shared" ref="V50:V60" si="89" xml:space="preserve"> (F$66 - F$67)*-F$68*EXP(-F$68*$A50)</f>
        <v>0.36608874734854374</v>
      </c>
      <c r="W50" s="32">
        <f t="shared" ref="W50:W60" si="90">R50*-1/($G50/2.6)</f>
        <v>2.0358907270193045</v>
      </c>
      <c r="X50" s="4">
        <f t="shared" ref="X50:X60" si="91">S50*1/($G50/2.6)</f>
        <v>0.42989100380468281</v>
      </c>
      <c r="Y50" s="4">
        <f t="shared" ref="Y50:Y60" si="92">T50*1/($G50/2.6)</f>
        <v>0.15245332502540568</v>
      </c>
      <c r="Z50" s="4">
        <f t="shared" ref="Z50:Z60" si="93">U50*1/($G50/2.6)</f>
        <v>3.1858958700854001</v>
      </c>
      <c r="AA50" s="4">
        <f t="shared" ref="AA50:AA60" si="94">V50*1/($G50/2.6)</f>
        <v>0.55990043712130222</v>
      </c>
      <c r="AB50" s="3"/>
      <c r="AC50" s="32">
        <v>0</v>
      </c>
      <c r="AD50" s="32">
        <v>30.7711579166162</v>
      </c>
      <c r="AE50" s="4">
        <v>0</v>
      </c>
      <c r="AF50" s="4">
        <v>0</v>
      </c>
      <c r="AG50" s="4">
        <v>0</v>
      </c>
      <c r="AH50" s="4">
        <v>0</v>
      </c>
      <c r="AI50" s="32">
        <v>1.3800000000000001</v>
      </c>
      <c r="AJ50" s="40">
        <f t="shared" ref="AJ50:AJ60" si="95">(AD$66-AD$67)*EXP(-AD$68*$AC50) + AD$67</f>
        <v>30.67404577829365</v>
      </c>
      <c r="AK50" s="39">
        <f t="shared" ref="AK50:AK60" si="96">(AE$66-AE$67)*EXP(-AE$68*$AC50) + AE$67</f>
        <v>0.3832581103359658</v>
      </c>
      <c r="AL50" s="4">
        <f xml:space="preserve"> AF$67*(AF$66/AF$67)^EXP(-AF$68*AC50)</f>
        <v>0.51900740393526978</v>
      </c>
      <c r="AM50" s="39">
        <f t="shared" ref="AM50:AM60" si="97">(AG$66-AG$67)*EXP(-AG$68*$AC50) + AG$67</f>
        <v>-7.4767548021668517E-2</v>
      </c>
      <c r="AN50" s="39">
        <f t="shared" ref="AN50:AN60" si="98">(AH$66-AH$67)*EXP(-AH$68*$AC50) + AH$67</f>
        <v>-0.20925833656730486</v>
      </c>
      <c r="AO50" s="40">
        <f t="shared" ref="AO50:AO60" si="99">(AD50-AJ50)^2</f>
        <v>9.4307674095782459E-3</v>
      </c>
      <c r="AP50" s="39">
        <f t="shared" ref="AP50:AP60" si="100">(AE50-AK50)^2</f>
        <v>0.14688677913829534</v>
      </c>
      <c r="AQ50" s="39">
        <f t="shared" ref="AQ50:AQ60" si="101">(AF50-AL50)^2</f>
        <v>0.26936868533962827</v>
      </c>
      <c r="AR50" s="39">
        <f t="shared" ref="AR50:AR60" si="102">(AG50-AM50)^2</f>
        <v>5.5901862371725078E-3</v>
      </c>
      <c r="AS50" s="39">
        <f t="shared" ref="AS50:AS60" si="103">(AH50-AN50)^2</f>
        <v>4.3789051422915441E-2</v>
      </c>
      <c r="AT50" s="40">
        <f t="shared" ref="AT50:AT60" si="104" xml:space="preserve"> (AD$66 - AD$67)*-AD$68*EXP(-AD$68*$AC50)</f>
        <v>-1.1854848865087659</v>
      </c>
      <c r="AU50" s="39">
        <f t="shared" ref="AU50:AU60" si="105" xml:space="preserve"> (AE$66 - AE$67)*-AE$68*EXP(-AE$68*$AC50)</f>
        <v>0.30276804648672662</v>
      </c>
      <c r="AV50" s="4">
        <f xml:space="preserve"> -AF$67*AF$68*LN(AF$66/AF$67)*EXP(-AF$68*AC50)*(AF$66/AF$67)^EXP(-AF$68*AC50)</f>
        <v>8.3814730979043239E-2</v>
      </c>
      <c r="AW50" s="39">
        <f t="shared" ref="AW50:AW60" si="106" xml:space="preserve"> (AG$66 - AG$67)*-AG$68*EXP(-AG$68*$AC50)</f>
        <v>1.7731786991662892</v>
      </c>
      <c r="AX50" s="39">
        <f t="shared" ref="AX50:AX60" si="107" xml:space="preserve"> (AH$66 - AH$67)*-AH$68*EXP(-AH$68*$AC50)</f>
        <v>0.33888475711114985</v>
      </c>
      <c r="AY50" s="32">
        <f t="shared" ref="AY50:AY60" si="108">AT50*-1/($AI50/2.6)</f>
        <v>2.2335222499440519</v>
      </c>
      <c r="AZ50" s="39">
        <f t="shared" ref="AZ50:AZ60" si="109">AU50*1/($AI50/2.6)</f>
        <v>0.57043255135180382</v>
      </c>
      <c r="BA50" s="4">
        <f t="shared" ref="BA50:BA60" si="110">AV50*1/($AI50/2.6)</f>
        <v>0.15791181198950174</v>
      </c>
      <c r="BB50" s="39">
        <f t="shared" ref="BB50:BB60" si="111">AW50*1/($AI50/2.6)</f>
        <v>3.3407714621973565</v>
      </c>
      <c r="BC50" s="39">
        <f t="shared" ref="BC50:BC60" si="112">AX50*1/($AI50/2.6)</f>
        <v>0.63847852789057213</v>
      </c>
    </row>
    <row r="51" spans="1:55" x14ac:dyDescent="0.2">
      <c r="A51" s="10">
        <v>2.6999999998952262</v>
      </c>
      <c r="B51" s="32">
        <v>26.882394828080834</v>
      </c>
      <c r="C51" s="4">
        <v>0.91437722323321113</v>
      </c>
      <c r="D51" s="4">
        <v>0.1329309383544687</v>
      </c>
      <c r="E51" s="4">
        <v>4.4220810158436397</v>
      </c>
      <c r="F51" s="4">
        <v>0.68586643044154372</v>
      </c>
      <c r="G51" s="32">
        <v>1.9666666666666668</v>
      </c>
      <c r="H51" s="32">
        <f t="shared" si="77"/>
        <v>26.602084503828927</v>
      </c>
      <c r="I51" s="4">
        <f t="shared" si="78"/>
        <v>1.1076698729067811</v>
      </c>
      <c r="J51" s="4">
        <f t="shared" ref="J51:J60" si="113" xml:space="preserve"> D$67*(D$66/D$67)^EXP(-D$68*A51)</f>
        <v>0.91638206336658479</v>
      </c>
      <c r="K51" s="4">
        <f t="shared" si="79"/>
        <v>4.8627717194341358</v>
      </c>
      <c r="L51" s="4">
        <f t="shared" si="80"/>
        <v>0.75370781234189455</v>
      </c>
      <c r="M51" s="32">
        <f t="shared" si="81"/>
        <v>7.8573877882209334E-2</v>
      </c>
      <c r="N51" s="4">
        <f t="shared" si="82"/>
        <v>3.7362048417829447E-2</v>
      </c>
      <c r="O51" s="4">
        <f t="shared" si="83"/>
        <v>0.61379566528275042</v>
      </c>
      <c r="P51" s="4">
        <f t="shared" si="84"/>
        <v>0.19420829623108651</v>
      </c>
      <c r="Q51" s="4">
        <f t="shared" si="85"/>
        <v>4.6024530981492486E-3</v>
      </c>
      <c r="R51" s="32">
        <f t="shared" si="86"/>
        <v>-1.1621734364149814</v>
      </c>
      <c r="S51" s="4">
        <f t="shared" si="87"/>
        <v>0.25819910569483218</v>
      </c>
      <c r="T51" s="4">
        <f t="shared" ref="T51:T60" si="114" xml:space="preserve"> -D$67*D$68*LN(D$66/D$67)*EXP(-D$68*A51)*(D$66/D$67)^EXP(-D$68*A51)</f>
        <v>0.13245741240337058</v>
      </c>
      <c r="U51" s="4">
        <f t="shared" si="88"/>
        <v>1.6422534264498494</v>
      </c>
      <c r="V51" s="4">
        <f t="shared" si="89"/>
        <v>0.29077467913123461</v>
      </c>
      <c r="W51" s="32">
        <f t="shared" si="90"/>
        <v>1.5364326786503144</v>
      </c>
      <c r="X51" s="4">
        <f t="shared" si="91"/>
        <v>0.34134797024062558</v>
      </c>
      <c r="Y51" s="4">
        <f t="shared" si="92"/>
        <v>0.1751131892790323</v>
      </c>
      <c r="Z51" s="4">
        <f t="shared" si="93"/>
        <v>2.1711146993743773</v>
      </c>
      <c r="AA51" s="4">
        <f t="shared" si="94"/>
        <v>0.38441398258027626</v>
      </c>
      <c r="AB51" s="3"/>
      <c r="AC51" s="32">
        <v>2.6999999998952262</v>
      </c>
      <c r="AD51" s="32">
        <v>27.973272542345775</v>
      </c>
      <c r="AE51" s="4">
        <v>0.88251885239873262</v>
      </c>
      <c r="AF51" s="4">
        <v>0.14057277254823511</v>
      </c>
      <c r="AG51" s="4">
        <v>3.8877961953234297</v>
      </c>
      <c r="AH51" s="4">
        <v>0.51645094489491272</v>
      </c>
      <c r="AI51" s="32">
        <v>1.7066666666666666</v>
      </c>
      <c r="AJ51" s="32">
        <f t="shared" si="95"/>
        <v>27.657479156757923</v>
      </c>
      <c r="AK51" s="4">
        <f t="shared" si="96"/>
        <v>1.1646349004662486</v>
      </c>
      <c r="AL51" s="4">
        <f t="shared" ref="AL51:AL60" si="115" xml:space="preserve"> AF$67*(AF$66/AF$67)^EXP(-AF$68*AC51)</f>
        <v>0.78172614442812127</v>
      </c>
      <c r="AM51" s="4">
        <f t="shared" si="97"/>
        <v>4.2550870669227869</v>
      </c>
      <c r="AN51" s="4">
        <f t="shared" si="98"/>
        <v>0.61992297729601997</v>
      </c>
      <c r="AO51" s="32">
        <f t="shared" si="99"/>
        <v>9.9725462381038105E-2</v>
      </c>
      <c r="AP51" s="4">
        <f t="shared" si="100"/>
        <v>7.9589464577232996E-2</v>
      </c>
      <c r="AQ51" s="4">
        <f t="shared" si="101"/>
        <v>0.41107764627294763</v>
      </c>
      <c r="AR51" s="4">
        <f t="shared" si="102"/>
        <v>0.13490258436021554</v>
      </c>
      <c r="AS51" s="4">
        <f t="shared" si="103"/>
        <v>1.0706461489215788E-2</v>
      </c>
      <c r="AT51" s="32">
        <f t="shared" si="104"/>
        <v>-1.0516791176313993</v>
      </c>
      <c r="AU51" s="4">
        <f t="shared" si="105"/>
        <v>0.27642905163378889</v>
      </c>
      <c r="AV51" s="4">
        <f t="shared" ref="AV51:AV60" si="116" xml:space="preserve"> -AF$67*AF$68*LN(AF$66/AF$67)*EXP(-AF$68*AC51)*(AF$66/AF$67)^EXP(-AF$68*AC51)</f>
        <v>0.11124814466803705</v>
      </c>
      <c r="AW51" s="4">
        <f t="shared" si="106"/>
        <v>1.4452870150242243</v>
      </c>
      <c r="AX51" s="4">
        <f t="shared" si="107"/>
        <v>0.27737551143064548</v>
      </c>
      <c r="AY51" s="32">
        <f t="shared" si="108"/>
        <v>1.6021674057665851</v>
      </c>
      <c r="AZ51" s="4">
        <f t="shared" si="109"/>
        <v>0.42112238334835034</v>
      </c>
      <c r="BA51" s="4">
        <f t="shared" si="110"/>
        <v>0.16947959539271273</v>
      </c>
      <c r="BB51" s="4">
        <f t="shared" si="111"/>
        <v>2.2018044369509671</v>
      </c>
      <c r="BC51" s="4">
        <f t="shared" si="112"/>
        <v>0.42256425569512407</v>
      </c>
    </row>
    <row r="52" spans="1:55" x14ac:dyDescent="0.2">
      <c r="A52" s="10">
        <v>5.1833333332906477</v>
      </c>
      <c r="B52" s="32">
        <v>23.927272716284687</v>
      </c>
      <c r="C52" s="4">
        <v>1.4896470438798057</v>
      </c>
      <c r="D52" s="4">
        <v>0.57939277558624824</v>
      </c>
      <c r="E52" s="4">
        <v>8.5567525543532508</v>
      </c>
      <c r="F52" s="4">
        <v>1.2965730313422217</v>
      </c>
      <c r="G52" s="32">
        <v>2.1466666666666665</v>
      </c>
      <c r="H52" s="32">
        <f t="shared" si="77"/>
        <v>23.888932337984642</v>
      </c>
      <c r="I52" s="4">
        <f t="shared" si="78"/>
        <v>1.7244640337750283</v>
      </c>
      <c r="J52" s="4">
        <f t="shared" si="113"/>
        <v>1.2846910572940926</v>
      </c>
      <c r="K52" s="4">
        <f t="shared" si="79"/>
        <v>8.5258845560935903</v>
      </c>
      <c r="L52" s="4">
        <f t="shared" si="80"/>
        <v>1.4044396212748982</v>
      </c>
      <c r="M52" s="32">
        <f t="shared" si="81"/>
        <v>1.4699846081905868E-3</v>
      </c>
      <c r="N52" s="4">
        <f t="shared" si="82"/>
        <v>5.5139018743453068E-2</v>
      </c>
      <c r="O52" s="4">
        <f t="shared" si="83"/>
        <v>0.49744566618003777</v>
      </c>
      <c r="P52" s="4">
        <f t="shared" si="84"/>
        <v>9.5283331655840161E-4</v>
      </c>
      <c r="Q52" s="4">
        <f t="shared" si="85"/>
        <v>1.1635201223704188E-2</v>
      </c>
      <c r="R52" s="32">
        <f t="shared" si="86"/>
        <v>-1.0257538054108453</v>
      </c>
      <c r="S52" s="4">
        <f t="shared" si="87"/>
        <v>0.23880036090765291</v>
      </c>
      <c r="T52" s="4">
        <f t="shared" si="114"/>
        <v>0.16428910198678326</v>
      </c>
      <c r="U52" s="4">
        <f t="shared" si="88"/>
        <v>1.3196539404832404</v>
      </c>
      <c r="V52" s="4">
        <f t="shared" si="89"/>
        <v>0.23526313106158278</v>
      </c>
      <c r="W52" s="32">
        <f t="shared" si="90"/>
        <v>1.2423726214603406</v>
      </c>
      <c r="X52" s="4">
        <f t="shared" si="91"/>
        <v>0.28923025078877218</v>
      </c>
      <c r="Y52" s="4">
        <f t="shared" si="92"/>
        <v>0.19898369495293625</v>
      </c>
      <c r="Z52" s="4">
        <f t="shared" si="93"/>
        <v>1.5983386235666577</v>
      </c>
      <c r="AA52" s="4">
        <f t="shared" si="94"/>
        <v>0.28494602830440152</v>
      </c>
      <c r="AB52" s="3"/>
      <c r="AC52" s="32">
        <v>5.1833333332906477</v>
      </c>
      <c r="AD52" s="32">
        <v>25.223049631311543</v>
      </c>
      <c r="AE52" s="4">
        <v>2.3935758409535395</v>
      </c>
      <c r="AF52" s="4">
        <v>0.47910910871684209</v>
      </c>
      <c r="AG52" s="4">
        <v>7.5164080871300669</v>
      </c>
      <c r="AH52" s="4">
        <v>1.0776907189480751</v>
      </c>
      <c r="AI52" s="32">
        <v>1.8733333333333335</v>
      </c>
      <c r="AJ52" s="32">
        <f t="shared" si="95"/>
        <v>25.184511935087436</v>
      </c>
      <c r="AK52" s="4">
        <f t="shared" si="96"/>
        <v>1.8231538114625687</v>
      </c>
      <c r="AL52" s="4">
        <f t="shared" si="115"/>
        <v>1.0913117070102405</v>
      </c>
      <c r="AM52" s="4">
        <f t="shared" si="97"/>
        <v>7.5269311045267795</v>
      </c>
      <c r="AN52" s="4">
        <f t="shared" si="98"/>
        <v>1.249016446179561</v>
      </c>
      <c r="AO52" s="32">
        <f t="shared" si="99"/>
        <v>1.485154030261591E-3</v>
      </c>
      <c r="AP52" s="4">
        <f t="shared" si="100"/>
        <v>0.32538129172859792</v>
      </c>
      <c r="AQ52" s="4">
        <f t="shared" si="101"/>
        <v>0.37479202135718814</v>
      </c>
      <c r="AR52" s="4">
        <f t="shared" si="102"/>
        <v>1.107338951315155E-4</v>
      </c>
      <c r="AS52" s="4">
        <f t="shared" si="103"/>
        <v>2.9352504811397499E-2</v>
      </c>
      <c r="AT52" s="32">
        <f t="shared" si="104"/>
        <v>-0.94198577350240875</v>
      </c>
      <c r="AU52" s="4">
        <f t="shared" si="105"/>
        <v>0.25423140457493237</v>
      </c>
      <c r="AV52" s="4">
        <f t="shared" si="116"/>
        <v>0.13825617656601294</v>
      </c>
      <c r="AW52" s="4">
        <f t="shared" si="106"/>
        <v>1.1975164667851794</v>
      </c>
      <c r="AX52" s="4">
        <f t="shared" si="107"/>
        <v>0.23070892104009477</v>
      </c>
      <c r="AY52" s="32">
        <f t="shared" si="108"/>
        <v>1.3073823902702471</v>
      </c>
      <c r="AZ52" s="4">
        <f t="shared" si="109"/>
        <v>0.35284785688335812</v>
      </c>
      <c r="BA52" s="4">
        <f t="shared" si="110"/>
        <v>0.19188579665745567</v>
      </c>
      <c r="BB52" s="4">
        <f t="shared" si="111"/>
        <v>1.6620335304135943</v>
      </c>
      <c r="BC52" s="4">
        <f t="shared" si="112"/>
        <v>0.32020099361436644</v>
      </c>
    </row>
    <row r="53" spans="1:55" x14ac:dyDescent="0.2">
      <c r="A53" s="10">
        <v>7.7499999999417923</v>
      </c>
      <c r="B53" s="32">
        <v>21.208684839139334</v>
      </c>
      <c r="C53" s="4">
        <v>2.7494753570107449</v>
      </c>
      <c r="D53" s="4">
        <v>1.4476191512340664</v>
      </c>
      <c r="E53" s="4">
        <v>11.835239392025679</v>
      </c>
      <c r="F53" s="4">
        <v>1.843706843132368</v>
      </c>
      <c r="G53" s="32">
        <v>2.1800000000000002</v>
      </c>
      <c r="H53" s="32">
        <f t="shared" si="77"/>
        <v>21.418970853603582</v>
      </c>
      <c r="I53" s="4">
        <f t="shared" si="78"/>
        <v>2.3132986858164122</v>
      </c>
      <c r="J53" s="4">
        <f t="shared" si="113"/>
        <v>1.7486156387151404</v>
      </c>
      <c r="K53" s="4">
        <f t="shared" si="79"/>
        <v>11.557471435441625</v>
      </c>
      <c r="L53" s="4">
        <f t="shared" si="80"/>
        <v>1.9467469594799343</v>
      </c>
      <c r="M53" s="32">
        <f t="shared" si="81"/>
        <v>4.4220207879258101E-2</v>
      </c>
      <c r="N53" s="4">
        <f t="shared" si="82"/>
        <v>0.190250088494169</v>
      </c>
      <c r="O53" s="4">
        <f t="shared" si="83"/>
        <v>9.059888547594433E-2</v>
      </c>
      <c r="P53" s="4">
        <f t="shared" si="84"/>
        <v>7.7155037704880691E-2</v>
      </c>
      <c r="Q53" s="4">
        <f t="shared" si="85"/>
        <v>1.0617265576919993E-2</v>
      </c>
      <c r="R53" s="32">
        <f t="shared" si="86"/>
        <v>-0.90156201162369531</v>
      </c>
      <c r="S53" s="4">
        <f t="shared" si="87"/>
        <v>0.22028096844012549</v>
      </c>
      <c r="T53" s="4">
        <f t="shared" si="114"/>
        <v>0.19702888241446342</v>
      </c>
      <c r="U53" s="4">
        <f t="shared" si="88"/>
        <v>1.052671073028723</v>
      </c>
      <c r="V53" s="4">
        <f t="shared" si="89"/>
        <v>0.18900087761087866</v>
      </c>
      <c r="W53" s="32">
        <f t="shared" si="90"/>
        <v>1.0752574450557835</v>
      </c>
      <c r="X53" s="4">
        <f t="shared" si="91"/>
        <v>0.26272042107537902</v>
      </c>
      <c r="Y53" s="4">
        <f t="shared" si="92"/>
        <v>0.23498857535669948</v>
      </c>
      <c r="Z53" s="4">
        <f t="shared" si="93"/>
        <v>1.2554792614104036</v>
      </c>
      <c r="AA53" s="4">
        <f t="shared" si="94"/>
        <v>0.22541389072857088</v>
      </c>
      <c r="AB53" s="3"/>
      <c r="AC53" s="32">
        <v>7.7499999999417923</v>
      </c>
      <c r="AD53" s="32">
        <v>22.697852816136372</v>
      </c>
      <c r="AE53" s="4">
        <v>2.7812404383259426</v>
      </c>
      <c r="AF53" s="4">
        <v>1.2095513650201988</v>
      </c>
      <c r="AG53" s="4">
        <v>10.611241439561198</v>
      </c>
      <c r="AH53" s="4">
        <v>1.6431766755191863</v>
      </c>
      <c r="AI53" s="32">
        <v>1.9200000000000004</v>
      </c>
      <c r="AJ53" s="32">
        <f t="shared" si="95"/>
        <v>22.899301389182455</v>
      </c>
      <c r="AK53" s="4">
        <f t="shared" si="96"/>
        <v>2.4482500621355312</v>
      </c>
      <c r="AL53" s="4">
        <f t="shared" si="115"/>
        <v>1.4825531865335349</v>
      </c>
      <c r="AM53" s="4">
        <f t="shared" si="97"/>
        <v>10.320296432061877</v>
      </c>
      <c r="AN53" s="4">
        <f t="shared" si="98"/>
        <v>1.7882109255879244</v>
      </c>
      <c r="AO53" s="32">
        <f t="shared" si="99"/>
        <v>4.05815275823029E-2</v>
      </c>
      <c r="AP53" s="4">
        <f t="shared" si="100"/>
        <v>0.1108825906354317</v>
      </c>
      <c r="AQ53" s="4">
        <f t="shared" si="101"/>
        <v>7.452999454959941E-2</v>
      </c>
      <c r="AR53" s="4">
        <f t="shared" si="102"/>
        <v>8.4648997388779929E-2</v>
      </c>
      <c r="AS53" s="4">
        <f t="shared" si="103"/>
        <v>2.1034933693001242E-2</v>
      </c>
      <c r="AT53" s="32">
        <f t="shared" si="104"/>
        <v>-0.8406207474630325</v>
      </c>
      <c r="AU53" s="4">
        <f t="shared" si="105"/>
        <v>0.23316038335056169</v>
      </c>
      <c r="AV53" s="4">
        <f t="shared" si="116"/>
        <v>0.16655163008642893</v>
      </c>
      <c r="AW53" s="4">
        <f t="shared" si="106"/>
        <v>0.98598020445705414</v>
      </c>
      <c r="AX53" s="4">
        <f t="shared" si="107"/>
        <v>0.19071110011842435</v>
      </c>
      <c r="AY53" s="32">
        <f t="shared" si="108"/>
        <v>1.1383405955228563</v>
      </c>
      <c r="AZ53" s="4">
        <f t="shared" si="109"/>
        <v>0.31573801912055222</v>
      </c>
      <c r="BA53" s="4">
        <f t="shared" si="110"/>
        <v>0.22553866574203912</v>
      </c>
      <c r="BB53" s="4">
        <f t="shared" si="111"/>
        <v>1.3351815268689271</v>
      </c>
      <c r="BC53" s="4">
        <f t="shared" si="112"/>
        <v>0.2582546147436996</v>
      </c>
    </row>
    <row r="54" spans="1:55" x14ac:dyDescent="0.2">
      <c r="A54" s="10">
        <v>10.549999999988358</v>
      </c>
      <c r="B54" s="32">
        <v>18.71077663633513</v>
      </c>
      <c r="C54" s="4">
        <v>3.2283304594803743</v>
      </c>
      <c r="D54" s="4">
        <v>2.7739704054134244</v>
      </c>
      <c r="E54" s="4">
        <v>14.309308775906885</v>
      </c>
      <c r="F54" s="4">
        <v>2.3368637585079126</v>
      </c>
      <c r="G54" s="32">
        <v>2.0333333333333337</v>
      </c>
      <c r="H54" s="32">
        <f t="shared" si="77"/>
        <v>19.064242224433801</v>
      </c>
      <c r="I54" s="4">
        <f t="shared" si="78"/>
        <v>2.9037074352290144</v>
      </c>
      <c r="J54" s="4">
        <f t="shared" si="113"/>
        <v>2.3478632157699626</v>
      </c>
      <c r="K54" s="4">
        <f t="shared" si="79"/>
        <v>14.169660680782822</v>
      </c>
      <c r="L54" s="4">
        <f t="shared" si="80"/>
        <v>2.4174927764865233</v>
      </c>
      <c r="M54" s="32">
        <f t="shared" si="81"/>
        <v>0.12493792196993998</v>
      </c>
      <c r="N54" s="4">
        <f t="shared" si="82"/>
        <v>0.105380107874099</v>
      </c>
      <c r="O54" s="4">
        <f t="shared" si="83"/>
        <v>0.18156733706584915</v>
      </c>
      <c r="P54" s="4">
        <f t="shared" si="84"/>
        <v>1.9501590471779243E-2</v>
      </c>
      <c r="Q54" s="4">
        <f t="shared" si="85"/>
        <v>6.5010385401951211E-3</v>
      </c>
      <c r="R54" s="32">
        <f t="shared" si="86"/>
        <v>-0.78316422518540496</v>
      </c>
      <c r="S54" s="4">
        <f t="shared" si="87"/>
        <v>0.20171206915960965</v>
      </c>
      <c r="T54" s="4">
        <f t="shared" si="114"/>
        <v>0.23042846406093917</v>
      </c>
      <c r="U54" s="4">
        <f t="shared" si="88"/>
        <v>0.82262331163815139</v>
      </c>
      <c r="V54" s="4">
        <f t="shared" si="89"/>
        <v>0.14884327552255161</v>
      </c>
      <c r="W54" s="32">
        <f t="shared" si="90"/>
        <v>1.0014231076141242</v>
      </c>
      <c r="X54" s="4">
        <f t="shared" si="91"/>
        <v>0.25792690810573032</v>
      </c>
      <c r="Y54" s="4">
        <f t="shared" si="92"/>
        <v>0.29464623273365986</v>
      </c>
      <c r="Z54" s="4">
        <f t="shared" si="93"/>
        <v>1.0518789886520623</v>
      </c>
      <c r="AA54" s="4">
        <f t="shared" si="94"/>
        <v>0.19032418837309875</v>
      </c>
      <c r="AB54" s="3"/>
      <c r="AC54" s="32">
        <v>10.549999999988358</v>
      </c>
      <c r="AD54" s="32">
        <v>20.316507735857929</v>
      </c>
      <c r="AE54" s="4">
        <v>3.2641536348842974</v>
      </c>
      <c r="AF54" s="4">
        <v>2.2612433890135213</v>
      </c>
      <c r="AG54" s="4">
        <v>13.094930165191776</v>
      </c>
      <c r="AH54" s="4">
        <v>2.1981551295882551</v>
      </c>
      <c r="AI54" s="32">
        <v>1.7400000000000002</v>
      </c>
      <c r="AJ54" s="32">
        <f t="shared" si="95"/>
        <v>20.685861922784664</v>
      </c>
      <c r="AK54" s="4">
        <f t="shared" si="96"/>
        <v>3.0712368460870794</v>
      </c>
      <c r="AL54" s="4">
        <f t="shared" si="115"/>
        <v>1.9908702633669557</v>
      </c>
      <c r="AM54" s="4">
        <f t="shared" si="97"/>
        <v>12.807984315368696</v>
      </c>
      <c r="AN54" s="4">
        <f t="shared" si="98"/>
        <v>2.2703936269085592</v>
      </c>
      <c r="AO54" s="32">
        <f t="shared" si="99"/>
        <v>0.13642251540030945</v>
      </c>
      <c r="AP54" s="4">
        <f t="shared" si="100"/>
        <v>3.7216887399830444E-2</v>
      </c>
      <c r="AQ54" s="4">
        <f t="shared" si="101"/>
        <v>7.3101627071893535E-2</v>
      </c>
      <c r="AR54" s="4">
        <f t="shared" si="102"/>
        <v>8.2337920730689906E-2</v>
      </c>
      <c r="AS54" s="4">
        <f t="shared" si="103"/>
        <v>5.2184004950955789E-3</v>
      </c>
      <c r="AT54" s="32">
        <f t="shared" si="104"/>
        <v>-0.74243926937119942</v>
      </c>
      <c r="AU54" s="4">
        <f t="shared" si="105"/>
        <v>0.21216046896455579</v>
      </c>
      <c r="AV54" s="4">
        <f t="shared" si="116"/>
        <v>0.19617300669060564</v>
      </c>
      <c r="AW54" s="4">
        <f t="shared" si="106"/>
        <v>0.79759231566699473</v>
      </c>
      <c r="AX54" s="4">
        <f t="shared" si="107"/>
        <v>0.15494245248666055</v>
      </c>
      <c r="AY54" s="32">
        <f t="shared" si="108"/>
        <v>1.109392011704091</v>
      </c>
      <c r="AZ54" s="4">
        <f t="shared" si="109"/>
        <v>0.31702139040680749</v>
      </c>
      <c r="BA54" s="4">
        <f t="shared" si="110"/>
        <v>0.29313207896297394</v>
      </c>
      <c r="BB54" s="4">
        <f t="shared" si="111"/>
        <v>1.1918046096173482</v>
      </c>
      <c r="BC54" s="4">
        <f t="shared" si="112"/>
        <v>0.23152320486512495</v>
      </c>
    </row>
    <row r="55" spans="1:55" x14ac:dyDescent="0.2">
      <c r="A55" s="10">
        <v>13.699999999953434</v>
      </c>
      <c r="B55" s="32">
        <v>16.400233774760366</v>
      </c>
      <c r="C55" s="4">
        <v>3.6307348008991833</v>
      </c>
      <c r="D55" s="4">
        <v>3.8898630807886518</v>
      </c>
      <c r="E55" s="4">
        <v>16.591022967372201</v>
      </c>
      <c r="F55" s="4">
        <v>2.9743189102984933</v>
      </c>
      <c r="G55" s="32">
        <v>1.9333333333333336</v>
      </c>
      <c r="H55" s="32">
        <f t="shared" si="77"/>
        <v>16.782721402702272</v>
      </c>
      <c r="I55" s="4">
        <f t="shared" si="78"/>
        <v>3.5086402816815099</v>
      </c>
      <c r="J55" s="4">
        <f t="shared" si="113"/>
        <v>3.1262736926914987</v>
      </c>
      <c r="K55" s="4">
        <f t="shared" si="79"/>
        <v>16.432554565317631</v>
      </c>
      <c r="L55" s="4">
        <f t="shared" si="80"/>
        <v>2.8286376846267567</v>
      </c>
      <c r="M55" s="32">
        <f t="shared" si="81"/>
        <v>0.14629678552862577</v>
      </c>
      <c r="N55" s="4">
        <f t="shared" si="82"/>
        <v>1.490707162299483E-2</v>
      </c>
      <c r="O55" s="4">
        <f t="shared" si="83"/>
        <v>0.58306875361458477</v>
      </c>
      <c r="P55" s="4">
        <f t="shared" si="84"/>
        <v>2.5112234449728887E-2</v>
      </c>
      <c r="Q55" s="4">
        <f t="shared" si="85"/>
        <v>2.1223019513219442E-2</v>
      </c>
      <c r="R55" s="32">
        <f t="shared" si="86"/>
        <v>-0.66844739044716039</v>
      </c>
      <c r="S55" s="4">
        <f t="shared" si="87"/>
        <v>0.18268637364200802</v>
      </c>
      <c r="T55" s="4">
        <f t="shared" si="114"/>
        <v>0.26267673020379451</v>
      </c>
      <c r="U55" s="4">
        <f t="shared" si="88"/>
        <v>0.62333695697220104</v>
      </c>
      <c r="V55" s="4">
        <f t="shared" si="89"/>
        <v>0.11377000875041979</v>
      </c>
      <c r="W55" s="32">
        <f t="shared" si="90"/>
        <v>0.89894649060135356</v>
      </c>
      <c r="X55" s="4">
        <f t="shared" si="91"/>
        <v>0.24568167489787285</v>
      </c>
      <c r="Y55" s="4">
        <f t="shared" si="92"/>
        <v>0.35325491303268913</v>
      </c>
      <c r="Z55" s="4">
        <f t="shared" si="93"/>
        <v>0.83828073523847724</v>
      </c>
      <c r="AA55" s="4">
        <f t="shared" si="94"/>
        <v>0.15300104625056454</v>
      </c>
      <c r="AB55" s="3"/>
      <c r="AC55" s="32">
        <v>13.699999999953434</v>
      </c>
      <c r="AD55" s="32">
        <v>18.1326037921459</v>
      </c>
      <c r="AE55" s="4">
        <v>3.7676371704441243</v>
      </c>
      <c r="AF55" s="4">
        <v>3.3804639599247435</v>
      </c>
      <c r="AG55" s="4">
        <v>15.096575955921267</v>
      </c>
      <c r="AH55" s="4">
        <v>2.82687801902554</v>
      </c>
      <c r="AI55" s="32">
        <v>1.7466666666666666</v>
      </c>
      <c r="AJ55" s="32">
        <f t="shared" si="95"/>
        <v>18.503212790874596</v>
      </c>
      <c r="AK55" s="4">
        <f t="shared" si="96"/>
        <v>3.7052846174839154</v>
      </c>
      <c r="AL55" s="4">
        <f t="shared" si="115"/>
        <v>2.6568857164414852</v>
      </c>
      <c r="AM55" s="4">
        <f t="shared" si="97"/>
        <v>15.043211404435299</v>
      </c>
      <c r="AN55" s="4">
        <f t="shared" si="98"/>
        <v>2.7056327778160965</v>
      </c>
      <c r="AO55" s="32">
        <f t="shared" si="99"/>
        <v>0.13735102993868595</v>
      </c>
      <c r="AP55" s="4">
        <f t="shared" si="100"/>
        <v>3.8878408606556579E-3</v>
      </c>
      <c r="AQ55" s="4">
        <f t="shared" si="101"/>
        <v>0.52356547444231738</v>
      </c>
      <c r="AR55" s="4">
        <f t="shared" si="102"/>
        <v>2.84777535529855E-3</v>
      </c>
      <c r="AS55" s="4">
        <f t="shared" si="103"/>
        <v>1.4700408515936155E-2</v>
      </c>
      <c r="AT55" s="32">
        <f t="shared" si="104"/>
        <v>-0.6456235573628033</v>
      </c>
      <c r="AU55" s="4">
        <f t="shared" si="105"/>
        <v>0.19078770591568994</v>
      </c>
      <c r="AV55" s="4">
        <f t="shared" si="116"/>
        <v>0.22589626836717452</v>
      </c>
      <c r="AW55" s="4">
        <f t="shared" si="106"/>
        <v>0.62832280436645971</v>
      </c>
      <c r="AX55" s="4">
        <f t="shared" si="107"/>
        <v>0.12265611002410171</v>
      </c>
      <c r="AY55" s="32">
        <f t="shared" si="108"/>
        <v>0.96104269989119584</v>
      </c>
      <c r="AZ55" s="4">
        <f t="shared" si="109"/>
        <v>0.28399696682106518</v>
      </c>
      <c r="BA55" s="4">
        <f t="shared" si="110"/>
        <v>0.33625780405800793</v>
      </c>
      <c r="BB55" s="4">
        <f t="shared" si="111"/>
        <v>0.93528967062182944</v>
      </c>
      <c r="BC55" s="4">
        <f t="shared" si="112"/>
        <v>0.18257970576106744</v>
      </c>
    </row>
    <row r="56" spans="1:55" x14ac:dyDescent="0.2">
      <c r="A56" s="10">
        <v>20.366666666523088</v>
      </c>
      <c r="B56" s="32">
        <v>13.034992218941898</v>
      </c>
      <c r="C56" s="4">
        <v>4.5265007650358253</v>
      </c>
      <c r="D56" s="4">
        <v>5.5401757212428606</v>
      </c>
      <c r="E56" s="4">
        <v>19.415502188531512</v>
      </c>
      <c r="F56" s="4">
        <v>3.6113182571860172</v>
      </c>
      <c r="G56" s="32">
        <v>1.3066666666666669</v>
      </c>
      <c r="H56" s="32">
        <f t="shared" si="77"/>
        <v>12.996392442231532</v>
      </c>
      <c r="I56" s="4">
        <f t="shared" si="78"/>
        <v>4.6073431638803868</v>
      </c>
      <c r="J56" s="4">
        <f t="shared" si="113"/>
        <v>5.039060436918283</v>
      </c>
      <c r="K56" s="4">
        <f t="shared" si="79"/>
        <v>19.57567703324067</v>
      </c>
      <c r="L56" s="4">
        <f t="shared" si="80"/>
        <v>3.4071064617343869</v>
      </c>
      <c r="M56" s="32">
        <f t="shared" si="81"/>
        <v>1.4899427620901707E-3</v>
      </c>
      <c r="N56" s="4">
        <f t="shared" si="82"/>
        <v>6.5354934509431516E-3</v>
      </c>
      <c r="O56" s="4">
        <f t="shared" si="83"/>
        <v>0.25111652818370228</v>
      </c>
      <c r="P56" s="4">
        <f t="shared" si="84"/>
        <v>2.5655980877602666E-2</v>
      </c>
      <c r="Q56" s="4">
        <f t="shared" si="85"/>
        <v>4.1702457401578477E-2</v>
      </c>
      <c r="R56" s="32">
        <f t="shared" si="86"/>
        <v>-0.47806750458957586</v>
      </c>
      <c r="S56" s="4">
        <f t="shared" si="87"/>
        <v>0.14813115544942354</v>
      </c>
      <c r="T56" s="4">
        <f t="shared" si="114"/>
        <v>0.30475666637907545</v>
      </c>
      <c r="U56" s="4">
        <f t="shared" si="88"/>
        <v>0.34653148094794806</v>
      </c>
      <c r="V56" s="4">
        <f t="shared" si="89"/>
        <v>6.4422955346259247E-2</v>
      </c>
      <c r="W56" s="32">
        <f t="shared" si="90"/>
        <v>0.9512567693364008</v>
      </c>
      <c r="X56" s="4">
        <f t="shared" si="91"/>
        <v>0.29475076849630188</v>
      </c>
      <c r="Y56" s="4">
        <f t="shared" si="92"/>
        <v>0.60640357085632346</v>
      </c>
      <c r="Z56" s="4">
        <f t="shared" si="93"/>
        <v>0.68952692637601898</v>
      </c>
      <c r="AA56" s="4">
        <f t="shared" si="94"/>
        <v>0.12818853359714846</v>
      </c>
      <c r="AB56" s="3"/>
      <c r="AC56" s="32">
        <v>20.366666666523088</v>
      </c>
      <c r="AD56" s="32">
        <v>14.801121089821654</v>
      </c>
      <c r="AE56" s="4">
        <v>4.2880993985131015</v>
      </c>
      <c r="AF56" s="4">
        <v>4.7458255451093772</v>
      </c>
      <c r="AG56" s="4">
        <v>18.170018929988665</v>
      </c>
      <c r="AH56" s="4">
        <v>3.6110783598686189</v>
      </c>
      <c r="AI56" s="32">
        <v>1.1666666666666665</v>
      </c>
      <c r="AJ56" s="32">
        <f t="shared" si="95"/>
        <v>14.777099516624281</v>
      </c>
      <c r="AK56" s="4">
        <f t="shared" si="96"/>
        <v>4.8444180780907091</v>
      </c>
      <c r="AL56" s="4">
        <f t="shared" si="115"/>
        <v>4.3233511478542335</v>
      </c>
      <c r="AM56" s="4">
        <f t="shared" si="97"/>
        <v>18.332229858473845</v>
      </c>
      <c r="AN56" s="4">
        <f t="shared" si="98"/>
        <v>3.3507327021160069</v>
      </c>
      <c r="AO56" s="32">
        <f t="shared" si="99"/>
        <v>5.7703597887676875E-4</v>
      </c>
      <c r="AP56" s="4">
        <f t="shared" si="100"/>
        <v>0.30949047324697287</v>
      </c>
      <c r="AQ56" s="4">
        <f t="shared" si="101"/>
        <v>0.17848461633609697</v>
      </c>
      <c r="AR56" s="4">
        <f t="shared" si="102"/>
        <v>2.6312385320024265E-2</v>
      </c>
      <c r="AS56" s="4">
        <f t="shared" si="103"/>
        <v>6.7779861510640166E-2</v>
      </c>
      <c r="AT56" s="32">
        <f t="shared" si="104"/>
        <v>-0.48034444566481543</v>
      </c>
      <c r="AU56" s="4">
        <f t="shared" si="105"/>
        <v>0.15238929079162566</v>
      </c>
      <c r="AV56" s="4">
        <f t="shared" si="116"/>
        <v>0.26901701529228067</v>
      </c>
      <c r="AW56" s="4">
        <f t="shared" si="106"/>
        <v>0.37925167011941202</v>
      </c>
      <c r="AX56" s="4">
        <f t="shared" si="107"/>
        <v>7.4802149655213784E-2</v>
      </c>
      <c r="AY56" s="32">
        <f t="shared" si="108"/>
        <v>1.070481907481589</v>
      </c>
      <c r="AZ56" s="4">
        <f t="shared" si="109"/>
        <v>0.33961041947848014</v>
      </c>
      <c r="BA56" s="4">
        <f t="shared" si="110"/>
        <v>0.59952363407993992</v>
      </c>
      <c r="BB56" s="4">
        <f t="shared" si="111"/>
        <v>0.84518943626611842</v>
      </c>
      <c r="BC56" s="4">
        <f t="shared" si="112"/>
        <v>0.16670193351733362</v>
      </c>
    </row>
    <row r="57" spans="1:55" x14ac:dyDescent="0.2">
      <c r="A57" s="10">
        <v>29.099999999860302</v>
      </c>
      <c r="B57" s="32">
        <v>10.139880358785073</v>
      </c>
      <c r="C57" s="4">
        <v>5.4679319488605405</v>
      </c>
      <c r="D57" s="4">
        <v>7.9193899256226512</v>
      </c>
      <c r="E57" s="4">
        <v>21.319593931190891</v>
      </c>
      <c r="F57" s="4">
        <v>3.820532707689015</v>
      </c>
      <c r="G57" s="32">
        <v>1.1233333333333335</v>
      </c>
      <c r="H57" s="32">
        <f t="shared" si="77"/>
        <v>9.6173054021409037</v>
      </c>
      <c r="I57" s="4">
        <f t="shared" si="78"/>
        <v>5.7385621050781976</v>
      </c>
      <c r="J57" s="4">
        <f t="shared" si="113"/>
        <v>7.7397389226206803</v>
      </c>
      <c r="K57" s="4">
        <f t="shared" si="79"/>
        <v>21.68703939151867</v>
      </c>
      <c r="L57" s="4">
        <f t="shared" si="80"/>
        <v>3.8037878229660769</v>
      </c>
      <c r="M57" s="32">
        <f t="shared" si="81"/>
        <v>0.27308458531165497</v>
      </c>
      <c r="N57" s="4">
        <f t="shared" si="82"/>
        <v>7.3240681454393525E-2</v>
      </c>
      <c r="O57" s="4">
        <f t="shared" si="83"/>
        <v>3.2274482879614159E-2</v>
      </c>
      <c r="P57" s="4">
        <f t="shared" si="84"/>
        <v>0.13501616631549376</v>
      </c>
      <c r="Q57" s="4">
        <f t="shared" si="85"/>
        <v>2.8039116438448623E-4</v>
      </c>
      <c r="R57" s="32">
        <f t="shared" si="86"/>
        <v>-0.30816409373662235</v>
      </c>
      <c r="S57" s="4">
        <f t="shared" si="87"/>
        <v>0.11255327723503009</v>
      </c>
      <c r="T57" s="4">
        <f t="shared" si="114"/>
        <v>0.30428027707331962</v>
      </c>
      <c r="U57" s="4">
        <f t="shared" si="88"/>
        <v>0.16059005849073638</v>
      </c>
      <c r="V57" s="4">
        <f t="shared" si="89"/>
        <v>3.058352080493194E-2</v>
      </c>
      <c r="W57" s="32">
        <f t="shared" si="90"/>
        <v>0.71325813980583197</v>
      </c>
      <c r="X57" s="4">
        <f t="shared" si="91"/>
        <v>0.26050906897128623</v>
      </c>
      <c r="Y57" s="4">
        <f t="shared" si="92"/>
        <v>0.70426889055545772</v>
      </c>
      <c r="Z57" s="4">
        <f t="shared" si="93"/>
        <v>0.3716921235097162</v>
      </c>
      <c r="AA57" s="4">
        <f t="shared" si="94"/>
        <v>7.078678405889291E-2</v>
      </c>
      <c r="AB57" s="3"/>
      <c r="AC57" s="32">
        <v>29.099999999860302</v>
      </c>
      <c r="AD57" s="32">
        <v>11.658238507567164</v>
      </c>
      <c r="AE57" s="4">
        <v>6.1474061625440681</v>
      </c>
      <c r="AF57" s="4">
        <v>6.890376893430183</v>
      </c>
      <c r="AG57" s="4">
        <v>20.409743429015105</v>
      </c>
      <c r="AH57" s="4">
        <v>3.9285104902499586</v>
      </c>
      <c r="AI57" s="32">
        <v>0.97666666666666679</v>
      </c>
      <c r="AJ57" s="32">
        <f t="shared" si="95"/>
        <v>11.299131796412336</v>
      </c>
      <c r="AK57" s="4">
        <f t="shared" si="96"/>
        <v>5.9972772174032372</v>
      </c>
      <c r="AL57" s="4">
        <f t="shared" si="115"/>
        <v>6.753461091153957</v>
      </c>
      <c r="AM57" s="4">
        <f t="shared" si="97"/>
        <v>20.755387045634613</v>
      </c>
      <c r="AN57" s="4">
        <f t="shared" si="98"/>
        <v>3.8315552299832074</v>
      </c>
      <c r="AO57" s="32">
        <f t="shared" si="99"/>
        <v>0.12895762999643712</v>
      </c>
      <c r="AP57" s="4">
        <f t="shared" si="100"/>
        <v>2.2538700169098636E-2</v>
      </c>
      <c r="AQ57" s="4">
        <f t="shared" si="101"/>
        <v>1.8745936912942619E-2</v>
      </c>
      <c r="AR57" s="4">
        <f t="shared" si="102"/>
        <v>0.11946950970981361</v>
      </c>
      <c r="AS57" s="4">
        <f t="shared" si="103"/>
        <v>9.4003224933934572E-3</v>
      </c>
      <c r="AT57" s="32">
        <f t="shared" si="104"/>
        <v>-0.32607231999344499</v>
      </c>
      <c r="AU57" s="4">
        <f t="shared" si="105"/>
        <v>0.11352820441170905</v>
      </c>
      <c r="AV57" s="4">
        <f t="shared" si="116"/>
        <v>0.27917713424374679</v>
      </c>
      <c r="AW57" s="4">
        <f t="shared" si="106"/>
        <v>0.19575056865130061</v>
      </c>
      <c r="AX57" s="4">
        <f t="shared" si="107"/>
        <v>3.9134400634786987E-2</v>
      </c>
      <c r="AY57" s="32">
        <f t="shared" si="108"/>
        <v>0.86804235356616744</v>
      </c>
      <c r="AZ57" s="4">
        <f t="shared" si="109"/>
        <v>0.30222525406530049</v>
      </c>
      <c r="BA57" s="4">
        <f t="shared" si="110"/>
        <v>0.74320192733830193</v>
      </c>
      <c r="BB57" s="4">
        <f t="shared" si="111"/>
        <v>0.52111072883281384</v>
      </c>
      <c r="BC57" s="4">
        <f t="shared" si="112"/>
        <v>0.10418031568305067</v>
      </c>
    </row>
    <row r="58" spans="1:55" x14ac:dyDescent="0.2">
      <c r="A58" s="10">
        <v>48.666666666569654</v>
      </c>
      <c r="B58" s="32">
        <v>6.1014620748035213</v>
      </c>
      <c r="C58" s="4">
        <v>7.2547527564101308</v>
      </c>
      <c r="D58" s="4">
        <v>11.881542292776528</v>
      </c>
      <c r="E58" s="4">
        <v>22.985701893267947</v>
      </c>
      <c r="F58" s="4">
        <v>4.0094518451401218</v>
      </c>
      <c r="G58" s="32">
        <v>1.5133333333333332</v>
      </c>
      <c r="H58" s="32">
        <f t="shared" si="77"/>
        <v>5.7798875323058834</v>
      </c>
      <c r="I58" s="4">
        <f t="shared" si="78"/>
        <v>7.3832223875674945</v>
      </c>
      <c r="J58" s="4">
        <f t="shared" si="113"/>
        <v>12.677326180204908</v>
      </c>
      <c r="K58" s="4">
        <f t="shared" si="79"/>
        <v>23.185046754136081</v>
      </c>
      <c r="L58" s="4">
        <f t="shared" si="80"/>
        <v>4.0947559856105427</v>
      </c>
      <c r="M58" s="32">
        <f t="shared" si="81"/>
        <v>0.10341018638256516</v>
      </c>
      <c r="N58" s="4">
        <f t="shared" si="82"/>
        <v>1.6504446129709062E-2</v>
      </c>
      <c r="O58" s="4">
        <f t="shared" si="83"/>
        <v>0.6332719954906243</v>
      </c>
      <c r="P58" s="4">
        <f t="shared" si="84"/>
        <v>3.973837355453573E-2</v>
      </c>
      <c r="Q58" s="4">
        <f t="shared" si="85"/>
        <v>7.2767963813973003E-3</v>
      </c>
      <c r="R58" s="32">
        <f t="shared" si="86"/>
        <v>-0.11521541345179638</v>
      </c>
      <c r="S58" s="4">
        <f t="shared" si="87"/>
        <v>6.0827195657492075E-2</v>
      </c>
      <c r="T58" s="4">
        <f t="shared" si="114"/>
        <v>0.18988195465564614</v>
      </c>
      <c r="U58" s="4">
        <f t="shared" si="88"/>
        <v>2.8664991832054332E-2</v>
      </c>
      <c r="V58" s="4">
        <f t="shared" si="89"/>
        <v>5.7620921831147412E-3</v>
      </c>
      <c r="W58" s="32">
        <f t="shared" si="90"/>
        <v>0.19794718610661055</v>
      </c>
      <c r="X58" s="4">
        <f t="shared" si="91"/>
        <v>0.1045048735965723</v>
      </c>
      <c r="Y58" s="4">
        <f t="shared" si="92"/>
        <v>0.32622890887974448</v>
      </c>
      <c r="Z58" s="4">
        <f t="shared" si="93"/>
        <v>4.9248223852428157E-2</v>
      </c>
      <c r="AA58" s="4">
        <f t="shared" si="94"/>
        <v>9.899629741915196E-3</v>
      </c>
      <c r="AB58" s="3"/>
      <c r="AC58" s="32">
        <v>48.666666666569654</v>
      </c>
      <c r="AD58" s="32">
        <v>7.4383324296360716</v>
      </c>
      <c r="AE58" s="4">
        <v>7.4236067863088318</v>
      </c>
      <c r="AF58" s="4">
        <v>10.88053904801202</v>
      </c>
      <c r="AG58" s="4">
        <v>22.575550880914797</v>
      </c>
      <c r="AH58" s="4">
        <v>4.0855472742188415</v>
      </c>
      <c r="AI58" s="32">
        <v>1.35</v>
      </c>
      <c r="AJ58" s="32">
        <f t="shared" si="95"/>
        <v>7.034207923322473</v>
      </c>
      <c r="AK58" s="4">
        <f t="shared" si="96"/>
        <v>7.6237328372179451</v>
      </c>
      <c r="AL58" s="4">
        <f t="shared" si="115"/>
        <v>11.46977672637564</v>
      </c>
      <c r="AM58" s="4">
        <f t="shared" si="97"/>
        <v>22.752903321698614</v>
      </c>
      <c r="AN58" s="4">
        <f t="shared" si="98"/>
        <v>4.23554319054176</v>
      </c>
      <c r="AO58" s="32">
        <f t="shared" si="99"/>
        <v>0.16331661660320973</v>
      </c>
      <c r="AP58" s="4">
        <f t="shared" si="100"/>
        <v>4.0050436252477048E-2</v>
      </c>
      <c r="AQ58" s="4">
        <f t="shared" si="101"/>
        <v>0.34720104160334908</v>
      </c>
      <c r="AR58" s="4">
        <f t="shared" si="102"/>
        <v>3.1453888251977459E-2</v>
      </c>
      <c r="AS58" s="4">
        <f t="shared" si="103"/>
        <v>2.249877491355198E-2</v>
      </c>
      <c r="AT58" s="32">
        <f t="shared" si="104"/>
        <v>-0.13689320027233037</v>
      </c>
      <c r="AU58" s="4">
        <f t="shared" si="105"/>
        <v>5.8702918147845978E-2</v>
      </c>
      <c r="AV58" s="4">
        <f t="shared" si="116"/>
        <v>0.18966625844855489</v>
      </c>
      <c r="AW58" s="4">
        <f t="shared" si="106"/>
        <v>4.4482446715013876E-2</v>
      </c>
      <c r="AX58" s="4">
        <f t="shared" si="107"/>
        <v>9.166293174447105E-3</v>
      </c>
      <c r="AY58" s="32">
        <f t="shared" si="108"/>
        <v>0.26364616348745107</v>
      </c>
      <c r="AZ58" s="4">
        <f t="shared" si="109"/>
        <v>0.1130574719884441</v>
      </c>
      <c r="BA58" s="4">
        <f t="shared" si="110"/>
        <v>0.36528316441943903</v>
      </c>
      <c r="BB58" s="4">
        <f t="shared" si="111"/>
        <v>8.566989737706375E-2</v>
      </c>
      <c r="BC58" s="4">
        <f t="shared" si="112"/>
        <v>1.7653601669305533E-2</v>
      </c>
    </row>
    <row r="59" spans="1:55" x14ac:dyDescent="0.2">
      <c r="A59" s="10">
        <v>50.166666666569654</v>
      </c>
      <c r="B59" s="32">
        <v>5.916393422217066</v>
      </c>
      <c r="C59" s="4">
        <v>7.3839120958547451</v>
      </c>
      <c r="D59" s="4">
        <v>12.611306644433665</v>
      </c>
      <c r="E59" s="4">
        <v>23.155717430173787</v>
      </c>
      <c r="F59" s="4">
        <v>3.9983206096128443</v>
      </c>
      <c r="G59" s="32">
        <v>1.5833333333333333</v>
      </c>
      <c r="H59" s="32">
        <f t="shared" si="77"/>
        <v>5.613420880132507</v>
      </c>
      <c r="I59" s="4">
        <f t="shared" si="78"/>
        <v>7.4723444247650583</v>
      </c>
      <c r="J59" s="4">
        <f t="shared" si="113"/>
        <v>12.954863294232181</v>
      </c>
      <c r="K59" s="4">
        <f t="shared" si="79"/>
        <v>23.225325277752116</v>
      </c>
      <c r="L59" s="4">
        <f t="shared" si="80"/>
        <v>4.1028689889973</v>
      </c>
      <c r="M59" s="32">
        <f t="shared" si="81"/>
        <v>9.1792361257179891E-2</v>
      </c>
      <c r="N59" s="4">
        <f t="shared" si="82"/>
        <v>7.820276796501829E-3</v>
      </c>
      <c r="O59" s="4">
        <f t="shared" si="83"/>
        <v>0.11803117162078068</v>
      </c>
      <c r="P59" s="4">
        <f t="shared" si="84"/>
        <v>4.8452524444878584E-3</v>
      </c>
      <c r="Q59" s="4">
        <f t="shared" si="85"/>
        <v>1.0930363631916084E-2</v>
      </c>
      <c r="R59" s="32">
        <f t="shared" si="86"/>
        <v>-0.10684532660231102</v>
      </c>
      <c r="S59" s="4">
        <f t="shared" si="87"/>
        <v>5.802422545415005E-2</v>
      </c>
      <c r="T59" s="4">
        <f t="shared" si="114"/>
        <v>0.1802025357579719</v>
      </c>
      <c r="U59" s="4">
        <f t="shared" si="88"/>
        <v>2.5117781687723714E-2</v>
      </c>
      <c r="V59" s="4">
        <f t="shared" si="89"/>
        <v>5.0700015686545698E-3</v>
      </c>
      <c r="W59" s="32">
        <f t="shared" si="90"/>
        <v>0.17545127315747916</v>
      </c>
      <c r="X59" s="4">
        <f t="shared" si="91"/>
        <v>9.5281886008920083E-2</v>
      </c>
      <c r="Y59" s="4">
        <f t="shared" si="92"/>
        <v>0.2959115324025644</v>
      </c>
      <c r="Z59" s="4">
        <f t="shared" si="93"/>
        <v>4.1246041508262103E-2</v>
      </c>
      <c r="AA59" s="4">
        <f t="shared" si="94"/>
        <v>8.3254762601064521E-3</v>
      </c>
      <c r="AB59" s="3"/>
      <c r="AC59" s="32">
        <v>50.166666666569654</v>
      </c>
      <c r="AD59" s="32">
        <v>7.2105404291747082</v>
      </c>
      <c r="AE59" s="4">
        <v>7.5368602627160266</v>
      </c>
      <c r="AF59" s="4">
        <v>11.486647429428894</v>
      </c>
      <c r="AG59" s="4">
        <v>22.691742403624314</v>
      </c>
      <c r="AH59" s="4">
        <v>4.1691035098686449</v>
      </c>
      <c r="AI59" s="32">
        <v>1.51</v>
      </c>
      <c r="AJ59" s="32">
        <f t="shared" si="95"/>
        <v>6.83555029365119</v>
      </c>
      <c r="AK59" s="4">
        <f t="shared" si="96"/>
        <v>7.7095981326874092</v>
      </c>
      <c r="AL59" s="4">
        <f t="shared" si="115"/>
        <v>11.747831242720535</v>
      </c>
      <c r="AM59" s="4">
        <f t="shared" si="97"/>
        <v>22.815976856174519</v>
      </c>
      <c r="AN59" s="4">
        <f t="shared" si="98"/>
        <v>4.248555273574377</v>
      </c>
      <c r="AO59" s="32">
        <f t="shared" si="99"/>
        <v>0.14061760173994647</v>
      </c>
      <c r="AP59" s="4">
        <f t="shared" si="100"/>
        <v>2.9838371722250293E-2</v>
      </c>
      <c r="AQ59" s="4">
        <f t="shared" si="101"/>
        <v>6.8216984325562835E-2</v>
      </c>
      <c r="AR59" s="4">
        <f t="shared" si="102"/>
        <v>1.5434199200449094E-2</v>
      </c>
      <c r="AS59" s="4">
        <f t="shared" si="103"/>
        <v>6.3125827559514965E-3</v>
      </c>
      <c r="AT59" s="32">
        <f t="shared" si="104"/>
        <v>-0.12808134884768366</v>
      </c>
      <c r="AU59" s="4">
        <f t="shared" si="105"/>
        <v>5.580853274507621E-2</v>
      </c>
      <c r="AV59" s="4">
        <f t="shared" si="116"/>
        <v>0.18108730271406201</v>
      </c>
      <c r="AW59" s="4">
        <f t="shared" si="106"/>
        <v>3.9706007484764674E-2</v>
      </c>
      <c r="AX59" s="4">
        <f t="shared" si="107"/>
        <v>8.2010478189538921E-3</v>
      </c>
      <c r="AY59" s="32">
        <f t="shared" si="108"/>
        <v>0.22053742185693878</v>
      </c>
      <c r="AZ59" s="4">
        <f t="shared" si="109"/>
        <v>9.6094162342515332E-2</v>
      </c>
      <c r="BA59" s="4">
        <f t="shared" si="110"/>
        <v>0.31180595169308695</v>
      </c>
      <c r="BB59" s="4">
        <f t="shared" si="111"/>
        <v>6.8367959907541825E-2</v>
      </c>
      <c r="BC59" s="4">
        <f t="shared" si="112"/>
        <v>1.4121009489589484E-2</v>
      </c>
    </row>
    <row r="60" spans="1:55" x14ac:dyDescent="0.2">
      <c r="A60" s="10">
        <v>72.099999999976717</v>
      </c>
      <c r="B60" s="32">
        <v>3.5370239880831282</v>
      </c>
      <c r="C60" s="4">
        <v>8.607777299302839</v>
      </c>
      <c r="D60" s="4">
        <v>16.234475874629378</v>
      </c>
      <c r="E60" s="4">
        <v>23.956749128809804</v>
      </c>
      <c r="F60" s="4">
        <v>4.2065274913827695</v>
      </c>
      <c r="G60" s="32">
        <v>1.5866666666666664</v>
      </c>
      <c r="H60" s="32">
        <f t="shared" si="77"/>
        <v>4.1937951463152299</v>
      </c>
      <c r="I60" s="4">
        <f t="shared" si="78"/>
        <v>8.3917300965455208</v>
      </c>
      <c r="J60" s="4">
        <f t="shared" si="113"/>
        <v>15.609815146160535</v>
      </c>
      <c r="K60" s="4">
        <f t="shared" si="79"/>
        <v>23.469205667173487</v>
      </c>
      <c r="L60" s="4">
        <f t="shared" si="80"/>
        <v>4.1531514922557529</v>
      </c>
      <c r="M60" s="32">
        <f t="shared" si="81"/>
        <v>0.43134835428553631</v>
      </c>
      <c r="N60" s="4">
        <f t="shared" si="82"/>
        <v>4.6676393819261738E-2</v>
      </c>
      <c r="O60" s="4">
        <f t="shared" si="83"/>
        <v>0.39020102569122561</v>
      </c>
      <c r="P60" s="4">
        <f t="shared" si="84"/>
        <v>0.23769862698432312</v>
      </c>
      <c r="Q60" s="4">
        <f t="shared" si="85"/>
        <v>2.8489972828072796E-3</v>
      </c>
      <c r="R60" s="32">
        <f t="shared" si="86"/>
        <v>-3.546532027263876E-2</v>
      </c>
      <c r="S60" s="4">
        <f t="shared" si="87"/>
        <v>2.9108698785167385E-2</v>
      </c>
      <c r="T60" s="4">
        <f t="shared" si="114"/>
        <v>7.3611144597223024E-2</v>
      </c>
      <c r="U60" s="4">
        <f t="shared" si="88"/>
        <v>3.6399589252619248E-3</v>
      </c>
      <c r="V60" s="4">
        <f t="shared" si="89"/>
        <v>7.8058531701807648E-4</v>
      </c>
      <c r="W60" s="32">
        <f t="shared" si="90"/>
        <v>5.8115440782895454E-2</v>
      </c>
      <c r="X60" s="4">
        <f t="shared" si="91"/>
        <v>4.7699128261408742E-2</v>
      </c>
      <c r="Y60" s="4">
        <f t="shared" si="92"/>
        <v>0.12062330417192009</v>
      </c>
      <c r="Z60" s="4">
        <f t="shared" si="93"/>
        <v>5.9646385750090373E-3</v>
      </c>
      <c r="AA60" s="4">
        <f t="shared" si="94"/>
        <v>1.2791103934329826E-3</v>
      </c>
      <c r="AB60" s="3"/>
      <c r="AC60" s="32">
        <v>72.099999999976717</v>
      </c>
      <c r="AD60" s="32">
        <v>4.3672398891575117</v>
      </c>
      <c r="AE60" s="4">
        <v>8.8601254489580796</v>
      </c>
      <c r="AF60" s="4">
        <v>14.957257300377281</v>
      </c>
      <c r="AG60" s="4">
        <v>23.72199289052497</v>
      </c>
      <c r="AH60" s="4">
        <v>4.3710250819227365</v>
      </c>
      <c r="AI60" s="32">
        <v>1.4433333333333331</v>
      </c>
      <c r="AJ60" s="32">
        <f t="shared" si="95"/>
        <v>5.0394786460288943</v>
      </c>
      <c r="AK60" s="4">
        <f t="shared" si="96"/>
        <v>8.5747785876391767</v>
      </c>
      <c r="AL60" s="4">
        <f t="shared" si="115"/>
        <v>14.512139584608398</v>
      </c>
      <c r="AM60" s="4">
        <f t="shared" si="97"/>
        <v>23.240702466912897</v>
      </c>
      <c r="AN60" s="4">
        <f t="shared" si="98"/>
        <v>4.3373848609125512</v>
      </c>
      <c r="AO60" s="32">
        <f t="shared" si="99"/>
        <v>0.45190494623998179</v>
      </c>
      <c r="AP60" s="4">
        <f t="shared" si="100"/>
        <v>8.1422831264549245E-2</v>
      </c>
      <c r="AQ60" s="4">
        <f t="shared" si="101"/>
        <v>0.19812978089130737</v>
      </c>
      <c r="AR60" s="4">
        <f t="shared" si="102"/>
        <v>0.23164047186068865</v>
      </c>
      <c r="AS60" s="4">
        <f t="shared" si="103"/>
        <v>1.1316644696141177E-3</v>
      </c>
      <c r="AT60" s="32">
        <f t="shared" si="104"/>
        <v>-4.8413044473689382E-2</v>
      </c>
      <c r="AU60" s="4">
        <f t="shared" si="105"/>
        <v>2.664464684818724E-2</v>
      </c>
      <c r="AV60" s="4">
        <f t="shared" si="116"/>
        <v>8.0096511790447578E-2</v>
      </c>
      <c r="AW60" s="4">
        <f t="shared" si="106"/>
        <v>7.5423419144228536E-3</v>
      </c>
      <c r="AX60" s="4">
        <f t="shared" si="107"/>
        <v>1.6116073432340229E-3</v>
      </c>
      <c r="AY60" s="32">
        <f t="shared" si="108"/>
        <v>8.721056510271992E-2</v>
      </c>
      <c r="AZ60" s="4">
        <f t="shared" si="109"/>
        <v>4.7997285315441222E-2</v>
      </c>
      <c r="BA60" s="4">
        <f t="shared" si="110"/>
        <v>0.14428470946085248</v>
      </c>
      <c r="BB60" s="4">
        <f t="shared" si="111"/>
        <v>1.3586666728059646E-2</v>
      </c>
      <c r="BC60" s="4">
        <f t="shared" si="112"/>
        <v>2.9031263919689103E-3</v>
      </c>
    </row>
    <row r="61" spans="1:55" x14ac:dyDescent="0.2">
      <c r="A61" s="11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</row>
    <row r="62" spans="1:55" x14ac:dyDescent="0.2">
      <c r="A62" s="5" t="s">
        <v>53</v>
      </c>
      <c r="B62" s="5" t="s">
        <v>24</v>
      </c>
      <c r="C62" s="5"/>
      <c r="D62" s="26"/>
      <c r="E62" s="26"/>
      <c r="F62" s="26"/>
      <c r="G62" s="2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5" t="s">
        <v>53</v>
      </c>
      <c r="AD62" s="5" t="s">
        <v>24</v>
      </c>
      <c r="AE62" s="5"/>
      <c r="AF62" s="26"/>
      <c r="AG62" s="26"/>
      <c r="AH62" s="26"/>
      <c r="AI62" s="2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</row>
    <row r="63" spans="1:55" x14ac:dyDescent="0.2">
      <c r="A63" s="5" t="s">
        <v>52</v>
      </c>
      <c r="B63" s="5" t="s">
        <v>54</v>
      </c>
      <c r="C63" s="5"/>
      <c r="D63" s="26"/>
      <c r="E63" s="26"/>
      <c r="F63" s="26"/>
      <c r="G63" s="2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5" t="s">
        <v>52</v>
      </c>
      <c r="AD63" s="5" t="s">
        <v>54</v>
      </c>
      <c r="AE63" s="5"/>
      <c r="AF63" s="26"/>
      <c r="AG63" s="26"/>
      <c r="AH63" s="26"/>
      <c r="AI63" s="2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</row>
    <row r="64" spans="1:55" x14ac:dyDescent="0.2">
      <c r="A64" s="28"/>
      <c r="B64" s="29" t="s">
        <v>47</v>
      </c>
      <c r="C64" s="29" t="s">
        <v>48</v>
      </c>
      <c r="D64" s="30" t="s">
        <v>49</v>
      </c>
      <c r="E64" s="30" t="s">
        <v>50</v>
      </c>
      <c r="F64" s="30" t="s">
        <v>51</v>
      </c>
      <c r="G64" s="2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6"/>
      <c r="AD64" s="29" t="s">
        <v>47</v>
      </c>
      <c r="AE64" s="29" t="s">
        <v>48</v>
      </c>
      <c r="AF64" s="30" t="s">
        <v>49</v>
      </c>
      <c r="AG64" s="30" t="s">
        <v>50</v>
      </c>
      <c r="AH64" s="30" t="s">
        <v>51</v>
      </c>
      <c r="AI64" s="2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</row>
    <row r="65" spans="1:55" x14ac:dyDescent="0.2">
      <c r="A65" s="13" t="s">
        <v>5</v>
      </c>
      <c r="B65" s="20">
        <f>SUM(M50:M60)</f>
        <v>1.3063767891167406</v>
      </c>
      <c r="C65" s="20">
        <f>SUM(N50:N60)</f>
        <v>0.56422520794873277</v>
      </c>
      <c r="D65" s="20">
        <f>SUM(O50:O60)</f>
        <v>3.7557602099363656</v>
      </c>
      <c r="E65" s="20">
        <f>SUM(P50:P60)</f>
        <v>0.78029723781411664</v>
      </c>
      <c r="F65" s="20">
        <f>SUM(Q50:Q60)</f>
        <v>0.13429982800588217</v>
      </c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6" t="s">
        <v>5</v>
      </c>
      <c r="AD65" s="20">
        <f>SUM(AO50:AO60)</f>
        <v>1.310370287300628</v>
      </c>
      <c r="AE65" s="20">
        <f>SUM(AP50:AP60)</f>
        <v>1.187185666995392</v>
      </c>
      <c r="AF65" s="20">
        <f>SUM(AQ50:AQ60)</f>
        <v>2.5372138091028336</v>
      </c>
      <c r="AG65" s="20">
        <f>SUM(AR50:AR60)</f>
        <v>0.73474865231024111</v>
      </c>
      <c r="AH65" s="20">
        <f>SUM(AS50:AS60)</f>
        <v>0.23192496657071296</v>
      </c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</row>
    <row r="66" spans="1:55" x14ac:dyDescent="0.2">
      <c r="A66" s="14" t="s">
        <v>25</v>
      </c>
      <c r="B66" s="7">
        <v>29.962923532457264</v>
      </c>
      <c r="C66" s="7">
        <v>0.38007676710485694</v>
      </c>
      <c r="D66" s="7">
        <v>0.6036461699135115</v>
      </c>
      <c r="E66" s="7">
        <v>-0.14287352961147193</v>
      </c>
      <c r="F66" s="7">
        <v>-0.12915821379846734</v>
      </c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8" t="s">
        <v>25</v>
      </c>
      <c r="AD66" s="7">
        <v>30.67404577829365</v>
      </c>
      <c r="AE66" s="7">
        <v>0.38325811033596574</v>
      </c>
      <c r="AF66" s="7">
        <v>0.51900740393526978</v>
      </c>
      <c r="AG66" s="7">
        <v>-7.4767548021666921E-2</v>
      </c>
      <c r="AH66" s="7">
        <v>-0.20925833656730447</v>
      </c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</row>
    <row r="67" spans="1:55" x14ac:dyDescent="0.2">
      <c r="A67" s="14" t="s">
        <v>26</v>
      </c>
      <c r="B67" s="7">
        <v>3.4884508362492275</v>
      </c>
      <c r="C67" s="7">
        <v>9.3172577859983878</v>
      </c>
      <c r="D67" s="7">
        <v>17.176077316358889</v>
      </c>
      <c r="E67" s="7">
        <v>23.510537351953108</v>
      </c>
      <c r="F67" s="7">
        <v>4.162301871105436</v>
      </c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8" t="s">
        <v>26</v>
      </c>
      <c r="AD67" s="7">
        <v>3.9480371093033497</v>
      </c>
      <c r="AE67" s="7">
        <v>9.3652228982378176</v>
      </c>
      <c r="AF67" s="7">
        <v>16.327515227279299</v>
      </c>
      <c r="AG67" s="7">
        <v>23.340300125301525</v>
      </c>
      <c r="AH67" s="7">
        <v>4.3591102890089344</v>
      </c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</row>
    <row r="68" spans="1:55" ht="17" thickBot="1" x14ac:dyDescent="0.25">
      <c r="A68" s="15" t="s">
        <v>18</v>
      </c>
      <c r="B68" s="16">
        <v>5.0280862504328012E-2</v>
      </c>
      <c r="C68" s="16">
        <v>3.1450921584393915E-2</v>
      </c>
      <c r="D68" s="16">
        <v>4.9318249805067535E-2</v>
      </c>
      <c r="E68" s="16">
        <v>8.8067034883042503E-2</v>
      </c>
      <c r="F68" s="16">
        <v>8.5306338659967146E-2</v>
      </c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17" t="s">
        <v>18</v>
      </c>
      <c r="AD68" s="16">
        <v>4.4356974555810211E-2</v>
      </c>
      <c r="AE68" s="16">
        <v>3.3708442822503196E-2</v>
      </c>
      <c r="AF68" s="16">
        <v>4.6826617426847329E-2</v>
      </c>
      <c r="AG68" s="16">
        <v>7.572810482142972E-2</v>
      </c>
      <c r="AH68" s="16">
        <v>7.4180694441750308E-2</v>
      </c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</row>
    <row r="70" spans="1:55" x14ac:dyDescent="0.2">
      <c r="A70" s="22"/>
      <c r="B70" s="22"/>
      <c r="C70" s="22"/>
    </row>
    <row r="71" spans="1:55" x14ac:dyDescent="0.2">
      <c r="A71" s="22"/>
      <c r="B71" s="22"/>
      <c r="C71" s="22"/>
    </row>
    <row r="72" spans="1:55" x14ac:dyDescent="0.2">
      <c r="A72" s="22"/>
      <c r="B72" s="22"/>
      <c r="C72" s="22"/>
    </row>
    <row r="73" spans="1:55" x14ac:dyDescent="0.2">
      <c r="A73" s="22"/>
      <c r="B73" s="22"/>
      <c r="C73" s="22"/>
    </row>
    <row r="74" spans="1:55" x14ac:dyDescent="0.2">
      <c r="A74" s="22"/>
      <c r="B74" s="22"/>
      <c r="C74" s="22"/>
    </row>
    <row r="75" spans="1:55" x14ac:dyDescent="0.2">
      <c r="A75" s="22"/>
      <c r="B75" s="22"/>
      <c r="C75" s="22"/>
    </row>
    <row r="76" spans="1:55" x14ac:dyDescent="0.2">
      <c r="A76" s="22"/>
      <c r="B76" s="22"/>
      <c r="C76" s="22"/>
    </row>
    <row r="77" spans="1:55" x14ac:dyDescent="0.2">
      <c r="A77" s="22"/>
      <c r="B77" s="22"/>
      <c r="C77" s="22"/>
    </row>
    <row r="78" spans="1:55" x14ac:dyDescent="0.2">
      <c r="A78" s="22"/>
      <c r="B78" s="22"/>
      <c r="C78" s="22"/>
    </row>
    <row r="79" spans="1:55" x14ac:dyDescent="0.2">
      <c r="A79" s="22"/>
      <c r="B79" s="22"/>
      <c r="C79" s="22"/>
    </row>
    <row r="80" spans="1:55" x14ac:dyDescent="0.2">
      <c r="A80" s="22"/>
      <c r="B80" s="22"/>
      <c r="C80" s="22"/>
    </row>
    <row r="81" spans="1:3" x14ac:dyDescent="0.2">
      <c r="A81" s="22"/>
      <c r="B81" s="22"/>
      <c r="C81" s="22"/>
    </row>
    <row r="82" spans="1:3" x14ac:dyDescent="0.2">
      <c r="A82" s="22"/>
      <c r="B82" s="22"/>
      <c r="C82" s="22"/>
    </row>
    <row r="83" spans="1:3" x14ac:dyDescent="0.2">
      <c r="A83" s="22"/>
      <c r="B83" s="22"/>
      <c r="C83" s="22"/>
    </row>
    <row r="84" spans="1:3" x14ac:dyDescent="0.2">
      <c r="A84" s="22"/>
      <c r="B84" s="22"/>
      <c r="C84" s="22"/>
    </row>
    <row r="85" spans="1:3" x14ac:dyDescent="0.2">
      <c r="A85" s="22"/>
      <c r="B85" s="22"/>
      <c r="C85" s="22"/>
    </row>
    <row r="86" spans="1:3" x14ac:dyDescent="0.2">
      <c r="A86" s="22"/>
      <c r="B86" s="22"/>
      <c r="C86" s="22"/>
    </row>
    <row r="87" spans="1:3" x14ac:dyDescent="0.2">
      <c r="A87" s="22"/>
      <c r="B87" s="22"/>
      <c r="C87" s="22"/>
    </row>
    <row r="88" spans="1:3" x14ac:dyDescent="0.2">
      <c r="A88" s="22"/>
      <c r="B88" s="22"/>
      <c r="C88" s="22"/>
    </row>
    <row r="89" spans="1:3" x14ac:dyDescent="0.2">
      <c r="A89" s="22"/>
      <c r="B89" s="22"/>
      <c r="C89" s="22"/>
    </row>
    <row r="90" spans="1:3" x14ac:dyDescent="0.2">
      <c r="A90" s="22"/>
      <c r="B90" s="22"/>
      <c r="C90" s="22"/>
    </row>
    <row r="91" spans="1:3" x14ac:dyDescent="0.2">
      <c r="A91" s="22"/>
      <c r="B91" s="22"/>
      <c r="C91" s="22"/>
    </row>
    <row r="92" spans="1:3" x14ac:dyDescent="0.2">
      <c r="A92" s="22"/>
      <c r="B92" s="22"/>
      <c r="C92" s="22"/>
    </row>
    <row r="93" spans="1:3" x14ac:dyDescent="0.2">
      <c r="A93" s="22"/>
      <c r="B93" s="22"/>
      <c r="C93" s="22"/>
    </row>
    <row r="94" spans="1:3" x14ac:dyDescent="0.2">
      <c r="A94" s="22"/>
      <c r="B94" s="22"/>
      <c r="C94" s="22"/>
    </row>
    <row r="95" spans="1:3" x14ac:dyDescent="0.2">
      <c r="A95" s="22"/>
      <c r="B95" s="22"/>
      <c r="C95" s="22"/>
    </row>
    <row r="96" spans="1:3" x14ac:dyDescent="0.2">
      <c r="A96" s="22"/>
      <c r="B96" s="22"/>
      <c r="C96" s="22"/>
    </row>
    <row r="97" spans="1:3" x14ac:dyDescent="0.2">
      <c r="A97" s="22"/>
      <c r="B97" s="22"/>
      <c r="C97" s="22"/>
    </row>
    <row r="98" spans="1:3" x14ac:dyDescent="0.2">
      <c r="A98" s="22"/>
      <c r="B98" s="22"/>
      <c r="C98" s="22"/>
    </row>
    <row r="99" spans="1:3" x14ac:dyDescent="0.2">
      <c r="A99" s="22"/>
      <c r="B99" s="22"/>
      <c r="C99" s="22"/>
    </row>
    <row r="100" spans="1:3" x14ac:dyDescent="0.2">
      <c r="A100" s="22"/>
      <c r="B100" s="22"/>
      <c r="C100" s="22"/>
    </row>
    <row r="101" spans="1:3" x14ac:dyDescent="0.2">
      <c r="A101" s="22"/>
      <c r="B101" s="22"/>
      <c r="C101" s="22"/>
    </row>
    <row r="102" spans="1:3" x14ac:dyDescent="0.2">
      <c r="A102" s="22"/>
      <c r="B102" s="22"/>
      <c r="C102" s="22"/>
    </row>
    <row r="103" spans="1:3" x14ac:dyDescent="0.2">
      <c r="A103" s="22"/>
      <c r="B103" s="22"/>
      <c r="C103" s="22"/>
    </row>
    <row r="104" spans="1:3" x14ac:dyDescent="0.2">
      <c r="A104" s="22"/>
      <c r="B104" s="22"/>
      <c r="C104" s="22"/>
    </row>
    <row r="105" spans="1:3" x14ac:dyDescent="0.2">
      <c r="A105" s="22"/>
      <c r="B105" s="22"/>
      <c r="C105" s="22"/>
    </row>
    <row r="106" spans="1:3" x14ac:dyDescent="0.2">
      <c r="A106" s="22"/>
      <c r="B106" s="22"/>
      <c r="C106" s="22"/>
    </row>
    <row r="107" spans="1:3" x14ac:dyDescent="0.2">
      <c r="A107" s="22"/>
      <c r="B107" s="22"/>
      <c r="C107" s="22"/>
    </row>
    <row r="108" spans="1:3" x14ac:dyDescent="0.2">
      <c r="A108" s="22"/>
      <c r="B108" s="22"/>
      <c r="C108" s="22"/>
    </row>
    <row r="109" spans="1:3" x14ac:dyDescent="0.2">
      <c r="A109" s="22"/>
      <c r="B109" s="22"/>
      <c r="C109" s="22"/>
    </row>
    <row r="110" spans="1:3" x14ac:dyDescent="0.2">
      <c r="A110" s="22"/>
      <c r="B110" s="22"/>
      <c r="C110" s="22"/>
    </row>
    <row r="111" spans="1:3" x14ac:dyDescent="0.2">
      <c r="A111" s="22"/>
      <c r="B111" s="22"/>
      <c r="C111" s="22"/>
    </row>
    <row r="112" spans="1:3" x14ac:dyDescent="0.2">
      <c r="A112" s="22"/>
      <c r="B112" s="22"/>
      <c r="C112" s="22"/>
    </row>
    <row r="113" spans="1:3" x14ac:dyDescent="0.2">
      <c r="A113" s="22"/>
      <c r="B113" s="22"/>
      <c r="C113" s="22"/>
    </row>
    <row r="114" spans="1:3" x14ac:dyDescent="0.2">
      <c r="A114" s="22"/>
      <c r="B114" s="22"/>
      <c r="C114" s="22"/>
    </row>
    <row r="115" spans="1:3" x14ac:dyDescent="0.2">
      <c r="A115" s="22"/>
      <c r="B115" s="22"/>
      <c r="C115" s="22"/>
    </row>
    <row r="116" spans="1:3" x14ac:dyDescent="0.2">
      <c r="A116" s="22"/>
      <c r="B116" s="22"/>
      <c r="C116" s="22"/>
    </row>
    <row r="117" spans="1:3" x14ac:dyDescent="0.2">
      <c r="A117" s="22"/>
      <c r="B117" s="22"/>
      <c r="C117" s="22"/>
    </row>
  </sheetData>
  <mergeCells count="9">
    <mergeCell ref="AC3:BC3"/>
    <mergeCell ref="A2:BC2"/>
    <mergeCell ref="A3:AA3"/>
    <mergeCell ref="A47:BC47"/>
    <mergeCell ref="AC48:BC48"/>
    <mergeCell ref="A48:AA48"/>
    <mergeCell ref="A24:BC24"/>
    <mergeCell ref="AC25:BC25"/>
    <mergeCell ref="A25:AA2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40907-A10B-5D49-AFE2-EB42409CBBB8}">
  <dimension ref="A1:BC68"/>
  <sheetViews>
    <sheetView topLeftCell="W11" zoomScaleNormal="101" workbookViewId="0">
      <selection activeCell="AC16" sqref="AC16:AD17"/>
    </sheetView>
  </sheetViews>
  <sheetFormatPr baseColWidth="10" defaultRowHeight="16" x14ac:dyDescent="0.2"/>
  <cols>
    <col min="1" max="1" width="23.1640625" bestFit="1" customWidth="1"/>
    <col min="2" max="3" width="12.5" customWidth="1"/>
    <col min="4" max="4" width="12.6640625" bestFit="1" customWidth="1"/>
    <col min="5" max="6" width="12.6640625" customWidth="1"/>
    <col min="7" max="7" width="12.6640625" bestFit="1" customWidth="1"/>
    <col min="9" max="9" width="17.83203125" bestFit="1" customWidth="1"/>
    <col min="18" max="18" width="11" bestFit="1" customWidth="1"/>
    <col min="19" max="22" width="11" customWidth="1"/>
    <col min="23" max="23" width="19" bestFit="1" customWidth="1"/>
    <col min="24" max="27" width="19" customWidth="1"/>
    <col min="29" max="29" width="23.1640625" bestFit="1" customWidth="1"/>
    <col min="30" max="31" width="12.5" customWidth="1"/>
    <col min="32" max="32" width="12.6640625" bestFit="1" customWidth="1"/>
    <col min="33" max="34" width="12.6640625" customWidth="1"/>
    <col min="35" max="35" width="12.6640625" bestFit="1" customWidth="1"/>
    <col min="37" max="37" width="14" bestFit="1" customWidth="1"/>
    <col min="46" max="46" width="11" bestFit="1" customWidth="1"/>
    <col min="47" max="50" width="11" customWidth="1"/>
    <col min="51" max="51" width="14" bestFit="1" customWidth="1"/>
    <col min="52" max="52" width="15.1640625" bestFit="1" customWidth="1"/>
    <col min="53" max="53" width="15" bestFit="1" customWidth="1"/>
    <col min="54" max="54" width="15.33203125" bestFit="1" customWidth="1"/>
    <col min="55" max="55" width="16.5" bestFit="1" customWidth="1"/>
  </cols>
  <sheetData>
    <row r="1" spans="1:55" s="2" customFormat="1" ht="17" thickBot="1" x14ac:dyDescent="0.25"/>
    <row r="2" spans="1:55" x14ac:dyDescent="0.2">
      <c r="A2" s="51" t="s">
        <v>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52"/>
      <c r="AX2" s="52"/>
      <c r="AY2" s="52"/>
      <c r="AZ2" s="52"/>
      <c r="BA2" s="52"/>
      <c r="BB2" s="52"/>
      <c r="BC2" s="52"/>
    </row>
    <row r="3" spans="1:55" x14ac:dyDescent="0.2">
      <c r="A3" s="55" t="s">
        <v>3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27"/>
      <c r="Y3" s="27"/>
      <c r="Z3" s="27"/>
      <c r="AA3" s="27"/>
      <c r="AB3" s="38"/>
      <c r="AC3" s="53" t="s">
        <v>6</v>
      </c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</row>
    <row r="4" spans="1:55" ht="18" x14ac:dyDescent="0.25">
      <c r="A4" s="18" t="s">
        <v>2</v>
      </c>
      <c r="B4" s="31" t="s">
        <v>19</v>
      </c>
      <c r="C4" s="19" t="s">
        <v>20</v>
      </c>
      <c r="D4" s="19" t="s">
        <v>21</v>
      </c>
      <c r="E4" s="19" t="s">
        <v>22</v>
      </c>
      <c r="F4" s="19" t="s">
        <v>23</v>
      </c>
      <c r="G4" s="34" t="s">
        <v>4</v>
      </c>
      <c r="H4" s="31" t="s">
        <v>27</v>
      </c>
      <c r="I4" s="19" t="s">
        <v>28</v>
      </c>
      <c r="J4" s="19" t="s">
        <v>29</v>
      </c>
      <c r="K4" s="19" t="s">
        <v>30</v>
      </c>
      <c r="L4" s="19" t="s">
        <v>31</v>
      </c>
      <c r="M4" s="31" t="s">
        <v>32</v>
      </c>
      <c r="N4" s="19" t="s">
        <v>33</v>
      </c>
      <c r="O4" s="19" t="s">
        <v>34</v>
      </c>
      <c r="P4" s="19" t="s">
        <v>35</v>
      </c>
      <c r="Q4" s="19" t="s">
        <v>36</v>
      </c>
      <c r="R4" s="31" t="s">
        <v>37</v>
      </c>
      <c r="S4" s="19" t="s">
        <v>38</v>
      </c>
      <c r="T4" s="19" t="s">
        <v>39</v>
      </c>
      <c r="U4" s="19" t="s">
        <v>40</v>
      </c>
      <c r="V4" s="19" t="s">
        <v>41</v>
      </c>
      <c r="W4" s="31" t="s">
        <v>42</v>
      </c>
      <c r="X4" s="19" t="s">
        <v>43</v>
      </c>
      <c r="Y4" s="19" t="s">
        <v>44</v>
      </c>
      <c r="Z4" s="19" t="s">
        <v>45</v>
      </c>
      <c r="AA4" s="19" t="s">
        <v>46</v>
      </c>
      <c r="AB4" s="3"/>
      <c r="AC4" s="31" t="s">
        <v>2</v>
      </c>
      <c r="AD4" s="31" t="s">
        <v>19</v>
      </c>
      <c r="AE4" s="19" t="s">
        <v>20</v>
      </c>
      <c r="AF4" s="19" t="s">
        <v>21</v>
      </c>
      <c r="AG4" s="19" t="s">
        <v>22</v>
      </c>
      <c r="AH4" s="19" t="s">
        <v>23</v>
      </c>
      <c r="AI4" s="37" t="s">
        <v>4</v>
      </c>
      <c r="AJ4" s="31" t="s">
        <v>27</v>
      </c>
      <c r="AK4" s="19" t="s">
        <v>28</v>
      </c>
      <c r="AL4" s="19" t="s">
        <v>29</v>
      </c>
      <c r="AM4" s="19" t="s">
        <v>30</v>
      </c>
      <c r="AN4" s="19" t="s">
        <v>31</v>
      </c>
      <c r="AO4" s="31" t="s">
        <v>32</v>
      </c>
      <c r="AP4" s="19" t="s">
        <v>33</v>
      </c>
      <c r="AQ4" s="19" t="s">
        <v>34</v>
      </c>
      <c r="AR4" s="19" t="s">
        <v>35</v>
      </c>
      <c r="AS4" s="19" t="s">
        <v>36</v>
      </c>
      <c r="AT4" s="31" t="s">
        <v>37</v>
      </c>
      <c r="AU4" s="19" t="s">
        <v>38</v>
      </c>
      <c r="AV4" s="19" t="s">
        <v>39</v>
      </c>
      <c r="AW4" s="19" t="s">
        <v>40</v>
      </c>
      <c r="AX4" s="19" t="s">
        <v>41</v>
      </c>
      <c r="AY4" s="31" t="s">
        <v>42</v>
      </c>
      <c r="AZ4" s="19" t="s">
        <v>43</v>
      </c>
      <c r="BA4" s="19" t="s">
        <v>44</v>
      </c>
      <c r="BB4" s="19" t="s">
        <v>45</v>
      </c>
      <c r="BC4" s="19" t="s">
        <v>46</v>
      </c>
    </row>
    <row r="5" spans="1:55" x14ac:dyDescent="0.2">
      <c r="A5" s="10">
        <v>0</v>
      </c>
      <c r="B5" s="32">
        <v>29.18691196891486</v>
      </c>
      <c r="C5" s="4">
        <v>0</v>
      </c>
      <c r="D5" s="4">
        <v>0</v>
      </c>
      <c r="E5" s="4">
        <v>0</v>
      </c>
      <c r="F5" s="4">
        <v>0</v>
      </c>
      <c r="G5" s="35">
        <v>1.62</v>
      </c>
      <c r="H5" s="32">
        <f>(B$20-B$21)*EXP(-B$22*$A5) + B$21</f>
        <v>29.661742221455356</v>
      </c>
      <c r="I5" s="4">
        <f>(C$20-C$21)*EXP(-C$22*$A5) + C$21</f>
        <v>0.89583784756098339</v>
      </c>
      <c r="J5" s="4">
        <f xml:space="preserve"> D$21*(D$20/D$21)^EXP(-D$22*A5)</f>
        <v>5.5644161791173458E-2</v>
      </c>
      <c r="K5" s="4">
        <f>(E$20-E$21)*EXP(-E$22*$A5) + E$21</f>
        <v>-1.0658704784967803</v>
      </c>
      <c r="L5" s="4">
        <f>(F$20-F$21)*EXP(-F$22*$A5) + F$21</f>
        <v>4.8600910249220863E-2</v>
      </c>
      <c r="M5" s="32">
        <f>(B5-H5)^2</f>
        <v>0.22546376872767115</v>
      </c>
      <c r="N5" s="4">
        <f t="shared" ref="N5:Q14" si="0">(C5-I5)^2</f>
        <v>0.80252544912269574</v>
      </c>
      <c r="O5" s="4">
        <f t="shared" si="0"/>
        <v>3.0962727414422879E-3</v>
      </c>
      <c r="P5" s="4">
        <f t="shared" si="0"/>
        <v>1.1360798769309555</v>
      </c>
      <c r="Q5" s="4">
        <f t="shared" si="0"/>
        <v>2.3620484770528216E-3</v>
      </c>
      <c r="R5" s="32">
        <f xml:space="preserve"> (B$20 - B$21)*-B$22*EXP(-B$22*$A5)</f>
        <v>-2.4393378066457627</v>
      </c>
      <c r="S5" s="4">
        <f xml:space="preserve"> (C$20 - C$21)*-C$22*EXP(-C$22*$A5)</f>
        <v>0.44077086582777503</v>
      </c>
      <c r="T5" s="4">
        <f xml:space="preserve"> -D$21*D$22*LN(D$20/D$21)*EXP(-D$22*A5)*(D$20/D$21)^EXP(-D$22*A5)</f>
        <v>6.2181010565405252E-2</v>
      </c>
      <c r="U5" s="4">
        <f xml:space="preserve"> (E$20 - E$21)*-E$22*EXP(-E$22*$A5)</f>
        <v>3.4351134274561703</v>
      </c>
      <c r="V5" s="4">
        <f xml:space="preserve"> (F$20 - F$21)*-F$22*EXP(-F$22*$A5)</f>
        <v>0.60386769522471118</v>
      </c>
      <c r="W5" s="32">
        <f>R5*-1/($G5/2.6)</f>
        <v>3.9149866032586313</v>
      </c>
      <c r="X5" s="4">
        <f>S5*1/($G5/2.6)</f>
        <v>0.70741003157544136</v>
      </c>
      <c r="Y5" s="4">
        <f t="shared" ref="Y5:AA14" si="1">T5*1/($G5/2.6)</f>
        <v>9.979668362348991E-2</v>
      </c>
      <c r="Z5" s="4">
        <f t="shared" si="1"/>
        <v>5.5131450070284211</v>
      </c>
      <c r="AA5" s="4">
        <f t="shared" si="1"/>
        <v>0.96917037505200554</v>
      </c>
      <c r="AB5" s="3"/>
      <c r="AC5" s="32">
        <v>0</v>
      </c>
      <c r="AD5" s="32">
        <v>29.294658770520773</v>
      </c>
      <c r="AE5" s="4">
        <v>0</v>
      </c>
      <c r="AF5" s="4">
        <v>0</v>
      </c>
      <c r="AG5" s="4">
        <v>0</v>
      </c>
      <c r="AH5" s="4">
        <v>0</v>
      </c>
      <c r="AI5" s="32">
        <v>1.52</v>
      </c>
      <c r="AJ5" s="32">
        <f>(AD$20-AD$21)*EXP(-AD$22*$AC5) + AD$21</f>
        <v>29.806713698737077</v>
      </c>
      <c r="AK5" s="4">
        <f>(AE$20-AE$21)*EXP(-AE$22*$AC5) + AE$21</f>
        <v>0.69188895422531971</v>
      </c>
      <c r="AL5" s="4">
        <f xml:space="preserve"> AF$21*(AF$20/AF$21)^EXP(-AF$22*AC5)</f>
        <v>2.8059766074903347E-2</v>
      </c>
      <c r="AM5" s="4">
        <f>(AG$20-AG$21)*EXP(-AG$22*$AC5) + AG$21</f>
        <v>-1.0332980317498546</v>
      </c>
      <c r="AN5" s="4">
        <f>(AH$20-AH$21)*EXP(-AH$22*$AC5) + AH$21</f>
        <v>7.2156235444815309E-2</v>
      </c>
      <c r="AO5" s="32">
        <f>(AD5-AJ5)^2</f>
        <v>0.262200249510605</v>
      </c>
      <c r="AP5" s="4">
        <f t="shared" ref="AP5:AS14" si="2">(AE5-AK5)^2</f>
        <v>0.47871032497900656</v>
      </c>
      <c r="AQ5" s="4">
        <f t="shared" si="2"/>
        <v>7.8735047217829682E-4</v>
      </c>
      <c r="AR5" s="4">
        <f t="shared" si="2"/>
        <v>1.0677048224181234</v>
      </c>
      <c r="AS5" s="4">
        <f t="shared" si="2"/>
        <v>5.2065223135676214E-3</v>
      </c>
      <c r="AT5" s="32">
        <f xml:space="preserve"> (AD$20 - AD$21)*-AD$22*EXP(-AD$22*$AC5)</f>
        <v>-2.3390901041643617</v>
      </c>
      <c r="AU5" s="4">
        <f xml:space="preserve"> (AE$20 - AE$21)*-AE$22*EXP(-AE$22*$AC5)</f>
        <v>0.4542664801903048</v>
      </c>
      <c r="AV5" s="4">
        <f xml:space="preserve"> -AF$21*AF$22*LN(AF$20/AF$21)*EXP(-AF$22*AC5)*(AF$20/AF$21)^EXP(-AF$22*AC5)</f>
        <v>3.5991736325656103E-2</v>
      </c>
      <c r="AW5" s="4">
        <f xml:space="preserve"> (AG$20 - AG$21)*-AG$22*EXP(-AG$22*$AC5)</f>
        <v>3.2937242568286287</v>
      </c>
      <c r="AX5" s="4">
        <f xml:space="preserve"> (AH$20 - AH$21)*-AH$22*EXP(-AH$22*$AC5)</f>
        <v>0.46243723012903609</v>
      </c>
      <c r="AY5" s="32">
        <f>AT5*-1/($AI5/2.6)</f>
        <v>4.0010751781758813</v>
      </c>
      <c r="AZ5" s="4">
        <f>AU5*1/($AI5/2.6)</f>
        <v>0.77703476874657396</v>
      </c>
      <c r="BA5" s="4">
        <f t="shared" ref="BA5:BC14" si="3">AV5*1/($AI5/2.6)</f>
        <v>6.1564812135990701E-2</v>
      </c>
      <c r="BB5" s="4">
        <f t="shared" si="3"/>
        <v>5.6340020182594959</v>
      </c>
      <c r="BC5" s="4">
        <f t="shared" si="3"/>
        <v>0.79101105153650908</v>
      </c>
    </row>
    <row r="6" spans="1:55" x14ac:dyDescent="0.2">
      <c r="A6" s="10">
        <v>1.4166666667442769</v>
      </c>
      <c r="B6" s="32">
        <v>26.645588942085169</v>
      </c>
      <c r="C6" s="4">
        <v>1.938089763063813</v>
      </c>
      <c r="D6" s="4">
        <v>0.16001631035576169</v>
      </c>
      <c r="E6" s="4">
        <v>2.3819578581166621</v>
      </c>
      <c r="F6" s="4">
        <v>0.83728961718330741</v>
      </c>
      <c r="G6" s="35">
        <v>1.8133333333333335</v>
      </c>
      <c r="H6" s="32">
        <f>(B$20-B$21)*EXP(-B$22*$A6) + B$21</f>
        <v>26.414533005072165</v>
      </c>
      <c r="I6" s="4">
        <f>(C$20-C$21)*EXP(-C$22*$A6) + C$21</f>
        <v>1.5091150315733266</v>
      </c>
      <c r="J6" s="4">
        <f xml:space="preserve"> D$21*(D$20/D$21)^EXP(-D$22*A6)</f>
        <v>0.22410321146326667</v>
      </c>
      <c r="K6" s="4">
        <f>(E$20-E$21)*EXP(-E$22*$A6) + E$21</f>
        <v>3.2673433485353129</v>
      </c>
      <c r="L6" s="4">
        <f>(F$20-F$21)*EXP(-F$22*$A6) + F$21</f>
        <v>0.73241915257085588</v>
      </c>
      <c r="M6" s="32">
        <f t="shared" ref="M6:M14" si="4">(B6-H6)^2</f>
        <v>5.3386846028957109E-2</v>
      </c>
      <c r="N6" s="4">
        <f t="shared" si="0"/>
        <v>0.18401932025733489</v>
      </c>
      <c r="O6" s="4">
        <f t="shared" si="0"/>
        <v>4.1071308935631233E-3</v>
      </c>
      <c r="P6" s="4">
        <f t="shared" si="0"/>
        <v>0.7839074666438749</v>
      </c>
      <c r="Q6" s="4">
        <f t="shared" si="0"/>
        <v>1.0997814348031449E-2</v>
      </c>
      <c r="R6" s="32">
        <f xml:space="preserve"> (B$20 - B$21)*-B$22*EXP(-B$22*$A6)</f>
        <v>-2.151001098995811</v>
      </c>
      <c r="S6" s="4">
        <f xml:space="preserve"> (C$20 - C$21)*-C$22*EXP(-C$22*$A6)</f>
        <v>0.42512644310949715</v>
      </c>
      <c r="T6" s="4">
        <f xml:space="preserve"> -D$21*D$22*LN(D$20/D$21)*EXP(-D$22*A6)*(D$20/D$21)^EXP(-D$22*A6)</f>
        <v>0.19283556584348158</v>
      </c>
      <c r="U6" s="4">
        <f xml:space="preserve"> (E$20 - E$21)*-E$22*EXP(-E$22*$A6)</f>
        <v>2.71091552835719</v>
      </c>
      <c r="V6" s="4">
        <f xml:space="preserve"> (F$20 - F$21)*-F$22*EXP(-F$22*$A6)</f>
        <v>0.37893013295022343</v>
      </c>
      <c r="W6" s="32">
        <f t="shared" ref="W6:W14" si="5">R6*-1/($G6/2.6)</f>
        <v>3.084155987530758</v>
      </c>
      <c r="X6" s="4">
        <f t="shared" ref="X6:X14" si="6">S6*1/($G6/2.6)</f>
        <v>0.60955629710552894</v>
      </c>
      <c r="Y6" s="4">
        <f t="shared" si="1"/>
        <v>0.27649217161381545</v>
      </c>
      <c r="Z6" s="4">
        <f t="shared" si="1"/>
        <v>3.8869744708062646</v>
      </c>
      <c r="AA6" s="4">
        <f t="shared" si="1"/>
        <v>0.54331894062715858</v>
      </c>
      <c r="AB6" s="3"/>
      <c r="AC6" s="32">
        <v>1.3500000000349246</v>
      </c>
      <c r="AD6" s="32">
        <v>26.966088137877403</v>
      </c>
      <c r="AE6" s="4">
        <v>1.0980176419379579</v>
      </c>
      <c r="AF6" s="4">
        <v>0.13856987245712699</v>
      </c>
      <c r="AG6" s="4">
        <v>2.2484578487725835</v>
      </c>
      <c r="AH6" s="4">
        <v>0.72369823739524486</v>
      </c>
      <c r="AI6" s="32">
        <v>1.6600000000000001</v>
      </c>
      <c r="AJ6" s="32">
        <f>(AD$20-AD$21)*EXP(-AD$22*$AC6) + AD$21</f>
        <v>26.822271205883062</v>
      </c>
      <c r="AK6" s="4">
        <f>(AE$20-AE$21)*EXP(-AE$22*$AC6) + AE$21</f>
        <v>1.293661568191224</v>
      </c>
      <c r="AL6" s="4">
        <f xml:space="preserve"> AF$21*(AF$20/AF$21)^EXP(-AF$22*AC6)</f>
        <v>0.12958379076324406</v>
      </c>
      <c r="AM6" s="4">
        <f>(AG$20-AG$21)*EXP(-AG$22*$AC6) + AG$21</f>
        <v>2.9514607202313865</v>
      </c>
      <c r="AN6" s="4">
        <f>(AH$20-AH$21)*EXP(-AH$22*$AC6) + AH$21</f>
        <v>0.59384208665488925</v>
      </c>
      <c r="AO6" s="32">
        <f t="shared" ref="AO6:AO14" si="7">(AD6-AJ6)^2</f>
        <v>2.0683309928264771E-2</v>
      </c>
      <c r="AP6" s="4">
        <f t="shared" si="2"/>
        <v>3.8276545879793421E-2</v>
      </c>
      <c r="AQ6" s="4">
        <f t="shared" si="2"/>
        <v>8.0749664209137908E-5</v>
      </c>
      <c r="AR6" s="4">
        <f t="shared" si="2"/>
        <v>0.49421303727932231</v>
      </c>
      <c r="AS6" s="4">
        <f t="shared" si="2"/>
        <v>1.6862619885101959E-2</v>
      </c>
      <c r="AT6" s="32">
        <f xml:space="preserve"> (AD$20 - AD$21)*-AD$22*EXP(-AD$22*$AC6)</f>
        <v>-2.0870926751183476</v>
      </c>
      <c r="AU6" s="4">
        <f xml:space="preserve"> (AE$20 - AE$21)*-AE$22*EXP(-AE$22*$AC6)</f>
        <v>0.43735542884320777</v>
      </c>
      <c r="AV6" s="4">
        <f xml:space="preserve"> -AF$21*AF$22*LN(AF$20/AF$21)*EXP(-AF$22*AC6)*(AF$20/AF$21)^EXP(-AF$22*AC6)</f>
        <v>0.12907088409800024</v>
      </c>
      <c r="AW6" s="4">
        <f xml:space="preserve"> (AG$20 - AG$21)*-AG$22*EXP(-AG$22*$AC6)</f>
        <v>2.6341650047788239</v>
      </c>
      <c r="AX6" s="4">
        <f xml:space="preserve"> (AH$20 - AH$21)*-AH$22*EXP(-AH$22*$AC6)</f>
        <v>0.31925282383699272</v>
      </c>
      <c r="AY6" s="32">
        <f t="shared" ref="AY6:AY14" si="8">AT6*-1/($AI6/2.6)</f>
        <v>3.2689403345227128</v>
      </c>
      <c r="AZ6" s="4">
        <f t="shared" ref="AZ6:AZ14" si="9">AU6*1/($AI6/2.6)</f>
        <v>0.68501452710381938</v>
      </c>
      <c r="BA6" s="4">
        <f t="shared" si="3"/>
        <v>0.20215921605710879</v>
      </c>
      <c r="BB6" s="4">
        <f t="shared" si="3"/>
        <v>4.1258006098945428</v>
      </c>
      <c r="BC6" s="4">
        <f t="shared" si="3"/>
        <v>0.50003454335914521</v>
      </c>
    </row>
    <row r="7" spans="1:55" x14ac:dyDescent="0.2">
      <c r="A7" s="10">
        <v>2.5833333333721384</v>
      </c>
      <c r="B7" s="32">
        <v>24.579581682046445</v>
      </c>
      <c r="C7" s="4">
        <v>2.3583590474249432</v>
      </c>
      <c r="D7" s="4">
        <v>0.50163403127991968</v>
      </c>
      <c r="E7" s="4">
        <v>5.0701208810644802</v>
      </c>
      <c r="F7" s="4">
        <v>1.0845517822256647</v>
      </c>
      <c r="G7" s="35">
        <v>1.8733333333333335</v>
      </c>
      <c r="H7" s="32">
        <f>(B$20-B$21)*EXP(-B$22*$A7) + B$21</f>
        <v>24.03064221435227</v>
      </c>
      <c r="I7" s="4">
        <f>(C$20-C$21)*EXP(-C$22*$A7) + C$21</f>
        <v>1.9977880803495331</v>
      </c>
      <c r="J7" s="4">
        <f xml:space="preserve"> D$21*(D$20/D$21)^EXP(-D$22*A7)</f>
        <v>0.55297723101026741</v>
      </c>
      <c r="K7" s="4">
        <f>(E$20-E$21)*EXP(-E$22*$A7) + E$21</f>
        <v>6.1408404787514623</v>
      </c>
      <c r="L7" s="4">
        <f>(F$20-F$21)*EXP(-F$22*$A7) + F$21</f>
        <v>1.0995608471892955</v>
      </c>
      <c r="M7" s="32">
        <f t="shared" si="4"/>
        <v>0.30133453919236491</v>
      </c>
      <c r="N7" s="4">
        <f t="shared" si="0"/>
        <v>0.13001142229769644</v>
      </c>
      <c r="O7" s="4">
        <f t="shared" si="0"/>
        <v>2.6361241585503795E-3</v>
      </c>
      <c r="P7" s="4">
        <f t="shared" si="0"/>
        <v>1.1464404568709727</v>
      </c>
      <c r="Q7" s="4">
        <f t="shared" si="0"/>
        <v>2.2527203108248803E-4</v>
      </c>
      <c r="R7" s="32">
        <f xml:space="preserve"> (B$20 - B$21)*-B$22*EXP(-B$22*$A7)</f>
        <v>-1.9393229544139183</v>
      </c>
      <c r="S7" s="4">
        <f xml:space="preserve"> (C$20 - C$21)*-C$22*EXP(-C$22*$A7)</f>
        <v>0.41266061534778686</v>
      </c>
      <c r="T7" s="4">
        <f xml:space="preserve"> -D$21*D$22*LN(D$20/D$21)*EXP(-D$22*A7)*(D$20/D$21)^EXP(-D$22*A7)</f>
        <v>0.38368643621297316</v>
      </c>
      <c r="U7" s="4">
        <f xml:space="preserve"> (E$20 - E$21)*-E$22*EXP(-E$22*$A7)</f>
        <v>2.230675995337239</v>
      </c>
      <c r="V7" s="4">
        <f xml:space="preserve"> (F$20 - F$21)*-F$22*EXP(-F$22*$A7)</f>
        <v>0.25816126092303832</v>
      </c>
      <c r="W7" s="32">
        <f t="shared" si="5"/>
        <v>2.6915870185815947</v>
      </c>
      <c r="X7" s="4">
        <f t="shared" si="6"/>
        <v>0.57273181489550495</v>
      </c>
      <c r="Y7" s="4">
        <f t="shared" si="1"/>
        <v>0.5325185413632012</v>
      </c>
      <c r="Z7" s="4">
        <f t="shared" si="1"/>
        <v>3.0959560077634278</v>
      </c>
      <c r="AA7" s="4">
        <f t="shared" si="1"/>
        <v>0.35830210590741973</v>
      </c>
      <c r="AB7" s="3"/>
      <c r="AC7" s="32">
        <v>2.5166666666627862</v>
      </c>
      <c r="AD7" s="32">
        <v>25.048106165215675</v>
      </c>
      <c r="AE7" s="4">
        <v>2.2648829491053308</v>
      </c>
      <c r="AF7" s="4">
        <v>0.46031266170798119</v>
      </c>
      <c r="AG7" s="4">
        <v>4.5930458298957983</v>
      </c>
      <c r="AH7" s="4">
        <v>0.92756297772026197</v>
      </c>
      <c r="AI7" s="32">
        <v>1.7000000000000002</v>
      </c>
      <c r="AJ7" s="32">
        <f>(AD$20-AD$21)*EXP(-AD$22*$AC7) + AD$21</f>
        <v>24.503419535728082</v>
      </c>
      <c r="AK7" s="4">
        <f>(AE$20-AE$21)*EXP(-AE$22*$AC7) + AE$21</f>
        <v>1.7956358065575362</v>
      </c>
      <c r="AL7" s="4">
        <f xml:space="preserve"> AF$21*(AF$20/AF$21)^EXP(-AF$22*AC7)</f>
        <v>0.36802445691879654</v>
      </c>
      <c r="AM7" s="4">
        <f>(AG$20-AG$21)*EXP(-AG$22*$AC7) + AG$21</f>
        <v>5.7461378591724994</v>
      </c>
      <c r="AN7" s="4">
        <f>(AH$20-AH$21)*EXP(-AH$22*$AC7) + AH$21</f>
        <v>0.9125573603000614</v>
      </c>
      <c r="AO7" s="32">
        <f t="shared" si="7"/>
        <v>0.29668352434255457</v>
      </c>
      <c r="AP7" s="4">
        <f t="shared" si="2"/>
        <v>0.22019288078927032</v>
      </c>
      <c r="AQ7" s="4">
        <f t="shared" si="2"/>
        <v>8.5171127432104848E-3</v>
      </c>
      <c r="AR7" s="4">
        <f t="shared" si="2"/>
        <v>1.3296212279814605</v>
      </c>
      <c r="AS7" s="4">
        <f t="shared" si="2"/>
        <v>2.2516855416142674E-4</v>
      </c>
      <c r="AT7" s="32">
        <f xml:space="preserve"> (AD$20 - AD$21)*-AD$22*EXP(-AD$22*$AC7)</f>
        <v>-1.8912957513654949</v>
      </c>
      <c r="AU7" s="4">
        <f xml:space="preserve"> (AE$20 - AE$21)*-AE$22*EXP(-AE$22*$AC7)</f>
        <v>0.4232489176412646</v>
      </c>
      <c r="AV7" s="4">
        <f xml:space="preserve"> -AF$21*AF$22*LN(AF$20/AF$21)*EXP(-AF$22*AC7)*(AF$20/AF$21)^EXP(-AF$22*AC7)</f>
        <v>0.29459802851341388</v>
      </c>
      <c r="AW7" s="4">
        <f xml:space="preserve"> (AG$20 - AG$21)*-AG$22*EXP(-AG$22*$AC7)</f>
        <v>2.1715886536849931</v>
      </c>
      <c r="AX7" s="4">
        <f xml:space="preserve"> (AH$20 - AH$21)*-AH$22*EXP(-AH$22*$AC7)</f>
        <v>0.23177669787490746</v>
      </c>
      <c r="AY7" s="32">
        <f t="shared" si="8"/>
        <v>2.8925699726766392</v>
      </c>
      <c r="AZ7" s="4">
        <f t="shared" si="9"/>
        <v>0.64732187403958119</v>
      </c>
      <c r="BA7" s="4">
        <f t="shared" si="3"/>
        <v>0.45056169066757418</v>
      </c>
      <c r="BB7" s="4">
        <f t="shared" si="3"/>
        <v>3.3212532350476365</v>
      </c>
      <c r="BC7" s="4">
        <f t="shared" si="3"/>
        <v>0.35448200851456435</v>
      </c>
    </row>
    <row r="8" spans="1:55" x14ac:dyDescent="0.2">
      <c r="A8" s="10">
        <v>4.2333333333372138</v>
      </c>
      <c r="B8" s="32">
        <v>21.221526539078614</v>
      </c>
      <c r="C8" s="4">
        <v>2.9182360973901642</v>
      </c>
      <c r="D8" s="4">
        <v>1.1691081901035922</v>
      </c>
      <c r="E8" s="4">
        <v>9.1528036745273216</v>
      </c>
      <c r="F8" s="4">
        <v>1.4417588878316312</v>
      </c>
      <c r="G8" s="35">
        <v>1.9133333333333336</v>
      </c>
      <c r="H8" s="32">
        <f>(B$20-B$21)*EXP(-B$22*$A8) + B$21</f>
        <v>21.054129495374184</v>
      </c>
      <c r="I8" s="4">
        <f>(C$20-C$21)*EXP(-C$22*$A8) + C$21</f>
        <v>2.664547459286295</v>
      </c>
      <c r="J8" s="4">
        <f xml:space="preserve"> D$21*(D$20/D$21)^EXP(-D$22*A8)</f>
        <v>1.4837831527530152</v>
      </c>
      <c r="K8" s="4">
        <f>(E$20-E$21)*EXP(-E$22*$A8) + E$21</f>
        <v>9.3575742809661211</v>
      </c>
      <c r="L8" s="4">
        <f>(F$20-F$21)*EXP(-F$22*$A8) + F$21</f>
        <v>1.4282872216322076</v>
      </c>
      <c r="M8" s="32">
        <f t="shared" si="4"/>
        <v>2.8021770240982728E-2</v>
      </c>
      <c r="N8" s="4">
        <f t="shared" si="0"/>
        <v>6.4357925102995928E-2</v>
      </c>
      <c r="O8" s="4">
        <f t="shared" si="0"/>
        <v>9.9020332118415738E-2</v>
      </c>
      <c r="P8" s="4">
        <f t="shared" si="0"/>
        <v>4.1931001261313723E-2</v>
      </c>
      <c r="Q8" s="4">
        <f t="shared" si="0"/>
        <v>1.8148579018869332E-4</v>
      </c>
      <c r="R8" s="32">
        <f xml:space="preserve"> (B$20 - B$21)*-B$22*EXP(-B$22*$A8)</f>
        <v>-1.6750228060470482</v>
      </c>
      <c r="S8" s="4">
        <f xml:space="preserve"> (C$20 - C$21)*-C$22*EXP(-C$22*$A8)</f>
        <v>0.39565188610203489</v>
      </c>
      <c r="T8" s="4">
        <f xml:space="preserve"> -D$21*D$22*LN(D$20/D$21)*EXP(-D$22*A8)*(D$20/D$21)^EXP(-D$22*A8)</f>
        <v>0.75935795363559366</v>
      </c>
      <c r="U8" s="4">
        <f xml:space="preserve"> (E$20 - E$21)*-E$22*EXP(-E$22*$A8)</f>
        <v>1.6930722779780867</v>
      </c>
      <c r="V8" s="4">
        <f xml:space="preserve"> (F$20 - F$21)*-F$22*EXP(-F$22*$A8)</f>
        <v>0.1500288585591073</v>
      </c>
      <c r="W8" s="32">
        <f t="shared" si="5"/>
        <v>2.276163394976825</v>
      </c>
      <c r="X8" s="4">
        <f t="shared" si="6"/>
        <v>0.53764542013865368</v>
      </c>
      <c r="Y8" s="4">
        <f t="shared" si="1"/>
        <v>1.0318801460553362</v>
      </c>
      <c r="Z8" s="4">
        <f t="shared" si="1"/>
        <v>2.300690551956285</v>
      </c>
      <c r="AA8" s="4">
        <f t="shared" si="1"/>
        <v>0.20387196807683569</v>
      </c>
      <c r="AB8" s="3"/>
      <c r="AC8" s="32">
        <v>4.1666666666278616</v>
      </c>
      <c r="AD8" s="32">
        <v>21.8477075845793</v>
      </c>
      <c r="AE8" s="4">
        <v>2.8729440357792146</v>
      </c>
      <c r="AF8" s="4">
        <v>0.89848557394732864</v>
      </c>
      <c r="AG8" s="4">
        <v>8.5248568422369129</v>
      </c>
      <c r="AH8" s="4">
        <v>1.1907303349061218</v>
      </c>
      <c r="AI8" s="32">
        <v>1.7333333333333334</v>
      </c>
      <c r="AJ8" s="32">
        <f>(AD$20-AD$21)*EXP(-AD$22*$AC8) + AD$21</f>
        <v>21.590413476417869</v>
      </c>
      <c r="AK8" s="4">
        <f>(AE$20-AE$21)*EXP(-AE$22*$AC8) + AE$21</f>
        <v>2.4780529603913894</v>
      </c>
      <c r="AL8" s="4">
        <f xml:space="preserve"> AF$21*(AF$20/AF$21)^EXP(-AF$22*AC8)</f>
        <v>1.1463176381202658</v>
      </c>
      <c r="AM8" s="4">
        <f>(AG$20-AG$21)*EXP(-AG$22*$AC8) + AG$21</f>
        <v>8.8816289108850732</v>
      </c>
      <c r="AN8" s="4">
        <f>(AH$20-AH$21)*EXP(-AH$22*$AC8) + AH$21</f>
        <v>1.220110233099565</v>
      </c>
      <c r="AO8" s="32">
        <f t="shared" si="7"/>
        <v>6.6200258094586531E-2</v>
      </c>
      <c r="AP8" s="4">
        <f t="shared" si="2"/>
        <v>0.15593896142095304</v>
      </c>
      <c r="AQ8" s="4">
        <f t="shared" si="2"/>
        <v>6.1420732032218824E-2</v>
      </c>
      <c r="AR8" s="4">
        <f t="shared" si="2"/>
        <v>0.12728630896748763</v>
      </c>
      <c r="AS8" s="4">
        <f t="shared" si="2"/>
        <v>8.6317841785708827E-4</v>
      </c>
      <c r="AT8" s="32">
        <f xml:space="preserve"> (AD$20 - AD$21)*-AD$22*EXP(-AD$22*$AC8)</f>
        <v>-1.6453302018535507</v>
      </c>
      <c r="AU8" s="4">
        <f xml:space="preserve"> (AE$20 - AE$21)*-AE$22*EXP(-AE$22*$AC8)</f>
        <v>0.40407158842954016</v>
      </c>
      <c r="AV8" s="4">
        <f xml:space="preserve"> -AF$21*AF$22*LN(AF$20/AF$21)*EXP(-AF$22*AC8)*(AF$20/AF$21)^EXP(-AF$22*AC8)</f>
        <v>0.67360893412688638</v>
      </c>
      <c r="AW8" s="4">
        <f xml:space="preserve"> (AG$20 - AG$21)*-AG$22*EXP(-AG$22*$AC8)</f>
        <v>1.652600614108404</v>
      </c>
      <c r="AX8" s="4">
        <f xml:space="preserve"> (AH$20 - AH$21)*-AH$22*EXP(-AH$22*$AC8)</f>
        <v>0.14736425810284168</v>
      </c>
      <c r="AY8" s="32">
        <f t="shared" si="8"/>
        <v>2.4679953027803263</v>
      </c>
      <c r="AZ8" s="4">
        <f t="shared" si="9"/>
        <v>0.6061073826443103</v>
      </c>
      <c r="BA8" s="4">
        <f t="shared" si="3"/>
        <v>1.0104134011903296</v>
      </c>
      <c r="BB8" s="4">
        <f t="shared" si="3"/>
        <v>2.4789009211626061</v>
      </c>
      <c r="BC8" s="4">
        <f t="shared" si="3"/>
        <v>0.22104638715426253</v>
      </c>
    </row>
    <row r="9" spans="1:55" x14ac:dyDescent="0.2">
      <c r="A9" s="10">
        <v>5.7000000000698492</v>
      </c>
      <c r="B9" s="32">
        <v>18.635751473997573</v>
      </c>
      <c r="C9" s="4">
        <v>3.4118775886658401</v>
      </c>
      <c r="D9" s="4">
        <v>3.1056198466533753</v>
      </c>
      <c r="E9" s="4">
        <v>12.115972286763926</v>
      </c>
      <c r="F9" s="4">
        <v>1.5602201831628779</v>
      </c>
      <c r="G9" s="35">
        <v>1.7733333333333334</v>
      </c>
      <c r="H9" s="32">
        <f>(B$20-B$21)*EXP(-B$22*$A9) + B$21</f>
        <v>18.750676912775631</v>
      </c>
      <c r="I9" s="4">
        <f>(C$20-C$21)*EXP(-C$22*$A9) + C$21</f>
        <v>3.2341155428482438</v>
      </c>
      <c r="J9" s="4">
        <f xml:space="preserve"> D$21*(D$20/D$21)^EXP(-D$22*A9)</f>
        <v>2.8640048928908093</v>
      </c>
      <c r="K9" s="4">
        <f>(E$20-E$21)*EXP(-E$22*$A9) + E$21</f>
        <v>11.55982377898091</v>
      </c>
      <c r="L9" s="4">
        <f>(F$20-F$21)*EXP(-F$22*$A9) + F$21</f>
        <v>1.6028482154587642</v>
      </c>
      <c r="M9" s="32">
        <f t="shared" si="4"/>
        <v>1.3207856478329323E-2</v>
      </c>
      <c r="N9" s="4">
        <f t="shared" si="0"/>
        <v>3.159934493325723E-2</v>
      </c>
      <c r="O9" s="4">
        <f t="shared" si="0"/>
        <v>5.8377785881686919E-2</v>
      </c>
      <c r="P9" s="4">
        <f t="shared" si="0"/>
        <v>0.30930116270927532</v>
      </c>
      <c r="Q9" s="4">
        <f t="shared" si="0"/>
        <v>1.8171491374191252E-3</v>
      </c>
      <c r="R9" s="32">
        <f xml:space="preserve"> (B$20 - B$21)*-B$22*EXP(-B$22*$A9)</f>
        <v>-1.4704871911124451</v>
      </c>
      <c r="S9" s="4">
        <f xml:space="preserve"> (C$20 - C$21)*-C$22*EXP(-C$22*$A9)</f>
        <v>0.38112246270528377</v>
      </c>
      <c r="T9" s="4">
        <f xml:space="preserve"> -D$21*D$22*LN(D$20/D$21)*EXP(-D$22*A9)*(D$20/D$21)^EXP(-D$22*A9)</f>
        <v>1.1182654320764724</v>
      </c>
      <c r="U9" s="4">
        <f xml:space="preserve"> (E$20 - E$21)*-E$22*EXP(-E$22*$A9)</f>
        <v>1.3250164830379023</v>
      </c>
      <c r="V9" s="4">
        <f xml:space="preserve"> (F$20 - F$21)*-F$22*EXP(-F$22*$A9)</f>
        <v>9.2608155235593084E-2</v>
      </c>
      <c r="W9" s="32">
        <f t="shared" si="5"/>
        <v>2.1559774606535846</v>
      </c>
      <c r="X9" s="4">
        <f t="shared" si="6"/>
        <v>0.55878857313932584</v>
      </c>
      <c r="Y9" s="4">
        <f t="shared" si="1"/>
        <v>1.6395620996609934</v>
      </c>
      <c r="Z9" s="4">
        <f t="shared" si="1"/>
        <v>1.9426933397924131</v>
      </c>
      <c r="AA9" s="4">
        <f t="shared" si="1"/>
        <v>0.13577887421759888</v>
      </c>
      <c r="AB9" s="3"/>
      <c r="AC9" s="32">
        <v>5.6333333333604969</v>
      </c>
      <c r="AD9" s="32">
        <v>19.222913508144295</v>
      </c>
      <c r="AE9" s="4">
        <v>3.3212934654439406</v>
      </c>
      <c r="AF9" s="4">
        <v>2.2691163270639541</v>
      </c>
      <c r="AG9" s="4">
        <v>11.590009462559784</v>
      </c>
      <c r="AH9" s="4">
        <v>1.3730283063970379</v>
      </c>
      <c r="AI9" s="32">
        <v>1.7466666666666666</v>
      </c>
      <c r="AJ9" s="32">
        <f>(AD$20-AD$21)*EXP(-AD$22*$AC9) + AD$21</f>
        <v>19.320704069618923</v>
      </c>
      <c r="AK9" s="4">
        <f>(AE$20-AE$21)*EXP(-AE$22*$AC9) + AE$21</f>
        <v>3.0586441731029907</v>
      </c>
      <c r="AL9" s="4">
        <f xml:space="preserve"> AF$21*(AF$20/AF$21)^EXP(-AF$22*AC9)</f>
        <v>2.4354726675977796</v>
      </c>
      <c r="AM9" s="4">
        <f>(AG$20-AG$21)*EXP(-AG$22*$AC9) + AG$21</f>
        <v>11.033666506208183</v>
      </c>
      <c r="AN9" s="4">
        <f>(AH$20-AH$21)*EXP(-AH$22*$AC9) + AH$21</f>
        <v>1.3980363370782367</v>
      </c>
      <c r="AO9" s="32">
        <f t="shared" si="7"/>
        <v>9.5629939135230737E-3</v>
      </c>
      <c r="AP9" s="4">
        <f t="shared" si="2"/>
        <v>6.8984650767201713E-2</v>
      </c>
      <c r="AQ9" s="4">
        <f t="shared" si="2"/>
        <v>2.7674432035806124E-2</v>
      </c>
      <c r="AR9" s="4">
        <f t="shared" si="2"/>
        <v>0.3095174850820398</v>
      </c>
      <c r="AS9" s="4">
        <f t="shared" si="2"/>
        <v>6.2540159855178218E-4</v>
      </c>
      <c r="AT9" s="32">
        <f xml:space="preserve"> (AD$20 - AD$21)*-AD$22*EXP(-AD$22*$AC9)</f>
        <v>-1.4536827043512874</v>
      </c>
      <c r="AU9" s="4">
        <f xml:space="preserve"> (AE$20 - AE$21)*-AE$22*EXP(-AE$22*$AC9)</f>
        <v>0.38775577813512963</v>
      </c>
      <c r="AV9" s="4">
        <f xml:space="preserve"> -AF$21*AF$22*LN(AF$20/AF$21)*EXP(-AF$22*AC9)*(AF$20/AF$21)^EXP(-AF$22*AC9)</f>
        <v>1.0873078686809499</v>
      </c>
      <c r="AW9" s="4">
        <f xml:space="preserve"> (AG$20 - AG$21)*-AG$22*EXP(-AG$22*$AC9)</f>
        <v>1.2963942801493804</v>
      </c>
      <c r="AX9" s="4">
        <f xml:space="preserve"> (AH$20 - AH$21)*-AH$22*EXP(-AH$22*$AC9)</f>
        <v>9.8529804373745561E-2</v>
      </c>
      <c r="AY9" s="32">
        <f t="shared" si="8"/>
        <v>2.1638788347213822</v>
      </c>
      <c r="AZ9" s="4">
        <f t="shared" si="9"/>
        <v>0.5771937155446587</v>
      </c>
      <c r="BA9" s="4">
        <f t="shared" si="3"/>
        <v>1.6185117129220248</v>
      </c>
      <c r="BB9" s="4">
        <f t="shared" si="3"/>
        <v>1.9297472109093832</v>
      </c>
      <c r="BC9" s="4">
        <f t="shared" si="3"/>
        <v>0.1466665026937434</v>
      </c>
    </row>
    <row r="10" spans="1:55" x14ac:dyDescent="0.2">
      <c r="A10" s="10">
        <v>7.6333333334187046</v>
      </c>
      <c r="B10" s="32">
        <v>16.03078794573803</v>
      </c>
      <c r="C10" s="4">
        <v>3.8055127152722306</v>
      </c>
      <c r="D10" s="4">
        <v>5.5608518129526079</v>
      </c>
      <c r="E10" s="4">
        <v>14.20393901266541</v>
      </c>
      <c r="F10" s="4">
        <v>1.6291906619148695</v>
      </c>
      <c r="G10" s="35">
        <v>1.7466666666666666</v>
      </c>
      <c r="H10" s="32">
        <f>(B$20-B$21)*EXP(-B$22*$A10) + B$21</f>
        <v>16.138375359665929</v>
      </c>
      <c r="I10" s="4">
        <f>(C$20-C$21)*EXP(-C$22*$A10) + C$21</f>
        <v>3.9530775340540423</v>
      </c>
      <c r="J10" s="4">
        <f xml:space="preserve"> D$21*(D$20/D$21)^EXP(-D$22*A10)</f>
        <v>5.4041014219740227</v>
      </c>
      <c r="K10" s="4">
        <f>(E$20-E$21)*EXP(-E$22*$A10) + E$21</f>
        <v>13.748858167559838</v>
      </c>
      <c r="L10" s="4">
        <f>(F$20-F$21)*EXP(-F$22*$A10) + F$21</f>
        <v>1.7353292412848569</v>
      </c>
      <c r="M10" s="32">
        <f t="shared" si="4"/>
        <v>1.1575051635693017E-2</v>
      </c>
      <c r="N10" s="4">
        <f t="shared" si="0"/>
        <v>2.1775375742108929E-2</v>
      </c>
      <c r="O10" s="4">
        <f t="shared" si="0"/>
        <v>2.4570685071939335E-2</v>
      </c>
      <c r="P10" s="4">
        <f t="shared" si="0"/>
        <v>0.20709857558200151</v>
      </c>
      <c r="Q10" s="4">
        <f t="shared" si="0"/>
        <v>1.1265398030679111E-2</v>
      </c>
      <c r="R10" s="32">
        <f xml:space="preserve"> (B$20 - B$21)*-B$22*EXP(-B$22*$A10)</f>
        <v>-1.2385272590537828</v>
      </c>
      <c r="S10" s="4">
        <f xml:space="preserve"> (C$20 - C$21)*-C$22*EXP(-C$22*$A10)</f>
        <v>0.36278206850504574</v>
      </c>
      <c r="T10" s="4">
        <f xml:space="preserve"> -D$21*D$22*LN(D$20/D$21)*EXP(-D$22*A10)*(D$20/D$21)^EXP(-D$22*A10)</f>
        <v>1.4770722057066372</v>
      </c>
      <c r="U10" s="4">
        <f xml:space="preserve"> (E$20 - E$21)*-E$22*EXP(-E$22*$A10)</f>
        <v>0.95916929235124271</v>
      </c>
      <c r="V10" s="4">
        <f xml:space="preserve"> (F$20 - F$21)*-F$22*EXP(-F$22*$A10)</f>
        <v>4.9029383637206408E-2</v>
      </c>
      <c r="W10" s="32">
        <f t="shared" si="5"/>
        <v>1.8436092787441807</v>
      </c>
      <c r="X10" s="4">
        <f t="shared" si="6"/>
        <v>0.54001910960674748</v>
      </c>
      <c r="Y10" s="4">
        <f t="shared" si="1"/>
        <v>2.1986952680365976</v>
      </c>
      <c r="Z10" s="4">
        <f t="shared" si="1"/>
        <v>1.4277710840342928</v>
      </c>
      <c r="AA10" s="4">
        <f t="shared" si="1"/>
        <v>7.2982670299658395E-2</v>
      </c>
      <c r="AB10" s="3"/>
      <c r="AC10" s="32">
        <v>7.5666666667093523</v>
      </c>
      <c r="AD10" s="32">
        <v>16.688752198588432</v>
      </c>
      <c r="AE10" s="4">
        <v>3.8723080110774624</v>
      </c>
      <c r="AF10" s="4">
        <v>5.6131275053305298</v>
      </c>
      <c r="AG10" s="4">
        <v>13.780782903407681</v>
      </c>
      <c r="AH10" s="4">
        <v>1.4510429140149428</v>
      </c>
      <c r="AI10" s="32">
        <v>1.7066666666666666</v>
      </c>
      <c r="AJ10" s="32">
        <f>(AD$20-AD$21)*EXP(-AD$22*$AC10) + AD$21</f>
        <v>16.727657584141571</v>
      </c>
      <c r="AK10" s="4">
        <f>(AE$20-AE$21)*EXP(-AE$22*$AC10) + AE$21</f>
        <v>3.7883044088750495</v>
      </c>
      <c r="AL10" s="4">
        <f xml:space="preserve"> AF$21*(AF$20/AF$21)^EXP(-AF$22*AC10)</f>
        <v>5.0240488794968892</v>
      </c>
      <c r="AM10" s="4">
        <f>(AG$20-AG$21)*EXP(-AG$22*$AC10) + AG$21</f>
        <v>13.178565496548277</v>
      </c>
      <c r="AN10" s="4">
        <f>(AH$20-AH$21)*EXP(-AH$22*$AC10) + AH$21</f>
        <v>1.5458560570297373</v>
      </c>
      <c r="AO10" s="32">
        <f t="shared" si="7"/>
        <v>1.5136290250384265E-3</v>
      </c>
      <c r="AP10" s="4">
        <f t="shared" si="2"/>
        <v>7.0566051829812253E-3</v>
      </c>
      <c r="AQ10" s="4">
        <f t="shared" si="2"/>
        <v>0.34701362741405045</v>
      </c>
      <c r="AR10" s="4">
        <f t="shared" si="2"/>
        <v>0.36266580512446539</v>
      </c>
      <c r="AS10" s="4">
        <f t="shared" si="2"/>
        <v>8.9895320883438719E-3</v>
      </c>
      <c r="AT10" s="32">
        <f xml:space="preserve"> (AD$20 - AD$21)*-AD$22*EXP(-AD$22*$AC10)</f>
        <v>-1.234733587622886</v>
      </c>
      <c r="AU10" s="4">
        <f xml:space="preserve"> (AE$20 - AE$21)*-AE$22*EXP(-AE$22*$AC10)</f>
        <v>0.36725082090260369</v>
      </c>
      <c r="AV10" s="4">
        <f xml:space="preserve"> -AF$21*AF$22*LN(AF$20/AF$21)*EXP(-AF$22*AC10)*(AF$20/AF$21)^EXP(-AF$22*AC10)</f>
        <v>1.5614200603701309</v>
      </c>
      <c r="AW10" s="4">
        <f xml:space="preserve"> (AG$20 - AG$21)*-AG$22*EXP(-AG$22*$AC10)</f>
        <v>0.94136953164040127</v>
      </c>
      <c r="AX10" s="4">
        <f xml:space="preserve"> (AH$20 - AH$21)*-AH$22*EXP(-AH$22*$AC10)</f>
        <v>5.7958493516037921E-2</v>
      </c>
      <c r="AY10" s="32">
        <f t="shared" si="8"/>
        <v>1.8810394498942407</v>
      </c>
      <c r="AZ10" s="4">
        <f t="shared" si="9"/>
        <v>0.55948367246881037</v>
      </c>
      <c r="BA10" s="4">
        <f t="shared" si="3"/>
        <v>2.3787258732201217</v>
      </c>
      <c r="BB10" s="4">
        <f t="shared" si="3"/>
        <v>1.4341176458584242</v>
      </c>
      <c r="BC10" s="4">
        <f t="shared" si="3"/>
        <v>8.8296142465839028E-2</v>
      </c>
    </row>
    <row r="11" spans="1:55" x14ac:dyDescent="0.2">
      <c r="A11" s="10">
        <v>11.950000000011642</v>
      </c>
      <c r="B11" s="32">
        <v>11.088807897567369</v>
      </c>
      <c r="C11" s="4">
        <v>5.4251587042701797</v>
      </c>
      <c r="D11" s="4">
        <v>12.013471781085443</v>
      </c>
      <c r="E11" s="4">
        <v>17.356077062162701</v>
      </c>
      <c r="F11" s="4">
        <v>1.8995549386226764</v>
      </c>
      <c r="G11" s="35">
        <v>1.62</v>
      </c>
      <c r="H11" s="32">
        <f>(B$20-B$21)*EXP(-B$22*$A11) + B$21</f>
        <v>11.697413949300037</v>
      </c>
      <c r="I11" s="4">
        <f>(C$20-C$21)*EXP(-C$22*$A11) + C$21</f>
        <v>5.4359448506293493</v>
      </c>
      <c r="J11" s="4">
        <f xml:space="preserve"> D$21*(D$20/D$21)^EXP(-D$22*A11)</f>
        <v>12.189712929576585</v>
      </c>
      <c r="K11" s="4">
        <f>(E$20-E$21)*EXP(-E$22*$A11) + E$21</f>
        <v>16.698466355761635</v>
      </c>
      <c r="L11" s="4">
        <f>(F$20-F$21)*EXP(-F$22*$A11) + F$21</f>
        <v>1.8483504045072376</v>
      </c>
      <c r="M11" s="32">
        <f t="shared" si="4"/>
        <v>0.37040132620562682</v>
      </c>
      <c r="N11" s="4">
        <f t="shared" si="0"/>
        <v>1.1634095328142836E-4</v>
      </c>
      <c r="O11" s="4">
        <f t="shared" si="0"/>
        <v>3.1060942421476813E-2</v>
      </c>
      <c r="P11" s="4">
        <f t="shared" si="0"/>
        <v>0.43245184117330859</v>
      </c>
      <c r="Q11" s="4">
        <f t="shared" si="0"/>
        <v>2.6219043139791352E-3</v>
      </c>
      <c r="R11" s="32">
        <f xml:space="preserve"> (B$20 - B$21)*-B$22*EXP(-B$22*$A11)</f>
        <v>-0.84419104400336298</v>
      </c>
      <c r="S11" s="4">
        <f xml:space="preserve"> (C$20 - C$21)*-C$22*EXP(-C$22*$A11)</f>
        <v>0.32495479604099203</v>
      </c>
      <c r="T11" s="4">
        <f xml:space="preserve"> -D$21*D$22*LN(D$20/D$21)*EXP(-D$22*A11)*(D$20/D$21)^EXP(-D$22*A11)</f>
        <v>1.5025648800641409</v>
      </c>
      <c r="U11" s="4">
        <f xml:space="preserve"> (E$20 - E$21)*-E$22*EXP(-E$22*$A11)</f>
        <v>0.4662095312300264</v>
      </c>
      <c r="V11" s="4">
        <f xml:space="preserve"> (F$20 - F$21)*-F$22*EXP(-F$22*$A11)</f>
        <v>1.1851807247380126E-2</v>
      </c>
      <c r="W11" s="32">
        <f t="shared" si="5"/>
        <v>1.3548745150671258</v>
      </c>
      <c r="X11" s="4">
        <f t="shared" si="6"/>
        <v>0.52153238870776497</v>
      </c>
      <c r="Y11" s="4">
        <f t="shared" si="1"/>
        <v>2.4115238815844235</v>
      </c>
      <c r="Z11" s="4">
        <f t="shared" si="1"/>
        <v>0.74823751925806703</v>
      </c>
      <c r="AA11" s="4">
        <f t="shared" si="1"/>
        <v>1.9021419039005141E-2</v>
      </c>
      <c r="AB11" s="3"/>
      <c r="AC11" s="32">
        <v>11.883333333302289</v>
      </c>
      <c r="AD11" s="32">
        <v>11.795224872111742</v>
      </c>
      <c r="AE11" s="4">
        <v>5.2100797175677185</v>
      </c>
      <c r="AF11" s="4">
        <v>12.181037484092304</v>
      </c>
      <c r="AG11" s="4">
        <v>16.650068005873276</v>
      </c>
      <c r="AH11" s="4">
        <v>1.7323225186643691</v>
      </c>
      <c r="AI11" s="32">
        <v>1.5333333333333332</v>
      </c>
      <c r="AJ11" s="32">
        <f>(AD$20-AD$21)*EXP(-AD$22*$AC11) + AD$21</f>
        <v>12.261069561172619</v>
      </c>
      <c r="AK11" s="4">
        <f>(AE$20-AE$21)*EXP(-AE$22*$AC11) + AE$21</f>
        <v>5.281222599685309</v>
      </c>
      <c r="AL11" s="4">
        <f xml:space="preserve"> AF$21*(AF$20/AF$21)^EXP(-AF$22*AC11)</f>
        <v>12.60646107655913</v>
      </c>
      <c r="AM11" s="4">
        <f>(AG$20-AG$21)*EXP(-AG$22*$AC11) + AG$21</f>
        <v>16.082297715970565</v>
      </c>
      <c r="AN11" s="4">
        <f>(AH$20-AH$21)*EXP(-AH$22*$AC11) + AH$21</f>
        <v>1.6924463775438705</v>
      </c>
      <c r="AO11" s="32">
        <f t="shared" si="7"/>
        <v>0.21701127432622472</v>
      </c>
      <c r="AP11" s="4">
        <f t="shared" si="2"/>
        <v>5.0613096759973874E-3</v>
      </c>
      <c r="AQ11" s="4">
        <f t="shared" si="2"/>
        <v>0.18098523302738018</v>
      </c>
      <c r="AR11" s="4">
        <f t="shared" si="2"/>
        <v>0.32236310209620855</v>
      </c>
      <c r="AS11" s="4">
        <f t="shared" si="2"/>
        <v>1.5901066306619228E-3</v>
      </c>
      <c r="AT11" s="32">
        <f xml:space="preserve"> (AD$20 - AD$21)*-AD$22*EXP(-AD$22*$AC11)</f>
        <v>-0.85758820750885467</v>
      </c>
      <c r="AU11" s="4">
        <f xml:space="preserve"> (AE$20 - AE$21)*-AE$22*EXP(-AE$22*$AC11)</f>
        <v>0.32529674124546931</v>
      </c>
      <c r="AV11" s="4">
        <f xml:space="preserve"> -AF$21*AF$22*LN(AF$20/AF$21)*EXP(-AF$22*AC11)*(AF$20/AF$21)^EXP(-AF$22*AC11)</f>
        <v>1.7451735623424096</v>
      </c>
      <c r="AW11" s="4">
        <f xml:space="preserve"> (AG$20 - AG$21)*-AG$22*EXP(-AG$22*$AC11)</f>
        <v>0.46074232934293585</v>
      </c>
      <c r="AX11" s="4">
        <f xml:space="preserve"> (AH$20 - AH$21)*-AH$22*EXP(-AH$22*$AC11)</f>
        <v>1.7724609537220905E-2</v>
      </c>
      <c r="AY11" s="32">
        <f t="shared" si="8"/>
        <v>1.45417130838458</v>
      </c>
      <c r="AZ11" s="4">
        <f t="shared" si="9"/>
        <v>0.55159012645970895</v>
      </c>
      <c r="BA11" s="4">
        <f t="shared" si="3"/>
        <v>2.9592073448414777</v>
      </c>
      <c r="BB11" s="4">
        <f t="shared" si="3"/>
        <v>0.7812587323641087</v>
      </c>
      <c r="BC11" s="4">
        <f t="shared" si="3"/>
        <v>3.0054772693548497E-2</v>
      </c>
    </row>
    <row r="12" spans="1:55" x14ac:dyDescent="0.2">
      <c r="A12" s="10">
        <v>24.666666666744277</v>
      </c>
      <c r="B12" s="32">
        <v>5.711025005495828</v>
      </c>
      <c r="C12" s="4">
        <v>8.7483646048593808</v>
      </c>
      <c r="D12" s="4">
        <v>22.445946671792797</v>
      </c>
      <c r="E12" s="4">
        <v>19.047056085473333</v>
      </c>
      <c r="F12" s="4">
        <v>1.9139247879348305</v>
      </c>
      <c r="G12" s="35">
        <v>1.4666666666666663</v>
      </c>
      <c r="H12" s="32">
        <f>(B$20-B$21)*EXP(-B$22*$A12) + B$21</f>
        <v>5.2638999157377988</v>
      </c>
      <c r="I12" s="4">
        <f>(C$20-C$21)*EXP(-C$22*$A12) + C$21</f>
        <v>8.9649886138510055</v>
      </c>
      <c r="J12" s="4">
        <f xml:space="preserve"> D$21*(D$20/D$21)^EXP(-D$22*A12)</f>
        <v>22.30467650959466</v>
      </c>
      <c r="K12" s="4">
        <f>(E$20-E$21)*EXP(-E$22*$A12) + E$21</f>
        <v>19.154951550550621</v>
      </c>
      <c r="L12" s="4">
        <f>(F$20-F$21)*EXP(-F$22*$A12) + F$21</f>
        <v>1.883830805597176</v>
      </c>
      <c r="M12" s="32">
        <f t="shared" si="4"/>
        <v>0.19992084589112569</v>
      </c>
      <c r="N12" s="4">
        <f t="shared" si="0"/>
        <v>4.6925961271603499E-2</v>
      </c>
      <c r="O12" s="4">
        <f t="shared" si="0"/>
        <v>1.9957258727487728E-2</v>
      </c>
      <c r="P12" s="4">
        <f t="shared" si="0"/>
        <v>1.1641431384244245E-2</v>
      </c>
      <c r="Q12" s="4">
        <f t="shared" si="0"/>
        <v>9.0564777293905975E-4</v>
      </c>
      <c r="R12" s="32">
        <f xml:space="preserve"> (B$20 - B$21)*-B$22*EXP(-B$22*$A12)</f>
        <v>-0.27292564918434536</v>
      </c>
      <c r="S12" s="4">
        <f xml:space="preserve"> (C$20 - C$21)*-C$22*EXP(-C$22*$A12)</f>
        <v>0.2349304907799788</v>
      </c>
      <c r="T12" s="4">
        <f xml:space="preserve"> -D$21*D$22*LN(D$20/D$21)*EXP(-D$22*A12)*(D$20/D$21)^EXP(-D$22*A12)</f>
        <v>0.2632777869772186</v>
      </c>
      <c r="U12" s="4">
        <f xml:space="preserve"> (E$20 - E$21)*-E$22*EXP(-E$22*$A12)</f>
        <v>5.5664035843662148E-2</v>
      </c>
      <c r="V12" s="4">
        <f xml:space="preserve"> (F$20 - F$21)*-F$22*EXP(-F$22*$A12)</f>
        <v>1.8076012439629876E-4</v>
      </c>
      <c r="W12" s="32">
        <f t="shared" si="5"/>
        <v>0.48382274173588508</v>
      </c>
      <c r="X12" s="4">
        <f t="shared" si="6"/>
        <v>0.4164676882008716</v>
      </c>
      <c r="Y12" s="4">
        <f t="shared" si="1"/>
        <v>0.46671971327779671</v>
      </c>
      <c r="Z12" s="4">
        <f t="shared" si="1"/>
        <v>9.8677154450128368E-2</v>
      </c>
      <c r="AA12" s="4">
        <f t="shared" si="1"/>
        <v>3.2043840233889331E-4</v>
      </c>
      <c r="AB12" s="3"/>
      <c r="AC12" s="32">
        <v>24.600000000034925</v>
      </c>
      <c r="AD12" s="32">
        <v>5.6418033037077535</v>
      </c>
      <c r="AE12" s="4">
        <v>8.4770786827900881</v>
      </c>
      <c r="AF12" s="4">
        <v>25.109557282186163</v>
      </c>
      <c r="AG12" s="4">
        <v>18.385663055060931</v>
      </c>
      <c r="AH12" s="4">
        <v>1.7845961441254439</v>
      </c>
      <c r="AI12" s="32">
        <v>1.4633333333333332</v>
      </c>
      <c r="AJ12" s="32">
        <f>(AD$20-AD$21)*EXP(-AD$22*$AC12) + AD$21</f>
        <v>5.5752419057447486</v>
      </c>
      <c r="AK12" s="4">
        <f>(AE$20-AE$21)*EXP(-AE$22*$AC12) + AE$21</f>
        <v>8.7594726294449323</v>
      </c>
      <c r="AL12" s="4">
        <f xml:space="preserve"> AF$21*(AF$20/AF$21)^EXP(-AF$22*AC12)</f>
        <v>24.653271622237458</v>
      </c>
      <c r="AM12" s="4">
        <f>(AG$20-AG$21)*EXP(-AG$22*$AC12) + AG$21</f>
        <v>18.526680859466175</v>
      </c>
      <c r="AN12" s="4">
        <f>(AH$20-AH$21)*EXP(-AH$22*$AC12) + AH$21</f>
        <v>1.7550560201926479</v>
      </c>
      <c r="AO12" s="32">
        <f t="shared" si="7"/>
        <v>4.4304196987895086E-3</v>
      </c>
      <c r="AP12" s="4">
        <f t="shared" si="2"/>
        <v>7.9746341107298988E-2</v>
      </c>
      <c r="AQ12" s="4">
        <f t="shared" si="2"/>
        <v>0.2081966034748251</v>
      </c>
      <c r="AR12" s="4">
        <f t="shared" si="2"/>
        <v>1.9886021159275756E-2</v>
      </c>
      <c r="AS12" s="4">
        <f t="shared" si="2"/>
        <v>8.7261892196494257E-4</v>
      </c>
      <c r="AT12" s="32">
        <f xml:space="preserve"> (AD$20 - AD$21)*-AD$22*EXP(-AD$22*$AC12)</f>
        <v>-0.29305684721402708</v>
      </c>
      <c r="AU12" s="4">
        <f xml:space="preserve"> (AE$20 - AE$21)*-AE$22*EXP(-AE$22*$AC12)</f>
        <v>0.22755074302920697</v>
      </c>
      <c r="AV12" s="4">
        <f xml:space="preserve"> -AF$21*AF$22*LN(AF$20/AF$21)*EXP(-AF$22*AC12)*(AF$20/AF$21)^EXP(-AF$22*AC12)</f>
        <v>0.3150964472705704</v>
      </c>
      <c r="AW12" s="4">
        <f xml:space="preserve"> (AG$20 - AG$21)*-AG$22*EXP(-AG$22*$AC12)</f>
        <v>5.6146814734801757E-2</v>
      </c>
      <c r="AX12" s="4">
        <f xml:space="preserve"> (AH$20 - AH$21)*-AH$22*EXP(-AH$22*$AC12)</f>
        <v>5.4046607228295357E-4</v>
      </c>
      <c r="AY12" s="32">
        <f t="shared" si="8"/>
        <v>0.52069325928688193</v>
      </c>
      <c r="AZ12" s="4">
        <f t="shared" si="9"/>
        <v>0.40430428146419467</v>
      </c>
      <c r="BA12" s="4">
        <f t="shared" si="3"/>
        <v>0.55985245756502267</v>
      </c>
      <c r="BB12" s="4">
        <f t="shared" si="3"/>
        <v>9.9759716385296987E-2</v>
      </c>
      <c r="BC12" s="4">
        <f t="shared" si="3"/>
        <v>9.6028140405627304E-4</v>
      </c>
    </row>
    <row r="13" spans="1:55" x14ac:dyDescent="0.2">
      <c r="A13" s="10">
        <v>50.083333333313931</v>
      </c>
      <c r="B13" s="32">
        <v>2.9462070085690719</v>
      </c>
      <c r="C13" s="4">
        <v>13.359199095325275</v>
      </c>
      <c r="D13" s="4">
        <v>23.926012804502815</v>
      </c>
      <c r="E13" s="4">
        <v>19.270231142573071</v>
      </c>
      <c r="F13" s="4">
        <v>1.8755412171511134</v>
      </c>
      <c r="G13" s="35">
        <v>1.4033333333333333</v>
      </c>
      <c r="H13" s="32">
        <f>(B$20-B$21)*EXP(-B$22*$A13) + B$21</f>
        <v>2.511987651775784</v>
      </c>
      <c r="I13" s="4">
        <f>(C$20-C$21)*EXP(-C$22*$A13) + C$21</f>
        <v>13.358859634005183</v>
      </c>
      <c r="J13" s="4">
        <f xml:space="preserve"> D$21*(D$20/D$21)^EXP(-D$22*A13)</f>
        <v>23.764497813343159</v>
      </c>
      <c r="K13" s="4">
        <f>(E$20-E$21)*EXP(-E$22*$A13) + E$21</f>
        <v>19.483254154262291</v>
      </c>
      <c r="L13" s="4">
        <f>(F$20-F$21)*EXP(-F$22*$A13) + F$21</f>
        <v>1.8843801943185539</v>
      </c>
      <c r="M13" s="32">
        <f t="shared" si="4"/>
        <v>0.1885464498139767</v>
      </c>
      <c r="N13" s="4">
        <f t="shared" si="0"/>
        <v>1.1523398783844833E-7</v>
      </c>
      <c r="O13" s="4">
        <f t="shared" si="0"/>
        <v>2.6087092369303778E-2</v>
      </c>
      <c r="P13" s="4">
        <f t="shared" si="0"/>
        <v>4.5378803509145561E-2</v>
      </c>
      <c r="Q13" s="4">
        <f t="shared" si="0"/>
        <v>7.8127517366533084E-5</v>
      </c>
      <c r="R13" s="32">
        <f xml:space="preserve"> (B$20 - B$21)*-B$22*EXP(-B$22*$A13)</f>
        <v>-2.8568951153005274E-2</v>
      </c>
      <c r="S13" s="4">
        <f xml:space="preserve"> (C$20 - C$21)*-C$22*EXP(-C$22*$A13)</f>
        <v>0.12284483456958994</v>
      </c>
      <c r="T13" s="4">
        <f xml:space="preserve"> -D$21*D$22*LN(D$20/D$21)*EXP(-D$22*A13)*(D$20/D$21)^EXP(-D$22*A13)</f>
        <v>2.5801163039324512E-3</v>
      </c>
      <c r="U13" s="4">
        <f xml:space="preserve"> (E$20 - E$21)*-E$22*EXP(-E$22*$A13)</f>
        <v>7.9574053972146855E-4</v>
      </c>
      <c r="V13" s="4">
        <f xml:space="preserve"> (F$20 - F$21)*-F$22*EXP(-F$22*$A13)</f>
        <v>4.2278513346767921E-8</v>
      </c>
      <c r="W13" s="32">
        <f t="shared" si="5"/>
        <v>5.2930598335734241E-2</v>
      </c>
      <c r="X13" s="4">
        <f t="shared" si="6"/>
        <v>0.22759850585339705</v>
      </c>
      <c r="Y13" s="4">
        <f t="shared" si="1"/>
        <v>4.7802629859081047E-3</v>
      </c>
      <c r="Z13" s="4">
        <f t="shared" si="1"/>
        <v>1.4742936365385879E-3</v>
      </c>
      <c r="AA13" s="4">
        <f t="shared" si="1"/>
        <v>7.8330737317052215E-8</v>
      </c>
      <c r="AB13" s="3"/>
      <c r="AC13" s="32">
        <v>50.016666666604578</v>
      </c>
      <c r="AD13" s="32">
        <v>2.9848061951173275</v>
      </c>
      <c r="AE13" s="4">
        <v>12.78822059256561</v>
      </c>
      <c r="AF13" s="4">
        <v>26.183450683343231</v>
      </c>
      <c r="AG13" s="4">
        <v>18.680951532709411</v>
      </c>
      <c r="AH13" s="4">
        <v>1.7963271229462174</v>
      </c>
      <c r="AI13" s="32">
        <v>1.3833333333333333</v>
      </c>
      <c r="AJ13" s="32">
        <f>(AD$20-AD$21)*EXP(-AD$22*$AC13) + AD$21</f>
        <v>2.5103867489571532</v>
      </c>
      <c r="AK13" s="4">
        <f>(AE$20-AE$21)*EXP(-AE$22*$AC13) + AE$21</f>
        <v>12.892706439350553</v>
      </c>
      <c r="AL13" s="4">
        <f xml:space="preserve"> AF$21*(AF$20/AF$21)^EXP(-AF$22*AC13)</f>
        <v>26.378462954253511</v>
      </c>
      <c r="AM13" s="4">
        <f>(AG$20-AG$21)*EXP(-AG$22*$AC13) + AG$21</f>
        <v>18.860843198376241</v>
      </c>
      <c r="AN13" s="4">
        <f>(AH$20-AH$21)*EXP(-AH$22*$AC13) + AH$21</f>
        <v>1.7570233443697141</v>
      </c>
      <c r="AO13" s="32">
        <f t="shared" si="7"/>
        <v>0.22507381089492651</v>
      </c>
      <c r="AP13" s="4">
        <f t="shared" si="2"/>
        <v>1.0917292178366582E-2</v>
      </c>
      <c r="AQ13" s="4">
        <f t="shared" si="2"/>
        <v>3.8029785805584158E-2</v>
      </c>
      <c r="AR13" s="4">
        <f t="shared" si="2"/>
        <v>3.2361011376386431E-2</v>
      </c>
      <c r="AS13" s="4">
        <f t="shared" si="2"/>
        <v>1.5447870103908043E-3</v>
      </c>
      <c r="AT13" s="32">
        <f xml:space="preserve"> (AD$20 - AD$21)*-AD$22*EXP(-AD$22*$AC13)</f>
        <v>-3.4269612493243479E-2</v>
      </c>
      <c r="AU13" s="4">
        <f xml:space="preserve"> (AE$20 - AE$21)*-AE$22*EXP(-AE$22*$AC13)</f>
        <v>0.11139834997126732</v>
      </c>
      <c r="AV13" s="4">
        <f xml:space="preserve"> -AF$21*AF$22*LN(AF$20/AF$21)*EXP(-AF$22*AC13)*(AF$20/AF$21)^EXP(-AF$22*AC13)</f>
        <v>2.8828464509992767E-3</v>
      </c>
      <c r="AW13" s="4">
        <f xml:space="preserve"> (AG$20 - AG$21)*-AG$22*EXP(-AG$22*$AC13)</f>
        <v>8.3609806841599148E-4</v>
      </c>
      <c r="AX13" s="4">
        <f xml:space="preserve"> (AH$20 - AH$21)*-AH$22*EXP(-AH$22*$AC13)</f>
        <v>5.0482237786635629E-7</v>
      </c>
      <c r="AY13" s="32">
        <f t="shared" si="8"/>
        <v>6.4410356011397385E-2</v>
      </c>
      <c r="AZ13" s="4">
        <f t="shared" si="9"/>
        <v>0.20937521199418918</v>
      </c>
      <c r="BA13" s="4">
        <f t="shared" si="3"/>
        <v>5.418362004287797E-3</v>
      </c>
      <c r="BB13" s="4">
        <f t="shared" si="3"/>
        <v>1.5714614297939117E-3</v>
      </c>
      <c r="BC13" s="4">
        <f t="shared" si="3"/>
        <v>9.4882278249580224E-7</v>
      </c>
    </row>
    <row r="14" spans="1:55" x14ac:dyDescent="0.2">
      <c r="A14" s="10">
        <v>72</v>
      </c>
      <c r="B14" s="32">
        <v>1.713403814398293</v>
      </c>
      <c r="C14" s="4">
        <v>15.470947298530763</v>
      </c>
      <c r="D14" s="4">
        <v>23.531564741944734</v>
      </c>
      <c r="E14" s="4">
        <v>19.235107888159245</v>
      </c>
      <c r="F14" s="4">
        <v>1.9059601969972091</v>
      </c>
      <c r="G14" s="35">
        <v>1.27</v>
      </c>
      <c r="H14" s="32">
        <f>(B$20-B$21)*EXP(-B$22*$A14) + B$21</f>
        <v>2.2362022567164743</v>
      </c>
      <c r="I14" s="4">
        <f>(C$20-C$21)*EXP(-C$22*$A14) + C$21</f>
        <v>15.421242924704188</v>
      </c>
      <c r="J14" s="4">
        <f xml:space="preserve"> D$21*(D$20/D$21)^EXP(-D$22*A14)</f>
        <v>23.778242598106292</v>
      </c>
      <c r="K14" s="4">
        <f>(E$20-E$21)*EXP(-E$22*$A14) + E$21</f>
        <v>19.48789327247469</v>
      </c>
      <c r="L14" s="4">
        <f>(F$20-F$21)*EXP(-F$22*$A14) + F$21</f>
        <v>1.8843803227516831</v>
      </c>
      <c r="M14" s="32">
        <f t="shared" si="4"/>
        <v>0.27331821129031675</v>
      </c>
      <c r="N14" s="4">
        <f t="shared" si="0"/>
        <v>2.4705247774919358E-3</v>
      </c>
      <c r="O14" s="4">
        <f t="shared" si="0"/>
        <v>6.0849964720462141E-2</v>
      </c>
      <c r="P14" s="4">
        <f t="shared" si="0"/>
        <v>6.3900450523507027E-2</v>
      </c>
      <c r="Q14" s="4">
        <f t="shared" si="0"/>
        <v>4.6569097245271579E-4</v>
      </c>
      <c r="R14" s="32">
        <f xml:space="preserve"> (B$20 - B$21)*-B$22*EXP(-B$22*$A14)</f>
        <v>-4.0805220034007394E-3</v>
      </c>
      <c r="S14" s="4">
        <f xml:space="preserve"> (C$20 - C$21)*-C$22*EXP(-C$22*$A14)</f>
        <v>7.0234372533945655E-2</v>
      </c>
      <c r="T14" s="4">
        <f xml:space="preserve"> -D$21*D$22*LN(D$20/D$21)*EXP(-D$22*A14)*(D$20/D$21)^EXP(-D$22*A14)</f>
        <v>4.5288957638174804E-5</v>
      </c>
      <c r="U14" s="4">
        <f xml:space="preserve"> (E$20 - E$21)*-E$22*EXP(-E$22*$A14)</f>
        <v>2.0417696861783825E-5</v>
      </c>
      <c r="V14" s="4">
        <f xml:space="preserve"> (F$20 - F$21)*-F$22*EXP(-F$22*$A14)</f>
        <v>3.1270943846521724E-11</v>
      </c>
      <c r="W14" s="32">
        <f t="shared" si="5"/>
        <v>8.3538245738912775E-3</v>
      </c>
      <c r="X14" s="4">
        <f t="shared" si="6"/>
        <v>0.1437869044002037</v>
      </c>
      <c r="Y14" s="4">
        <f t="shared" si="1"/>
        <v>9.2717551070279131E-5</v>
      </c>
      <c r="Z14" s="4">
        <f t="shared" si="1"/>
        <v>4.1800009323336963E-5</v>
      </c>
      <c r="AA14" s="4">
        <f t="shared" si="1"/>
        <v>6.4019255118863378E-11</v>
      </c>
      <c r="AB14" s="3"/>
      <c r="AC14" s="32">
        <v>71.933333333290648</v>
      </c>
      <c r="AD14" s="32">
        <v>1.7960846055458044</v>
      </c>
      <c r="AE14" s="4">
        <v>14.850805219109983</v>
      </c>
      <c r="AF14" s="4">
        <v>26.278249485347757</v>
      </c>
      <c r="AG14" s="4">
        <v>18.639626334272965</v>
      </c>
      <c r="AH14" s="4">
        <v>1.7248137326298045</v>
      </c>
      <c r="AI14" s="32">
        <v>1.26</v>
      </c>
      <c r="AJ14" s="32">
        <f>(AD$20-AD$21)*EXP(-AD$22*$AC14) + AD$21</f>
        <v>2.1683061119935045</v>
      </c>
      <c r="AK14" s="4">
        <f>(AE$20-AE$21)*EXP(-AE$22*$AC14) + AE$21</f>
        <v>14.715570465477146</v>
      </c>
      <c r="AL14" s="4">
        <f xml:space="preserve"> AF$21*(AF$20/AF$21)^EXP(-AF$22*AC14)</f>
        <v>26.393601541331705</v>
      </c>
      <c r="AM14" s="4">
        <f>(AG$20-AG$21)*EXP(-AG$22*$AC14) + AG$21</f>
        <v>18.865760268806675</v>
      </c>
      <c r="AN14" s="4">
        <f>(AH$20-AH$21)*EXP(-AH$22*$AC14) + AH$21</f>
        <v>1.7570251791773173</v>
      </c>
      <c r="AO14" s="32">
        <f t="shared" si="7"/>
        <v>0.13854884986219526</v>
      </c>
      <c r="AP14" s="4">
        <f t="shared" si="2"/>
        <v>1.8288438590134029E-2</v>
      </c>
      <c r="AQ14" s="4">
        <f t="shared" si="2"/>
        <v>1.3306096819723832E-2</v>
      </c>
      <c r="AR14" s="4">
        <f t="shared" si="2"/>
        <v>5.1136556347696191E-2</v>
      </c>
      <c r="AS14" s="4">
        <f t="shared" si="2"/>
        <v>1.03757728868327E-3</v>
      </c>
      <c r="AT14" s="32">
        <f xml:space="preserve"> (AD$20 - AD$21)*-AD$22*EXP(-AD$22*$AC14)</f>
        <v>-5.3853430701707042E-3</v>
      </c>
      <c r="AU14" s="4">
        <f xml:space="preserve"> (AE$20 - AE$21)*-AE$22*EXP(-AE$22*$AC14)</f>
        <v>6.0172111971760325E-2</v>
      </c>
      <c r="AV14" s="4">
        <f xml:space="preserve"> -AF$21*AF$22*LN(AF$20/AF$21)*EXP(-AF$22*AC14)*(AF$20/AF$21)^EXP(-AF$22*AC14)</f>
        <v>4.7516791383491993E-5</v>
      </c>
      <c r="AW14" s="4">
        <f xml:space="preserve"> (AG$20 - AG$21)*-AG$22*EXP(-AG$22*$AC14)</f>
        <v>2.2222123288550523E-5</v>
      </c>
      <c r="AX14" s="4">
        <f xml:space="preserve"> (AH$20 - AH$21)*-AH$22*EXP(-AH$22*$AC14)</f>
        <v>1.2322637943756524E-9</v>
      </c>
      <c r="AY14" s="32">
        <f t="shared" si="8"/>
        <v>1.1112612684479231E-2</v>
      </c>
      <c r="AZ14" s="4">
        <f t="shared" si="9"/>
        <v>0.12416467549728322</v>
      </c>
      <c r="BA14" s="4">
        <f t="shared" si="3"/>
        <v>9.80505219024438E-5</v>
      </c>
      <c r="BB14" s="4">
        <f t="shared" si="3"/>
        <v>4.5855175039866161E-5</v>
      </c>
      <c r="BC14" s="4">
        <f t="shared" si="3"/>
        <v>2.5427665598227748E-9</v>
      </c>
    </row>
    <row r="15" spans="1:55" x14ac:dyDescent="0.2">
      <c r="A15" s="11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</row>
    <row r="16" spans="1:55" x14ac:dyDescent="0.2">
      <c r="A16" s="5" t="s">
        <v>53</v>
      </c>
      <c r="B16" s="5" t="s">
        <v>24</v>
      </c>
      <c r="C16" s="5"/>
      <c r="D16" s="26"/>
      <c r="E16" s="26"/>
      <c r="F16" s="26"/>
      <c r="G16" s="23"/>
      <c r="H16" s="47"/>
      <c r="I16" s="48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5" t="s">
        <v>53</v>
      </c>
      <c r="AD16" s="5" t="s">
        <v>24</v>
      </c>
      <c r="AE16" s="5"/>
      <c r="AF16" s="26"/>
      <c r="AG16" s="26"/>
      <c r="AH16" s="26"/>
      <c r="AI16" s="23"/>
      <c r="AJ16" s="47"/>
      <c r="AK16" s="48"/>
      <c r="AL16" s="23"/>
      <c r="AM16" s="23"/>
      <c r="AN16" s="2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</row>
    <row r="17" spans="1:55" x14ac:dyDescent="0.2">
      <c r="A17" s="5" t="s">
        <v>52</v>
      </c>
      <c r="B17" s="5" t="s">
        <v>54</v>
      </c>
      <c r="C17" s="5"/>
      <c r="D17" s="26"/>
      <c r="E17" s="26"/>
      <c r="F17" s="26"/>
      <c r="G17" s="23"/>
      <c r="H17" s="47"/>
      <c r="I17" s="48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5" t="s">
        <v>52</v>
      </c>
      <c r="AD17" s="5" t="s">
        <v>54</v>
      </c>
      <c r="AE17" s="5"/>
      <c r="AF17" s="26"/>
      <c r="AG17" s="26"/>
      <c r="AH17" s="26"/>
      <c r="AI17" s="23"/>
      <c r="AJ17" s="47"/>
      <c r="AK17" s="48"/>
      <c r="AL17" s="23"/>
      <c r="AM17" s="23"/>
      <c r="AN17" s="2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</row>
    <row r="18" spans="1:55" x14ac:dyDescent="0.2">
      <c r="A18" s="28"/>
      <c r="B18" s="29" t="s">
        <v>47</v>
      </c>
      <c r="C18" s="29" t="s">
        <v>48</v>
      </c>
      <c r="D18" s="30" t="s">
        <v>49</v>
      </c>
      <c r="E18" s="30" t="s">
        <v>50</v>
      </c>
      <c r="F18" s="30" t="s">
        <v>51</v>
      </c>
      <c r="G18" s="23"/>
      <c r="H18" s="49"/>
      <c r="I18" s="45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6"/>
      <c r="AD18" s="29" t="s">
        <v>47</v>
      </c>
      <c r="AE18" s="29" t="s">
        <v>48</v>
      </c>
      <c r="AF18" s="30" t="s">
        <v>49</v>
      </c>
      <c r="AG18" s="30" t="s">
        <v>50</v>
      </c>
      <c r="AH18" s="30" t="s">
        <v>51</v>
      </c>
      <c r="AI18" s="23"/>
      <c r="AJ18" s="49"/>
      <c r="AK18" s="45"/>
      <c r="AL18" s="23"/>
      <c r="AM18" s="23"/>
      <c r="AN18" s="2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</row>
    <row r="19" spans="1:55" x14ac:dyDescent="0.2">
      <c r="A19" s="13" t="s">
        <v>5</v>
      </c>
      <c r="B19" s="20">
        <f>SUM(M5:M14)</f>
        <v>1.6651766655050442</v>
      </c>
      <c r="C19" s="20">
        <f t="shared" ref="C19:F19" si="10">SUM(N5:N14)</f>
        <v>1.2838017796924539</v>
      </c>
      <c r="D19" s="20">
        <f>SUM(O5:O14)</f>
        <v>0.32976358910432824</v>
      </c>
      <c r="E19" s="20">
        <f t="shared" si="10"/>
        <v>4.1781310665885982</v>
      </c>
      <c r="F19" s="20">
        <f t="shared" si="10"/>
        <v>3.0920538391191129E-2</v>
      </c>
      <c r="G19" s="3"/>
      <c r="H19" s="42"/>
      <c r="I19" s="45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6" t="s">
        <v>5</v>
      </c>
      <c r="AD19" s="20">
        <f>SUM(AO5:AO14)</f>
        <v>1.2419083195967084</v>
      </c>
      <c r="AE19" s="20">
        <f t="shared" ref="AE19:AH19" si="11">SUM(AP5:AP14)</f>
        <v>1.0831733505710035</v>
      </c>
      <c r="AF19" s="20">
        <f t="shared" si="11"/>
        <v>0.88601172348918655</v>
      </c>
      <c r="AG19" s="20">
        <f t="shared" si="11"/>
        <v>4.116755377832467</v>
      </c>
      <c r="AH19" s="20">
        <f t="shared" si="11"/>
        <v>3.7817512709284684E-2</v>
      </c>
      <c r="AI19" s="3"/>
      <c r="AJ19" s="42"/>
      <c r="AK19" s="45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</row>
    <row r="20" spans="1:55" x14ac:dyDescent="0.2">
      <c r="A20" s="14" t="s">
        <v>25</v>
      </c>
      <c r="B20" s="7">
        <v>29.661742221455356</v>
      </c>
      <c r="C20" s="7">
        <v>0.89583784756098483</v>
      </c>
      <c r="D20" s="7">
        <v>5.5644161791173451E-2</v>
      </c>
      <c r="E20" s="7">
        <v>-1.0658704784967796</v>
      </c>
      <c r="F20" s="7">
        <v>4.8600910249220843E-2</v>
      </c>
      <c r="G20" s="3"/>
      <c r="H20" s="42"/>
      <c r="I20" s="45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8" t="s">
        <v>25</v>
      </c>
      <c r="AD20" s="7">
        <v>29.806713698737077</v>
      </c>
      <c r="AE20" s="7">
        <v>0.69188895422531993</v>
      </c>
      <c r="AF20" s="7">
        <v>2.8059766074903351E-2</v>
      </c>
      <c r="AG20" s="7">
        <v>-1.0332980317498561</v>
      </c>
      <c r="AH20" s="7">
        <v>7.2156235444815212E-2</v>
      </c>
      <c r="AI20" s="3"/>
      <c r="AJ20" s="42"/>
      <c r="AK20" s="45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</row>
    <row r="21" spans="1:55" x14ac:dyDescent="0.2">
      <c r="A21" s="14" t="s">
        <v>26</v>
      </c>
      <c r="B21" s="7">
        <v>2.1902479667993422</v>
      </c>
      <c r="C21" s="7">
        <v>18.174501321267986</v>
      </c>
      <c r="D21" s="7">
        <v>23.778488099566346</v>
      </c>
      <c r="E21" s="7">
        <v>19.488015441078698</v>
      </c>
      <c r="F21" s="7">
        <v>1.8843803228467479</v>
      </c>
      <c r="G21" s="3"/>
      <c r="H21" s="42"/>
      <c r="I21" s="45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8" t="s">
        <v>26</v>
      </c>
      <c r="AD21" s="7">
        <v>2.1045267045683613</v>
      </c>
      <c r="AE21" s="7">
        <v>16.85676963552822</v>
      </c>
      <c r="AF21" s="7">
        <v>26.393855172259482</v>
      </c>
      <c r="AG21" s="7">
        <v>18.865894524826867</v>
      </c>
      <c r="AH21" s="7">
        <v>1.7570251836670141</v>
      </c>
      <c r="AI21" s="3"/>
      <c r="AJ21" s="42"/>
      <c r="AK21" s="45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</row>
    <row r="22" spans="1:55" ht="17" thickBot="1" x14ac:dyDescent="0.25">
      <c r="A22" s="15" t="s">
        <v>18</v>
      </c>
      <c r="B22" s="16">
        <v>8.8795235673513856E-2</v>
      </c>
      <c r="C22" s="16">
        <v>2.5509546296708509E-2</v>
      </c>
      <c r="D22" s="16">
        <v>0.18447626105417772</v>
      </c>
      <c r="E22" s="16">
        <v>0.1671272011967613</v>
      </c>
      <c r="F22" s="16">
        <v>0.32894349456194821</v>
      </c>
      <c r="G22" s="9"/>
      <c r="H22" s="43"/>
      <c r="I22" s="46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17" t="s">
        <v>18</v>
      </c>
      <c r="AD22" s="16">
        <v>8.4437019526896487E-2</v>
      </c>
      <c r="AE22" s="16">
        <v>2.810206206568118E-2</v>
      </c>
      <c r="AF22" s="16">
        <v>0.18734710355515849</v>
      </c>
      <c r="AG22" s="16">
        <v>0.1655204977520581</v>
      </c>
      <c r="AH22" s="16">
        <v>0.27446480666462514</v>
      </c>
      <c r="AI22" s="9"/>
      <c r="AJ22" s="43"/>
      <c r="AK22" s="46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</row>
    <row r="23" spans="1:55" ht="17" thickBot="1" x14ac:dyDescent="0.25"/>
    <row r="24" spans="1:55" x14ac:dyDescent="0.2">
      <c r="A24" s="51" t="s">
        <v>11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52"/>
      <c r="AL24" s="52"/>
      <c r="AM24" s="52"/>
      <c r="AN24" s="52"/>
      <c r="AO24" s="52"/>
      <c r="AP24" s="52"/>
      <c r="AQ24" s="52"/>
      <c r="AR24" s="52"/>
      <c r="AS24" s="52"/>
      <c r="AT24" s="52"/>
      <c r="AU24" s="52"/>
      <c r="AV24" s="52"/>
      <c r="AW24" s="52"/>
      <c r="AX24" s="52"/>
      <c r="AY24" s="52"/>
      <c r="AZ24" s="52"/>
      <c r="BA24" s="52"/>
      <c r="BB24" s="52"/>
      <c r="BC24" s="52"/>
    </row>
    <row r="25" spans="1:55" x14ac:dyDescent="0.2">
      <c r="A25" s="55" t="s">
        <v>3</v>
      </c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27"/>
      <c r="Y25" s="27"/>
      <c r="Z25" s="27"/>
      <c r="AA25" s="27"/>
      <c r="AB25" s="3"/>
      <c r="AC25" s="53" t="s">
        <v>6</v>
      </c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  <c r="AU25" s="54"/>
      <c r="AV25" s="54"/>
      <c r="AW25" s="54"/>
      <c r="AX25" s="54"/>
      <c r="AY25" s="54"/>
      <c r="AZ25" s="54"/>
      <c r="BA25" s="54"/>
      <c r="BB25" s="54"/>
      <c r="BC25" s="54"/>
    </row>
    <row r="26" spans="1:55" ht="18" x14ac:dyDescent="0.25">
      <c r="A26" s="18" t="s">
        <v>2</v>
      </c>
      <c r="B26" s="31" t="s">
        <v>19</v>
      </c>
      <c r="C26" s="19" t="s">
        <v>20</v>
      </c>
      <c r="D26" s="19" t="s">
        <v>21</v>
      </c>
      <c r="E26" s="19" t="s">
        <v>22</v>
      </c>
      <c r="F26" s="19" t="s">
        <v>23</v>
      </c>
      <c r="G26" s="37" t="s">
        <v>4</v>
      </c>
      <c r="H26" s="31" t="s">
        <v>27</v>
      </c>
      <c r="I26" s="19" t="s">
        <v>28</v>
      </c>
      <c r="J26" s="19" t="s">
        <v>29</v>
      </c>
      <c r="K26" s="19" t="s">
        <v>30</v>
      </c>
      <c r="L26" s="19" t="s">
        <v>31</v>
      </c>
      <c r="M26" s="31" t="s">
        <v>32</v>
      </c>
      <c r="N26" s="19" t="s">
        <v>33</v>
      </c>
      <c r="O26" s="19" t="s">
        <v>34</v>
      </c>
      <c r="P26" s="19" t="s">
        <v>35</v>
      </c>
      <c r="Q26" s="19" t="s">
        <v>36</v>
      </c>
      <c r="R26" s="31" t="s">
        <v>37</v>
      </c>
      <c r="S26" s="19" t="s">
        <v>38</v>
      </c>
      <c r="T26" s="19" t="s">
        <v>39</v>
      </c>
      <c r="U26" s="19" t="s">
        <v>40</v>
      </c>
      <c r="V26" s="19" t="s">
        <v>41</v>
      </c>
      <c r="W26" s="31" t="s">
        <v>42</v>
      </c>
      <c r="X26" s="19" t="s">
        <v>43</v>
      </c>
      <c r="Y26" s="19" t="s">
        <v>44</v>
      </c>
      <c r="Z26" s="19" t="s">
        <v>45</v>
      </c>
      <c r="AA26" s="19" t="s">
        <v>46</v>
      </c>
      <c r="AB26" s="3"/>
      <c r="AC26" s="31" t="s">
        <v>2</v>
      </c>
      <c r="AD26" s="31" t="s">
        <v>19</v>
      </c>
      <c r="AE26" s="19" t="s">
        <v>20</v>
      </c>
      <c r="AF26" s="19" t="s">
        <v>21</v>
      </c>
      <c r="AG26" s="19" t="s">
        <v>22</v>
      </c>
      <c r="AH26" s="19" t="s">
        <v>23</v>
      </c>
      <c r="AI26" s="37" t="s">
        <v>4</v>
      </c>
      <c r="AJ26" s="31" t="s">
        <v>27</v>
      </c>
      <c r="AK26" s="19" t="s">
        <v>28</v>
      </c>
      <c r="AL26" s="19" t="s">
        <v>29</v>
      </c>
      <c r="AM26" s="19" t="s">
        <v>30</v>
      </c>
      <c r="AN26" s="19" t="s">
        <v>31</v>
      </c>
      <c r="AO26" s="31" t="s">
        <v>32</v>
      </c>
      <c r="AP26" s="19" t="s">
        <v>33</v>
      </c>
      <c r="AQ26" s="19" t="s">
        <v>34</v>
      </c>
      <c r="AR26" s="19" t="s">
        <v>35</v>
      </c>
      <c r="AS26" s="19" t="s">
        <v>36</v>
      </c>
      <c r="AT26" s="31" t="s">
        <v>37</v>
      </c>
      <c r="AU26" s="19" t="s">
        <v>38</v>
      </c>
      <c r="AV26" s="19" t="s">
        <v>39</v>
      </c>
      <c r="AW26" s="19" t="s">
        <v>40</v>
      </c>
      <c r="AX26" s="19" t="s">
        <v>41</v>
      </c>
      <c r="AY26" s="31" t="s">
        <v>42</v>
      </c>
      <c r="AZ26" s="19" t="s">
        <v>43</v>
      </c>
      <c r="BA26" s="19" t="s">
        <v>44</v>
      </c>
      <c r="BB26" s="19" t="s">
        <v>45</v>
      </c>
      <c r="BC26" s="19" t="s">
        <v>46</v>
      </c>
    </row>
    <row r="27" spans="1:55" x14ac:dyDescent="0.2">
      <c r="A27" s="10">
        <v>3.3333333441987634E-2</v>
      </c>
      <c r="B27" s="32">
        <v>29.900836398808352</v>
      </c>
      <c r="C27" s="4">
        <v>0</v>
      </c>
      <c r="D27" s="4">
        <v>0</v>
      </c>
      <c r="E27" s="4">
        <v>0</v>
      </c>
      <c r="F27" s="4">
        <v>0</v>
      </c>
      <c r="G27" s="32">
        <v>1.7199999999999998</v>
      </c>
      <c r="H27" s="32">
        <f>(B$43-B$44)*EXP(-B$45*$A27) + B$44</f>
        <v>30.42057386838524</v>
      </c>
      <c r="I27" s="4">
        <f>(C$43-C$44)*EXP(-C$45*$A27) + C$44</f>
        <v>0.75030597740529004</v>
      </c>
      <c r="J27" s="4">
        <f xml:space="preserve"> D$44*(D$43/D$44)^EXP(-D$45*A27)</f>
        <v>2.6523063056835584E-3</v>
      </c>
      <c r="K27" s="4">
        <f>(E$43-E$44)*EXP(-E$45*$A27) + E$44</f>
        <v>-1.0375138601520391</v>
      </c>
      <c r="L27" s="4">
        <f>(F$43-F$44)*EXP(-F$45*$A27) + F$44</f>
        <v>-3.7674326725912088E-2</v>
      </c>
      <c r="M27" s="32">
        <f>(B27-H27)^2</f>
        <v>0.27012703728218718</v>
      </c>
      <c r="N27" s="4">
        <f t="shared" ref="N27:Q37" si="12">(C27-I27)^2</f>
        <v>0.56295905973010762</v>
      </c>
      <c r="O27" s="4">
        <f t="shared" si="12"/>
        <v>7.0347287391687653E-6</v>
      </c>
      <c r="P27" s="4">
        <f t="shared" si="12"/>
        <v>1.0764350100075848</v>
      </c>
      <c r="Q27" s="4">
        <f t="shared" si="12"/>
        <v>1.419354894250774E-3</v>
      </c>
      <c r="R27" s="32">
        <f xml:space="preserve"> (B$43 - B$44)*-B$45*EXP(-B$45*$A27)</f>
        <v>-1.490536562628807</v>
      </c>
      <c r="S27" s="4">
        <f xml:space="preserve"> (C$43 - C$44)*-C$45*EXP(-C$45*$A27)</f>
        <v>0.17676711269551384</v>
      </c>
      <c r="T27" s="4">
        <f xml:space="preserve"> -D$44*D$45*LN(D$43/D$44)*EXP(-D$45*A27)*(D$43/D$44)^EXP(-D$45*A27)</f>
        <v>3.6863610362602877E-3</v>
      </c>
      <c r="U27" s="4">
        <f xml:space="preserve"> (E$43 - E$44)*-E$45*EXP(-E$45*$A27)</f>
        <v>2.5827074257691383</v>
      </c>
      <c r="V27" s="4">
        <f xml:space="preserve"> (F$43 - F$44)*-F$45*EXP(-F$45*$A27)</f>
        <v>0.47323269825594166</v>
      </c>
      <c r="W27" s="32">
        <f>R27*-1/($G27/2.6)</f>
        <v>2.2531366644388946</v>
      </c>
      <c r="X27" s="4">
        <f>S27*1/($G27/2.6)</f>
        <v>0.26720610058624189</v>
      </c>
      <c r="Y27" s="4">
        <f t="shared" ref="Y27:AA37" si="13">T27*1/($G27/2.6)</f>
        <v>5.5724062176027616E-3</v>
      </c>
      <c r="Z27" s="4">
        <f t="shared" si="13"/>
        <v>3.9040926203486981</v>
      </c>
      <c r="AA27" s="4">
        <f t="shared" si="13"/>
        <v>0.71535175317758637</v>
      </c>
      <c r="AB27" s="3"/>
      <c r="AC27" s="32">
        <v>3.3333333441987634E-2</v>
      </c>
      <c r="AD27" s="32">
        <v>29.918987647760986</v>
      </c>
      <c r="AE27" s="4">
        <v>0</v>
      </c>
      <c r="AF27" s="4">
        <v>0</v>
      </c>
      <c r="AG27" s="4">
        <v>0</v>
      </c>
      <c r="AH27" s="4">
        <v>0</v>
      </c>
      <c r="AI27" s="32">
        <v>1.6</v>
      </c>
      <c r="AJ27" s="32">
        <f>(AD$43-AD$44)*EXP(-AD$45*$AC27) + AD$44</f>
        <v>30.201231143394899</v>
      </c>
      <c r="AK27" s="4">
        <f>(AE$43-AE$44)*EXP(-AE$45*$AC27) + AE$44</f>
        <v>0.85883917910488172</v>
      </c>
      <c r="AL27" s="4">
        <f xml:space="preserve"> AF$44*(AF$43/AF$44)^EXP(-AF$45*AC27)</f>
        <v>3.9279400522989484E-2</v>
      </c>
      <c r="AM27" s="4">
        <f>(AG$43-AG$44)*EXP(-AG$45*$AC27) + AG$44</f>
        <v>-0.96476972256499494</v>
      </c>
      <c r="AN27" s="4">
        <f>(AH$43-AH$44)*EXP(-AH$45*$AC27) + AH$44</f>
        <v>-3.0523002103818975E-2</v>
      </c>
      <c r="AO27" s="32">
        <f>(AD27-AJ27)^2</f>
        <v>7.9661390827651071E-2</v>
      </c>
      <c r="AP27" s="4">
        <f t="shared" ref="AP27:AS37" si="14">(AE27-AK27)^2</f>
        <v>0.73760473556554706</v>
      </c>
      <c r="AQ27" s="4">
        <f t="shared" si="14"/>
        <v>1.5428713054454265E-3</v>
      </c>
      <c r="AR27" s="4">
        <f t="shared" si="14"/>
        <v>0.93078061757813735</v>
      </c>
      <c r="AS27" s="4">
        <f t="shared" si="14"/>
        <v>9.3165365742973755E-4</v>
      </c>
      <c r="AT27" s="32">
        <f xml:space="preserve"> (AD$43 - AD$44)*-AD$45*EXP(-AD$45*$AC27)</f>
        <v>-1.4301429336494405</v>
      </c>
      <c r="AU27" s="4">
        <f xml:space="preserve"> (AE$43 - AE$44)*-AE$45*EXP(-AE$45*$AC27)</f>
        <v>0.19056706138658891</v>
      </c>
      <c r="AV27" s="4">
        <f xml:space="preserve"> -AF$44*AF$45*LN(AF$43/AF$44)*EXP(-AF$45*AC27)*(AF$43/AF$44)^EXP(-AF$45*AC27)</f>
        <v>3.1155572514026446E-2</v>
      </c>
      <c r="AW27" s="4">
        <f xml:space="preserve"> (AG$43 - AG$44)*-AG$45*EXP(-AG$45*$AC27)</f>
        <v>2.3895899832634799</v>
      </c>
      <c r="AX27" s="4">
        <f xml:space="preserve"> (AH$43 - AH$44)*-AH$45*EXP(-AH$45*$AC27)</f>
        <v>0.3841026541034937</v>
      </c>
      <c r="AY27" s="32">
        <f>AT27*-1/($AI27/2.6)</f>
        <v>2.3239822671803405</v>
      </c>
      <c r="AZ27" s="4">
        <f>AU27*1/($AI27/2.6)</f>
        <v>0.30967147475320694</v>
      </c>
      <c r="BA27" s="4">
        <f t="shared" ref="BA27:BC37" si="15">AV27*1/($AI27/2.6)</f>
        <v>5.0627805335292972E-2</v>
      </c>
      <c r="BB27" s="4">
        <f t="shared" si="15"/>
        <v>3.8830837228031547</v>
      </c>
      <c r="BC27" s="4">
        <f t="shared" si="15"/>
        <v>0.62416681291817722</v>
      </c>
    </row>
    <row r="28" spans="1:55" x14ac:dyDescent="0.2">
      <c r="A28" s="10">
        <v>1.8000000001047738</v>
      </c>
      <c r="B28" s="32">
        <v>27.781437301714391</v>
      </c>
      <c r="C28" s="4">
        <v>0.44825614014544507</v>
      </c>
      <c r="D28" s="4">
        <v>0.11248595050138804</v>
      </c>
      <c r="E28" s="4">
        <v>2.6286749884451241</v>
      </c>
      <c r="F28" s="4">
        <v>0.66581429570839268</v>
      </c>
      <c r="G28" s="32">
        <v>1.9333333333333336</v>
      </c>
      <c r="H28" s="32">
        <f>(B$43-B$44)*EXP(-B$45*$A28) + B$44</f>
        <v>27.926140761881449</v>
      </c>
      <c r="I28" s="4">
        <f>(C$43-C$44)*EXP(-C$45*$A28) + C$44</f>
        <v>1.0598710179365369</v>
      </c>
      <c r="J28" s="4">
        <f xml:space="preserve"> D$44*(D$43/D$44)^EXP(-D$45*A28)</f>
        <v>2.2454749842140995E-2</v>
      </c>
      <c r="K28" s="4">
        <f>(E$43-E$44)*EXP(-E$45*$A28) + E$44</f>
        <v>3.1102009912949669</v>
      </c>
      <c r="L28" s="4">
        <f>(F$43-F$44)*EXP(-F$45*$A28) + F$44</f>
        <v>0.69609765462653783</v>
      </c>
      <c r="M28" s="32">
        <f t="shared" ref="M28:M37" si="16">(B28-H28)^2</f>
        <v>2.0939091384319354E-2</v>
      </c>
      <c r="N28" s="4">
        <f t="shared" si="12"/>
        <v>0.37407275873541229</v>
      </c>
      <c r="O28" s="4">
        <f t="shared" si="12"/>
        <v>8.1056170921456061E-3</v>
      </c>
      <c r="P28" s="4">
        <f t="shared" si="12"/>
        <v>0.23186729142054671</v>
      </c>
      <c r="Q28" s="4">
        <f t="shared" si="12"/>
        <v>9.1708182736520156E-4</v>
      </c>
      <c r="R28" s="32">
        <f xml:space="preserve"> (B$43 - B$44)*-B$45*EXP(-B$45*$A28)</f>
        <v>-1.3361624810405623</v>
      </c>
      <c r="S28" s="4">
        <f xml:space="preserve"> (C$43 - C$44)*-C$45*EXP(-C$45*$A28)</f>
        <v>0.17369286590267338</v>
      </c>
      <c r="T28" s="4">
        <f xml:space="preserve"> -D$44*D$45*LN(D$43/D$44)*EXP(-D$45*A28)*(D$43/D$44)^EXP(-D$45*A28)</f>
        <v>2.3459013342200939E-2</v>
      </c>
      <c r="U28" s="4">
        <f xml:space="preserve"> (E$43 - E$44)*-E$45*EXP(-E$45*$A28)</f>
        <v>2.127518438727074</v>
      </c>
      <c r="V28" s="4">
        <f xml:space="preserve"> (F$43 - F$44)*-F$45*EXP(-F$45*$A28)</f>
        <v>0.36237790299058897</v>
      </c>
      <c r="W28" s="32">
        <f t="shared" ref="W28:W37" si="17">R28*-1/($G28/2.6)</f>
        <v>1.7969081641579976</v>
      </c>
      <c r="X28" s="4">
        <f t="shared" ref="X28:X37" si="18">S28*1/($G28/2.6)</f>
        <v>0.2335869575932504</v>
      </c>
      <c r="Y28" s="4">
        <f t="shared" si="13"/>
        <v>3.1548328287787468E-2</v>
      </c>
      <c r="Z28" s="4">
        <f t="shared" si="13"/>
        <v>2.8611454865639958</v>
      </c>
      <c r="AA28" s="4">
        <f t="shared" si="13"/>
        <v>0.48733580057355069</v>
      </c>
      <c r="AB28" s="3"/>
      <c r="AC28" s="32">
        <v>1.8000000001047738</v>
      </c>
      <c r="AD28" s="32">
        <v>27.661515580742972</v>
      </c>
      <c r="AE28" s="4">
        <v>0.58394574593973225</v>
      </c>
      <c r="AF28" s="4">
        <v>8.5831972365872186E-2</v>
      </c>
      <c r="AG28" s="4">
        <v>2.4689432872910806</v>
      </c>
      <c r="AH28" s="4">
        <v>0.5692229754179432</v>
      </c>
      <c r="AI28" s="32">
        <v>1.8066666666666666</v>
      </c>
      <c r="AJ28" s="32">
        <f>(AD$43-AD$44)*EXP(-AD$45*$AC28) + AD$44</f>
        <v>27.799835709220357</v>
      </c>
      <c r="AK28" s="4">
        <f>(AE$43-AE$44)*EXP(-AE$45*$AC28) + AE$44</f>
        <v>1.1919678503030369</v>
      </c>
      <c r="AL28" s="4">
        <f xml:space="preserve"> AF$44*(AF$43/AF$44)^EXP(-AF$45*AC28)</f>
        <v>0.1376102919998643</v>
      </c>
      <c r="AM28" s="4">
        <f>(AG$43-AG$44)*EXP(-AG$45*$AC28) + AG$44</f>
        <v>2.8761093298417748</v>
      </c>
      <c r="AN28" s="4">
        <f>(AH$43-AH$44)*EXP(-AH$45*$AC28) + AH$44</f>
        <v>0.57094306131181227</v>
      </c>
      <c r="AO28" s="32">
        <f t="shared" ref="AO28:AO37" si="19">(AD28-AJ28)^2</f>
        <v>1.9132457942000403E-2</v>
      </c>
      <c r="AP28" s="4">
        <f t="shared" si="14"/>
        <v>0.36969087939438128</v>
      </c>
      <c r="AQ28" s="4">
        <f t="shared" si="14"/>
        <v>2.680994384119853E-3</v>
      </c>
      <c r="AR28" s="4">
        <f t="shared" si="14"/>
        <v>0.16578418620639374</v>
      </c>
      <c r="AS28" s="4">
        <f t="shared" si="14"/>
        <v>2.9586954822873649E-6</v>
      </c>
      <c r="AT28" s="32">
        <f xml:space="preserve"> (AD$43 - AD$44)*-AD$45*EXP(-AD$45*$AC28)</f>
        <v>-1.2907983032451611</v>
      </c>
      <c r="AU28" s="4">
        <f xml:space="preserve"> (AE$43 - AE$44)*-AE$45*EXP(-AE$45*$AC28)</f>
        <v>0.18657383028560645</v>
      </c>
      <c r="AV28" s="4">
        <f xml:space="preserve"> -AF$44*AF$45*LN(AF$43/AF$44)*EXP(-AF$45*AC28)*(AF$43/AF$44)^EXP(-AF$45*AC28)</f>
        <v>8.6999058706203405E-2</v>
      </c>
      <c r="AW28" s="4">
        <f xml:space="preserve"> (AG$43 - AG$44)*-AG$45*EXP(-AG$45*$AC28)</f>
        <v>1.9719388762186842</v>
      </c>
      <c r="AX28" s="4">
        <f xml:space="preserve"> (AH$43 - AH$44)*-AH$45*EXP(-AH$45*$AC28)</f>
        <v>0.30024165118558072</v>
      </c>
      <c r="AY28" s="32">
        <f t="shared" ref="AY28:AY37" si="20">AT28*-1/($AI28/2.6)</f>
        <v>1.8576064142642541</v>
      </c>
      <c r="AZ28" s="4">
        <f t="shared" ref="AZ28:AZ37" si="21">AU28*1/($AI28/2.6)</f>
        <v>0.26850108417485802</v>
      </c>
      <c r="BA28" s="4">
        <f t="shared" si="15"/>
        <v>0.12520159740007133</v>
      </c>
      <c r="BB28" s="4">
        <f t="shared" si="15"/>
        <v>2.8378456152224607</v>
      </c>
      <c r="BC28" s="4">
        <f t="shared" si="15"/>
        <v>0.43208208104197965</v>
      </c>
    </row>
    <row r="29" spans="1:55" x14ac:dyDescent="0.2">
      <c r="A29" s="10">
        <v>3.7999999999883585</v>
      </c>
      <c r="B29" s="32">
        <v>25.967102664908726</v>
      </c>
      <c r="C29" s="4">
        <v>2.0066109149757443</v>
      </c>
      <c r="D29" s="4">
        <v>0.27698567567647642</v>
      </c>
      <c r="E29" s="4">
        <v>5.8678617522599206</v>
      </c>
      <c r="F29" s="4">
        <v>1.2104310906327649</v>
      </c>
      <c r="G29" s="32">
        <v>2.0200000000000005</v>
      </c>
      <c r="H29" s="32">
        <f>(B$43-B$44)*EXP(-B$45*$A29) + B$44</f>
        <v>25.412581739812524</v>
      </c>
      <c r="I29" s="4">
        <f>(C$43-C$44)*EXP(-C$45*$A29) + C$44</f>
        <v>1.4038296379213193</v>
      </c>
      <c r="J29" s="4">
        <f xml:space="preserve"> D$44*(D$43/D$44)^EXP(-D$45*A29)</f>
        <v>0.13388041401089429</v>
      </c>
      <c r="K29" s="4">
        <f>(E$43-E$44)*EXP(-E$45*$A29) + E$44</f>
        <v>6.9306402714086541</v>
      </c>
      <c r="L29" s="4">
        <f>(F$43-F$44)*EXP(-F$45*$A29) + F$44</f>
        <v>1.3216034415195339</v>
      </c>
      <c r="M29" s="32">
        <f t="shared" si="16"/>
        <v>0.30749345636954817</v>
      </c>
      <c r="N29" s="4">
        <f t="shared" si="12"/>
        <v>0.36334526796736344</v>
      </c>
      <c r="O29" s="4">
        <f t="shared" si="12"/>
        <v>2.0479115916374729E-2</v>
      </c>
      <c r="P29" s="4">
        <f t="shared" si="12"/>
        <v>1.129498180763975</v>
      </c>
      <c r="Q29" s="4">
        <f t="shared" si="12"/>
        <v>1.2359291601690893E-2</v>
      </c>
      <c r="R29" s="32">
        <f xml:space="preserve"> (B$43 - B$44)*-B$45*EXP(-B$45*$A29)</f>
        <v>-1.1806047454821218</v>
      </c>
      <c r="S29" s="4">
        <f xml:space="preserve"> (C$43 - C$44)*-C$45*EXP(-C$45*$A29)</f>
        <v>0.17027706131910858</v>
      </c>
      <c r="T29" s="4">
        <f xml:space="preserve"> -D$44*D$45*LN(D$43/D$44)*EXP(-D$45*A29)*(D$43/D$44)^EXP(-D$45*A29)</f>
        <v>0.10124466577074721</v>
      </c>
      <c r="U29" s="4">
        <f xml:space="preserve"> (E$43 - E$44)*-E$45*EXP(-E$45*$A29)</f>
        <v>1.70824615308189</v>
      </c>
      <c r="V29" s="4">
        <f xml:space="preserve"> (F$43 - F$44)*-F$45*EXP(-F$45*$A29)</f>
        <v>0.26787945155679072</v>
      </c>
      <c r="W29" s="32">
        <f t="shared" si="17"/>
        <v>1.5195902664621368</v>
      </c>
      <c r="X29" s="4">
        <f t="shared" si="18"/>
        <v>0.21916849476716943</v>
      </c>
      <c r="Y29" s="4">
        <f t="shared" si="13"/>
        <v>0.1303149163385855</v>
      </c>
      <c r="Z29" s="4">
        <f t="shared" si="13"/>
        <v>2.1987326722836205</v>
      </c>
      <c r="AA29" s="4">
        <f t="shared" si="13"/>
        <v>0.34479533368695831</v>
      </c>
      <c r="AB29" s="3"/>
      <c r="AC29" s="32">
        <v>3.7999999999883585</v>
      </c>
      <c r="AD29" s="32">
        <v>25.769192312382994</v>
      </c>
      <c r="AE29" s="4">
        <v>2.4248744746723316</v>
      </c>
      <c r="AF29" s="4">
        <v>0.40811400394894781</v>
      </c>
      <c r="AG29" s="4">
        <v>5.3455061812117943</v>
      </c>
      <c r="AH29" s="4">
        <v>1.0078160808626637</v>
      </c>
      <c r="AI29" s="32">
        <v>1.8866666666666667</v>
      </c>
      <c r="AJ29" s="32">
        <f>(AD$43-AD$44)*EXP(-AD$45*$AC29) + AD$44</f>
        <v>25.36240952615065</v>
      </c>
      <c r="AK29" s="4">
        <f>(AE$43-AE$44)*EXP(-AE$45*$AC29) + AE$44</f>
        <v>1.5606781017027931</v>
      </c>
      <c r="AL29" s="4">
        <f xml:space="preserve"> AF$44*(AF$43/AF$44)^EXP(-AF$45*AC29)</f>
        <v>0.41970846505473686</v>
      </c>
      <c r="AM29" s="4">
        <f>(AG$43-AG$44)*EXP(-AG$45*$AC29) + AG$44</f>
        <v>6.4206051298749802</v>
      </c>
      <c r="AN29" s="4">
        <f>(AH$43-AH$44)*EXP(-AH$45*$AC29) + AH$44</f>
        <v>1.0949710490157518</v>
      </c>
      <c r="AO29" s="32">
        <f t="shared" si="19"/>
        <v>0.16547223517494949</v>
      </c>
      <c r="AP29" s="4">
        <f t="shared" si="14"/>
        <v>0.74683537105370579</v>
      </c>
      <c r="AQ29" s="4">
        <f t="shared" si="14"/>
        <v>1.3443152833365492E-4</v>
      </c>
      <c r="AR29" s="4">
        <f t="shared" si="14"/>
        <v>1.1558377494166876</v>
      </c>
      <c r="AS29" s="4">
        <f t="shared" si="14"/>
        <v>7.5959884737658006E-3</v>
      </c>
      <c r="AT29" s="32">
        <f xml:space="preserve"> (AD$43 - AD$44)*-AD$45*EXP(-AD$45*$AC29)</f>
        <v>-1.149362933716231</v>
      </c>
      <c r="AU29" s="4">
        <f xml:space="preserve"> (AE$43 - AE$44)*-AE$45*EXP(-AE$45*$AC29)</f>
        <v>0.18215408089014007</v>
      </c>
      <c r="AV29" s="4">
        <f xml:space="preserve"> -AF$44*AF$45*LN(AF$43/AF$44)*EXP(-AF$45*AC29)*(AF$43/AF$44)^EXP(-AF$45*AC29)</f>
        <v>0.20525499125743188</v>
      </c>
      <c r="AW29" s="4">
        <f xml:space="preserve"> (AG$43 - AG$44)*-AG$45*EXP(-AG$45*$AC29)</f>
        <v>1.5865160147849522</v>
      </c>
      <c r="AX29" s="4">
        <f xml:space="preserve"> (AH$43 - AH$44)*-AH$45*EXP(-AH$45*$AC29)</f>
        <v>0.22717765758908673</v>
      </c>
      <c r="AY29" s="32">
        <f t="shared" si="20"/>
        <v>1.5839277178421558</v>
      </c>
      <c r="AZ29" s="4">
        <f t="shared" si="21"/>
        <v>0.25102505847051104</v>
      </c>
      <c r="BA29" s="4">
        <f t="shared" si="15"/>
        <v>0.28286023530176124</v>
      </c>
      <c r="BB29" s="4">
        <f t="shared" si="15"/>
        <v>2.1863648260287327</v>
      </c>
      <c r="BC29" s="4">
        <f t="shared" si="15"/>
        <v>0.31307168360333509</v>
      </c>
    </row>
    <row r="30" spans="1:55" x14ac:dyDescent="0.2">
      <c r="A30" s="10">
        <v>5.4166666666860692</v>
      </c>
      <c r="B30" s="32">
        <v>24.1811185502767</v>
      </c>
      <c r="C30" s="4">
        <v>2.2211768093221589</v>
      </c>
      <c r="D30" s="4">
        <v>0.35573046310458134</v>
      </c>
      <c r="E30" s="4">
        <v>8.54118440915361</v>
      </c>
      <c r="F30" s="4">
        <v>1.642124816056739</v>
      </c>
      <c r="G30" s="32">
        <v>1.9933333333333334</v>
      </c>
      <c r="H30" s="32">
        <f>(B$43-B$44)*EXP(-B$45*$A30) + B$44</f>
        <v>23.596312374232934</v>
      </c>
      <c r="I30" s="4">
        <f>(C$43-C$44)*EXP(-C$45*$A30) + C$44</f>
        <v>1.6769128608745163</v>
      </c>
      <c r="J30" s="4">
        <f xml:space="preserve"> D$44*(D$43/D$44)^EXP(-D$45*A30)</f>
        <v>0.39263588138210626</v>
      </c>
      <c r="K30" s="4">
        <f>(E$43-E$44)*EXP(-E$45*$A30) + E$44</f>
        <v>9.4611852881376937</v>
      </c>
      <c r="L30" s="4">
        <f>(F$43-F$44)*EXP(-F$45*$A30) + F$44</f>
        <v>1.7058439181415537</v>
      </c>
      <c r="M30" s="32">
        <f t="shared" si="16"/>
        <v>0.34199826353893292</v>
      </c>
      <c r="N30" s="4">
        <f t="shared" si="12"/>
        <v>0.29622324557981816</v>
      </c>
      <c r="O30" s="4">
        <f t="shared" si="12"/>
        <v>1.3620098982390701E-3</v>
      </c>
      <c r="P30" s="4">
        <f t="shared" si="12"/>
        <v>0.84640161733148656</v>
      </c>
      <c r="Q30" s="4">
        <f t="shared" si="12"/>
        <v>4.0601239704950347E-3</v>
      </c>
      <c r="R30" s="32">
        <f xml:space="preserve"> (B$43 - B$44)*-B$45*EXP(-B$45*$A30)</f>
        <v>-1.0682004823663225</v>
      </c>
      <c r="S30" s="4">
        <f xml:space="preserve"> (C$43 - C$44)*-C$45*EXP(-C$45*$A30)</f>
        <v>0.16756511031552726</v>
      </c>
      <c r="T30" s="4">
        <f xml:space="preserve"> -D$44*D$45*LN(D$43/D$44)*EXP(-D$45*A30)*(D$43/D$44)^EXP(-D$45*A30)</f>
        <v>0.22866431938073925</v>
      </c>
      <c r="U30" s="4">
        <f xml:space="preserve"> (E$43 - E$44)*-E$45*EXP(-E$45*$A30)</f>
        <v>1.4305326978217288</v>
      </c>
      <c r="V30" s="4">
        <f xml:space="preserve"> (F$43 - F$44)*-F$45*EXP(-F$45*$A30)</f>
        <v>0.20983022039088159</v>
      </c>
      <c r="W30" s="32">
        <f t="shared" si="17"/>
        <v>1.3933049769995509</v>
      </c>
      <c r="X30" s="4">
        <f t="shared" si="18"/>
        <v>0.21856318736807903</v>
      </c>
      <c r="Y30" s="4">
        <f t="shared" si="13"/>
        <v>0.29825780788792072</v>
      </c>
      <c r="Z30" s="4">
        <f t="shared" si="13"/>
        <v>1.8659122145500808</v>
      </c>
      <c r="AA30" s="4">
        <f t="shared" si="13"/>
        <v>0.27369159181419334</v>
      </c>
      <c r="AB30" s="3"/>
      <c r="AC30" s="32">
        <v>5.4166666666860692</v>
      </c>
      <c r="AD30" s="32">
        <v>24.062480999299211</v>
      </c>
      <c r="AE30" s="4">
        <v>2.2958550695066395</v>
      </c>
      <c r="AF30" s="4">
        <v>0.85044678560828912</v>
      </c>
      <c r="AG30" s="4">
        <v>7.8820380013208293</v>
      </c>
      <c r="AH30" s="4">
        <v>1.3365257038091332</v>
      </c>
      <c r="AI30" s="32">
        <v>1.9400000000000004</v>
      </c>
      <c r="AJ30" s="32">
        <f>(AD$43-AD$44)*EXP(-AD$45*$AC30) + AD$44</f>
        <v>23.58876566303158</v>
      </c>
      <c r="AK30" s="4">
        <f>(AE$43-AE$44)*EXP(-AE$45*$AC30) + AE$44</f>
        <v>1.8523254778702931</v>
      </c>
      <c r="AL30" s="4">
        <f xml:space="preserve"> AF$44*(AF$43/AF$44)^EXP(-AF$45*AC30)</f>
        <v>0.8570709340551661</v>
      </c>
      <c r="AM30" s="4">
        <f>(AG$43-AG$44)*EXP(-AG$45*$AC30) + AG$44</f>
        <v>8.7726786031390809</v>
      </c>
      <c r="AN30" s="4">
        <f>(AH$43-AH$44)*EXP(-AH$45*$AC30) + AH$44</f>
        <v>1.4237911764135442</v>
      </c>
      <c r="AO30" s="32">
        <f t="shared" si="19"/>
        <v>0.22440621981515468</v>
      </c>
      <c r="AP30" s="4">
        <f t="shared" si="14"/>
        <v>0.19671849865710422</v>
      </c>
      <c r="AQ30" s="4">
        <f t="shared" si="14"/>
        <v>4.3879342646262659E-5</v>
      </c>
      <c r="AR30" s="4">
        <f t="shared" si="14"/>
        <v>0.79324068160717731</v>
      </c>
      <c r="AS30" s="4">
        <f t="shared" si="14"/>
        <v>7.6152627088712224E-3</v>
      </c>
      <c r="AT30" s="32">
        <f xml:space="preserve"> (AD$43 - AD$44)*-AD$45*EXP(-AD$45*$AC30)</f>
        <v>-1.0464445450752116</v>
      </c>
      <c r="AU30" s="4">
        <f xml:space="preserve"> (AE$43 - AE$44)*-AE$45*EXP(-AE$45*$AC30)</f>
        <v>0.17865808827910706</v>
      </c>
      <c r="AV30" s="4">
        <f xml:space="preserve"> -AF$44*AF$45*LN(AF$43/AF$44)*EXP(-AF$45*AC30)*(AF$43/AF$44)^EXP(-AF$45*AC30)</f>
        <v>0.34058015626447874</v>
      </c>
      <c r="AW30" s="4">
        <f xml:space="preserve"> (AG$43 - AG$44)*-AG$45*EXP(-AG$45*$AC30)</f>
        <v>1.3307552692483562</v>
      </c>
      <c r="AX30" s="4">
        <f xml:space="preserve"> (AH$43 - AH$44)*-AH$45*EXP(-AH$45*$AC30)</f>
        <v>0.18133103823606844</v>
      </c>
      <c r="AY30" s="32">
        <f t="shared" si="20"/>
        <v>1.4024514521626545</v>
      </c>
      <c r="AZ30" s="4">
        <f t="shared" si="21"/>
        <v>0.23943867501323624</v>
      </c>
      <c r="BA30" s="4">
        <f t="shared" si="15"/>
        <v>0.45644763210703326</v>
      </c>
      <c r="BB30" s="4">
        <f t="shared" si="15"/>
        <v>1.783486443322539</v>
      </c>
      <c r="BC30" s="4">
        <f t="shared" si="15"/>
        <v>0.24302097907926695</v>
      </c>
    </row>
    <row r="31" spans="1:55" x14ac:dyDescent="0.2">
      <c r="A31" s="10">
        <v>7.4500000000116415</v>
      </c>
      <c r="B31" s="32">
        <v>21.853140611476686</v>
      </c>
      <c r="C31" s="4">
        <v>2.3708598430086036</v>
      </c>
      <c r="D31" s="4">
        <v>0.61145458396775609</v>
      </c>
      <c r="E31" s="4">
        <v>12.197388623346603</v>
      </c>
      <c r="F31" s="4">
        <v>2.2737799435505273</v>
      </c>
      <c r="G31" s="32">
        <v>2.1466666666666665</v>
      </c>
      <c r="H31" s="32">
        <f>(B$43-B$44)*EXP(-B$45*$A31) + B$44</f>
        <v>21.555408601467455</v>
      </c>
      <c r="I31" s="4">
        <f>(C$43-C$44)*EXP(-C$45*$A31) + C$44</f>
        <v>2.014211629894092</v>
      </c>
      <c r="J31" s="4">
        <f xml:space="preserve"> D$44*(D$43/D$44)^EXP(-D$45*A31)</f>
        <v>1.0772808621138295</v>
      </c>
      <c r="K31" s="4">
        <f>(E$43-E$44)*EXP(-E$45*$A31) + E$44</f>
        <v>12.068246704456968</v>
      </c>
      <c r="L31" s="4">
        <f>(F$43-F$44)*EXP(-F$45*$A31) + F$44</f>
        <v>2.0731923309546039</v>
      </c>
      <c r="M31" s="32">
        <f t="shared" si="16"/>
        <v>8.8644349784136628E-2</v>
      </c>
      <c r="N31" s="4">
        <f t="shared" si="12"/>
        <v>0.12719794791777414</v>
      </c>
      <c r="O31" s="4">
        <f t="shared" si="12"/>
        <v>0.21699412141142291</v>
      </c>
      <c r="P31" s="4">
        <f t="shared" si="12"/>
        <v>1.6677635214497121E-2</v>
      </c>
      <c r="Q31" s="4">
        <f t="shared" si="12"/>
        <v>4.0235390326932248E-2</v>
      </c>
      <c r="R31" s="32">
        <f xml:space="preserve"> (B$43 - B$44)*-B$45*EXP(-B$45*$A31)</f>
        <v>-0.94189417063994907</v>
      </c>
      <c r="S31" s="4">
        <f xml:space="preserve"> (C$43 - C$44)*-C$45*EXP(-C$45*$A31)</f>
        <v>0.16421544377337521</v>
      </c>
      <c r="T31" s="4">
        <f xml:space="preserve"> -D$44*D$45*LN(D$43/D$44)*EXP(-D$45*A31)*(D$43/D$44)^EXP(-D$45*A31)</f>
        <v>0.45170181785150759</v>
      </c>
      <c r="U31" s="4">
        <f xml:space="preserve"> (E$43 - E$44)*-E$45*EXP(-E$45*$A31)</f>
        <v>1.1444219868029093</v>
      </c>
      <c r="V31" s="4">
        <f xml:space="preserve"> (F$43 - F$44)*-F$45*EXP(-F$45*$A31)</f>
        <v>0.15433296221214102</v>
      </c>
      <c r="W31" s="32">
        <f t="shared" si="17"/>
        <v>1.1408034986011806</v>
      </c>
      <c r="X31" s="4">
        <f t="shared" si="18"/>
        <v>0.1988944815888706</v>
      </c>
      <c r="Y31" s="4">
        <f t="shared" si="13"/>
        <v>0.54709226385741605</v>
      </c>
      <c r="Z31" s="4">
        <f t="shared" si="13"/>
        <v>1.3861011641401697</v>
      </c>
      <c r="AA31" s="4">
        <f t="shared" si="13"/>
        <v>0.18692501634389752</v>
      </c>
      <c r="AB31" s="3"/>
      <c r="AC31" s="32">
        <v>7.4500000000116415</v>
      </c>
      <c r="AD31" s="32">
        <v>21.762557235751157</v>
      </c>
      <c r="AE31" s="4">
        <v>2.5350493969432515</v>
      </c>
      <c r="AF31" s="4">
        <v>1.2102446765901977</v>
      </c>
      <c r="AG31" s="4">
        <v>11.26890064653141</v>
      </c>
      <c r="AH31" s="4">
        <v>1.8226425107953586</v>
      </c>
      <c r="AI31" s="32">
        <v>2.0066666666666668</v>
      </c>
      <c r="AJ31" s="32">
        <f>(AD$43-AD$44)*EXP(-AD$45*$AC31) + AD$44</f>
        <v>21.581725473392758</v>
      </c>
      <c r="AK31" s="4">
        <f>(AE$43-AE$44)*EXP(-AE$45*$AC31) + AE$44</f>
        <v>2.2112055443553071</v>
      </c>
      <c r="AL31" s="4">
        <f xml:space="preserve"> AF$44*(AF$43/AF$44)^EXP(-AF$45*AC31)</f>
        <v>1.7452645593544784</v>
      </c>
      <c r="AM31" s="4">
        <f>(AG$43-AG$44)*EXP(-AG$45*$AC31) + AG$44</f>
        <v>11.20029165826022</v>
      </c>
      <c r="AN31" s="4">
        <f>(AH$43-AH$44)*EXP(-AH$45*$AC31) + AH$44</f>
        <v>1.7448408977954872</v>
      </c>
      <c r="AO31" s="32">
        <f t="shared" si="19"/>
        <v>3.2700126277644181E-2</v>
      </c>
      <c r="AP31" s="4">
        <f t="shared" si="14"/>
        <v>0.10487484085900223</v>
      </c>
      <c r="AQ31" s="4">
        <f t="shared" si="14"/>
        <v>0.28624627495310467</v>
      </c>
      <c r="AR31" s="4">
        <f t="shared" si="14"/>
        <v>4.7071932715963471E-3</v>
      </c>
      <c r="AS31" s="4">
        <f t="shared" si="14"/>
        <v>6.0530909853817455E-3</v>
      </c>
      <c r="AT31" s="32">
        <f xml:space="preserve"> (AD$43 - AD$44)*-AD$45*EXP(-AD$45*$AC31)</f>
        <v>-0.92998297883262793</v>
      </c>
      <c r="AU31" s="4">
        <f xml:space="preserve"> (AE$43 - AE$44)*-AE$45*EXP(-AE$45*$AC31)</f>
        <v>0.17435617383308757</v>
      </c>
      <c r="AV31" s="4">
        <f xml:space="preserve"> -AF$44*AF$45*LN(AF$43/AF$44)*EXP(-AF$45*AC31)*(AF$43/AF$44)^EXP(-AF$45*AC31)</f>
        <v>0.53417994198092367</v>
      </c>
      <c r="AW31" s="4">
        <f xml:space="preserve"> (AG$43 - AG$44)*-AG$45*EXP(-AG$45*$AC31)</f>
        <v>1.066780469179498</v>
      </c>
      <c r="AX31" s="4">
        <f xml:space="preserve"> (AH$43 - AH$44)*-AH$45*EXP(-AH$45*$AC31)</f>
        <v>0.13656782837396644</v>
      </c>
      <c r="AY31" s="32">
        <f t="shared" si="20"/>
        <v>1.2049613347000827</v>
      </c>
      <c r="AZ31" s="4">
        <f t="shared" si="21"/>
        <v>0.22590999267410017</v>
      </c>
      <c r="BA31" s="4">
        <f t="shared" si="15"/>
        <v>0.69212683512478479</v>
      </c>
      <c r="BB31" s="4">
        <f t="shared" si="15"/>
        <v>1.3822072524252631</v>
      </c>
      <c r="BC31" s="4">
        <f t="shared" si="15"/>
        <v>0.17694834905596979</v>
      </c>
    </row>
    <row r="32" spans="1:55" x14ac:dyDescent="0.2">
      <c r="A32" s="10">
        <v>9.7666666667209938</v>
      </c>
      <c r="B32" s="32">
        <v>19.425738280454485</v>
      </c>
      <c r="C32" s="4">
        <v>2.6302979961292037</v>
      </c>
      <c r="D32" s="4">
        <v>2.2493646507808727</v>
      </c>
      <c r="E32" s="4">
        <v>15.085184630165431</v>
      </c>
      <c r="F32" s="4">
        <v>2.4759366028996697</v>
      </c>
      <c r="G32" s="32">
        <v>1.9266666666666667</v>
      </c>
      <c r="H32" s="32">
        <f>(B$43-B$44)*EXP(-B$45*$A32) + B$44</f>
        <v>19.522562016033952</v>
      </c>
      <c r="I32" s="4">
        <f>(C$43-C$44)*EXP(-C$45*$A32) + C$44</f>
        <v>2.3903012352383577</v>
      </c>
      <c r="J32" s="4">
        <f xml:space="preserve"> D$44*(D$43/D$44)^EXP(-D$45*A32)</f>
        <v>2.4223062487461675</v>
      </c>
      <c r="K32" s="4">
        <f>(E$43-E$44)*EXP(-E$45*$A32) + E$44</f>
        <v>14.409298134810056</v>
      </c>
      <c r="L32" s="4">
        <f>(F$43-F$44)*EXP(-F$45*$A32) + F$44</f>
        <v>2.3748657153378869</v>
      </c>
      <c r="M32" s="32">
        <f t="shared" si="16"/>
        <v>9.3748357715624144E-3</v>
      </c>
      <c r="N32" s="4">
        <f t="shared" si="12"/>
        <v>5.7598445238097901E-2</v>
      </c>
      <c r="O32" s="4">
        <f t="shared" si="12"/>
        <v>2.9908796306789675E-2</v>
      </c>
      <c r="P32" s="4">
        <f t="shared" si="12"/>
        <v>0.45682255460377097</v>
      </c>
      <c r="Q32" s="4">
        <f t="shared" si="12"/>
        <v>1.0215324312526527E-2</v>
      </c>
      <c r="R32" s="32">
        <f xml:space="preserve"> (B$43 - B$44)*-B$45*EXP(-B$45*$A32)</f>
        <v>-0.8160864976188249</v>
      </c>
      <c r="S32" s="4">
        <f xml:space="preserve"> (C$43 - C$44)*-C$45*EXP(-C$45*$A32)</f>
        <v>0.16048055090218372</v>
      </c>
      <c r="T32" s="4">
        <f xml:space="preserve"> -D$44*D$45*LN(D$43/D$44)*EXP(-D$45*A32)*(D$43/D$44)^EXP(-D$45*A32)</f>
        <v>0.69852830757850137</v>
      </c>
      <c r="U32" s="4">
        <f xml:space="preserve"> (E$43 - E$44)*-E$45*EXP(-E$45*$A32)</f>
        <v>0.88750441475138897</v>
      </c>
      <c r="V32" s="4">
        <f xml:space="preserve"> (F$43 - F$44)*-F$45*EXP(-F$45*$A32)</f>
        <v>0.10875757624390538</v>
      </c>
      <c r="W32" s="32">
        <f t="shared" si="17"/>
        <v>1.101293197478691</v>
      </c>
      <c r="X32" s="4">
        <f t="shared" si="18"/>
        <v>0.21656544931436555</v>
      </c>
      <c r="Y32" s="4">
        <f t="shared" si="13"/>
        <v>0.94265065728586683</v>
      </c>
      <c r="Z32" s="4">
        <f t="shared" si="13"/>
        <v>1.1976703174845733</v>
      </c>
      <c r="AA32" s="4">
        <f t="shared" si="13"/>
        <v>0.14676627936028752</v>
      </c>
      <c r="AB32" s="3"/>
      <c r="AC32" s="32">
        <v>9.7666666667209938</v>
      </c>
      <c r="AD32" s="32">
        <v>19.423886112194012</v>
      </c>
      <c r="AE32" s="4">
        <v>2.8434645476864029</v>
      </c>
      <c r="AF32" s="4">
        <v>2.8738534922646091</v>
      </c>
      <c r="AG32" s="4">
        <v>14.196724506353382</v>
      </c>
      <c r="AH32" s="4">
        <v>2.1900224350469206</v>
      </c>
      <c r="AI32" s="32">
        <v>1.9000000000000004</v>
      </c>
      <c r="AJ32" s="32">
        <f>(AD$43-AD$44)*EXP(-AD$45*$AC32) + AD$44</f>
        <v>19.565798431751674</v>
      </c>
      <c r="AK32" s="4">
        <f>(AE$43-AE$44)*EXP(-AE$45*$AC32) + AE$44</f>
        <v>2.6095737361802964</v>
      </c>
      <c r="AL32" s="4">
        <f xml:space="preserve"> AF$44*(AF$43/AF$44)^EXP(-AF$45*AC32)</f>
        <v>3.2227902565683735</v>
      </c>
      <c r="AM32" s="4">
        <f>(AG$43-AG$44)*EXP(-AG$45*$AC32) + AG$44</f>
        <v>13.384955505247104</v>
      </c>
      <c r="AN32" s="4">
        <f>(AH$43-AH$44)*EXP(-AH$45*$AC32) + AH$44</f>
        <v>2.0152106676637955</v>
      </c>
      <c r="AO32" s="32">
        <f t="shared" si="19"/>
        <v>2.0139106442235894E-2</v>
      </c>
      <c r="AP32" s="4">
        <f t="shared" si="14"/>
        <v>5.4704911706985028E-2</v>
      </c>
      <c r="AQ32" s="4">
        <f t="shared" si="14"/>
        <v>0.12175686548278083</v>
      </c>
      <c r="AR32" s="4">
        <f t="shared" si="14"/>
        <v>0.65896891115708389</v>
      </c>
      <c r="AS32" s="4">
        <f t="shared" si="14"/>
        <v>3.055915401561184E-2</v>
      </c>
      <c r="AT32" s="32">
        <f xml:space="preserve"> (AD$43 - AD$44)*-AD$45*EXP(-AD$45*$AC32)</f>
        <v>-0.81300573945679444</v>
      </c>
      <c r="AU32" s="4">
        <f xml:space="preserve"> (AE$43 - AE$44)*-AE$45*EXP(-AE$45*$AC32)</f>
        <v>0.16958091312821882</v>
      </c>
      <c r="AV32" s="4">
        <f xml:space="preserve"> -AF$44*AF$45*LN(AF$43/AF$44)*EXP(-AF$45*AC32)*(AF$43/AF$44)^EXP(-AF$45*AC32)</f>
        <v>0.73262840067188795</v>
      </c>
      <c r="AW32" s="4">
        <f xml:space="preserve"> (AG$43 - AG$44)*-AG$45*EXP(-AG$45*$AC32)</f>
        <v>0.82922358135115826</v>
      </c>
      <c r="AX32" s="4">
        <f xml:space="preserve"> (AH$43 - AH$44)*-AH$45*EXP(-AH$45*$AC32)</f>
        <v>9.8870805318197433E-2</v>
      </c>
      <c r="AY32" s="32">
        <f t="shared" si="20"/>
        <v>1.1125341697829818</v>
      </c>
      <c r="AZ32" s="4">
        <f t="shared" si="21"/>
        <v>0.23205809164914154</v>
      </c>
      <c r="BA32" s="4">
        <f t="shared" si="15"/>
        <v>1.0025441272352149</v>
      </c>
      <c r="BB32" s="4">
        <f t="shared" si="15"/>
        <v>1.1347270060594796</v>
      </c>
      <c r="BC32" s="4">
        <f t="shared" si="15"/>
        <v>0.13529689148805962</v>
      </c>
    </row>
    <row r="33" spans="1:55" x14ac:dyDescent="0.2">
      <c r="A33" s="10">
        <v>11.850000000034925</v>
      </c>
      <c r="B33" s="32">
        <v>17.53786021591964</v>
      </c>
      <c r="C33" s="4">
        <v>2.8938408880981696</v>
      </c>
      <c r="D33" s="4">
        <v>4.4675456878355693</v>
      </c>
      <c r="E33" s="4">
        <v>17.013261442055153</v>
      </c>
      <c r="F33" s="4">
        <v>2.5661351410030635</v>
      </c>
      <c r="G33" s="32">
        <v>1.9000000000000004</v>
      </c>
      <c r="H33" s="32">
        <f>(B$43-B$44)*EXP(-B$45*$A33) + B$44</f>
        <v>17.9274232817883</v>
      </c>
      <c r="I33" s="4">
        <f>(C$43-C$44)*EXP(-C$45*$A33) + C$44</f>
        <v>2.7212008737418341</v>
      </c>
      <c r="J33" s="4">
        <f xml:space="preserve"> D$44*(D$43/D$44)^EXP(-D$45*A33)</f>
        <v>4.0342955741391755</v>
      </c>
      <c r="K33" s="4">
        <f>(E$43-E$44)*EXP(-E$45*$A33) + E$44</f>
        <v>16.062125379719191</v>
      </c>
      <c r="L33" s="4">
        <f>(F$43-F$44)*EXP(-F$45*$A33) + F$44</f>
        <v>2.5692514674222275</v>
      </c>
      <c r="M33" s="32">
        <f t="shared" si="16"/>
        <v>0.15175938228899041</v>
      </c>
      <c r="N33" s="4">
        <f t="shared" si="12"/>
        <v>2.9804574556955756E-2</v>
      </c>
      <c r="O33" s="4">
        <f t="shared" si="12"/>
        <v>0.18770566101793812</v>
      </c>
      <c r="P33" s="4">
        <f t="shared" si="12"/>
        <v>0.90465980907595933</v>
      </c>
      <c r="Q33" s="4">
        <f t="shared" si="12"/>
        <v>9.711490350779765E-6</v>
      </c>
      <c r="R33" s="32">
        <f xml:space="preserve"> (B$43 - B$44)*-B$45*EXP(-B$45*$A33)</f>
        <v>-0.7173674433924524</v>
      </c>
      <c r="S33" s="4">
        <f xml:space="preserve"> (C$43 - C$44)*-C$45*EXP(-C$45*$A33)</f>
        <v>0.15719443322340565</v>
      </c>
      <c r="T33" s="4">
        <f xml:space="preserve"> -D$44*D$45*LN(D$43/D$44)*EXP(-D$45*A33)*(D$43/D$44)^EXP(-D$45*A33)</f>
        <v>0.83086122297194231</v>
      </c>
      <c r="U33" s="4">
        <f xml:space="preserve"> (E$43 - E$44)*-E$45*EXP(-E$45*$A33)</f>
        <v>0.7061156775041203</v>
      </c>
      <c r="V33" s="4">
        <f xml:space="preserve"> (F$43 - F$44)*-F$45*EXP(-F$45*$A33)</f>
        <v>7.9390697571195684E-2</v>
      </c>
      <c r="W33" s="32">
        <f t="shared" si="17"/>
        <v>0.98166071201072425</v>
      </c>
      <c r="X33" s="4">
        <f t="shared" si="18"/>
        <v>0.21510817177939717</v>
      </c>
      <c r="Y33" s="4">
        <f t="shared" si="13"/>
        <v>1.1369679893300262</v>
      </c>
      <c r="Z33" s="4">
        <f t="shared" si="13"/>
        <v>0.9662635586898487</v>
      </c>
      <c r="AA33" s="4">
        <f t="shared" si="13"/>
        <v>0.10863990193953092</v>
      </c>
      <c r="AB33" s="3"/>
      <c r="AC33" s="32">
        <v>11.850000000034925</v>
      </c>
      <c r="AD33" s="32">
        <v>17.571742547297891</v>
      </c>
      <c r="AE33" s="4">
        <v>3.1098527699934411</v>
      </c>
      <c r="AF33" s="4">
        <v>5.3295784801247299</v>
      </c>
      <c r="AG33" s="4">
        <v>15.894569967689058</v>
      </c>
      <c r="AH33" s="4">
        <v>2.1929896509299689</v>
      </c>
      <c r="AI33" s="32">
        <v>1.8333333333333335</v>
      </c>
      <c r="AJ33" s="32">
        <f>(AD$43-AD$44)*EXP(-AD$45*$AC33) + AD$44</f>
        <v>17.970410994991365</v>
      </c>
      <c r="AK33" s="4">
        <f>(AE$43-AE$44)*EXP(-AE$45*$AC33) + AE$44</f>
        <v>2.9584923941116337</v>
      </c>
      <c r="AL33" s="4">
        <f xml:space="preserve"> AF$44*(AF$43/AF$44)^EXP(-AF$45*AC33)</f>
        <v>4.8831793741697913</v>
      </c>
      <c r="AM33" s="4">
        <f>(AG$43-AG$44)*EXP(-AG$45*$AC33) + AG$44</f>
        <v>14.930802435527937</v>
      </c>
      <c r="AN33" s="4">
        <f>(AH$43-AH$44)*EXP(-AH$45*$AC33) + AH$44</f>
        <v>2.1939733634671477</v>
      </c>
      <c r="AO33" s="32">
        <f t="shared" si="19"/>
        <v>0.15893653118632428</v>
      </c>
      <c r="AP33" s="4">
        <f t="shared" si="14"/>
        <v>2.2909963387082021E-2</v>
      </c>
      <c r="AQ33" s="4">
        <f t="shared" si="14"/>
        <v>0.19927216179736848</v>
      </c>
      <c r="AR33" s="4">
        <f t="shared" si="14"/>
        <v>0.92884785604793785</v>
      </c>
      <c r="AS33" s="4">
        <f t="shared" si="14"/>
        <v>9.6769035580269577E-7</v>
      </c>
      <c r="AT33" s="32">
        <f xml:space="preserve"> (AD$43 - AD$44)*-AD$45*EXP(-AD$45*$AC33)</f>
        <v>-0.72043095166329119</v>
      </c>
      <c r="AU33" s="4">
        <f xml:space="preserve"> (AE$43 - AE$44)*-AE$45*EXP(-AE$45*$AC33)</f>
        <v>0.16539840661638605</v>
      </c>
      <c r="AV33" s="4">
        <f xml:space="preserve"> -AF$44*AF$45*LN(AF$43/AF$44)*EXP(-AF$45*AC33)*(AF$43/AF$44)^EXP(-AF$45*AC33)</f>
        <v>0.84955241436669837</v>
      </c>
      <c r="AW33" s="4">
        <f xml:space="preserve"> (AG$43 - AG$44)*-AG$45*EXP(-AG$45*$AC33)</f>
        <v>0.66113063363153957</v>
      </c>
      <c r="AX33" s="4">
        <f xml:space="preserve"> (AH$43 - AH$44)*-AH$45*EXP(-AH$45*$AC33)</f>
        <v>7.394634180109369E-2</v>
      </c>
      <c r="AY33" s="32">
        <f t="shared" si="20"/>
        <v>1.0217020769043037</v>
      </c>
      <c r="AZ33" s="4">
        <f t="shared" si="21"/>
        <v>0.23456501301960203</v>
      </c>
      <c r="BA33" s="4">
        <f t="shared" si="15"/>
        <v>1.2048197876473177</v>
      </c>
      <c r="BB33" s="4">
        <f t="shared" si="15"/>
        <v>0.9376034440592742</v>
      </c>
      <c r="BC33" s="4">
        <f t="shared" si="15"/>
        <v>0.10486935746336923</v>
      </c>
    </row>
    <row r="34" spans="1:55" x14ac:dyDescent="0.2">
      <c r="A34" s="10">
        <v>22.066666666651145</v>
      </c>
      <c r="B34" s="32">
        <v>11.61200838778576</v>
      </c>
      <c r="C34" s="4">
        <v>4.0439607265545945</v>
      </c>
      <c r="D34" s="4">
        <v>11.386286727940599</v>
      </c>
      <c r="E34" s="4">
        <v>20.818312312791058</v>
      </c>
      <c r="F34" s="4">
        <v>2.7443852073432562</v>
      </c>
      <c r="G34" s="32">
        <v>1.6266666666666665</v>
      </c>
      <c r="H34" s="32">
        <f>(B$43-B$44)*EXP(-B$45*$A34) + B$44</f>
        <v>12.495387118367191</v>
      </c>
      <c r="I34" s="4">
        <f>(C$43-C$44)*EXP(-C$45*$A34) + C$44</f>
        <v>4.2484181584584135</v>
      </c>
      <c r="J34" s="4">
        <f xml:space="preserve"> D$44*(D$43/D$44)^EXP(-D$45*A34)</f>
        <v>11.30044298799625</v>
      </c>
      <c r="K34" s="4">
        <f>(E$43-E$44)*EXP(-E$45*$A34) + E$44</f>
        <v>20.399526748756973</v>
      </c>
      <c r="L34" s="4">
        <f>(F$43-F$44)*EXP(-F$45*$A34) + F$44</f>
        <v>2.982489560216552</v>
      </c>
      <c r="M34" s="32">
        <f t="shared" si="16"/>
        <v>0.78035798164365955</v>
      </c>
      <c r="N34" s="4">
        <f t="shared" si="12"/>
        <v>4.1802841460704801E-2</v>
      </c>
      <c r="O34" s="4">
        <f t="shared" si="12"/>
        <v>7.3691476876328703E-3</v>
      </c>
      <c r="P34" s="4">
        <f t="shared" si="12"/>
        <v>0.17538134864334667</v>
      </c>
      <c r="Q34" s="4">
        <f t="shared" si="12"/>
        <v>5.6693682857210957E-2</v>
      </c>
      <c r="R34" s="32">
        <f xml:space="preserve"> (B$43 - B$44)*-B$45*EXP(-B$45*$A34)</f>
        <v>-0.38119262607790727</v>
      </c>
      <c r="S34" s="4">
        <f xml:space="preserve"> (C$43 - C$44)*-C$45*EXP(-C$45*$A34)</f>
        <v>0.14202785358814293</v>
      </c>
      <c r="T34" s="4">
        <f xml:space="preserve"> -D$44*D$45*LN(D$43/D$44)*EXP(-D$45*A34)*(D$43/D$44)^EXP(-D$45*A34)</f>
        <v>0.44660128283740397</v>
      </c>
      <c r="U34" s="4">
        <f xml:space="preserve"> (E$43 - E$44)*-E$45*EXP(-E$45*$A34)</f>
        <v>0.2301096341093129</v>
      </c>
      <c r="V34" s="4">
        <f xml:space="preserve"> (F$43 - F$44)*-F$45*EXP(-F$45*$A34)</f>
        <v>1.6960643907759129E-2</v>
      </c>
      <c r="W34" s="32">
        <f t="shared" si="17"/>
        <v>0.60928329578026175</v>
      </c>
      <c r="X34" s="4">
        <f t="shared" si="18"/>
        <v>0.22701173319416293</v>
      </c>
      <c r="Y34" s="4">
        <f t="shared" si="13"/>
        <v>0.7138299192892934</v>
      </c>
      <c r="Z34" s="4">
        <f t="shared" si="13"/>
        <v>0.36779818566652478</v>
      </c>
      <c r="AA34" s="4">
        <f t="shared" si="13"/>
        <v>2.7109225918139596E-2</v>
      </c>
      <c r="AB34" s="3"/>
      <c r="AC34" s="32">
        <v>22.066666666651145</v>
      </c>
      <c r="AD34" s="32">
        <v>11.601586854373499</v>
      </c>
      <c r="AE34" s="4">
        <v>4.3265813252165346</v>
      </c>
      <c r="AF34" s="4">
        <v>14.003799822390924</v>
      </c>
      <c r="AG34" s="4">
        <v>19.266339106273158</v>
      </c>
      <c r="AH34" s="4">
        <v>2.4720526861747039</v>
      </c>
      <c r="AI34" s="32">
        <v>1.6</v>
      </c>
      <c r="AJ34" s="32">
        <f>(AD$43-AD$44)*EXP(-AD$45*$AC34) + AD$44</f>
        <v>12.417639275001957</v>
      </c>
      <c r="AK34" s="4">
        <f>(AE$43-AE$44)*EXP(-AE$45*$AC34) + AE$44</f>
        <v>4.5489364112142923</v>
      </c>
      <c r="AL34" s="4">
        <f xml:space="preserve"> AF$44*(AF$43/AF$44)^EXP(-AF$45*AC34)</f>
        <v>13.142600578089231</v>
      </c>
      <c r="AM34" s="4">
        <f>(AG$43-AG$44)*EXP(-AG$45*$AC34) + AG$44</f>
        <v>19.008981423298916</v>
      </c>
      <c r="AN34" s="4">
        <f>(AH$43-AH$44)*EXP(-AH$45*$AC34) + AH$44</f>
        <v>2.5967089241365242</v>
      </c>
      <c r="AO34" s="32">
        <f t="shared" si="19"/>
        <v>0.66594155321356474</v>
      </c>
      <c r="AP34" s="4">
        <f t="shared" si="14"/>
        <v>4.9441784269070206E-2</v>
      </c>
      <c r="AQ34" s="4">
        <f t="shared" si="14"/>
        <v>0.74166413838580658</v>
      </c>
      <c r="AR34" s="4">
        <f t="shared" si="14"/>
        <v>6.6232976985870162E-2</v>
      </c>
      <c r="AS34" s="4">
        <f t="shared" si="14"/>
        <v>1.5539177662793981E-2</v>
      </c>
      <c r="AT34" s="32">
        <f xml:space="preserve"> (AD$43 - AD$44)*-AD$45*EXP(-AD$45*$AC34)</f>
        <v>-0.39822290877708172</v>
      </c>
      <c r="AU34" s="4">
        <f xml:space="preserve"> (AE$43 - AE$44)*-AE$45*EXP(-AE$45*$AC34)</f>
        <v>0.14633366958662722</v>
      </c>
      <c r="AV34" s="4">
        <f xml:space="preserve"> -AF$44*AF$45*LN(AF$43/AF$44)*EXP(-AF$45*AC34)*(AF$43/AF$44)^EXP(-AF$45*AC34)</f>
        <v>0.61588487274292836</v>
      </c>
      <c r="AW34" s="4">
        <f xml:space="preserve"> (AG$43 - AG$44)*-AG$45*EXP(-AG$45*$AC34)</f>
        <v>0.21767590732296685</v>
      </c>
      <c r="AX34" s="4">
        <f xml:space="preserve"> (AH$43 - AH$44)*-AH$45*EXP(-AH$45*$AC34)</f>
        <v>1.7793866902267703E-2</v>
      </c>
      <c r="AY34" s="32">
        <f t="shared" si="20"/>
        <v>0.6471122267627577</v>
      </c>
      <c r="AZ34" s="4">
        <f t="shared" si="21"/>
        <v>0.23779221307826923</v>
      </c>
      <c r="BA34" s="4">
        <f t="shared" si="15"/>
        <v>1.0008129182072585</v>
      </c>
      <c r="BB34" s="4">
        <f t="shared" si="15"/>
        <v>0.35372334939982109</v>
      </c>
      <c r="BC34" s="4">
        <f t="shared" si="15"/>
        <v>2.8915033716185017E-2</v>
      </c>
    </row>
    <row r="35" spans="1:55" x14ac:dyDescent="0.2">
      <c r="A35" s="10">
        <v>30.616666666755918</v>
      </c>
      <c r="B35" s="32">
        <v>10.18796264682695</v>
      </c>
      <c r="C35" s="4">
        <v>5.0928614365910789</v>
      </c>
      <c r="D35" s="4">
        <v>13.046552241155238</v>
      </c>
      <c r="E35" s="4">
        <v>21.284502319348611</v>
      </c>
      <c r="F35" s="4">
        <v>2.7645526258654378</v>
      </c>
      <c r="G35" s="32">
        <v>1.6133333333333333</v>
      </c>
      <c r="H35" s="32">
        <f>(B$43-B$44)*EXP(-B$45*$A35) + B$44</f>
        <v>9.9645477054979903</v>
      </c>
      <c r="I35" s="4">
        <f>(C$43-C$44)*EXP(-C$45*$A35) + C$44</f>
        <v>5.4126309580328247</v>
      </c>
      <c r="J35" s="4">
        <f xml:space="preserve"> D$44*(D$43/D$44)^EXP(-D$45*A35)</f>
        <v>13.571750787534731</v>
      </c>
      <c r="K35" s="4">
        <f>(E$43-E$44)*EXP(-E$45*$A35) + E$44</f>
        <v>21.675862687339652</v>
      </c>
      <c r="L35" s="4">
        <f>(F$43-F$44)*EXP(-F$45*$A35) + F$44</f>
        <v>3.0639044377165359</v>
      </c>
      <c r="M35" s="32">
        <f t="shared" si="16"/>
        <v>4.9914236009022492E-2</v>
      </c>
      <c r="N35" s="4">
        <f t="shared" si="12"/>
        <v>0.1022525468430831</v>
      </c>
      <c r="O35" s="4">
        <f t="shared" si="12"/>
        <v>0.27583351311913179</v>
      </c>
      <c r="P35" s="4">
        <f t="shared" si="12"/>
        <v>0.15316293763408295</v>
      </c>
      <c r="Q35" s="4">
        <f t="shared" si="12"/>
        <v>8.96115072585352E-2</v>
      </c>
      <c r="R35" s="32">
        <f xml:space="preserve"> (B$43 - B$44)*-B$45*EXP(-B$45*$A35)</f>
        <v>-0.22456545135418174</v>
      </c>
      <c r="S35" s="4">
        <f xml:space="preserve"> (C$43 - C$44)*-C$45*EXP(-C$45*$A35)</f>
        <v>0.13046622033933236</v>
      </c>
      <c r="T35" s="4">
        <f xml:space="preserve"> -D$44*D$45*LN(D$43/D$44)*EXP(-D$45*A35)*(D$43/D$44)^EXP(-D$45*A35)</f>
        <v>0.13473469455526055</v>
      </c>
      <c r="U35" s="4">
        <f xml:space="preserve"> (E$43 - E$44)*-E$45*EXP(-E$45*$A35)</f>
        <v>9.0038755609517213E-2</v>
      </c>
      <c r="V35" s="4">
        <f xml:space="preserve"> (F$43 - F$44)*-F$45*EXP(-F$45*$A35)</f>
        <v>4.6608698550899596E-3</v>
      </c>
      <c r="W35" s="32">
        <f t="shared" si="17"/>
        <v>0.36190300011624327</v>
      </c>
      <c r="X35" s="4">
        <f t="shared" si="18"/>
        <v>0.21025547905925462</v>
      </c>
      <c r="Y35" s="4">
        <f t="shared" si="13"/>
        <v>0.21713442510971739</v>
      </c>
      <c r="Z35" s="4">
        <f t="shared" si="13"/>
        <v>0.14510377970128807</v>
      </c>
      <c r="AA35" s="4">
        <f t="shared" si="13"/>
        <v>7.5113191879548936E-3</v>
      </c>
      <c r="AB35" s="3"/>
      <c r="AC35" s="32">
        <v>30.616666666755918</v>
      </c>
      <c r="AD35" s="32">
        <v>10.178553632063748</v>
      </c>
      <c r="AE35" s="4">
        <v>5.4007168502185445</v>
      </c>
      <c r="AF35" s="4">
        <v>15.538283209883971</v>
      </c>
      <c r="AG35" s="4">
        <v>19.680477082640852</v>
      </c>
      <c r="AH35" s="4">
        <v>2.4593153692133258</v>
      </c>
      <c r="AI35" s="32">
        <v>1.5333333333333332</v>
      </c>
      <c r="AJ35" s="32">
        <f>(AD$43-AD$44)*EXP(-AD$45*$AC35) + AD$44</f>
        <v>9.7335016701831805</v>
      </c>
      <c r="AK35" s="4">
        <f>(AE$43-AE$44)*EXP(-AE$45*$AC35) + AE$44</f>
        <v>5.7381097644796295</v>
      </c>
      <c r="AL35" s="4">
        <f xml:space="preserve"> AF$44*(AF$43/AF$44)^EXP(-AF$45*AC35)</f>
        <v>16.761466922991172</v>
      </c>
      <c r="AM35" s="4">
        <f>(AG$43-AG$44)*EXP(-AG$45*$AC35) + AG$44</f>
        <v>20.220756081081873</v>
      </c>
      <c r="AN35" s="4">
        <f>(AH$43-AH$44)*EXP(-AH$45*$AC35) + AH$44</f>
        <v>2.6855864499008715</v>
      </c>
      <c r="AO35" s="32">
        <f t="shared" si="19"/>
        <v>0.1980712487737421</v>
      </c>
      <c r="AP35" s="4">
        <f t="shared" si="14"/>
        <v>0.11383397859358783</v>
      </c>
      <c r="AQ35" s="4">
        <f t="shared" si="14"/>
        <v>1.4961783960107182</v>
      </c>
      <c r="AR35" s="4">
        <f t="shared" si="14"/>
        <v>0.29190139615643301</v>
      </c>
      <c r="AS35" s="4">
        <f t="shared" si="14"/>
        <v>5.1198601955509793E-2</v>
      </c>
      <c r="AT35" s="32">
        <f xml:space="preserve"> (AD$43 - AD$44)*-AD$45*EXP(-AD$45*$AC35)</f>
        <v>-0.24247173295032079</v>
      </c>
      <c r="AU35" s="4">
        <f xml:space="preserve"> (AE$43 - AE$44)*-AE$45*EXP(-AE$45*$AC35)</f>
        <v>0.13207898534813337</v>
      </c>
      <c r="AV35" s="4">
        <f xml:space="preserve"> -AF$44*AF$45*LN(AF$43/AF$44)*EXP(-AF$45*AC35)*(AF$43/AF$44)^EXP(-AF$45*AC35)</f>
        <v>0.2620549364322019</v>
      </c>
      <c r="AW35" s="4">
        <f xml:space="preserve"> (AG$43 - AG$44)*-AG$45*EXP(-AG$45*$AC35)</f>
        <v>8.5909449591175149E-2</v>
      </c>
      <c r="AX35" s="4">
        <f xml:space="preserve"> (AH$43 - AH$44)*-AH$45*EXP(-AH$45*$AC35)</f>
        <v>5.4018818829727694E-3</v>
      </c>
      <c r="AY35" s="32">
        <f t="shared" si="20"/>
        <v>0.41114772108967446</v>
      </c>
      <c r="AZ35" s="4">
        <f t="shared" si="21"/>
        <v>0.22396001863379139</v>
      </c>
      <c r="BA35" s="4">
        <f t="shared" si="15"/>
        <v>0.44435402264590762</v>
      </c>
      <c r="BB35" s="4">
        <f t="shared" si="15"/>
        <v>0.14567254495894918</v>
      </c>
      <c r="BC35" s="4">
        <f t="shared" si="15"/>
        <v>9.1597127580842624E-3</v>
      </c>
    </row>
    <row r="36" spans="1:55" x14ac:dyDescent="0.2">
      <c r="A36" s="10">
        <v>47.966666666732635</v>
      </c>
      <c r="B36" s="32">
        <v>8.366861421976358</v>
      </c>
      <c r="C36" s="4">
        <v>7.340112666552292</v>
      </c>
      <c r="D36" s="4">
        <v>13.84304397969383</v>
      </c>
      <c r="E36" s="4">
        <v>22.10907609121335</v>
      </c>
      <c r="F36" s="4">
        <v>3.1792150145948423</v>
      </c>
      <c r="G36" s="32">
        <v>1.6066666666666665</v>
      </c>
      <c r="H36" s="32">
        <f>(B$43-B$44)*EXP(-B$45*$A36) + B$44</f>
        <v>7.5759260788691405</v>
      </c>
      <c r="I36" s="4">
        <f>(C$43-C$44)*EXP(-C$45*$A36) + C$44</f>
        <v>7.4919449765903874</v>
      </c>
      <c r="J36" s="4">
        <f xml:space="preserve"> D$44*(D$43/D$44)^EXP(-D$45*A36)</f>
        <v>14.378121908275707</v>
      </c>
      <c r="K36" s="4">
        <f>(E$43-E$44)*EXP(-E$45*$A36) + E$44</f>
        <v>22.374088408038574</v>
      </c>
      <c r="L36" s="4">
        <f>(F$43-F$44)*EXP(-F$45*$A36) + F$44</f>
        <v>3.0925122790245929</v>
      </c>
      <c r="M36" s="32">
        <f t="shared" si="16"/>
        <v>0.62557871697613188</v>
      </c>
      <c r="N36" s="4">
        <f t="shared" si="12"/>
        <v>2.3053050371504322E-2</v>
      </c>
      <c r="O36" s="4">
        <f t="shared" si="12"/>
        <v>0.28630838965547273</v>
      </c>
      <c r="P36" s="4">
        <f t="shared" si="12"/>
        <v>7.0231528069073068E-2</v>
      </c>
      <c r="Q36" s="4">
        <f t="shared" si="12"/>
        <v>7.5173643553645966E-3</v>
      </c>
      <c r="R36" s="32">
        <f xml:space="preserve"> (B$43 - B$44)*-B$45*EXP(-B$45*$A36)</f>
        <v>-7.6739771478774421E-2</v>
      </c>
      <c r="S36" s="4">
        <f xml:space="preserve"> (C$43 - C$44)*-C$45*EXP(-C$45*$A36)</f>
        <v>0.10981684584313953</v>
      </c>
      <c r="T36" s="4">
        <f xml:space="preserve"> -D$44*D$45*LN(D$43/D$44)*EXP(-D$45*A36)*(D$43/D$44)^EXP(-D$45*A36)</f>
        <v>8.6504870793503042E-3</v>
      </c>
      <c r="U36" s="4">
        <f xml:space="preserve"> (E$43 - E$44)*-E$45*EXP(-E$45*$A36)</f>
        <v>1.3412307091539113E-2</v>
      </c>
      <c r="V36" s="4">
        <f xml:space="preserve"> (F$43 - F$44)*-F$45*EXP(-F$45*$A36)</f>
        <v>3.3893269779598924E-4</v>
      </c>
      <c r="W36" s="32">
        <f t="shared" si="17"/>
        <v>0.12418469243453124</v>
      </c>
      <c r="X36" s="4">
        <f t="shared" si="18"/>
        <v>0.17771190821088972</v>
      </c>
      <c r="Y36" s="4">
        <f t="shared" si="13"/>
        <v>1.3998713530898835E-2</v>
      </c>
      <c r="Z36" s="4">
        <f t="shared" si="13"/>
        <v>2.1704563343154584E-2</v>
      </c>
      <c r="AA36" s="4">
        <f t="shared" si="13"/>
        <v>5.4848029933790793E-4</v>
      </c>
      <c r="AB36" s="3"/>
      <c r="AC36" s="32">
        <v>47.966666666732635</v>
      </c>
      <c r="AD36" s="32">
        <v>8.0515236017366405</v>
      </c>
      <c r="AE36" s="4">
        <v>7.6445630127259987</v>
      </c>
      <c r="AF36" s="4">
        <v>17.421178771687167</v>
      </c>
      <c r="AG36" s="4">
        <v>20.525840024009991</v>
      </c>
      <c r="AH36" s="4">
        <v>2.7441922176923264</v>
      </c>
      <c r="AI36" s="32">
        <v>1.54</v>
      </c>
      <c r="AJ36" s="32">
        <f>(AD$43-AD$44)*EXP(-AD$45*$AC36) + AD$44</f>
        <v>7.0817428823811408</v>
      </c>
      <c r="AK36" s="4">
        <f>(AE$43-AE$44)*EXP(-AE$45*$AC36) + AE$44</f>
        <v>7.8070804890656493</v>
      </c>
      <c r="AL36" s="4">
        <f xml:space="preserve"> AF$44*(AF$43/AF$44)^EXP(-AF$45*AC36)</f>
        <v>18.685158340707478</v>
      </c>
      <c r="AM36" s="4">
        <f>(AG$43-AG$44)*EXP(-AG$45*$AC36) + AG$44</f>
        <v>20.891051860627041</v>
      </c>
      <c r="AN36" s="4">
        <f>(AH$43-AH$44)*EXP(-AH$45*$AC36) + AH$44</f>
        <v>2.7208813903883375</v>
      </c>
      <c r="AO36" s="32">
        <f t="shared" si="19"/>
        <v>0.9404746436336705</v>
      </c>
      <c r="AP36" s="4">
        <f t="shared" si="14"/>
        <v>2.6411930115808904E-2</v>
      </c>
      <c r="AQ36" s="4">
        <f t="shared" si="14"/>
        <v>1.5976443509007707</v>
      </c>
      <c r="AR36" s="4">
        <f t="shared" si="14"/>
        <v>0.13337968560519869</v>
      </c>
      <c r="AS36" s="4">
        <f t="shared" si="14"/>
        <v>5.4339466959639037E-4</v>
      </c>
      <c r="AT36" s="32">
        <f xml:space="preserve"> (AD$43 - AD$44)*-AD$45*EXP(-AD$45*$AC36)</f>
        <v>-8.8599387334493365E-2</v>
      </c>
      <c r="AU36" s="4">
        <f xml:space="preserve"> (AE$43 - AE$44)*-AE$45*EXP(-AE$45*$AC36)</f>
        <v>0.10727812322262541</v>
      </c>
      <c r="AV36" s="4">
        <f xml:space="preserve"> -AF$44*AF$45*LN(AF$43/AF$44)*EXP(-AF$45*AC36)*(AF$43/AF$44)^EXP(-AF$45*AC36)</f>
        <v>3.1489196865313186E-2</v>
      </c>
      <c r="AW36" s="4">
        <f xml:space="preserve"> (AG$43 - AG$44)*-AG$45*EXP(-AG$45*$AC36)</f>
        <v>1.3022547776583494E-2</v>
      </c>
      <c r="AX36" s="4">
        <f xml:space="preserve"> (AH$43 - AH$44)*-AH$45*EXP(-AH$45*$AC36)</f>
        <v>4.8079108958981506E-4</v>
      </c>
      <c r="AY36" s="32">
        <f t="shared" si="20"/>
        <v>0.14958338121407971</v>
      </c>
      <c r="AZ36" s="4">
        <f t="shared" si="21"/>
        <v>0.18111890933690003</v>
      </c>
      <c r="BA36" s="4">
        <f t="shared" si="15"/>
        <v>5.3163579123256026E-2</v>
      </c>
      <c r="BB36" s="4">
        <f t="shared" si="15"/>
        <v>2.19861196228033E-2</v>
      </c>
      <c r="BC36" s="4">
        <f t="shared" si="15"/>
        <v>8.1172521619059679E-4</v>
      </c>
    </row>
    <row r="37" spans="1:55" x14ac:dyDescent="0.2">
      <c r="A37" s="10">
        <v>72.033333333441988</v>
      </c>
      <c r="B37" s="32">
        <v>6.1985156916523021</v>
      </c>
      <c r="C37" s="4">
        <v>10.028016940837544</v>
      </c>
      <c r="D37" s="4">
        <v>15.332785660536278</v>
      </c>
      <c r="E37" s="4">
        <v>22.396295713118114</v>
      </c>
      <c r="F37" s="4">
        <v>3.414445275372108</v>
      </c>
      <c r="G37" s="32">
        <v>1.4766666666666663</v>
      </c>
      <c r="H37" s="32">
        <f>(B$43-B$44)*EXP(-B$45*$A37) + B$44</f>
        <v>6.6155572738501887</v>
      </c>
      <c r="I37" s="4">
        <f>(C$43-C$44)*EXP(-C$45*$A37) + C$44</f>
        <v>9.8427646016605213</v>
      </c>
      <c r="J37" s="4">
        <f xml:space="preserve"> D$44*(D$43/D$44)^EXP(-D$45*A37)</f>
        <v>14.430658577571361</v>
      </c>
      <c r="K37" s="4">
        <f>(E$43-E$44)*EXP(-E$45*$A37) + E$44</f>
        <v>22.487591304427838</v>
      </c>
      <c r="L37" s="4">
        <f>(F$43-F$44)*EXP(-F$45*$A37) + F$44</f>
        <v>3.0946966086135199</v>
      </c>
      <c r="M37" s="32">
        <f t="shared" si="16"/>
        <v>0.17392368128211658</v>
      </c>
      <c r="N37" s="4">
        <f t="shared" si="12"/>
        <v>3.4318429170558648E-2</v>
      </c>
      <c r="O37" s="4">
        <f t="shared" si="12"/>
        <v>0.81383327381878989</v>
      </c>
      <c r="P37" s="4">
        <f t="shared" si="12"/>
        <v>8.3348849925920666E-3</v>
      </c>
      <c r="Q37" s="4">
        <f t="shared" si="12"/>
        <v>0.10223920989389458</v>
      </c>
      <c r="R37" s="32">
        <f xml:space="preserve"> (B$43 - B$44)*-B$45*EXP(-B$45*$A37)</f>
        <v>-1.7305003765722051E-2</v>
      </c>
      <c r="S37" s="4">
        <f xml:space="preserve"> (C$43 - C$44)*-C$45*EXP(-C$45*$A37)</f>
        <v>8.6471187429915608E-2</v>
      </c>
      <c r="T37" s="4">
        <f xml:space="preserve"> -D$44*D$45*LN(D$43/D$44)*EXP(-D$45*A37)*(D$43/D$44)^EXP(-D$45*A37)</f>
        <v>1.7774170280114885E-4</v>
      </c>
      <c r="U37" s="4">
        <f xml:space="preserve"> (E$43 - E$44)*-E$45*EXP(-E$45*$A37)</f>
        <v>9.5598589198872346E-4</v>
      </c>
      <c r="V37" s="4">
        <f xml:space="preserve"> (F$43 - F$44)*-F$45*EXP(-F$45*$A37)</f>
        <v>8.9345300733636269E-6</v>
      </c>
      <c r="W37" s="32">
        <f t="shared" si="17"/>
        <v>3.046930685612461E-2</v>
      </c>
      <c r="X37" s="4">
        <f t="shared" si="18"/>
        <v>0.15225175213393721</v>
      </c>
      <c r="Y37" s="4">
        <f t="shared" si="13"/>
        <v>3.1295378822775654E-4</v>
      </c>
      <c r="Z37" s="4">
        <f t="shared" si="13"/>
        <v>1.6832257240433509E-3</v>
      </c>
      <c r="AA37" s="4">
        <f t="shared" si="13"/>
        <v>1.573122676574183E-5</v>
      </c>
      <c r="AB37" s="3"/>
      <c r="AC37" s="32">
        <v>72.033333333441988</v>
      </c>
      <c r="AD37" s="32">
        <v>5.2339064615980027</v>
      </c>
      <c r="AE37" s="4">
        <v>10.221126245749318</v>
      </c>
      <c r="AF37" s="4">
        <v>20.649021744669472</v>
      </c>
      <c r="AG37" s="4">
        <v>21.213971027377063</v>
      </c>
      <c r="AH37" s="4">
        <v>2.9458422792077776</v>
      </c>
      <c r="AI37" s="32">
        <v>1.45</v>
      </c>
      <c r="AJ37" s="32">
        <f>(AD$43-AD$44)*EXP(-AD$45*$AC37) + AD$44</f>
        <v>5.9327070733415077</v>
      </c>
      <c r="AK37" s="4">
        <f>(AE$43-AE$44)*EXP(-AE$45*$AC37) + AE$44</f>
        <v>10.049865374620705</v>
      </c>
      <c r="AL37" s="4">
        <f xml:space="preserve"> AF$44*(AF$43/AF$44)^EXP(-AF$45*AC37)</f>
        <v>18.920733146447937</v>
      </c>
      <c r="AM37" s="4">
        <f>(AG$43-AG$44)*EXP(-AG$45*$AC37) + AG$44</f>
        <v>21.002066840550718</v>
      </c>
      <c r="AN37" s="4">
        <f>(AH$43-AH$44)*EXP(-AH$45*$AC37) + AH$44</f>
        <v>2.7242093983993447</v>
      </c>
      <c r="AO37" s="32">
        <f t="shared" si="19"/>
        <v>0.48832229497309687</v>
      </c>
      <c r="AP37" s="4">
        <f t="shared" si="14"/>
        <v>2.9330285979731387E-2</v>
      </c>
      <c r="AQ37" s="4">
        <f t="shared" si="14"/>
        <v>2.9869814787425599</v>
      </c>
      <c r="AR37" s="4">
        <f t="shared" si="14"/>
        <v>4.490338439453459E-2</v>
      </c>
      <c r="AS37" s="4">
        <f t="shared" si="14"/>
        <v>4.9121133855445025E-2</v>
      </c>
      <c r="AT37" s="32">
        <f xml:space="preserve"> (AD$43 - AD$44)*-AD$45*EXP(-AD$45*$AC37)</f>
        <v>-2.1924833092681499E-2</v>
      </c>
      <c r="AU37" s="4">
        <f xml:space="preserve"> (AE$43 - AE$44)*-AE$45*EXP(-AE$45*$AC37)</f>
        <v>8.0393741504293625E-2</v>
      </c>
      <c r="AV37" s="4">
        <f xml:space="preserve"> -AF$44*AF$45*LN(AF$43/AF$44)*EXP(-AF$45*AC37)*(AF$43/AF$44)^EXP(-AF$45*AC37)</f>
        <v>1.4510214695391929E-3</v>
      </c>
      <c r="AW37" s="4">
        <f xml:space="preserve"> (AG$43 - AG$44)*-AG$45*EXP(-AG$45*$AC37)</f>
        <v>9.5095462536845966E-4</v>
      </c>
      <c r="AX37" s="4">
        <f xml:space="preserve"> (AH$43 - AH$44)*-AH$45*EXP(-AH$45*$AC37)</f>
        <v>1.6774736053575616E-5</v>
      </c>
      <c r="AY37" s="32">
        <f t="shared" si="20"/>
        <v>3.9313493821359929E-2</v>
      </c>
      <c r="AZ37" s="4">
        <f t="shared" si="21"/>
        <v>0.14415429511114719</v>
      </c>
      <c r="BA37" s="4">
        <f t="shared" si="15"/>
        <v>2.6018316005530354E-3</v>
      </c>
      <c r="BB37" s="4">
        <f t="shared" si="15"/>
        <v>1.7051600179020655E-3</v>
      </c>
      <c r="BC37" s="4">
        <f t="shared" si="15"/>
        <v>3.0078837061583861E-5</v>
      </c>
    </row>
    <row r="38" spans="1:55" x14ac:dyDescent="0.2">
      <c r="A38" s="11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</row>
    <row r="39" spans="1:55" x14ac:dyDescent="0.2">
      <c r="A39" s="5" t="s">
        <v>53</v>
      </c>
      <c r="B39" s="5" t="s">
        <v>24</v>
      </c>
      <c r="C39" s="5"/>
      <c r="D39" s="26"/>
      <c r="E39" s="26"/>
      <c r="F39" s="26"/>
      <c r="G39" s="23"/>
      <c r="H39" s="47"/>
      <c r="I39" s="48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5" t="s">
        <v>53</v>
      </c>
      <c r="AD39" s="5" t="s">
        <v>24</v>
      </c>
      <c r="AE39" s="5"/>
      <c r="AF39" s="26"/>
      <c r="AG39" s="26"/>
      <c r="AH39" s="26"/>
      <c r="AI39" s="23"/>
      <c r="AJ39" s="47"/>
      <c r="AK39" s="48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</row>
    <row r="40" spans="1:55" x14ac:dyDescent="0.2">
      <c r="A40" s="5" t="s">
        <v>52</v>
      </c>
      <c r="B40" s="5" t="s">
        <v>54</v>
      </c>
      <c r="C40" s="5"/>
      <c r="D40" s="26"/>
      <c r="E40" s="26"/>
      <c r="F40" s="26"/>
      <c r="G40" s="23"/>
      <c r="H40" s="47"/>
      <c r="I40" s="48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5" t="s">
        <v>52</v>
      </c>
      <c r="AD40" s="5" t="s">
        <v>54</v>
      </c>
      <c r="AE40" s="5"/>
      <c r="AF40" s="26"/>
      <c r="AG40" s="26"/>
      <c r="AH40" s="26"/>
      <c r="AI40" s="23"/>
      <c r="AJ40" s="47"/>
      <c r="AK40" s="48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</row>
    <row r="41" spans="1:55" x14ac:dyDescent="0.2">
      <c r="A41" s="28"/>
      <c r="B41" s="29" t="s">
        <v>47</v>
      </c>
      <c r="C41" s="29" t="s">
        <v>48</v>
      </c>
      <c r="D41" s="30" t="s">
        <v>49</v>
      </c>
      <c r="E41" s="30" t="s">
        <v>50</v>
      </c>
      <c r="F41" s="30" t="s">
        <v>51</v>
      </c>
      <c r="G41" s="23"/>
      <c r="H41" s="49"/>
      <c r="I41" s="45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6"/>
      <c r="AD41" s="29" t="s">
        <v>47</v>
      </c>
      <c r="AE41" s="29" t="s">
        <v>48</v>
      </c>
      <c r="AF41" s="30" t="s">
        <v>49</v>
      </c>
      <c r="AG41" s="30" t="s">
        <v>50</v>
      </c>
      <c r="AH41" s="30" t="s">
        <v>51</v>
      </c>
      <c r="AI41" s="23"/>
      <c r="AJ41" s="49"/>
      <c r="AK41" s="45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</row>
    <row r="42" spans="1:55" x14ac:dyDescent="0.2">
      <c r="A42" s="13" t="s">
        <v>5</v>
      </c>
      <c r="B42" s="20">
        <f>SUM(M27:M37)</f>
        <v>2.8201110323306078</v>
      </c>
      <c r="C42" s="20">
        <f t="shared" ref="C42:F42" si="22">SUM(N27:N37)</f>
        <v>2.0126281675713802</v>
      </c>
      <c r="D42" s="20">
        <f t="shared" si="22"/>
        <v>1.8479066806526765</v>
      </c>
      <c r="E42" s="20">
        <f t="shared" si="22"/>
        <v>5.069472797756915</v>
      </c>
      <c r="F42" s="20">
        <f t="shared" si="22"/>
        <v>0.32527804278861677</v>
      </c>
      <c r="G42" s="3"/>
      <c r="H42" s="42"/>
      <c r="I42" s="45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6" t="s">
        <v>5</v>
      </c>
      <c r="AD42" s="20">
        <f>SUM(AO27:AO37)</f>
        <v>2.9932578082600343</v>
      </c>
      <c r="AE42" s="20">
        <f t="shared" ref="AE42:AH42" si="23">SUM(AP27:AP37)</f>
        <v>2.4523571795820063</v>
      </c>
      <c r="AF42" s="20">
        <f t="shared" si="23"/>
        <v>7.4341458428336544</v>
      </c>
      <c r="AG42" s="20">
        <f t="shared" si="23"/>
        <v>5.1745846384270511</v>
      </c>
      <c r="AH42" s="20">
        <f t="shared" si="23"/>
        <v>0.16916138437024364</v>
      </c>
      <c r="AI42" s="3"/>
      <c r="AJ42" s="42"/>
      <c r="AK42" s="45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</row>
    <row r="43" spans="1:55" x14ac:dyDescent="0.2">
      <c r="A43" s="14" t="s">
        <v>25</v>
      </c>
      <c r="B43" s="7">
        <v>30.470309703389468</v>
      </c>
      <c r="C43" s="7">
        <v>0.7444127649390031</v>
      </c>
      <c r="D43" s="7">
        <v>2.5319140959632722E-3</v>
      </c>
      <c r="E43" s="7">
        <v>-1.1237617656981627</v>
      </c>
      <c r="F43" s="7">
        <v>-5.3488535561754716E-2</v>
      </c>
      <c r="G43" s="3"/>
      <c r="H43" s="42"/>
      <c r="I43" s="45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8" t="s">
        <v>25</v>
      </c>
      <c r="AD43" s="7">
        <v>30.248948707868895</v>
      </c>
      <c r="AE43" s="7">
        <v>0.85248567445918111</v>
      </c>
      <c r="AF43" s="7">
        <v>3.8252322793959549E-2</v>
      </c>
      <c r="AG43" s="7">
        <v>-1.0445672525211871</v>
      </c>
      <c r="AH43" s="7">
        <v>-4.3356222613304032E-2</v>
      </c>
      <c r="AI43" s="3"/>
      <c r="AJ43" s="42"/>
      <c r="AK43" s="45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</row>
    <row r="44" spans="1:55" x14ac:dyDescent="0.2">
      <c r="A44" s="14" t="s">
        <v>26</v>
      </c>
      <c r="B44" s="7">
        <v>6.3359366674810111</v>
      </c>
      <c r="C44" s="7">
        <v>18.550086571993926</v>
      </c>
      <c r="D44" s="7">
        <v>14.431758643888518</v>
      </c>
      <c r="E44" s="7">
        <v>22.496302316765245</v>
      </c>
      <c r="F44" s="7">
        <v>3.0947557482097698</v>
      </c>
      <c r="G44" s="3"/>
      <c r="H44" s="42"/>
      <c r="I44" s="45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8" t="s">
        <v>26</v>
      </c>
      <c r="AD44" s="7">
        <v>5.5548655021876661</v>
      </c>
      <c r="AE44" s="7">
        <v>16.756579712637404</v>
      </c>
      <c r="AF44" s="7">
        <v>18.93203824340846</v>
      </c>
      <c r="AG44" s="7">
        <v>21.010812182389294</v>
      </c>
      <c r="AH44" s="7">
        <v>2.7243297097968706</v>
      </c>
      <c r="AI44" s="3"/>
      <c r="AJ44" s="42"/>
      <c r="AK44" s="45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</row>
    <row r="45" spans="1:55" ht="17" thickBot="1" x14ac:dyDescent="0.25">
      <c r="A45" s="15" t="s">
        <v>18</v>
      </c>
      <c r="B45" s="16">
        <v>6.1887440952311565E-2</v>
      </c>
      <c r="C45" s="16">
        <v>9.9308590775131992E-3</v>
      </c>
      <c r="D45" s="16">
        <v>0.16157978357668334</v>
      </c>
      <c r="E45" s="16">
        <v>0.10974452279024513</v>
      </c>
      <c r="F45" s="16">
        <v>0.15107526327324594</v>
      </c>
      <c r="G45" s="9"/>
      <c r="H45" s="43"/>
      <c r="I45" s="46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17" t="s">
        <v>18</v>
      </c>
      <c r="AD45" s="16">
        <v>5.8026524253877332E-2</v>
      </c>
      <c r="AE45" s="16">
        <v>1.1987053190648873E-2</v>
      </c>
      <c r="AF45" s="16">
        <v>0.12838942669313183</v>
      </c>
      <c r="AG45" s="16">
        <v>0.10873841673902426</v>
      </c>
      <c r="AH45" s="16">
        <v>0.13942765522244019</v>
      </c>
      <c r="AI45" s="9"/>
      <c r="AJ45" s="43"/>
      <c r="AK45" s="46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</row>
    <row r="46" spans="1:55" ht="17" thickBot="1" x14ac:dyDescent="0.25"/>
    <row r="47" spans="1:55" x14ac:dyDescent="0.2">
      <c r="A47" s="51" t="s">
        <v>15</v>
      </c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52"/>
      <c r="AK47" s="52"/>
      <c r="AL47" s="52"/>
      <c r="AM47" s="52"/>
      <c r="AN47" s="52"/>
      <c r="AO47" s="52"/>
      <c r="AP47" s="52"/>
      <c r="AQ47" s="52"/>
      <c r="AR47" s="52"/>
      <c r="AS47" s="52"/>
      <c r="AT47" s="52"/>
      <c r="AU47" s="52"/>
      <c r="AV47" s="52"/>
      <c r="AW47" s="52"/>
      <c r="AX47" s="52"/>
      <c r="AY47" s="52"/>
      <c r="AZ47" s="52"/>
      <c r="BA47" s="52"/>
      <c r="BB47" s="52"/>
      <c r="BC47" s="52"/>
    </row>
    <row r="48" spans="1:55" x14ac:dyDescent="0.2">
      <c r="A48" s="55" t="s">
        <v>3</v>
      </c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27"/>
      <c r="Y48" s="27"/>
      <c r="Z48" s="27"/>
      <c r="AA48" s="27"/>
      <c r="AB48" s="3"/>
      <c r="AC48" s="53" t="s">
        <v>6</v>
      </c>
      <c r="AD48" s="54"/>
      <c r="AE48" s="54"/>
      <c r="AF48" s="54"/>
      <c r="AG48" s="54"/>
      <c r="AH48" s="54"/>
      <c r="AI48" s="54"/>
      <c r="AJ48" s="54"/>
      <c r="AK48" s="54"/>
      <c r="AL48" s="54"/>
      <c r="AM48" s="54"/>
      <c r="AN48" s="54"/>
      <c r="AO48" s="54"/>
      <c r="AP48" s="54"/>
      <c r="AQ48" s="54"/>
      <c r="AR48" s="54"/>
      <c r="AS48" s="54"/>
      <c r="AT48" s="54"/>
      <c r="AU48" s="54"/>
      <c r="AV48" s="54"/>
      <c r="AW48" s="54"/>
      <c r="AX48" s="54"/>
      <c r="AY48" s="54"/>
      <c r="AZ48" s="54"/>
      <c r="BA48" s="54"/>
      <c r="BB48" s="54"/>
      <c r="BC48" s="54"/>
    </row>
    <row r="49" spans="1:55" ht="18" x14ac:dyDescent="0.25">
      <c r="A49" s="18" t="s">
        <v>2</v>
      </c>
      <c r="B49" s="31" t="s">
        <v>19</v>
      </c>
      <c r="C49" s="19" t="s">
        <v>20</v>
      </c>
      <c r="D49" s="19" t="s">
        <v>21</v>
      </c>
      <c r="E49" s="19" t="s">
        <v>22</v>
      </c>
      <c r="F49" s="19" t="s">
        <v>23</v>
      </c>
      <c r="G49" s="34" t="s">
        <v>4</v>
      </c>
      <c r="H49" s="31" t="s">
        <v>27</v>
      </c>
      <c r="I49" s="19" t="s">
        <v>28</v>
      </c>
      <c r="J49" s="19" t="s">
        <v>29</v>
      </c>
      <c r="K49" s="19" t="s">
        <v>30</v>
      </c>
      <c r="L49" s="19" t="s">
        <v>31</v>
      </c>
      <c r="M49" s="31" t="s">
        <v>32</v>
      </c>
      <c r="N49" s="19" t="s">
        <v>33</v>
      </c>
      <c r="O49" s="19" t="s">
        <v>34</v>
      </c>
      <c r="P49" s="19" t="s">
        <v>35</v>
      </c>
      <c r="Q49" s="19" t="s">
        <v>36</v>
      </c>
      <c r="R49" s="31" t="s">
        <v>37</v>
      </c>
      <c r="S49" s="19" t="s">
        <v>38</v>
      </c>
      <c r="T49" s="19" t="s">
        <v>39</v>
      </c>
      <c r="U49" s="19" t="s">
        <v>40</v>
      </c>
      <c r="V49" s="19" t="s">
        <v>41</v>
      </c>
      <c r="W49" s="31" t="s">
        <v>42</v>
      </c>
      <c r="X49" s="19" t="s">
        <v>43</v>
      </c>
      <c r="Y49" s="19" t="s">
        <v>44</v>
      </c>
      <c r="Z49" s="19" t="s">
        <v>45</v>
      </c>
      <c r="AA49" s="19" t="s">
        <v>46</v>
      </c>
      <c r="AB49" s="3"/>
      <c r="AC49" s="31" t="s">
        <v>2</v>
      </c>
      <c r="AD49" s="31" t="s">
        <v>19</v>
      </c>
      <c r="AE49" s="19" t="s">
        <v>20</v>
      </c>
      <c r="AF49" s="19" t="s">
        <v>21</v>
      </c>
      <c r="AG49" s="19" t="s">
        <v>22</v>
      </c>
      <c r="AH49" s="19" t="s">
        <v>23</v>
      </c>
      <c r="AI49" s="34" t="s">
        <v>4</v>
      </c>
      <c r="AJ49" s="31" t="s">
        <v>27</v>
      </c>
      <c r="AK49" s="19" t="s">
        <v>28</v>
      </c>
      <c r="AL49" s="19" t="s">
        <v>29</v>
      </c>
      <c r="AM49" s="19" t="s">
        <v>30</v>
      </c>
      <c r="AN49" s="19" t="s">
        <v>31</v>
      </c>
      <c r="AO49" s="31" t="s">
        <v>32</v>
      </c>
      <c r="AP49" s="19" t="s">
        <v>33</v>
      </c>
      <c r="AQ49" s="19" t="s">
        <v>34</v>
      </c>
      <c r="AR49" s="19" t="s">
        <v>35</v>
      </c>
      <c r="AS49" s="19" t="s">
        <v>36</v>
      </c>
      <c r="AT49" s="31" t="s">
        <v>37</v>
      </c>
      <c r="AU49" s="19" t="s">
        <v>38</v>
      </c>
      <c r="AV49" s="19" t="s">
        <v>39</v>
      </c>
      <c r="AW49" s="19" t="s">
        <v>40</v>
      </c>
      <c r="AX49" s="19" t="s">
        <v>41</v>
      </c>
      <c r="AY49" s="31" t="s">
        <v>42</v>
      </c>
      <c r="AZ49" s="19" t="s">
        <v>43</v>
      </c>
      <c r="BA49" s="19" t="s">
        <v>44</v>
      </c>
      <c r="BB49" s="19" t="s">
        <v>45</v>
      </c>
      <c r="BC49" s="19" t="s">
        <v>46</v>
      </c>
    </row>
    <row r="50" spans="1:55" x14ac:dyDescent="0.2">
      <c r="A50" s="10">
        <v>0</v>
      </c>
      <c r="B50" s="32">
        <v>31.700328993953423</v>
      </c>
      <c r="C50" s="4">
        <v>0.37381110375916721</v>
      </c>
      <c r="D50" s="4">
        <v>0</v>
      </c>
      <c r="E50" s="4">
        <v>0</v>
      </c>
      <c r="F50" s="4">
        <v>0</v>
      </c>
      <c r="G50" s="35">
        <v>1.7799999999999998</v>
      </c>
      <c r="H50" s="32">
        <f>(B$66-B$67)*EXP(-B$68*$A50) + B$67</f>
        <v>32.241404662412357</v>
      </c>
      <c r="I50" s="4">
        <f>(C$66-C$67)*EXP(-C$68*$A50) + C$67</f>
        <v>0.87342785877420503</v>
      </c>
      <c r="J50" s="4">
        <f xml:space="preserve"> D$67*(D$66/D$67)^EXP(-D$68*A50)</f>
        <v>4.92904644098923E-2</v>
      </c>
      <c r="K50" s="4">
        <f>(E$66-E$67)*EXP(-E$68*$A50) + E$67</f>
        <v>-1.2089380175083519</v>
      </c>
      <c r="L50" s="4">
        <f>(F$66-F$67)*EXP(-F$68*$A50) + F$67</f>
        <v>-6.0119422104016884E-3</v>
      </c>
      <c r="M50" s="32">
        <f>(B50-H50)^2</f>
        <v>0.29276287899828196</v>
      </c>
      <c r="N50" s="4">
        <f t="shared" ref="N50:Q60" si="24">(C50-I50)^2</f>
        <v>0.24961690189175634</v>
      </c>
      <c r="O50" s="4">
        <f t="shared" si="24"/>
        <v>2.4295498817428593E-3</v>
      </c>
      <c r="P50" s="4">
        <f t="shared" si="24"/>
        <v>1.4615311301770242</v>
      </c>
      <c r="Q50" s="4">
        <f t="shared" si="24"/>
        <v>3.6143449141209538E-5</v>
      </c>
      <c r="R50" s="32">
        <f xml:space="preserve"> (B$66 - B$67)*-B$68*EXP(-B$68*$A50)</f>
        <v>-0.9904341933532721</v>
      </c>
      <c r="S50" s="4">
        <f xml:space="preserve"> (C$66 - C$67)*-C$68*EXP(-C$68*$A50)</f>
        <v>0.22396428932001902</v>
      </c>
      <c r="T50" s="4">
        <f xml:space="preserve"> -D$67*D$68*LN(D$66/D$67)*EXP(-D$68*A50)*(D$66/D$67)^EXP(-D$68*A50)</f>
        <v>2.402008743059841E-2</v>
      </c>
      <c r="U50" s="4">
        <f xml:space="preserve"> (E$66 - E$67)*-E$68*EXP(-E$68*$A50)</f>
        <v>1.8137322658072685</v>
      </c>
      <c r="V50" s="4">
        <f xml:space="preserve"> (F$66 - F$67)*-F$68*EXP(-F$68*$A50)</f>
        <v>0.24113151629766208</v>
      </c>
      <c r="W50" s="32">
        <f>R50*-1/($G50/2.6)</f>
        <v>1.4467016307407348</v>
      </c>
      <c r="X50" s="4">
        <f>S50*1/($G50/2.6)</f>
        <v>0.32713884956856715</v>
      </c>
      <c r="Y50" s="4">
        <f t="shared" ref="Y50:AA60" si="25">T50*1/($G50/2.6)</f>
        <v>3.508552096604263E-2</v>
      </c>
      <c r="Z50" s="4">
        <f t="shared" si="25"/>
        <v>2.6492718489319658</v>
      </c>
      <c r="AA50" s="4">
        <f t="shared" si="25"/>
        <v>0.35221457436737164</v>
      </c>
      <c r="AB50" s="3"/>
      <c r="AC50" s="32">
        <v>0</v>
      </c>
      <c r="AD50" s="32">
        <v>31.384398479870356</v>
      </c>
      <c r="AE50" s="4">
        <v>0.4941079388720811</v>
      </c>
      <c r="AF50" s="4">
        <v>0</v>
      </c>
      <c r="AG50" s="4">
        <v>0</v>
      </c>
      <c r="AH50" s="4">
        <v>0</v>
      </c>
      <c r="AI50" s="35">
        <v>1.54</v>
      </c>
      <c r="AJ50" s="32">
        <f>(AD$66-AD$67)*EXP(-AD$68*$AC50) + AD$67</f>
        <v>32.019203041192696</v>
      </c>
      <c r="AK50" s="4">
        <f>(AE$66-AE$67)*EXP(-AE$68*$AC50) + AE$67</f>
        <v>0.56828561491376028</v>
      </c>
      <c r="AL50" s="4">
        <f xml:space="preserve"> AF$67*(AF$66/AF$67)^EXP(-AF$68*AC50)</f>
        <v>4.1150462052109232E-2</v>
      </c>
      <c r="AM50" s="4">
        <f>(AG$66-AG$67)*EXP(-AG$68*$AC50) + AG$67</f>
        <v>-1.1829519910392641</v>
      </c>
      <c r="AN50" s="4">
        <f>(AH$66-AH$67)*EXP(-AH$68*$AC50) + AH$67</f>
        <v>-2.7278435615663676E-2</v>
      </c>
      <c r="AO50" s="32">
        <f>(AD50-AJ50)^2</f>
        <v>0.40297683107564919</v>
      </c>
      <c r="AP50" s="4">
        <f t="shared" ref="AP50:AS60" si="26">(AE50-AK50)^2</f>
        <v>5.5023276229443059E-3</v>
      </c>
      <c r="AQ50" s="4">
        <f t="shared" si="26"/>
        <v>1.6933605271020819E-3</v>
      </c>
      <c r="AR50" s="4">
        <f t="shared" si="26"/>
        <v>1.399375413103759</v>
      </c>
      <c r="AS50" s="4">
        <f t="shared" si="26"/>
        <v>7.441130496379085E-4</v>
      </c>
      <c r="AT50" s="32">
        <f xml:space="preserve"> (AD$66 - AD$67)*-AD$68*EXP(-AD$68*$AC50)</f>
        <v>-0.92071887087907478</v>
      </c>
      <c r="AU50" s="4">
        <f xml:space="preserve"> (AE$66 - AE$67)*-AE$68*EXP(-AE$68*$AC50)</f>
        <v>0.23988252125468285</v>
      </c>
      <c r="AV50" s="4">
        <f xml:space="preserve"> -AF$67*AF$68*LN(AF$66/AF$67)*EXP(-AF$68*AC50)*(AF$66/AF$67)^EXP(-AF$68*AC50)</f>
        <v>2.0957021824387252E-2</v>
      </c>
      <c r="AW50" s="4">
        <f xml:space="preserve"> (AG$66 - AG$67)*-AG$68*EXP(-AG$68*$AC50)</f>
        <v>1.5633243880731451</v>
      </c>
      <c r="AX50" s="4">
        <f xml:space="preserve"> (AH$66 - AH$67)*-AH$68*EXP(-AH$68*$AC50)</f>
        <v>0.19927871589875656</v>
      </c>
      <c r="AY50" s="32">
        <f>AT50*-1/($AI50/2.6)</f>
        <v>1.554460431354282</v>
      </c>
      <c r="AZ50" s="4">
        <f>AU50*1/($AI50/2.6)</f>
        <v>0.40499646445595805</v>
      </c>
      <c r="BA50" s="4">
        <f t="shared" ref="BA50:BC60" si="27">AV50*1/($AI50/2.6)</f>
        <v>3.5381984898316142E-2</v>
      </c>
      <c r="BB50" s="4">
        <f t="shared" si="27"/>
        <v>2.6393788370066087</v>
      </c>
      <c r="BC50" s="4">
        <f t="shared" si="27"/>
        <v>0.33644458528361498</v>
      </c>
    </row>
    <row r="51" spans="1:55" x14ac:dyDescent="0.2">
      <c r="A51" s="10">
        <v>2.7000000000698492</v>
      </c>
      <c r="B51" s="32">
        <v>29.689763303844856</v>
      </c>
      <c r="C51" s="4">
        <v>0.93261532425265647</v>
      </c>
      <c r="D51" s="4">
        <v>4.8562623747483234E-2</v>
      </c>
      <c r="E51" s="4">
        <v>2.3686996206397319</v>
      </c>
      <c r="F51" s="4">
        <v>0.56574984362024927</v>
      </c>
      <c r="G51" s="35">
        <v>1.7933333333333334</v>
      </c>
      <c r="H51" s="32">
        <f>(B$66-B$67)*EXP(-B$68*$A51) + B$67</f>
        <v>29.679771335638126</v>
      </c>
      <c r="I51" s="4">
        <f>(C$66-C$67)*EXP(-C$68*$A51) + C$67</f>
        <v>1.4620392008417848</v>
      </c>
      <c r="J51" s="4">
        <f xml:space="preserve"> D$67*(D$66/D$67)^EXP(-D$68*A51)</f>
        <v>0.16231158956843955</v>
      </c>
      <c r="K51" s="4">
        <f>(E$66-E$67)*EXP(-E$68*$A51) + E$67</f>
        <v>3.1165188375528672</v>
      </c>
      <c r="L51" s="4">
        <f>(F$66-F$67)*EXP(-F$68*$A51) + F$67</f>
        <v>0.55101138352909396</v>
      </c>
      <c r="M51" s="32">
        <f t="shared" ref="M51:M60" si="28">(B51-H51)^2</f>
        <v>9.9839428644307254E-5</v>
      </c>
      <c r="N51" s="4">
        <f t="shared" si="24"/>
        <v>0.28028964110266064</v>
      </c>
      <c r="O51" s="4">
        <f t="shared" si="24"/>
        <v>1.2938827225337087E-2</v>
      </c>
      <c r="P51" s="4">
        <f t="shared" si="24"/>
        <v>0.55923358118457478</v>
      </c>
      <c r="Q51" s="4">
        <f t="shared" si="24"/>
        <v>2.1722220585857792E-4</v>
      </c>
      <c r="R51" s="32">
        <f xml:space="preserve"> (B$66 - B$67)*-B$68*EXP(-B$68*$A51)</f>
        <v>-0.90825810430380938</v>
      </c>
      <c r="S51" s="4">
        <f xml:space="preserve"> (C$66 - C$67)*-C$68*EXP(-C$68*$A51)</f>
        <v>0.21215080102813458</v>
      </c>
      <c r="T51" s="4">
        <f xml:space="preserve"> -D$67*D$68*LN(D$66/D$67)*EXP(-D$68*A51)*(D$66/D$67)^EXP(-D$68*A51)</f>
        <v>6.4675812825205195E-2</v>
      </c>
      <c r="U51" s="4">
        <f xml:space="preserve"> (E$66 - E$67)*-E$68*EXP(-E$68*$A51)</f>
        <v>1.4074629822951965</v>
      </c>
      <c r="V51" s="4">
        <f xml:space="preserve"> (F$66 - F$67)*-F$68*EXP(-F$68*$A51)</f>
        <v>0.17500489844740305</v>
      </c>
      <c r="W51" s="32">
        <f t="shared" ref="W51:W60" si="29">R51*-1/($G51/2.6)</f>
        <v>1.3168054300315453</v>
      </c>
      <c r="X51" s="4">
        <f t="shared" ref="X51:X60" si="30">S51*1/($G51/2.6)</f>
        <v>0.30757922825640327</v>
      </c>
      <c r="Y51" s="4">
        <f t="shared" si="25"/>
        <v>9.3767907070000101E-2</v>
      </c>
      <c r="Z51" s="4">
        <f t="shared" si="25"/>
        <v>2.0405597141082774</v>
      </c>
      <c r="AA51" s="4">
        <f t="shared" si="25"/>
        <v>0.25372457395720144</v>
      </c>
      <c r="AB51" s="3"/>
      <c r="AC51" s="32">
        <v>2.7000000000698492</v>
      </c>
      <c r="AD51" s="32">
        <v>29.587795267211618</v>
      </c>
      <c r="AE51" s="4">
        <v>0.98840245678272431</v>
      </c>
      <c r="AF51" s="4">
        <v>0.11322548284272027</v>
      </c>
      <c r="AG51" s="4">
        <v>2.0233842373802085</v>
      </c>
      <c r="AH51" s="4">
        <v>0.44153101267144501</v>
      </c>
      <c r="AI51" s="35">
        <v>1.5866666666666664</v>
      </c>
      <c r="AJ51" s="32">
        <f>(AD$66-AD$67)*EXP(-AD$68*$AC51) + AD$67</f>
        <v>29.627426827104085</v>
      </c>
      <c r="AK51" s="4">
        <f>(AE$66-AE$67)*EXP(-AE$68*$AC51) + AE$67</f>
        <v>1.1963413197354509</v>
      </c>
      <c r="AL51" s="4">
        <f xml:space="preserve"> AF$67*(AF$66/AF$67)^EXP(-AF$68*AC51)</f>
        <v>0.14290818246123019</v>
      </c>
      <c r="AM51" s="4">
        <f>(AG$66-AG$67)*EXP(-AG$68*$AC51) + AG$67</f>
        <v>2.5971375745283733</v>
      </c>
      <c r="AN51" s="4">
        <f>(AH$66-AH$67)*EXP(-AH$68*$AC51) + AH$67</f>
        <v>0.44371233467369398</v>
      </c>
      <c r="AO51" s="32">
        <f t="shared" ref="AO51:AO60" si="31">(AD51-AJ51)^2</f>
        <v>1.5706605395101659E-3</v>
      </c>
      <c r="AP51" s="4">
        <f t="shared" si="26"/>
        <v>4.3238570726072803E-2</v>
      </c>
      <c r="AQ51" s="4">
        <f t="shared" si="26"/>
        <v>8.8106265664268874E-4</v>
      </c>
      <c r="AR51" s="4">
        <f t="shared" si="26"/>
        <v>0.3291928918886558</v>
      </c>
      <c r="AS51" s="4">
        <f t="shared" si="26"/>
        <v>4.7581656774954308E-6</v>
      </c>
      <c r="AT51" s="32">
        <f xml:space="preserve"> (AD$66 - AD$67)*-AD$68*EXP(-AD$68*$AC51)</f>
        <v>-0.85185923980789402</v>
      </c>
      <c r="AU51" s="4">
        <f xml:space="preserve"> (AE$66 - AE$67)*-AE$68*EXP(-AE$68*$AC51)</f>
        <v>0.22549228861280268</v>
      </c>
      <c r="AV51" s="4">
        <f xml:space="preserve"> -AF$67*AF$68*LN(AF$66/AF$67)*EXP(-AF$68*AC51)*(AF$66/AF$67)^EXP(-AF$68*AC51)</f>
        <v>5.9458211310773793E-2</v>
      </c>
      <c r="AW51" s="4">
        <f xml:space="preserve"> (AG$66 - AG$67)*-AG$68*EXP(-AG$68*$AC51)</f>
        <v>1.2485289144211877</v>
      </c>
      <c r="AX51" s="4">
        <f xml:space="preserve"> (AH$66 - AH$67)*-AH$68*EXP(-AH$68*$AC51)</f>
        <v>0.15175822748014975</v>
      </c>
      <c r="AY51" s="32">
        <f t="shared" ref="AY51:AY60" si="32">AT51*-1/($AI51/2.6)</f>
        <v>1.3959037963238601</v>
      </c>
      <c r="AZ51" s="4">
        <f t="shared" ref="AZ51:AZ60" si="33">AU51*1/($AI51/2.6)</f>
        <v>0.36950417041593719</v>
      </c>
      <c r="BA51" s="4">
        <f t="shared" si="27"/>
        <v>9.7431522736141932E-2</v>
      </c>
      <c r="BB51" s="4">
        <f t="shared" si="27"/>
        <v>2.0459087253120307</v>
      </c>
      <c r="BC51" s="4">
        <f t="shared" si="27"/>
        <v>0.24867944839184206</v>
      </c>
    </row>
    <row r="52" spans="1:55" x14ac:dyDescent="0.2">
      <c r="A52" s="10">
        <v>5.2000000000116415</v>
      </c>
      <c r="B52" s="32">
        <v>27.847843707746549</v>
      </c>
      <c r="C52" s="4">
        <v>2.7984057098736557</v>
      </c>
      <c r="D52" s="4">
        <v>0.14394688885556342</v>
      </c>
      <c r="E52" s="4">
        <v>5.1700797645719332</v>
      </c>
      <c r="F52" s="4">
        <v>0.9467307733803807</v>
      </c>
      <c r="G52" s="35">
        <v>1.8666666666666667</v>
      </c>
      <c r="H52" s="32">
        <f>(B$66-B$67)*EXP(-B$68*$A52) + B$67</f>
        <v>27.497791671147798</v>
      </c>
      <c r="I52" s="4">
        <f>(C$66-C$67)*EXP(-C$68*$A52) + C$67</f>
        <v>1.979330082801491</v>
      </c>
      <c r="J52" s="4">
        <f xml:space="preserve"> D$67*(D$66/D$67)^EXP(-D$68*A52)</f>
        <v>0.40276808257811658</v>
      </c>
      <c r="K52" s="4">
        <f>(E$66-E$67)*EXP(-E$68*$A52) + E$67</f>
        <v>6.2525855362876044</v>
      </c>
      <c r="L52" s="4">
        <f>(F$66-F$67)*EXP(-F$68*$A52) + F$67</f>
        <v>0.92957314750756281</v>
      </c>
      <c r="M52" s="32">
        <f t="shared" si="28"/>
        <v>0.12253642832693296</v>
      </c>
      <c r="N52" s="4">
        <f t="shared" si="24"/>
        <v>0.67088488286365977</v>
      </c>
      <c r="O52" s="4">
        <f t="shared" si="24"/>
        <v>6.6988410319967412E-2</v>
      </c>
      <c r="P52" s="4">
        <f t="shared" si="24"/>
        <v>1.1718187457977409</v>
      </c>
      <c r="Q52" s="4">
        <f t="shared" si="24"/>
        <v>2.9438412559158961E-4</v>
      </c>
      <c r="R52" s="32">
        <f xml:space="preserve"> (B$66 - B$67)*-B$68*EXP(-B$68*$A52)</f>
        <v>-0.83826114051544875</v>
      </c>
      <c r="S52" s="4">
        <f xml:space="preserve"> (C$66 - C$67)*-C$68*EXP(-C$68*$A52)</f>
        <v>0.20176872147787689</v>
      </c>
      <c r="T52" s="4">
        <f xml:space="preserve"> -D$67*D$68*LN(D$66/D$67)*EXP(-D$68*A52)*(D$66/D$67)^EXP(-D$68*A52)</f>
        <v>0.13319981056621361</v>
      </c>
      <c r="U52" s="4">
        <f xml:space="preserve"> (E$66 - E$67)*-E$68*EXP(-E$68*$A52)</f>
        <v>1.1129073750070968</v>
      </c>
      <c r="V52" s="4">
        <f xml:space="preserve"> (F$66 - F$67)*-F$68*EXP(-F$68*$A52)</f>
        <v>0.13006421474068264</v>
      </c>
      <c r="W52" s="32">
        <f t="shared" si="29"/>
        <v>1.167578017146518</v>
      </c>
      <c r="X52" s="4">
        <f t="shared" si="30"/>
        <v>0.28103500491561423</v>
      </c>
      <c r="Y52" s="4">
        <f t="shared" si="25"/>
        <v>0.18552830757436894</v>
      </c>
      <c r="Z52" s="4">
        <f t="shared" si="25"/>
        <v>1.5501209866170276</v>
      </c>
      <c r="AA52" s="4">
        <f t="shared" si="25"/>
        <v>0.1811608705316651</v>
      </c>
      <c r="AB52" s="3"/>
      <c r="AC52" s="32">
        <v>5.2000000000116415</v>
      </c>
      <c r="AD52" s="32">
        <v>27.855598118863728</v>
      </c>
      <c r="AE52" s="4">
        <v>1.2102449336330612</v>
      </c>
      <c r="AF52" s="4">
        <v>0.26348921044716317</v>
      </c>
      <c r="AG52" s="4">
        <v>4.4025575492010001</v>
      </c>
      <c r="AH52" s="4">
        <v>0.77652362668633546</v>
      </c>
      <c r="AI52" s="35">
        <v>1.6800000000000002</v>
      </c>
      <c r="AJ52" s="32">
        <f>(AD$66-AD$67)*EXP(-AD$68*$AC52) + AD$67</f>
        <v>27.572613733303829</v>
      </c>
      <c r="AK52" s="4">
        <f>(AE$66-AE$67)*EXP(-AE$68*$AC52) + AE$67</f>
        <v>1.7442304577362489</v>
      </c>
      <c r="AL52" s="4">
        <f xml:space="preserve"> AF$67*(AF$66/AF$67)^EXP(-AF$68*AC52)</f>
        <v>0.36899995511918221</v>
      </c>
      <c r="AM52" s="4">
        <f>(AG$66-AG$67)*EXP(-AG$68*$AC52) + AG$67</f>
        <v>5.4149631636254529</v>
      </c>
      <c r="AN52" s="4">
        <f>(AH$66-AH$67)*EXP(-AH$68*$AC52) + AH$67</f>
        <v>0.77904079567849571</v>
      </c>
      <c r="AO52" s="32">
        <f t="shared" si="31"/>
        <v>8.0080162470713839E-2</v>
      </c>
      <c r="AP52" s="4">
        <f t="shared" si="26"/>
        <v>0.28514053995175603</v>
      </c>
      <c r="AQ52" s="4">
        <f t="shared" si="26"/>
        <v>1.1132517241243995E-2</v>
      </c>
      <c r="AR52" s="4">
        <f t="shared" si="26"/>
        <v>1.024965128118154</v>
      </c>
      <c r="AS52" s="4">
        <f t="shared" si="26"/>
        <v>6.3361397350930839E-6</v>
      </c>
      <c r="AT52" s="32">
        <f xml:space="preserve"> (AD$66 - AD$67)*-AD$68*EXP(-AD$68*$AC52)</f>
        <v>-0.79270083245947343</v>
      </c>
      <c r="AU52" s="4">
        <f xml:space="preserve"> (AE$66 - AE$67)*-AE$68*EXP(-AE$68*$AC52)</f>
        <v>0.21293886047376681</v>
      </c>
      <c r="AV52" s="4">
        <f xml:space="preserve"> -AF$67*AF$68*LN(AF$66/AF$67)*EXP(-AF$68*AC52)*(AF$66/AF$67)^EXP(-AF$68*AC52)</f>
        <v>0.12731649199751008</v>
      </c>
      <c r="AW52" s="4">
        <f xml:space="preserve"> (AG$66 - AG$67)*-AG$68*EXP(-AG$68*$AC52)</f>
        <v>1.0138681410182646</v>
      </c>
      <c r="AX52" s="4">
        <f xml:space="preserve"> (AH$66 - AH$67)*-AH$68*EXP(-AH$68*$AC52)</f>
        <v>0.11792535165156796</v>
      </c>
      <c r="AY52" s="32">
        <f t="shared" si="32"/>
        <v>1.2267989073777563</v>
      </c>
      <c r="AZ52" s="4">
        <f t="shared" si="33"/>
        <v>0.32954823644749626</v>
      </c>
      <c r="BA52" s="4">
        <f t="shared" si="27"/>
        <v>0.19703742809138464</v>
      </c>
      <c r="BB52" s="4">
        <f t="shared" si="27"/>
        <v>1.5690816468139808</v>
      </c>
      <c r="BC52" s="4">
        <f t="shared" si="27"/>
        <v>0.18250352041314089</v>
      </c>
    </row>
    <row r="53" spans="1:55" x14ac:dyDescent="0.2">
      <c r="A53" s="10">
        <v>7.7500000001164153</v>
      </c>
      <c r="B53" s="32">
        <v>25.97009082970229</v>
      </c>
      <c r="C53" s="4">
        <v>2.836654412778886</v>
      </c>
      <c r="D53" s="4">
        <v>0.18363512450705988</v>
      </c>
      <c r="E53" s="4">
        <v>7.6861704834635542</v>
      </c>
      <c r="F53" s="4">
        <v>1.1027599886161903</v>
      </c>
      <c r="G53" s="35">
        <v>1.9000000000000004</v>
      </c>
      <c r="H53" s="32">
        <f>(B$66-B$67)*EXP(-B$68*$A53) + B$67</f>
        <v>25.445319275576196</v>
      </c>
      <c r="I53" s="4">
        <f>(C$66-C$67)*EXP(-C$68*$A53) + C$67</f>
        <v>2.4808960878947666</v>
      </c>
      <c r="J53" s="4">
        <f xml:space="preserve"> D$67*(D$66/D$67)^EXP(-D$68*A53)</f>
        <v>0.86814684194110181</v>
      </c>
      <c r="K53" s="4">
        <f>(E$66-E$67)*EXP(-E$68*$A53) + E$67</f>
        <v>8.7762289683132924</v>
      </c>
      <c r="L53" s="4">
        <f>(F$66-F$67)*EXP(-F$68*$A53) + F$67</f>
        <v>1.2157403842530137</v>
      </c>
      <c r="M53" s="32">
        <f t="shared" si="28"/>
        <v>0.2753851840199158</v>
      </c>
      <c r="N53" s="4">
        <f t="shared" si="24"/>
        <v>0.12656398572435465</v>
      </c>
      <c r="O53" s="4">
        <f t="shared" si="24"/>
        <v>0.46855629130450166</v>
      </c>
      <c r="P53" s="4">
        <f t="shared" si="24"/>
        <v>1.1882275003929068</v>
      </c>
      <c r="Q53" s="4">
        <f t="shared" si="24"/>
        <v>1.2764569798253141E-2</v>
      </c>
      <c r="R53" s="32">
        <f xml:space="preserve"> (B$66 - B$67)*-B$68*EXP(-B$68*$A53)</f>
        <v>-0.77241871389366201</v>
      </c>
      <c r="S53" s="4">
        <f xml:space="preserve"> (C$66 - C$67)*-C$68*EXP(-C$68*$A53)</f>
        <v>0.19170224177335163</v>
      </c>
      <c r="T53" s="4">
        <f xml:space="preserve"> -D$67*D$68*LN(D$66/D$67)*EXP(-D$68*A53)*(D$66/D$67)^EXP(-D$68*A53)</f>
        <v>0.23739910016012603</v>
      </c>
      <c r="U53" s="4">
        <f xml:space="preserve"> (E$66 - E$67)*-E$68*EXP(-E$68*$A53)</f>
        <v>0.87587372900752025</v>
      </c>
      <c r="V53" s="4">
        <f xml:space="preserve"> (F$66 - F$67)*-F$68*EXP(-F$68*$A53)</f>
        <v>9.6092079946491063E-2</v>
      </c>
      <c r="W53" s="32">
        <f t="shared" si="29"/>
        <v>1.0569940295386953</v>
      </c>
      <c r="X53" s="4">
        <f t="shared" si="30"/>
        <v>0.26232938347932327</v>
      </c>
      <c r="Y53" s="4">
        <f t="shared" si="25"/>
        <v>0.32486192653490925</v>
      </c>
      <c r="Z53" s="4">
        <f t="shared" si="25"/>
        <v>1.198564050220817</v>
      </c>
      <c r="AA53" s="4">
        <f t="shared" si="25"/>
        <v>0.13149442518993512</v>
      </c>
      <c r="AB53" s="3"/>
      <c r="AC53" s="32">
        <v>7.7500000001164153</v>
      </c>
      <c r="AD53" s="32">
        <v>26.091642458742928</v>
      </c>
      <c r="AE53" s="4">
        <v>2.8409457306658146</v>
      </c>
      <c r="AF53" s="4">
        <v>0.73318468873579701</v>
      </c>
      <c r="AG53" s="4">
        <v>6.7076556010373194</v>
      </c>
      <c r="AH53" s="4">
        <v>0.95256027819315769</v>
      </c>
      <c r="AI53" s="35">
        <v>1.7600000000000002</v>
      </c>
      <c r="AJ53" s="32">
        <f>(AD$66-AD$67)*EXP(-AD$68*$AC53) + AD$67</f>
        <v>25.623643645174901</v>
      </c>
      <c r="AK53" s="4">
        <f>(AE$66-AE$67)*EXP(-AE$68*$AC53) + AE$67</f>
        <v>2.2716664034151037</v>
      </c>
      <c r="AL53" s="4">
        <f xml:space="preserve"> AF$67*(AF$66/AF$67)^EXP(-AF$68*AC53)</f>
        <v>0.82199209854912525</v>
      </c>
      <c r="AM53" s="4">
        <f>(AG$66-AG$67)*EXP(-AG$68*$AC53) + AG$67</f>
        <v>7.7442589718360946</v>
      </c>
      <c r="AN53" s="4">
        <f>(AH$66-AH$67)*EXP(-AH$68*$AC53) + AH$67</f>
        <v>1.0441815783237327</v>
      </c>
      <c r="AO53" s="32">
        <f t="shared" si="31"/>
        <v>0.21902288950108076</v>
      </c>
      <c r="AP53" s="4">
        <f t="shared" si="26"/>
        <v>0.32407895243502194</v>
      </c>
      <c r="AQ53" s="4">
        <f t="shared" si="26"/>
        <v>7.8867560377524296E-3</v>
      </c>
      <c r="AR53" s="4">
        <f t="shared" si="26"/>
        <v>1.074546548351383</v>
      </c>
      <c r="AS53" s="4">
        <f t="shared" si="26"/>
        <v>8.3944626376169038E-3</v>
      </c>
      <c r="AT53" s="32">
        <f xml:space="preserve"> (AD$66 - AD$67)*-AD$68*EXP(-AD$68*$AC53)</f>
        <v>-0.73658966267410797</v>
      </c>
      <c r="AU53" s="4">
        <f xml:space="preserve"> (AE$66 - AE$67)*-AE$68*EXP(-AE$68*$AC53)</f>
        <v>0.20085406305255141</v>
      </c>
      <c r="AV53" s="4">
        <f xml:space="preserve"> -AF$67*AF$68*LN(AF$66/AF$67)*EXP(-AF$68*AC53)*(AF$66/AF$67)^EXP(-AF$68*AC53)</f>
        <v>0.23431693163047743</v>
      </c>
      <c r="AW53" s="4">
        <f xml:space="preserve"> (AG$66 - AG$67)*-AG$68*EXP(-AG$68*$AC53)</f>
        <v>0.81989078558724893</v>
      </c>
      <c r="AX53" s="4">
        <f xml:space="preserve"> (AH$66 - AH$67)*-AH$68*EXP(-AH$68*$AC53)</f>
        <v>9.1174042951287865E-2</v>
      </c>
      <c r="AY53" s="32">
        <f t="shared" si="32"/>
        <v>1.0881438198594777</v>
      </c>
      <c r="AZ53" s="4">
        <f t="shared" si="33"/>
        <v>0.29671622950945092</v>
      </c>
      <c r="BA53" s="4">
        <f t="shared" si="27"/>
        <v>0.34615001263593254</v>
      </c>
      <c r="BB53" s="4">
        <f t="shared" si="27"/>
        <v>1.211202296890254</v>
      </c>
      <c r="BC53" s="4">
        <f t="shared" si="27"/>
        <v>0.13468892708712979</v>
      </c>
    </row>
    <row r="54" spans="1:55" x14ac:dyDescent="0.2">
      <c r="A54" s="10">
        <v>10.549999999988358</v>
      </c>
      <c r="B54" s="32">
        <v>23.704864351567096</v>
      </c>
      <c r="C54" s="4">
        <v>3.2465685604998198</v>
      </c>
      <c r="D54" s="4">
        <v>0.39739078499963043</v>
      </c>
      <c r="E54" s="4">
        <v>11.029999231374314</v>
      </c>
      <c r="F54" s="4">
        <v>1.4339862147479285</v>
      </c>
      <c r="G54" s="35">
        <v>1.8866666666666667</v>
      </c>
      <c r="H54" s="32">
        <f>(B$66-B$67)*EXP(-B$68*$A54) + B$67</f>
        <v>23.376835896000618</v>
      </c>
      <c r="I54" s="4">
        <f>(C$66-C$67)*EXP(-C$68*$A54) + C$67</f>
        <v>3.0028588260860403</v>
      </c>
      <c r="J54" s="4">
        <f xml:space="preserve"> D$67*(D$66/D$67)^EXP(-D$68*A54)</f>
        <v>1.7326400024432096</v>
      </c>
      <c r="K54" s="4">
        <f>(E$66-E$67)*EXP(-E$68*$A54) + E$67</f>
        <v>10.932695474570789</v>
      </c>
      <c r="L54" s="4">
        <f>(F$66-F$67)*EXP(-F$68*$A54) + F$67</f>
        <v>1.4446496815617325</v>
      </c>
      <c r="M54" s="32">
        <f t="shared" si="28"/>
        <v>0.10760266766132917</v>
      </c>
      <c r="N54" s="4">
        <f t="shared" si="24"/>
        <v>5.9394434648034948E-2</v>
      </c>
      <c r="O54" s="4">
        <f t="shared" si="24"/>
        <v>1.7828904726836909</v>
      </c>
      <c r="P54" s="4">
        <f t="shared" si="24"/>
        <v>9.4680210880795142E-3</v>
      </c>
      <c r="Q54" s="4">
        <f t="shared" si="24"/>
        <v>1.137095244890976E-4</v>
      </c>
      <c r="R54" s="32">
        <f xml:space="preserve"> (B$66 - B$67)*-B$68*EXP(-B$68*$A54)</f>
        <v>-0.70606266183082234</v>
      </c>
      <c r="S54" s="4">
        <f xml:space="preserve"> (C$66 - C$67)*-C$68*EXP(-C$68*$A54)</f>
        <v>0.18122639760296427</v>
      </c>
      <c r="T54" s="4">
        <f xml:space="preserve"> -D$67*D$68*LN(D$66/D$67)*EXP(-D$68*A54)*(D$66/D$67)^EXP(-D$68*A54)</f>
        <v>0.38453613268745618</v>
      </c>
      <c r="U54" s="4">
        <f xml:space="preserve"> (E$66 - E$67)*-E$68*EXP(-E$68*$A54)</f>
        <v>0.67332723929051341</v>
      </c>
      <c r="V54" s="4">
        <f xml:space="preserve"> (F$66 - F$67)*-F$68*EXP(-F$68*$A54)</f>
        <v>6.8917279671458873E-2</v>
      </c>
      <c r="W54" s="32">
        <f t="shared" si="29"/>
        <v>0.97301921595060326</v>
      </c>
      <c r="X54" s="4">
        <f t="shared" si="30"/>
        <v>0.24974662567192957</v>
      </c>
      <c r="Y54" s="4">
        <f t="shared" si="25"/>
        <v>0.52992611925126476</v>
      </c>
      <c r="Z54" s="4">
        <f t="shared" si="25"/>
        <v>0.92790679619540717</v>
      </c>
      <c r="AA54" s="4">
        <f t="shared" si="25"/>
        <v>9.4974343010137671E-2</v>
      </c>
      <c r="AB54" s="3"/>
      <c r="AC54" s="32">
        <v>10.549999999988358</v>
      </c>
      <c r="AD54" s="32">
        <v>24.148866126967668</v>
      </c>
      <c r="AE54" s="4">
        <v>3.2223132854867464</v>
      </c>
      <c r="AF54" s="4">
        <v>1.2258672973008411</v>
      </c>
      <c r="AG54" s="4">
        <v>9.4682168276777787</v>
      </c>
      <c r="AH54" s="4">
        <v>1.1816622163084687</v>
      </c>
      <c r="AI54" s="35">
        <v>1.8333333333333335</v>
      </c>
      <c r="AJ54" s="32">
        <f>(AD$66-AD$67)*EXP(-AD$68*$AC54) + AD$67</f>
        <v>23.642132757311863</v>
      </c>
      <c r="AK54" s="4">
        <f>(AE$66-AE$67)*EXP(-AE$68*$AC54) + AE$67</f>
        <v>2.8163974618478367</v>
      </c>
      <c r="AL54" s="4">
        <f xml:space="preserve"> AF$67*(AF$66/AF$67)^EXP(-AF$68*AC54)</f>
        <v>1.6888137859637302</v>
      </c>
      <c r="AM54" s="4">
        <f>(AG$66-AG$67)*EXP(-AG$68*$AC54) + AG$67</f>
        <v>9.7919474150331087</v>
      </c>
      <c r="AN54" s="4">
        <f>(AH$66-AH$67)*EXP(-AH$68*$AC54) + AH$67</f>
        <v>1.2665777180392963</v>
      </c>
      <c r="AO54" s="32">
        <f t="shared" si="31"/>
        <v>0.25677870792272689</v>
      </c>
      <c r="AP54" s="4">
        <f t="shared" si="26"/>
        <v>0.1647676558804545</v>
      </c>
      <c r="AQ54" s="4">
        <f t="shared" si="26"/>
        <v>0.21431945136529854</v>
      </c>
      <c r="AR54" s="4">
        <f t="shared" si="26"/>
        <v>0.10480149318942696</v>
      </c>
      <c r="AS54" s="4">
        <f t="shared" si="26"/>
        <v>7.2106424341981893E-3</v>
      </c>
      <c r="AT54" s="32">
        <f xml:space="preserve"> (AD$66 - AD$67)*-AD$68*EXP(-AD$68*$AC54)</f>
        <v>-0.67954163790571642</v>
      </c>
      <c r="AU54" s="4">
        <f xml:space="preserve"> (AE$66 - AE$67)*-AE$68*EXP(-AE$68*$AC54)</f>
        <v>0.18837299394048893</v>
      </c>
      <c r="AV54" s="4">
        <f xml:space="preserve"> -AF$67*AF$68*LN(AF$66/AF$67)*EXP(-AF$68*AC54)*(AF$66/AF$67)^EXP(-AF$68*AC54)</f>
        <v>0.39036047085383191</v>
      </c>
      <c r="AW54" s="4">
        <f xml:space="preserve"> (AG$66 - AG$67)*-AG$68*EXP(-AG$68*$AC54)</f>
        <v>0.64936491783018513</v>
      </c>
      <c r="AX54" s="4">
        <f xml:space="preserve"> (AH$66 - AH$67)*-AH$68*EXP(-AH$68*$AC54)</f>
        <v>6.8735443623314782E-2</v>
      </c>
      <c r="AY54" s="32">
        <f t="shared" si="32"/>
        <v>0.96371359557537961</v>
      </c>
      <c r="AZ54" s="4">
        <f t="shared" si="33"/>
        <v>0.26714715504287517</v>
      </c>
      <c r="BA54" s="4">
        <f t="shared" si="27"/>
        <v>0.55360212230179795</v>
      </c>
      <c r="BB54" s="4">
        <f t="shared" si="27"/>
        <v>0.92091751983189885</v>
      </c>
      <c r="BC54" s="4">
        <f t="shared" si="27"/>
        <v>9.7479356411246415E-2</v>
      </c>
    </row>
    <row r="55" spans="1:55" x14ac:dyDescent="0.2">
      <c r="A55" s="10">
        <v>13.700000000128057</v>
      </c>
      <c r="B55" s="32">
        <v>21.160824811288713</v>
      </c>
      <c r="C55" s="4">
        <v>3.6874081838624213</v>
      </c>
      <c r="D55" s="4">
        <v>1.9531819480773136</v>
      </c>
      <c r="E55" s="4">
        <v>13.859794404553016</v>
      </c>
      <c r="F55" s="4">
        <v>1.72814830534164</v>
      </c>
      <c r="G55" s="35">
        <v>1.8333333333333335</v>
      </c>
      <c r="H55" s="32">
        <f>(B$66-B$67)*EXP(-B$68*$A55) + B$67</f>
        <v>21.26142033349991</v>
      </c>
      <c r="I55" s="4">
        <f>(C$66-C$67)*EXP(-C$68*$A55) + C$67</f>
        <v>3.5560511045904573</v>
      </c>
      <c r="J55" s="4">
        <f xml:space="preserve"> D$67*(D$66/D$67)^EXP(-D$68*A55)</f>
        <v>3.2307814862948119</v>
      </c>
      <c r="K55" s="4">
        <f>(E$66-E$67)*EXP(-E$68*$A55) + E$67</f>
        <v>12.768698868344933</v>
      </c>
      <c r="L55" s="4">
        <f>(F$66-F$67)*EXP(-F$68*$A55) + F$67</f>
        <v>1.6257686770317703</v>
      </c>
      <c r="M55" s="32">
        <f t="shared" si="28"/>
        <v>1.0119459088943461E-2</v>
      </c>
      <c r="N55" s="4">
        <f t="shared" si="24"/>
        <v>1.7254682274861047E-2</v>
      </c>
      <c r="O55" s="4">
        <f t="shared" si="24"/>
        <v>1.6322605800535648</v>
      </c>
      <c r="P55" s="4">
        <f t="shared" si="24"/>
        <v>1.1904894691332051</v>
      </c>
      <c r="Q55" s="4">
        <f t="shared" si="24"/>
        <v>1.0481588292867071E-2</v>
      </c>
      <c r="R55" s="32">
        <f xml:space="preserve"> (B$66 - B$67)*-B$68*EXP(-B$68*$A55)</f>
        <v>-0.63820104564097391</v>
      </c>
      <c r="S55" s="4">
        <f xml:space="preserve"> (C$66 - C$67)*-C$68*EXP(-C$68*$A55)</f>
        <v>0.17012377344639051</v>
      </c>
      <c r="T55" s="4">
        <f xml:space="preserve"> -D$67*D$68*LN(D$66/D$67)*EXP(-D$68*A55)*(D$66/D$67)^EXP(-D$68*A55)</f>
        <v>0.56695319710488068</v>
      </c>
      <c r="U55" s="4">
        <f xml:space="preserve"> (E$66 - E$67)*-E$68*EXP(-E$68*$A55)</f>
        <v>0.50088030286076668</v>
      </c>
      <c r="V55" s="4">
        <f xml:space="preserve"> (F$66 - F$67)*-F$68*EXP(-F$68*$A55)</f>
        <v>4.7415870223354001E-2</v>
      </c>
      <c r="W55" s="32">
        <f t="shared" si="29"/>
        <v>0.90508511927265389</v>
      </c>
      <c r="X55" s="4">
        <f t="shared" si="30"/>
        <v>0.2412664423421538</v>
      </c>
      <c r="Y55" s="4">
        <f t="shared" si="25"/>
        <v>0.8040427158941944</v>
      </c>
      <c r="Z55" s="4">
        <f t="shared" si="25"/>
        <v>0.71033933860254184</v>
      </c>
      <c r="AA55" s="4">
        <f t="shared" si="25"/>
        <v>6.7244325044029302E-2</v>
      </c>
      <c r="AB55" s="3"/>
      <c r="AC55" s="32">
        <v>13.700000000128057</v>
      </c>
      <c r="AD55" s="32">
        <v>21.731193853207149</v>
      </c>
      <c r="AE55" s="4">
        <v>3.6316210513323535</v>
      </c>
      <c r="AF55" s="4">
        <v>1.8245341345330608</v>
      </c>
      <c r="AG55" s="4">
        <v>12.619975166316541</v>
      </c>
      <c r="AH55" s="4">
        <v>1.6001630865096834</v>
      </c>
      <c r="AI55" s="35">
        <v>1.6800000000000002</v>
      </c>
      <c r="AJ55" s="32">
        <f>(AD$66-AD$67)*EXP(-AD$68*$AC55) + AD$67</f>
        <v>21.595770235528892</v>
      </c>
      <c r="AK55" s="4">
        <f>(AE$66-AE$67)*EXP(-AE$68*$AC55) + AE$67</f>
        <v>3.3888652927093963</v>
      </c>
      <c r="AL55" s="4">
        <f xml:space="preserve"> AF$67*(AF$66/AF$67)^EXP(-AF$68*AC55)</f>
        <v>3.230500460209885</v>
      </c>
      <c r="AM55" s="4">
        <f>(AG$66-AG$67)*EXP(-AG$68*$AC55) + AG$67</f>
        <v>11.591154258246807</v>
      </c>
      <c r="AN55" s="4">
        <f>(AH$66-AH$67)*EXP(-AH$68*$AC55) + AH$67</f>
        <v>1.4520607460019597</v>
      </c>
      <c r="AO55" s="32">
        <f t="shared" si="31"/>
        <v>1.8339556225066556E-2</v>
      </c>
      <c r="AP55" s="4">
        <f t="shared" si="26"/>
        <v>5.8930358344607449E-2</v>
      </c>
      <c r="AQ55" s="4">
        <f t="shared" si="26"/>
        <v>1.9767413089371897</v>
      </c>
      <c r="AR55" s="4">
        <f t="shared" si="26"/>
        <v>1.0584724608814333</v>
      </c>
      <c r="AS55" s="4">
        <f t="shared" si="26"/>
        <v>2.1934303263865751E-2</v>
      </c>
      <c r="AT55" s="32">
        <f xml:space="preserve"> (AD$66 - AD$67)*-AD$68*EXP(-AD$68*$AC55)</f>
        <v>-0.62062652391727802</v>
      </c>
      <c r="AU55" s="4">
        <f xml:space="preserve"> (AE$66 - AE$67)*-AE$68*EXP(-AE$68*$AC55)</f>
        <v>0.17525641016798879</v>
      </c>
      <c r="AV55" s="4">
        <f xml:space="preserve"> -AF$67*AF$68*LN(AF$66/AF$67)*EXP(-AF$68*AC55)*(AF$66/AF$67)^EXP(-AF$68*AC55)</f>
        <v>0.58982125471815539</v>
      </c>
      <c r="AW55" s="4">
        <f xml:space="preserve"> (AG$66 - AG$67)*-AG$68*EXP(-AG$68*$AC55)</f>
        <v>0.49953191504464178</v>
      </c>
      <c r="AX55" s="4">
        <f xml:space="preserve"> (AH$66 - AH$67)*-AH$68*EXP(-AH$68*$AC55)</f>
        <v>5.0021182881575074E-2</v>
      </c>
      <c r="AY55" s="32">
        <f t="shared" si="32"/>
        <v>0.96049342987197783</v>
      </c>
      <c r="AZ55" s="4">
        <f t="shared" si="33"/>
        <v>0.27123015859331595</v>
      </c>
      <c r="BA55" s="4">
        <f t="shared" si="27"/>
        <v>0.91281860849238328</v>
      </c>
      <c r="BB55" s="4">
        <f t="shared" si="27"/>
        <v>0.77308510661670748</v>
      </c>
      <c r="BC55" s="4">
        <f t="shared" si="27"/>
        <v>7.7413735411961421E-2</v>
      </c>
    </row>
    <row r="56" spans="1:55" x14ac:dyDescent="0.2">
      <c r="A56" s="10">
        <v>20.349999999976717</v>
      </c>
      <c r="B56" s="32">
        <v>16.98290121392834</v>
      </c>
      <c r="C56" s="4">
        <v>4.4802758082320651</v>
      </c>
      <c r="D56" s="4">
        <v>9.2544460917364404</v>
      </c>
      <c r="E56" s="4">
        <v>16.590136975368967</v>
      </c>
      <c r="F56" s="4">
        <v>1.8775563546172584</v>
      </c>
      <c r="G56" s="35">
        <v>1.3333333333333333</v>
      </c>
      <c r="H56" s="32">
        <f>(B$66-B$67)*EXP(-B$68*$A56) + B$67</f>
        <v>17.439527259204915</v>
      </c>
      <c r="I56" s="4">
        <f>(C$66-C$67)*EXP(-C$68*$A56) + C$67</f>
        <v>4.6151271288389468</v>
      </c>
      <c r="J56" s="4">
        <f xml:space="preserve"> D$67*(D$66/D$67)^EXP(-D$68*A56)</f>
        <v>8.107944529772352</v>
      </c>
      <c r="K56" s="4">
        <f>(E$66-E$67)*EXP(-E$68*$A56) + E$67</f>
        <v>15.245902482583244</v>
      </c>
      <c r="L56" s="4">
        <f>(F$66-F$67)*EXP(-F$68*$A56) + F$67</f>
        <v>1.8438097184243802</v>
      </c>
      <c r="M56" s="32">
        <f t="shared" si="28"/>
        <v>0.20850734522492503</v>
      </c>
      <c r="N56" s="4">
        <f t="shared" si="24"/>
        <v>1.8184878669420014E-2</v>
      </c>
      <c r="O56" s="4">
        <f t="shared" si="24"/>
        <v>1.3144658315860944</v>
      </c>
      <c r="P56" s="4">
        <f t="shared" si="24"/>
        <v>1.8069663715948914</v>
      </c>
      <c r="Q56" s="4">
        <f t="shared" si="24"/>
        <v>1.1388354543344775E-3</v>
      </c>
      <c r="R56" s="32">
        <f xml:space="preserve"> (B$66 - B$67)*-B$68*EXP(-B$68*$A56)</f>
        <v>-0.51559636903556605</v>
      </c>
      <c r="S56" s="4">
        <f xml:space="preserve"> (C$66 - C$67)*-C$68*EXP(-C$68*$A56)</f>
        <v>0.1488680121001564</v>
      </c>
      <c r="T56" s="4">
        <f xml:space="preserve"> -D$67*D$68*LN(D$66/D$67)*EXP(-D$68*A56)*(D$66/D$67)^EXP(-D$68*A56)</f>
        <v>0.86664227664595106</v>
      </c>
      <c r="U56" s="4">
        <f xml:space="preserve"> (E$66 - E$67)*-E$68*EXP(-E$68*$A56)</f>
        <v>0.26820852478199303</v>
      </c>
      <c r="V56" s="4">
        <f xml:space="preserve"> (F$66 - F$67)*-F$68*EXP(-F$68*$A56)</f>
        <v>2.1531287022641371E-2</v>
      </c>
      <c r="W56" s="32">
        <f t="shared" si="29"/>
        <v>1.005412919619354</v>
      </c>
      <c r="X56" s="4">
        <f t="shared" si="30"/>
        <v>0.290292623595305</v>
      </c>
      <c r="Y56" s="4">
        <f t="shared" si="25"/>
        <v>1.6899524394596048</v>
      </c>
      <c r="Z56" s="4">
        <f t="shared" si="25"/>
        <v>0.52300662332488645</v>
      </c>
      <c r="AA56" s="4">
        <f t="shared" si="25"/>
        <v>4.1986009694150679E-2</v>
      </c>
      <c r="AB56" s="3"/>
      <c r="AC56" s="32">
        <v>20.349999999976717</v>
      </c>
      <c r="AD56" s="32">
        <v>17.492840179401746</v>
      </c>
      <c r="AE56" s="4">
        <v>4.4844738365997117</v>
      </c>
      <c r="AF56" s="4">
        <v>8.9822365624310674</v>
      </c>
      <c r="AG56" s="4">
        <v>15.468660954707003</v>
      </c>
      <c r="AH56" s="4">
        <v>1.8169343025107254</v>
      </c>
      <c r="AI56" s="35">
        <v>1.1400000000000001</v>
      </c>
      <c r="AJ56" s="32">
        <f>(AD$66-AD$67)*EXP(-AD$68*$AC56) + AD$67</f>
        <v>17.839634916839813</v>
      </c>
      <c r="AK56" s="4">
        <f>(AE$66-AE$67)*EXP(-AE$68*$AC56) + AE$67</f>
        <v>4.4698747067712201</v>
      </c>
      <c r="AL56" s="4">
        <f xml:space="preserve"> AF$67*(AF$66/AF$67)^EXP(-AF$68*AC56)</f>
        <v>8.4065044855540947</v>
      </c>
      <c r="AM56" s="4">
        <f>(AG$66-AG$67)*EXP(-AG$68*$AC56) + AG$67</f>
        <v>14.141891280426343</v>
      </c>
      <c r="AN56" s="4">
        <f>(AH$66-AH$67)*EXP(-AH$68*$AC56) + AH$67</f>
        <v>1.6943847801262248</v>
      </c>
      <c r="AO56" s="32">
        <f t="shared" si="31"/>
        <v>0.1202665899147379</v>
      </c>
      <c r="AP56" s="4">
        <f t="shared" si="26"/>
        <v>2.1313459174915147E-4</v>
      </c>
      <c r="AQ56" s="4">
        <f t="shared" si="26"/>
        <v>0.33146742434507243</v>
      </c>
      <c r="AR56" s="4">
        <f t="shared" si="26"/>
        <v>1.7603177685908094</v>
      </c>
      <c r="AS56" s="4">
        <f t="shared" si="26"/>
        <v>1.5018385436669205E-2</v>
      </c>
      <c r="AT56" s="32">
        <f xml:space="preserve"> (AD$66 - AD$67)*-AD$68*EXP(-AD$68*$AC56)</f>
        <v>-0.51248676954777495</v>
      </c>
      <c r="AU56" s="4">
        <f xml:space="preserve"> (AE$66 - AE$67)*-AE$68*EXP(-AE$68*$AC56)</f>
        <v>0.15048794323585793</v>
      </c>
      <c r="AV56" s="4">
        <f xml:space="preserve"> -AF$67*AF$68*LN(AF$66/AF$67)*EXP(-AF$68*AC56)*(AF$66/AF$67)^EXP(-AF$68*AC56)</f>
        <v>0.93286253775590999</v>
      </c>
      <c r="AW56" s="4">
        <f xml:space="preserve"> (AG$66 - AG$67)*-AG$68*EXP(-AG$68*$AC56)</f>
        <v>0.28711354369898462</v>
      </c>
      <c r="AX56" s="4">
        <f xml:space="preserve"> (AH$66 - AH$67)*-AH$68*EXP(-AH$68*$AC56)</f>
        <v>2.5571963950856636E-2</v>
      </c>
      <c r="AY56" s="32">
        <f t="shared" si="32"/>
        <v>1.1688294744072059</v>
      </c>
      <c r="AZ56" s="4">
        <f t="shared" si="33"/>
        <v>0.34321811615195663</v>
      </c>
      <c r="BA56" s="4">
        <f t="shared" si="27"/>
        <v>2.1275812264608471</v>
      </c>
      <c r="BB56" s="4">
        <f t="shared" si="27"/>
        <v>0.65482036282224554</v>
      </c>
      <c r="BC56" s="4">
        <f t="shared" si="27"/>
        <v>5.8322023045813375E-2</v>
      </c>
    </row>
    <row r="57" spans="1:55" x14ac:dyDescent="0.2">
      <c r="A57" s="10">
        <v>29.100000000034925</v>
      </c>
      <c r="B57" s="32">
        <v>13.011062205016588</v>
      </c>
      <c r="C57" s="4">
        <v>5.3926006620410929</v>
      </c>
      <c r="D57" s="4">
        <v>17.704558320731412</v>
      </c>
      <c r="E57" s="4">
        <v>17.386960211989631</v>
      </c>
      <c r="F57" s="4">
        <v>1.9319650662031775</v>
      </c>
      <c r="G57" s="35">
        <v>1.1200000000000001</v>
      </c>
      <c r="H57" s="32">
        <f>(B$66-B$67)*EXP(-B$68*$A57) + B$67</f>
        <v>13.505926139610668</v>
      </c>
      <c r="I57" s="4">
        <f>(C$66-C$67)*EXP(-C$68*$A57) + C$67</f>
        <v>5.8097571075864494</v>
      </c>
      <c r="J57" s="4">
        <f xml:space="preserve"> D$67*(D$66/D$67)^EXP(-D$68*A57)</f>
        <v>16.116562239074664</v>
      </c>
      <c r="K57" s="4">
        <f>(E$66-E$67)*EXP(-E$68*$A57) + E$67</f>
        <v>16.846099438278642</v>
      </c>
      <c r="L57" s="4">
        <f>(F$66-F$67)*EXP(-F$68*$A57) + F$67</f>
        <v>1.9609938856653204</v>
      </c>
      <c r="M57" s="32">
        <f t="shared" si="28"/>
        <v>0.24489031376193474</v>
      </c>
      <c r="N57" s="4">
        <f t="shared" si="24"/>
        <v>0.17401950006003597</v>
      </c>
      <c r="O57" s="4">
        <f t="shared" si="24"/>
        <v>2.5217315553571837</v>
      </c>
      <c r="P57" s="4">
        <f t="shared" si="24"/>
        <v>0.29253037653924957</v>
      </c>
      <c r="Q57" s="4">
        <f t="shared" si="24"/>
        <v>8.4267235936568428E-4</v>
      </c>
      <c r="R57" s="32">
        <f xml:space="preserve"> (B$66 - B$67)*-B$68*EXP(-B$68*$A57)</f>
        <v>-0.38940814665797197</v>
      </c>
      <c r="S57" s="4">
        <f xml:space="preserve"> (C$66 - C$67)*-C$68*EXP(-C$68*$A57)</f>
        <v>0.1248916693788375</v>
      </c>
      <c r="T57" s="4">
        <f xml:space="preserve"> -D$67*D$68*LN(D$66/D$67)*EXP(-D$68*A57)*(D$66/D$67)^EXP(-D$68*A57)</f>
        <v>0.89721844838262999</v>
      </c>
      <c r="U57" s="4">
        <f xml:space="preserve"> (E$66 - E$67)*-E$68*EXP(-E$68*$A57)</f>
        <v>0.11790974884856223</v>
      </c>
      <c r="V57" s="4">
        <f xml:space="preserve"> (F$66 - F$67)*-F$68*EXP(-F$68*$A57)</f>
        <v>7.6198540768934713E-3</v>
      </c>
      <c r="W57" s="32">
        <f t="shared" si="29"/>
        <v>0.90398319759886347</v>
      </c>
      <c r="X57" s="4">
        <f t="shared" si="30"/>
        <v>0.28992708962944419</v>
      </c>
      <c r="Y57" s="4">
        <f t="shared" si="25"/>
        <v>2.0828285408882481</v>
      </c>
      <c r="Z57" s="4">
        <f t="shared" si="25"/>
        <v>0.27371905982701944</v>
      </c>
      <c r="AA57" s="4">
        <f t="shared" si="25"/>
        <v>1.7688946964216985E-2</v>
      </c>
      <c r="AB57" s="3"/>
      <c r="AC57" s="32">
        <v>29.100000000034925</v>
      </c>
      <c r="AD57" s="32">
        <v>13.314842495310954</v>
      </c>
      <c r="AE57" s="4">
        <v>5.2604560579794857</v>
      </c>
      <c r="AF57" s="4">
        <v>18.383294940836624</v>
      </c>
      <c r="AG57" s="4">
        <v>16.495715541881712</v>
      </c>
      <c r="AH57" s="4">
        <v>1.7476039777826367</v>
      </c>
      <c r="AI57" s="35">
        <v>0.9866666666666668</v>
      </c>
      <c r="AJ57" s="32">
        <f>(AD$66-AD$67)*EXP(-AD$68*$AC57) + AD$67</f>
        <v>13.875613012686056</v>
      </c>
      <c r="AK57" s="4">
        <f>(AE$66-AE$67)*EXP(-AE$68*$AC57) + AE$67</f>
        <v>5.6630451747970589</v>
      </c>
      <c r="AL57" s="4">
        <f xml:space="preserve"> AF$67*(AF$66/AF$67)^EXP(-AF$68*AC57)</f>
        <v>17.138650726132983</v>
      </c>
      <c r="AM57" s="4">
        <f>(AG$66-AG$67)*EXP(-AG$68*$AC57) + AG$67</f>
        <v>15.925903387634925</v>
      </c>
      <c r="AN57" s="4">
        <f>(AH$66-AH$67)*EXP(-AH$68*$AC57) + AH$67</f>
        <v>1.8430061516395562</v>
      </c>
      <c r="AO57" s="32">
        <f t="shared" si="31"/>
        <v>0.31446357315714019</v>
      </c>
      <c r="AP57" s="4">
        <f t="shared" si="26"/>
        <v>0.16207799697995365</v>
      </c>
      <c r="AQ57" s="4">
        <f t="shared" si="26"/>
        <v>1.5491392211952426</v>
      </c>
      <c r="AR57" s="4">
        <f t="shared" si="26"/>
        <v>0.32468589112736379</v>
      </c>
      <c r="AS57" s="4">
        <f t="shared" si="26"/>
        <v>9.1015747766258967E-3</v>
      </c>
      <c r="AT57" s="32">
        <f xml:space="preserve"> (AD$66 - AD$67)*-AD$68*EXP(-AD$68*$AC57)</f>
        <v>-0.39836192614886229</v>
      </c>
      <c r="AU57" s="4">
        <f xml:space="preserve"> (AE$66 - AE$67)*-AE$68*EXP(-AE$68*$AC57)</f>
        <v>0.12314960288722993</v>
      </c>
      <c r="AV57" s="4">
        <f xml:space="preserve"> -AF$67*AF$68*LN(AF$66/AF$67)*EXP(-AF$68*AC57)*(AF$66/AF$67)^EXP(-AF$68*AC57)</f>
        <v>0.98773729831079493</v>
      </c>
      <c r="AW57" s="4">
        <f xml:space="preserve"> (AG$66 - AG$67)*-AG$68*EXP(-AG$68*$AC57)</f>
        <v>0.13854591678212874</v>
      </c>
      <c r="AX57" s="4">
        <f xml:space="preserve"> (AH$66 - AH$67)*-AH$68*EXP(-AH$68*$AC57)</f>
        <v>1.0576850226191146E-2</v>
      </c>
      <c r="AY57" s="32">
        <f t="shared" si="32"/>
        <v>1.0497375080949749</v>
      </c>
      <c r="AZ57" s="4">
        <f t="shared" si="33"/>
        <v>0.32451584544607881</v>
      </c>
      <c r="BA57" s="4">
        <f t="shared" si="27"/>
        <v>2.6028212590622295</v>
      </c>
      <c r="BB57" s="4">
        <f t="shared" si="27"/>
        <v>0.36508721314209597</v>
      </c>
      <c r="BC57" s="4">
        <f t="shared" si="27"/>
        <v>2.7871429650098287E-2</v>
      </c>
    </row>
    <row r="58" spans="1:55" x14ac:dyDescent="0.2">
      <c r="A58" s="10">
        <v>48.650000000023283</v>
      </c>
      <c r="B58" s="32">
        <v>8.079478994681379</v>
      </c>
      <c r="C58" s="4">
        <v>7.7304826599838457</v>
      </c>
      <c r="D58" s="4">
        <v>26.989695004633141</v>
      </c>
      <c r="E58" s="4">
        <v>17.430880101292686</v>
      </c>
      <c r="F58" s="4">
        <v>2.0187599156378577</v>
      </c>
      <c r="G58" s="35">
        <v>1.4433333333333331</v>
      </c>
      <c r="H58" s="32">
        <f>(B$66-B$67)*EXP(-B$68*$A58) + B$67</f>
        <v>7.8505570854885169</v>
      </c>
      <c r="I58" s="4">
        <f>(C$66-C$67)*EXP(-C$68*$A58) + C$67</f>
        <v>7.8293340677256351</v>
      </c>
      <c r="J58" s="4">
        <f xml:space="preserve"> D$67*(D$66/D$67)^EXP(-D$68*A58)</f>
        <v>28.580593079930537</v>
      </c>
      <c r="K58" s="4">
        <f>(E$66-E$67)*EXP(-E$68*$A58) + E$67</f>
        <v>17.901333367344442</v>
      </c>
      <c r="L58" s="4">
        <f>(F$66-F$67)*EXP(-F$68*$A58) + F$67</f>
        <v>2.0188779998564583</v>
      </c>
      <c r="M58" s="32">
        <f t="shared" si="28"/>
        <v>5.2405240508504973E-2</v>
      </c>
      <c r="N58" s="4">
        <f t="shared" si="24"/>
        <v>9.7716008125335145E-3</v>
      </c>
      <c r="O58" s="4">
        <f t="shared" si="24"/>
        <v>2.5309566859849593</v>
      </c>
      <c r="P58" s="4">
        <f t="shared" si="24"/>
        <v>0.22132627553876408</v>
      </c>
      <c r="Q58" s="4">
        <f t="shared" si="24"/>
        <v>1.3943882682514373E-8</v>
      </c>
      <c r="R58" s="32">
        <f xml:space="preserve"> (B$66 - B$67)*-B$68*EXP(-B$68*$A58)</f>
        <v>-0.20798635371762869</v>
      </c>
      <c r="S58" s="4">
        <f xml:space="preserve"> (C$66 - C$67)*-C$68*EXP(-C$68*$A58)</f>
        <v>8.4358558532963562E-2</v>
      </c>
      <c r="T58" s="4">
        <f xml:space="preserve"> -D$67*D$68*LN(D$66/D$67)*EXP(-D$68*A58)*(D$66/D$67)^EXP(-D$68*A58)</f>
        <v>0.37043879923237316</v>
      </c>
      <c r="U58" s="4">
        <f xml:space="preserve"> (E$66 - E$67)*-E$68*EXP(-E$68*$A58)</f>
        <v>1.8796719482067098E-2</v>
      </c>
      <c r="V58" s="4">
        <f xml:space="preserve"> (F$66 - F$67)*-F$68*EXP(-F$68*$A58)</f>
        <v>7.4818367846525092E-4</v>
      </c>
      <c r="W58" s="32">
        <f t="shared" si="29"/>
        <v>0.37466363949134041</v>
      </c>
      <c r="X58" s="4">
        <f t="shared" si="30"/>
        <v>0.15196229943582354</v>
      </c>
      <c r="Y58" s="4">
        <f t="shared" si="25"/>
        <v>0.66730314873268159</v>
      </c>
      <c r="Z58" s="4">
        <f t="shared" si="25"/>
        <v>3.3860141330282541E-2</v>
      </c>
      <c r="AA58" s="4">
        <f t="shared" si="25"/>
        <v>1.3477673653646553E-3</v>
      </c>
      <c r="AB58" s="3"/>
      <c r="AC58" s="32">
        <v>48.650000000023283</v>
      </c>
      <c r="AD58" s="32">
        <v>7.8859150636735551</v>
      </c>
      <c r="AE58" s="4">
        <v>7.4587769350777871</v>
      </c>
      <c r="AF58" s="4">
        <v>29.933911917790756</v>
      </c>
      <c r="AG58" s="4">
        <v>16.853561383472655</v>
      </c>
      <c r="AH58" s="4">
        <v>1.8693038868987595</v>
      </c>
      <c r="AI58" s="35">
        <v>1.34</v>
      </c>
      <c r="AJ58" s="32">
        <f>(AD$66-AD$67)*EXP(-AD$68*$AC58) + AD$67</f>
        <v>7.9200703442160449</v>
      </c>
      <c r="AK58" s="4">
        <f>(AE$66-AE$67)*EXP(-AE$68*$AC58) + AE$67</f>
        <v>7.6036467944216071</v>
      </c>
      <c r="AL58" s="4">
        <f xml:space="preserve"> AF$67*(AF$66/AF$67)^EXP(-AF$68*AC58)</f>
        <v>30.968301646007415</v>
      </c>
      <c r="AM58" s="4">
        <f>(AG$66-AG$67)*EXP(-AG$68*$AC58) + AG$67</f>
        <v>17.262982094697577</v>
      </c>
      <c r="AN58" s="4">
        <f>(AH$66-AH$67)*EXP(-AH$68*$AC58) + AH$67</f>
        <v>1.9332537475763092</v>
      </c>
      <c r="AO58" s="32">
        <f t="shared" si="31"/>
        <v>1.1665831889361852E-3</v>
      </c>
      <c r="AP58" s="4">
        <f t="shared" si="26"/>
        <v>2.0987276146298195E-2</v>
      </c>
      <c r="AQ58" s="4">
        <f t="shared" si="26"/>
        <v>1.0699621098401346</v>
      </c>
      <c r="AR58" s="4">
        <f t="shared" si="26"/>
        <v>0.16762531877992057</v>
      </c>
      <c r="AS58" s="4">
        <f t="shared" si="26"/>
        <v>4.0895846806780186E-3</v>
      </c>
      <c r="AT58" s="32">
        <f xml:space="preserve"> (AD$66 - AD$67)*-AD$68*EXP(-AD$68*$AC58)</f>
        <v>-0.22690087199008585</v>
      </c>
      <c r="AU58" s="4">
        <f xml:space="preserve"> (AE$66 - AE$67)*-AE$68*EXP(-AE$68*$AC58)</f>
        <v>7.8685857781157012E-2</v>
      </c>
      <c r="AV58" s="4">
        <f xml:space="preserve"> -AF$67*AF$68*LN(AF$66/AF$67)*EXP(-AF$68*AC58)*(AF$66/AF$67)^EXP(-AF$68*AC58)</f>
        <v>0.41289955434429981</v>
      </c>
      <c r="AW58" s="4">
        <f xml:space="preserve"> (AG$66 - AG$67)*-AG$68*EXP(-AG$68*$AC58)</f>
        <v>2.7197675530461946E-2</v>
      </c>
      <c r="AX58" s="4">
        <f xml:space="preserve"> (AH$66 - AH$67)*-AH$68*EXP(-AH$68*$AC58)</f>
        <v>1.4713430526963752E-3</v>
      </c>
      <c r="AY58" s="32">
        <f t="shared" si="32"/>
        <v>0.44025542326434564</v>
      </c>
      <c r="AZ58" s="4">
        <f t="shared" si="33"/>
        <v>0.15267405241120016</v>
      </c>
      <c r="BA58" s="4">
        <f t="shared" si="27"/>
        <v>0.80114838902625329</v>
      </c>
      <c r="BB58" s="4">
        <f t="shared" si="27"/>
        <v>5.2771609238209741E-2</v>
      </c>
      <c r="BC58" s="4">
        <f t="shared" si="27"/>
        <v>2.8548447291123695E-3</v>
      </c>
    </row>
    <row r="59" spans="1:55" x14ac:dyDescent="0.2">
      <c r="A59" s="10">
        <v>50.150000000023283</v>
      </c>
      <c r="B59" s="32">
        <v>7.8086919950002374</v>
      </c>
      <c r="C59" s="4">
        <v>7.8869758285778069</v>
      </c>
      <c r="D59" s="4">
        <v>27.544775654498093</v>
      </c>
      <c r="E59" s="4">
        <v>17.48242585033784</v>
      </c>
      <c r="F59" s="4">
        <v>1.9679736535446519</v>
      </c>
      <c r="G59" s="35">
        <v>1.5233333333333332</v>
      </c>
      <c r="H59" s="32">
        <f>(B$66-B$67)*EXP(-B$68*$A59) + B$67</f>
        <v>7.5459647190861929</v>
      </c>
      <c r="I59" s="4">
        <f>(C$66-C$67)*EXP(-C$68*$A59) + C$67</f>
        <v>7.9539861562316334</v>
      </c>
      <c r="J59" s="4">
        <f xml:space="preserve"> D$67*(D$66/D$67)^EXP(-D$68*A59)</f>
        <v>29.111173497129084</v>
      </c>
      <c r="K59" s="4">
        <f>(E$66-E$67)*EXP(-E$68*$A59) + E$67</f>
        <v>17.927632356604121</v>
      </c>
      <c r="L59" s="4">
        <f>(F$66-F$67)*EXP(-F$68*$A59) + F$67</f>
        <v>2.0199060289939856</v>
      </c>
      <c r="M59" s="32">
        <f t="shared" si="28"/>
        <v>6.902562150921443E-2</v>
      </c>
      <c r="N59" s="4">
        <f t="shared" si="24"/>
        <v>4.4903840122731886E-3</v>
      </c>
      <c r="O59" s="4">
        <f t="shared" si="24"/>
        <v>2.4536022013990229</v>
      </c>
      <c r="P59" s="4">
        <f t="shared" si="24"/>
        <v>0.1982088332218282</v>
      </c>
      <c r="Q59" s="4">
        <f t="shared" si="24"/>
        <v>2.696971619810559E-3</v>
      </c>
      <c r="R59" s="32">
        <f xml:space="preserve"> (B$66 - B$67)*-B$68*EXP(-B$68*$A59)</f>
        <v>-0.19821516235950271</v>
      </c>
      <c r="S59" s="4">
        <f xml:space="preserve"> (C$66 - C$67)*-C$68*EXP(-C$68*$A59)</f>
        <v>8.1856778694756702E-2</v>
      </c>
      <c r="T59" s="4">
        <f xml:space="preserve"> -D$67*D$68*LN(D$66/D$67)*EXP(-D$68*A59)*(D$66/D$67)^EXP(-D$68*A59)</f>
        <v>0.33739501435975294</v>
      </c>
      <c r="U59" s="4">
        <f xml:space="preserve"> (E$66 - E$67)*-E$68*EXP(-E$68*$A59)</f>
        <v>1.632658236554008E-2</v>
      </c>
      <c r="V59" s="4">
        <f xml:space="preserve"> (F$66 - F$67)*-F$68*EXP(-F$68*$A59)</f>
        <v>6.2614194919665214E-4</v>
      </c>
      <c r="W59" s="32">
        <f t="shared" si="29"/>
        <v>0.33831034275801342</v>
      </c>
      <c r="X59" s="4">
        <f t="shared" si="30"/>
        <v>0.13971178858186048</v>
      </c>
      <c r="Y59" s="4">
        <f t="shared" si="25"/>
        <v>0.57586019956369217</v>
      </c>
      <c r="Z59" s="4">
        <f t="shared" si="25"/>
        <v>2.7865939267223774E-2</v>
      </c>
      <c r="AA59" s="4">
        <f t="shared" si="25"/>
        <v>1.0686886660249207E-3</v>
      </c>
      <c r="AB59" s="3"/>
      <c r="AC59" s="32">
        <v>50.150000000023283</v>
      </c>
      <c r="AD59" s="32">
        <v>7.6275746347027917</v>
      </c>
      <c r="AE59" s="4">
        <v>7.6431636699367829</v>
      </c>
      <c r="AF59" s="4">
        <v>30.510423598630563</v>
      </c>
      <c r="AG59" s="4">
        <v>17.020887301797252</v>
      </c>
      <c r="AH59" s="4">
        <v>1.8792116461073063</v>
      </c>
      <c r="AI59" s="35">
        <v>1.406666666666667</v>
      </c>
      <c r="AJ59" s="32">
        <f>(AD$66-AD$67)*EXP(-AD$68*$AC59) + AD$67</f>
        <v>7.5869634556602019</v>
      </c>
      <c r="AK59" s="4">
        <f>(AE$66-AE$67)*EXP(-AE$68*$AC59) + AE$67</f>
        <v>7.719670380934418</v>
      </c>
      <c r="AL59" s="4">
        <f xml:space="preserve"> AF$67*(AF$66/AF$67)^EXP(-AF$68*AC59)</f>
        <v>31.559712515392224</v>
      </c>
      <c r="AM59" s="4">
        <f>(AG$66-AG$67)*EXP(-AG$68*$AC59) + AG$67</f>
        <v>17.301333407564204</v>
      </c>
      <c r="AN59" s="4">
        <f>(AH$66-AH$67)*EXP(-AH$68*$AC59) + AH$67</f>
        <v>1.935301870756402</v>
      </c>
      <c r="AO59" s="32">
        <f t="shared" si="31"/>
        <v>1.6492678632292865E-3</v>
      </c>
      <c r="AP59" s="4">
        <f t="shared" si="26"/>
        <v>5.8532768276756712E-3</v>
      </c>
      <c r="AQ59" s="4">
        <f t="shared" si="26"/>
        <v>1.1010072308388601</v>
      </c>
      <c r="AR59" s="4">
        <f t="shared" si="26"/>
        <v>7.8650018239848463E-2</v>
      </c>
      <c r="AS59" s="4">
        <f t="shared" si="26"/>
        <v>3.1461133011860278E-3</v>
      </c>
      <c r="AT59" s="32">
        <f xml:space="preserve"> (AD$66 - AD$67)*-AD$68*EXP(-AD$68*$AC59)</f>
        <v>-0.21731066981393257</v>
      </c>
      <c r="AU59" s="4">
        <f xml:space="preserve"> (AE$66 - AE$67)*-AE$68*EXP(-AE$68*$AC59)</f>
        <v>7.6027484663857364E-2</v>
      </c>
      <c r="AV59" s="4">
        <f xml:space="preserve"> -AF$67*AF$68*LN(AF$66/AF$67)*EXP(-AF$68*AC59)*(AF$66/AF$67)^EXP(-AF$68*AC59)</f>
        <v>0.37608172286257008</v>
      </c>
      <c r="AW59" s="4">
        <f xml:space="preserve"> (AG$66 - AG$67)*-AG$68*EXP(-AG$68*$AC59)</f>
        <v>2.4003883560823235E-2</v>
      </c>
      <c r="AX59" s="4">
        <f xml:space="preserve"> (AH$66 - AH$67)*-AH$68*EXP(-AH$68*$AC59)</f>
        <v>1.2646982095295002E-3</v>
      </c>
      <c r="AY59" s="32">
        <f t="shared" si="32"/>
        <v>0.40166427122006487</v>
      </c>
      <c r="AZ59" s="4">
        <f t="shared" si="33"/>
        <v>0.14052473468675056</v>
      </c>
      <c r="BA59" s="4">
        <f t="shared" si="27"/>
        <v>0.69512735505403933</v>
      </c>
      <c r="BB59" s="4">
        <f t="shared" si="27"/>
        <v>4.4367367719057159E-2</v>
      </c>
      <c r="BC59" s="4">
        <f t="shared" si="27"/>
        <v>2.3375938469976541E-3</v>
      </c>
    </row>
    <row r="60" spans="1:55" x14ac:dyDescent="0.2">
      <c r="A60" s="10">
        <v>72.116666666697711</v>
      </c>
      <c r="B60" s="32">
        <v>4.3096498040452076</v>
      </c>
      <c r="C60" s="4">
        <v>9.6063949584468382</v>
      </c>
      <c r="D60" s="4">
        <v>34.914754678206002</v>
      </c>
      <c r="E60" s="4">
        <v>17.632981205744127</v>
      </c>
      <c r="F60" s="4">
        <v>2.0554402154680473</v>
      </c>
      <c r="G60" s="35">
        <v>1.36</v>
      </c>
      <c r="H60" s="32">
        <f>(B$66-B$67)*EXP(-B$68*$A60) + B$67</f>
        <v>4.4211058929388836</v>
      </c>
      <c r="I60" s="4">
        <f>(C$66-C$67)*EXP(-C$68*$A60) + C$67</f>
        <v>9.4080918033162391</v>
      </c>
      <c r="J60" s="4">
        <f xml:space="preserve"> D$67*(D$66/D$67)^EXP(-D$68*A60)</f>
        <v>32.994983568425127</v>
      </c>
      <c r="K60" s="4">
        <f>(E$66-E$67)*EXP(-E$68*$A60) + E$67</f>
        <v>18.079374323181568</v>
      </c>
      <c r="L60" s="4">
        <f>(F$66-F$67)*EXP(-F$68*$A60) + F$67</f>
        <v>2.0247916715058674</v>
      </c>
      <c r="M60" s="32">
        <f t="shared" si="28"/>
        <v>1.2422459751475001E-2</v>
      </c>
      <c r="N60" s="4">
        <f t="shared" si="24"/>
        <v>3.932414133475047E-2</v>
      </c>
      <c r="O60" s="4">
        <f t="shared" si="24"/>
        <v>3.6855211139492923</v>
      </c>
      <c r="P60" s="4">
        <f t="shared" si="24"/>
        <v>0.19926681529551751</v>
      </c>
      <c r="Q60" s="4">
        <f t="shared" si="24"/>
        <v>9.3933324700167865E-4</v>
      </c>
      <c r="R60" s="32">
        <f xml:space="preserve"> (B$66 - B$67)*-B$68*EXP(-B$68*$A60)</f>
        <v>-9.797104292190742E-2</v>
      </c>
      <c r="S60" s="4">
        <f xml:space="preserve"> (C$66 - C$67)*-C$68*EXP(-C$68*$A60)</f>
        <v>5.2672733452514699E-2</v>
      </c>
      <c r="T60" s="4">
        <f xml:space="preserve"> -D$67*D$68*LN(D$66/D$67)*EXP(-D$68*A60)*(D$66/D$67)^EXP(-D$68*A60)</f>
        <v>7.4353365758617979E-2</v>
      </c>
      <c r="U60" s="4">
        <f xml:space="preserve"> (E$66 - E$67)*-E$68*EXP(-E$68*$A60)</f>
        <v>2.0741919000112673E-3</v>
      </c>
      <c r="V60" s="4">
        <f xml:space="preserve"> (F$66 - F$67)*-F$68*EXP(-F$68*$A60)</f>
        <v>4.614646174144265E-5</v>
      </c>
      <c r="W60" s="32">
        <f t="shared" si="29"/>
        <v>0.1872975820565877</v>
      </c>
      <c r="X60" s="4">
        <f t="shared" si="30"/>
        <v>0.10069787277686633</v>
      </c>
      <c r="Y60" s="4">
        <f t="shared" si="25"/>
        <v>0.1421461404208873</v>
      </c>
      <c r="Z60" s="4">
        <f t="shared" si="25"/>
        <v>3.965366867668599E-3</v>
      </c>
      <c r="AA60" s="4">
        <f t="shared" si="25"/>
        <v>8.8221176858640357E-5</v>
      </c>
      <c r="AB60" s="3"/>
      <c r="AC60" s="32">
        <v>72.116666666697711</v>
      </c>
      <c r="AD60" s="32">
        <v>4.231982214989376</v>
      </c>
      <c r="AE60" s="4">
        <v>9.2388342524795011</v>
      </c>
      <c r="AF60" s="4">
        <v>37.122412786320496</v>
      </c>
      <c r="AG60" s="4">
        <v>17.071863484554616</v>
      </c>
      <c r="AH60" s="4">
        <v>2.0451726102834029</v>
      </c>
      <c r="AI60" s="35">
        <v>1.2866666666666668</v>
      </c>
      <c r="AJ60" s="32">
        <f>(AD$66-AD$67)*EXP(-AD$68*$AC60) + AD$67</f>
        <v>4.0491930702095802</v>
      </c>
      <c r="AK60" s="4">
        <f>(AE$66-AE$67)*EXP(-AE$68*$AC60) + AE$67</f>
        <v>9.0319221446327624</v>
      </c>
      <c r="AL60" s="4">
        <f xml:space="preserve"> AF$67*(AF$66/AF$67)^EXP(-AF$68*AC60)</f>
        <v>35.88451113447185</v>
      </c>
      <c r="AM60" s="4">
        <f>(AG$66-AG$67)*EXP(-AG$68*$AC60) + AG$67</f>
        <v>17.543305003924836</v>
      </c>
      <c r="AN60" s="4">
        <f>(AH$66-AH$67)*EXP(-AH$68*$AC60) + AH$67</f>
        <v>1.9464702850959956</v>
      </c>
      <c r="AO60" s="32">
        <f t="shared" si="31"/>
        <v>3.3411871449329146E-2</v>
      </c>
      <c r="AP60" s="4">
        <f t="shared" si="26"/>
        <v>4.2812620373580398E-2</v>
      </c>
      <c r="AQ60" s="4">
        <f t="shared" si="26"/>
        <v>1.5324004996496043</v>
      </c>
      <c r="AR60" s="4">
        <f t="shared" si="26"/>
        <v>0.22225710618610167</v>
      </c>
      <c r="AS60" s="4">
        <f t="shared" si="26"/>
        <v>9.7421489974006958E-3</v>
      </c>
      <c r="AT60" s="32">
        <f xml:space="preserve"> (AD$66 - AD$67)*-AD$68*EXP(-AD$68*$AC60)</f>
        <v>-0.1154576778317765</v>
      </c>
      <c r="AU60" s="4">
        <f xml:space="preserve"> (AE$66 - AE$67)*-AE$68*EXP(-AE$68*$AC60)</f>
        <v>4.5960711892964586E-2</v>
      </c>
      <c r="AV60" s="4">
        <f xml:space="preserve"> -AF$67*AF$68*LN(AF$66/AF$67)*EXP(-AF$68*AC60)*(AF$66/AF$67)^EXP(-AF$68*AC60)</f>
        <v>8.2552819267045718E-2</v>
      </c>
      <c r="AW60" s="4">
        <f xml:space="preserve"> (AG$66 - AG$67)*-AG$68*EXP(-AG$68*$AC60)</f>
        <v>3.8531538055014739E-3</v>
      </c>
      <c r="AX60" s="4">
        <f xml:space="preserve"> (AH$66 - AH$67)*-AH$68*EXP(-AH$68*$AC60)</f>
        <v>1.3786401710404579E-4</v>
      </c>
      <c r="AY60" s="32">
        <f t="shared" si="32"/>
        <v>0.2333082609035898</v>
      </c>
      <c r="AZ60" s="4">
        <f t="shared" si="33"/>
        <v>9.2873977400291116E-2</v>
      </c>
      <c r="BA60" s="4">
        <f t="shared" si="27"/>
        <v>0.16681657779351206</v>
      </c>
      <c r="BB60" s="4">
        <f t="shared" si="27"/>
        <v>7.786165720961526E-3</v>
      </c>
      <c r="BC60" s="4">
        <f t="shared" si="27"/>
        <v>2.7858531953667281E-4</v>
      </c>
    </row>
    <row r="61" spans="1:55" x14ac:dyDescent="0.2">
      <c r="A61" s="11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</row>
    <row r="62" spans="1:55" x14ac:dyDescent="0.2">
      <c r="A62" s="5" t="s">
        <v>53</v>
      </c>
      <c r="B62" s="5" t="s">
        <v>24</v>
      </c>
      <c r="C62" s="5"/>
      <c r="D62" s="26"/>
      <c r="E62" s="26"/>
      <c r="F62" s="26"/>
      <c r="G62" s="23"/>
      <c r="H62" s="47"/>
      <c r="I62" s="48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5" t="s">
        <v>53</v>
      </c>
      <c r="AD62" s="5" t="s">
        <v>24</v>
      </c>
      <c r="AE62" s="5"/>
      <c r="AF62" s="26"/>
      <c r="AG62" s="26"/>
      <c r="AH62" s="26"/>
      <c r="AI62" s="23"/>
      <c r="AJ62" s="47"/>
      <c r="AK62" s="48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</row>
    <row r="63" spans="1:55" x14ac:dyDescent="0.2">
      <c r="A63" s="5" t="s">
        <v>52</v>
      </c>
      <c r="B63" s="5" t="s">
        <v>54</v>
      </c>
      <c r="C63" s="5"/>
      <c r="D63" s="26"/>
      <c r="E63" s="26"/>
      <c r="F63" s="26"/>
      <c r="G63" s="23"/>
      <c r="H63" s="47"/>
      <c r="I63" s="48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5" t="s">
        <v>52</v>
      </c>
      <c r="AD63" s="5" t="s">
        <v>54</v>
      </c>
      <c r="AE63" s="5"/>
      <c r="AF63" s="26"/>
      <c r="AG63" s="26"/>
      <c r="AH63" s="26"/>
      <c r="AI63" s="23"/>
      <c r="AJ63" s="47"/>
      <c r="AK63" s="48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</row>
    <row r="64" spans="1:55" x14ac:dyDescent="0.2">
      <c r="A64" s="28"/>
      <c r="B64" s="29" t="s">
        <v>47</v>
      </c>
      <c r="C64" s="29" t="s">
        <v>48</v>
      </c>
      <c r="D64" s="30" t="s">
        <v>49</v>
      </c>
      <c r="E64" s="30" t="s">
        <v>50</v>
      </c>
      <c r="F64" s="30" t="s">
        <v>51</v>
      </c>
      <c r="G64" s="23"/>
      <c r="H64" s="49"/>
      <c r="I64" s="45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6"/>
      <c r="AD64" s="29" t="s">
        <v>47</v>
      </c>
      <c r="AE64" s="29" t="s">
        <v>48</v>
      </c>
      <c r="AF64" s="30" t="s">
        <v>49</v>
      </c>
      <c r="AG64" s="30" t="s">
        <v>50</v>
      </c>
      <c r="AH64" s="30" t="s">
        <v>51</v>
      </c>
      <c r="AI64" s="23"/>
      <c r="AJ64" s="49"/>
      <c r="AK64" s="45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</row>
    <row r="65" spans="1:55" x14ac:dyDescent="0.2">
      <c r="A65" s="13" t="s">
        <v>5</v>
      </c>
      <c r="B65" s="20">
        <f>SUM(M50:M60)</f>
        <v>1.3957574382801019</v>
      </c>
      <c r="C65" s="20">
        <f t="shared" ref="C65:F65" si="34">SUM(N50:N60)</f>
        <v>1.6497950333943405</v>
      </c>
      <c r="D65" s="20">
        <f t="shared" si="34"/>
        <v>16.472341519745356</v>
      </c>
      <c r="E65" s="20">
        <f t="shared" si="34"/>
        <v>8.299067119963782</v>
      </c>
      <c r="F65" s="20">
        <f t="shared" si="34"/>
        <v>2.9525444020595773E-2</v>
      </c>
      <c r="G65" s="3"/>
      <c r="H65" s="42"/>
      <c r="I65" s="45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6" t="s">
        <v>5</v>
      </c>
      <c r="AD65" s="20">
        <f>SUM(AO50:AO60)</f>
        <v>1.4497266933081203</v>
      </c>
      <c r="AE65" s="20">
        <f t="shared" ref="AE65:AH65" si="35">SUM(AP50:AP60)</f>
        <v>1.1136027098801142</v>
      </c>
      <c r="AF65" s="20">
        <f t="shared" si="35"/>
        <v>7.7966309426341436</v>
      </c>
      <c r="AG65" s="20">
        <f t="shared" si="35"/>
        <v>7.5448900384568551</v>
      </c>
      <c r="AH65" s="20">
        <f t="shared" si="35"/>
        <v>7.939242288329118E-2</v>
      </c>
      <c r="AI65" s="3"/>
      <c r="AJ65" s="42"/>
      <c r="AK65" s="45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</row>
    <row r="66" spans="1:55" x14ac:dyDescent="0.2">
      <c r="A66" s="14" t="s">
        <v>25</v>
      </c>
      <c r="B66" s="7">
        <v>32.241404662412357</v>
      </c>
      <c r="C66" s="7">
        <v>0.87342785877420415</v>
      </c>
      <c r="D66" s="7">
        <v>4.92904644098923E-2</v>
      </c>
      <c r="E66" s="7">
        <v>-1.2089380175083508</v>
      </c>
      <c r="F66" s="7">
        <v>-6.011942210401691E-3</v>
      </c>
      <c r="G66" s="3"/>
      <c r="H66" s="42"/>
      <c r="I66" s="45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8" t="s">
        <v>25</v>
      </c>
      <c r="AD66" s="7">
        <v>32.019203041192696</v>
      </c>
      <c r="AE66" s="7">
        <v>0.56828561491375984</v>
      </c>
      <c r="AF66" s="7">
        <v>4.1150462052109232E-2</v>
      </c>
      <c r="AG66" s="7">
        <v>-1.182951991039263</v>
      </c>
      <c r="AH66" s="7">
        <v>-2.7278435615663763E-2</v>
      </c>
      <c r="AI66" s="3"/>
      <c r="AJ66" s="42"/>
      <c r="AK66" s="45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</row>
    <row r="67" spans="1:55" x14ac:dyDescent="0.2">
      <c r="A67" s="14" t="s">
        <v>26</v>
      </c>
      <c r="B67" s="7">
        <v>1.3671045220957447</v>
      </c>
      <c r="C67" s="7">
        <v>12.032529866132231</v>
      </c>
      <c r="D67" s="7">
        <v>34.007545407065422</v>
      </c>
      <c r="E67" s="7">
        <v>18.101457773584357</v>
      </c>
      <c r="F67" s="7">
        <v>2.0251803902461565</v>
      </c>
      <c r="G67" s="3"/>
      <c r="H67" s="42"/>
      <c r="I67" s="45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8" t="s">
        <v>26</v>
      </c>
      <c r="AD67" s="7">
        <v>3.8876382824318441E-2</v>
      </c>
      <c r="AE67" s="7">
        <v>11.037858255633056</v>
      </c>
      <c r="AF67" s="7">
        <v>37.004138909589521</v>
      </c>
      <c r="AG67" s="7">
        <v>17.589573987165704</v>
      </c>
      <c r="AH67" s="7">
        <v>1.9478366994947498</v>
      </c>
      <c r="AI67" s="3"/>
      <c r="AJ67" s="42"/>
      <c r="AK67" s="45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</row>
    <row r="68" spans="1:55" ht="17" thickBot="1" x14ac:dyDescent="0.25">
      <c r="A68" s="15" t="s">
        <v>18</v>
      </c>
      <c r="B68" s="16">
        <v>3.2079567434791262E-2</v>
      </c>
      <c r="C68" s="16">
        <v>2.0070099652493786E-2</v>
      </c>
      <c r="D68" s="16">
        <v>7.4551999381209516E-2</v>
      </c>
      <c r="E68" s="16">
        <v>9.3925173022289241E-2</v>
      </c>
      <c r="F68" s="16">
        <v>0.11871427065010312</v>
      </c>
      <c r="G68" s="9"/>
      <c r="H68" s="43"/>
      <c r="I68" s="46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17" t="s">
        <v>18</v>
      </c>
      <c r="AD68" s="16">
        <v>2.8790164675761617E-2</v>
      </c>
      <c r="AE68" s="16">
        <v>2.2912350817616764E-2</v>
      </c>
      <c r="AF68" s="16">
        <v>7.4876745827361327E-2</v>
      </c>
      <c r="AG68" s="16">
        <v>8.3277252613110003E-2</v>
      </c>
      <c r="AH68" s="16">
        <v>0.10089473385946</v>
      </c>
      <c r="AI68" s="9"/>
      <c r="AJ68" s="43"/>
      <c r="AK68" s="46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</row>
  </sheetData>
  <mergeCells count="9">
    <mergeCell ref="A2:BC2"/>
    <mergeCell ref="AC48:BC48"/>
    <mergeCell ref="A48:W48"/>
    <mergeCell ref="A47:BC47"/>
    <mergeCell ref="AC25:BC25"/>
    <mergeCell ref="A25:W25"/>
    <mergeCell ref="A24:BC24"/>
    <mergeCell ref="AC3:BC3"/>
    <mergeCell ref="A3:W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16907-E306-194C-BCBC-9B3951187285}">
  <dimension ref="A1:BC68"/>
  <sheetViews>
    <sheetView topLeftCell="W7" zoomScaleNormal="101" workbookViewId="0">
      <selection activeCell="AC16" sqref="AC16:AD17"/>
    </sheetView>
  </sheetViews>
  <sheetFormatPr baseColWidth="10" defaultRowHeight="16" x14ac:dyDescent="0.2"/>
  <cols>
    <col min="1" max="1" width="23.1640625" bestFit="1" customWidth="1"/>
    <col min="2" max="3" width="12.5" customWidth="1"/>
    <col min="4" max="4" width="12.6640625" bestFit="1" customWidth="1"/>
    <col min="5" max="6" width="12.6640625" customWidth="1"/>
    <col min="7" max="7" width="12.6640625" bestFit="1" customWidth="1"/>
    <col min="9" max="9" width="14" bestFit="1" customWidth="1"/>
    <col min="18" max="18" width="11" bestFit="1" customWidth="1"/>
    <col min="19" max="22" width="11" customWidth="1"/>
    <col min="23" max="23" width="14" bestFit="1" customWidth="1"/>
    <col min="24" max="24" width="15.1640625" bestFit="1" customWidth="1"/>
    <col min="25" max="25" width="15" bestFit="1" customWidth="1"/>
    <col min="26" max="26" width="15.33203125" bestFit="1" customWidth="1"/>
    <col min="27" max="27" width="16.5" bestFit="1" customWidth="1"/>
    <col min="29" max="29" width="23.1640625" bestFit="1" customWidth="1"/>
    <col min="30" max="31" width="12.5" customWidth="1"/>
    <col min="32" max="32" width="12.6640625" bestFit="1" customWidth="1"/>
    <col min="33" max="34" width="12.6640625" customWidth="1"/>
    <col min="35" max="35" width="12.6640625" bestFit="1" customWidth="1"/>
    <col min="37" max="37" width="14" bestFit="1" customWidth="1"/>
    <col min="46" max="46" width="11" bestFit="1" customWidth="1"/>
    <col min="47" max="50" width="11" customWidth="1"/>
    <col min="51" max="51" width="14" bestFit="1" customWidth="1"/>
    <col min="52" max="52" width="15.1640625" bestFit="1" customWidth="1"/>
    <col min="53" max="53" width="15" bestFit="1" customWidth="1"/>
    <col min="54" max="54" width="15.33203125" bestFit="1" customWidth="1"/>
    <col min="55" max="55" width="16.5" bestFit="1" customWidth="1"/>
  </cols>
  <sheetData>
    <row r="1" spans="1:55" s="2" customFormat="1" ht="17" thickBot="1" x14ac:dyDescent="0.25"/>
    <row r="2" spans="1:55" x14ac:dyDescent="0.2">
      <c r="A2" s="51" t="s">
        <v>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52"/>
      <c r="AX2" s="52"/>
      <c r="AY2" s="52"/>
      <c r="AZ2" s="52"/>
      <c r="BA2" s="52"/>
      <c r="BB2" s="52"/>
      <c r="BC2" s="52"/>
    </row>
    <row r="3" spans="1:55" x14ac:dyDescent="0.2">
      <c r="A3" s="55" t="s">
        <v>3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38"/>
      <c r="AC3" s="53" t="s">
        <v>6</v>
      </c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</row>
    <row r="4" spans="1:55" ht="18" x14ac:dyDescent="0.25">
      <c r="A4" s="18" t="s">
        <v>2</v>
      </c>
      <c r="B4" s="31" t="s">
        <v>19</v>
      </c>
      <c r="C4" s="19" t="s">
        <v>20</v>
      </c>
      <c r="D4" s="19" t="s">
        <v>21</v>
      </c>
      <c r="E4" s="19" t="s">
        <v>22</v>
      </c>
      <c r="F4" s="19" t="s">
        <v>23</v>
      </c>
      <c r="G4" s="37" t="s">
        <v>4</v>
      </c>
      <c r="H4" s="31" t="s">
        <v>27</v>
      </c>
      <c r="I4" s="19" t="s">
        <v>28</v>
      </c>
      <c r="J4" s="19" t="s">
        <v>29</v>
      </c>
      <c r="K4" s="19" t="s">
        <v>30</v>
      </c>
      <c r="L4" s="19" t="s">
        <v>31</v>
      </c>
      <c r="M4" s="31" t="s">
        <v>32</v>
      </c>
      <c r="N4" s="19" t="s">
        <v>33</v>
      </c>
      <c r="O4" s="19" t="s">
        <v>34</v>
      </c>
      <c r="P4" s="19" t="s">
        <v>35</v>
      </c>
      <c r="Q4" s="19" t="s">
        <v>36</v>
      </c>
      <c r="R4" s="31" t="s">
        <v>37</v>
      </c>
      <c r="S4" s="19" t="s">
        <v>38</v>
      </c>
      <c r="T4" s="19" t="s">
        <v>39</v>
      </c>
      <c r="U4" s="19" t="s">
        <v>40</v>
      </c>
      <c r="V4" s="19" t="s">
        <v>41</v>
      </c>
      <c r="W4" s="31" t="s">
        <v>42</v>
      </c>
      <c r="X4" s="19" t="s">
        <v>43</v>
      </c>
      <c r="Y4" s="19" t="s">
        <v>44</v>
      </c>
      <c r="Z4" s="19" t="s">
        <v>45</v>
      </c>
      <c r="AA4" s="19" t="s">
        <v>46</v>
      </c>
      <c r="AB4" s="3"/>
      <c r="AC4" s="31" t="s">
        <v>2</v>
      </c>
      <c r="AD4" s="31" t="s">
        <v>19</v>
      </c>
      <c r="AE4" s="19" t="s">
        <v>20</v>
      </c>
      <c r="AF4" s="19" t="s">
        <v>21</v>
      </c>
      <c r="AG4" s="19" t="s">
        <v>22</v>
      </c>
      <c r="AH4" s="19" t="s">
        <v>23</v>
      </c>
      <c r="AI4" s="37" t="s">
        <v>4</v>
      </c>
      <c r="AJ4" s="31" t="s">
        <v>27</v>
      </c>
      <c r="AK4" s="19" t="s">
        <v>28</v>
      </c>
      <c r="AL4" s="19" t="s">
        <v>29</v>
      </c>
      <c r="AM4" s="19" t="s">
        <v>30</v>
      </c>
      <c r="AN4" s="19" t="s">
        <v>31</v>
      </c>
      <c r="AO4" s="31" t="s">
        <v>32</v>
      </c>
      <c r="AP4" s="19" t="s">
        <v>33</v>
      </c>
      <c r="AQ4" s="19" t="s">
        <v>34</v>
      </c>
      <c r="AR4" s="19" t="s">
        <v>35</v>
      </c>
      <c r="AS4" s="19" t="s">
        <v>36</v>
      </c>
      <c r="AT4" s="31" t="s">
        <v>37</v>
      </c>
      <c r="AU4" s="19" t="s">
        <v>38</v>
      </c>
      <c r="AV4" s="19" t="s">
        <v>39</v>
      </c>
      <c r="AW4" s="19" t="s">
        <v>40</v>
      </c>
      <c r="AX4" s="19" t="s">
        <v>41</v>
      </c>
      <c r="AY4" s="31" t="s">
        <v>42</v>
      </c>
      <c r="AZ4" s="19" t="s">
        <v>43</v>
      </c>
      <c r="BA4" s="19" t="s">
        <v>44</v>
      </c>
      <c r="BB4" s="19" t="s">
        <v>45</v>
      </c>
      <c r="BC4" s="19" t="s">
        <v>46</v>
      </c>
    </row>
    <row r="5" spans="1:55" x14ac:dyDescent="0.2">
      <c r="A5" s="10">
        <v>0</v>
      </c>
      <c r="B5" s="32">
        <v>30.180464414986147</v>
      </c>
      <c r="C5" s="4">
        <v>7.7710169561114623E-2</v>
      </c>
      <c r="D5" s="4">
        <v>0</v>
      </c>
      <c r="E5" s="4">
        <v>0</v>
      </c>
      <c r="F5" s="4">
        <v>0</v>
      </c>
      <c r="G5" s="32">
        <v>2.16</v>
      </c>
      <c r="H5" s="32">
        <f>(B$20-B$21)*EXP(-B$22*$A5) + B$21</f>
        <v>30.473354341918657</v>
      </c>
      <c r="I5" s="4">
        <f>(C$20-C$21)*EXP(-C$22*$A5) + C$21</f>
        <v>-2.1045984325180456E-2</v>
      </c>
      <c r="J5" s="4">
        <f xml:space="preserve"> D$21*(D$20/D$21)^EXP(-D$22*A5)</f>
        <v>2.0156550293557663E-2</v>
      </c>
      <c r="K5" s="4">
        <f>(E$20-E$21)*EXP(-E$22*$A5) + E$21</f>
        <v>0.63619930205494946</v>
      </c>
      <c r="L5" s="4">
        <f>(F$20-F$21)*EXP(-F$22*$A5) + F$21</f>
        <v>-8.9490778778100744E-4</v>
      </c>
      <c r="M5" s="32">
        <f>(B5-H5)^2</f>
        <v>8.578450929853107E-2</v>
      </c>
      <c r="N5" s="4">
        <f>(C5-I5)^2</f>
        <v>9.7527779304135941E-3</v>
      </c>
      <c r="O5" s="4">
        <f t="shared" ref="O5:Q14" si="0">(D5-J5)^2</f>
        <v>4.0628651973671949E-4</v>
      </c>
      <c r="P5" s="4">
        <f t="shared" si="0"/>
        <v>0.40474955193520479</v>
      </c>
      <c r="Q5" s="4">
        <f t="shared" si="0"/>
        <v>8.0085994863109662E-7</v>
      </c>
      <c r="R5" s="32">
        <f xml:space="preserve"> (B$20 - B$21)*-B$22*EXP(-B$22*$A5)</f>
        <v>-1.7217883370893441</v>
      </c>
      <c r="S5" s="4">
        <f xml:space="preserve"> (C$20 - C$21)*-C$22*EXP(-C$22*$A5)</f>
        <v>0.81833435916759545</v>
      </c>
      <c r="T5" s="4">
        <f xml:space="preserve"> -D$21*D$22*LN(D$20/D$21)*EXP(-D$22*A5)*(D$20/D$21)^EXP(-D$22*A5)</f>
        <v>1.3687127295802248E-2</v>
      </c>
      <c r="U5" s="4">
        <f xml:space="preserve"> (E$20 - E$21)*-E$22*EXP(-E$22*$A5)</f>
        <v>1.3801977522943383</v>
      </c>
      <c r="V5" s="4">
        <f xml:space="preserve"> (F$20 - F$21)*-F$22*EXP(-F$22*$A5)</f>
        <v>1.0679345898514281</v>
      </c>
      <c r="W5" s="32">
        <f>R5*-1/($G5/2.6)</f>
        <v>2.0725229983482842</v>
      </c>
      <c r="X5" s="4">
        <f>S5*1/($G5/2.6)</f>
        <v>0.98503209899803146</v>
      </c>
      <c r="Y5" s="4">
        <f t="shared" ref="Y5:AA14" si="1">T5*1/($G5/2.6)</f>
        <v>1.6475245819021222E-2</v>
      </c>
      <c r="Z5" s="4">
        <f t="shared" si="1"/>
        <v>1.6613491462802219</v>
      </c>
      <c r="AA5" s="4">
        <f t="shared" si="1"/>
        <v>1.2854768211174596</v>
      </c>
      <c r="AB5" s="3"/>
      <c r="AC5" s="32">
        <v>0</v>
      </c>
      <c r="AD5" s="32">
        <v>30.928073611643441</v>
      </c>
      <c r="AE5" s="4">
        <v>0.39176933622076932</v>
      </c>
      <c r="AF5" s="4">
        <v>0</v>
      </c>
      <c r="AG5" s="4">
        <v>0</v>
      </c>
      <c r="AH5" s="4">
        <v>0</v>
      </c>
      <c r="AI5" s="32">
        <v>2.1466666666666665</v>
      </c>
      <c r="AJ5" s="32">
        <f>(AD$20-AD$21)*EXP(-AD$22*$AC5) + AD$21</f>
        <v>30.903082429509308</v>
      </c>
      <c r="AK5" s="4">
        <f>(AE$20-AE$21)*EXP(-AE$22*$AC5) + AE$21</f>
        <v>0.22716989670447774</v>
      </c>
      <c r="AL5" s="4">
        <f xml:space="preserve"> AF$21*(AF$20/AF$21)^EXP(-AF$22*AC5)</f>
        <v>2.6649737331403876E-2</v>
      </c>
      <c r="AM5" s="4">
        <f>(AG$20-AG$21)*EXP(-AG$22*$AC5) + AG$21</f>
        <v>0.2995782270948979</v>
      </c>
      <c r="AN5" s="4">
        <f>(AH$20-AH$21)*EXP(-AH$22*$AC5) + AH$21</f>
        <v>-1.878979980510076E-2</v>
      </c>
      <c r="AO5" s="32">
        <f>(AD5-AJ5)^2</f>
        <v>6.2455918446143539E-4</v>
      </c>
      <c r="AP5" s="4">
        <f>(AE5-AK5)^2</f>
        <v>2.7092975489077329E-2</v>
      </c>
      <c r="AQ5" s="4">
        <f t="shared" ref="AQ5:AS14" si="2">(AF5-AL5)^2</f>
        <v>7.1020849983282144E-4</v>
      </c>
      <c r="AR5" s="4">
        <f t="shared" si="2"/>
        <v>8.974711414932221E-2</v>
      </c>
      <c r="AS5" s="4">
        <f t="shared" si="2"/>
        <v>3.5305657671576453E-4</v>
      </c>
      <c r="AT5" s="32">
        <f xml:space="preserve"> (AD$20 - AD$21)*-AD$22*EXP(-AD$22*$AC5)</f>
        <v>-1.6201743790552863</v>
      </c>
      <c r="AU5" s="4">
        <f xml:space="preserve"> (AE$20 - AE$21)*-AE$22*EXP(-AE$22*$AC5)</f>
        <v>0.74503931636108245</v>
      </c>
      <c r="AV5" s="4">
        <f xml:space="preserve"> -AF$21*AF$22*LN(AF$20/AF$21)*EXP(-AF$22*AC5)*(AF$20/AF$21)^EXP(-AF$22*AC5)</f>
        <v>1.5707132940575592E-2</v>
      </c>
      <c r="AW5" s="4">
        <f xml:space="preserve"> (AG$20 - AG$21)*-AG$22*EXP(-AG$22*$AC5)</f>
        <v>1.3975529703450247</v>
      </c>
      <c r="AX5" s="4">
        <f xml:space="preserve"> (AH$20 - AH$21)*-AH$22*EXP(-AH$22*$AC5)</f>
        <v>0.46924688197971742</v>
      </c>
      <c r="AY5" s="32">
        <f>AT5*-1/($AI5/2.6)</f>
        <v>1.9623230056880798</v>
      </c>
      <c r="AZ5" s="4">
        <f>AU5*1/($AI5/2.6)</f>
        <v>0.90237681174168372</v>
      </c>
      <c r="BA5" s="4">
        <f t="shared" ref="BA5:BC14" si="3">AV5*1/($AI5/2.6)</f>
        <v>1.9024167226162986E-2</v>
      </c>
      <c r="BB5" s="4">
        <f t="shared" si="3"/>
        <v>1.6926883802315518</v>
      </c>
      <c r="BC5" s="4">
        <f t="shared" si="3"/>
        <v>0.5683424968077323</v>
      </c>
    </row>
    <row r="6" spans="1:55" x14ac:dyDescent="0.2">
      <c r="A6" s="10">
        <v>2.0333333333255723</v>
      </c>
      <c r="B6" s="32">
        <v>27.791093272245657</v>
      </c>
      <c r="C6" s="4">
        <v>1.1643931349064252</v>
      </c>
      <c r="D6" s="4">
        <v>0.32761282721017881</v>
      </c>
      <c r="E6" s="4">
        <v>4.2732660018722717</v>
      </c>
      <c r="F6" s="4">
        <v>0.76534441169557788</v>
      </c>
      <c r="G6" s="32">
        <v>1.8600000000000003</v>
      </c>
      <c r="H6" s="32">
        <f>(B$20-B$21)*EXP(-B$22*$A6) + B$21</f>
        <v>27.188408773083363</v>
      </c>
      <c r="I6" s="4">
        <f>(C$20-C$21)*EXP(-C$22*$A6) + C$21</f>
        <v>1.563669793220436</v>
      </c>
      <c r="J6" s="4">
        <f xml:space="preserve"> D$21*(D$20/D$21)^EXP(-D$22*A6)</f>
        <v>7.0196581665400618E-2</v>
      </c>
      <c r="K6" s="4">
        <f>(E$20-E$21)*EXP(-E$22*$A6) + E$21</f>
        <v>3.1797860136831453</v>
      </c>
      <c r="L6" s="4">
        <f>(F$20-F$21)*EXP(-F$22*$A6) + F$21</f>
        <v>0.78450994584653788</v>
      </c>
      <c r="M6" s="32">
        <f t="shared" ref="M6:N14" si="4">(B6-H6)^2</f>
        <v>0.36322860553050484</v>
      </c>
      <c r="N6" s="4">
        <f t="shared" si="4"/>
        <v>0.15942184987440336</v>
      </c>
      <c r="O6" s="4">
        <f t="shared" si="0"/>
        <v>6.6263123470369542E-2</v>
      </c>
      <c r="P6" s="4">
        <f t="shared" si="0"/>
        <v>1.195698484570092</v>
      </c>
      <c r="Q6" s="4">
        <f t="shared" si="0"/>
        <v>3.6731769929161429E-4</v>
      </c>
      <c r="R6" s="32">
        <f xml:space="preserve"> (B$20 - B$21)*-B$22*EXP(-B$22*$A6)</f>
        <v>-1.5137685774062306</v>
      </c>
      <c r="S6" s="4">
        <f xml:space="preserve"> (C$20 - C$21)*-C$22*EXP(-C$22*$A6)</f>
        <v>0.74165949061446101</v>
      </c>
      <c r="T6" s="4">
        <f xml:space="preserve"> -D$21*D$22*LN(D$20/D$21)*EXP(-D$22*A6)*(D$20/D$21)^EXP(-D$22*A6)</f>
        <v>3.8791479842711439E-2</v>
      </c>
      <c r="U6" s="4">
        <f xml:space="preserve"> (E$20 - E$21)*-E$22*EXP(-E$22*$A6)</f>
        <v>1.1300238922047194</v>
      </c>
      <c r="V6" s="4">
        <f xml:space="preserve"> (F$20 - F$21)*-F$22*EXP(-F$22*$A6)</f>
        <v>8.3503627440340705E-2</v>
      </c>
      <c r="W6" s="32">
        <f t="shared" ref="W6:W14" si="5">R6*-1/($G6/2.6)</f>
        <v>2.1160205920732253</v>
      </c>
      <c r="X6" s="4">
        <f t="shared" ref="X6:X14" si="6">S6*1/($G6/2.6)</f>
        <v>1.0367283202137625</v>
      </c>
      <c r="Y6" s="4">
        <f t="shared" si="1"/>
        <v>5.4224649242499853E-2</v>
      </c>
      <c r="Z6" s="4">
        <f t="shared" si="1"/>
        <v>1.5796032901786399</v>
      </c>
      <c r="AA6" s="4">
        <f t="shared" si="1"/>
        <v>0.11672550072305687</v>
      </c>
      <c r="AB6" s="3"/>
      <c r="AC6" s="32">
        <v>1.9833333333372138</v>
      </c>
      <c r="AD6" s="32">
        <v>27.764496136025265</v>
      </c>
      <c r="AE6" s="4">
        <v>1.154784314420477</v>
      </c>
      <c r="AF6" s="4">
        <v>0.2534901169154003</v>
      </c>
      <c r="AG6" s="4">
        <v>3.5116925899516076</v>
      </c>
      <c r="AH6" s="4">
        <v>0.38741017786640397</v>
      </c>
      <c r="AI6" s="32">
        <v>1.7933333333333334</v>
      </c>
      <c r="AJ6" s="32">
        <f>(AD$20-AD$21)*EXP(-AD$22*$AC6) + AD$21</f>
        <v>27.869041189590774</v>
      </c>
      <c r="AK6" s="4">
        <f>(AE$20-AE$21)*EXP(-AE$22*$AC6) + AE$21</f>
        <v>1.6397655441272665</v>
      </c>
      <c r="AL6" s="4">
        <f xml:space="preserve"> AF$21*(AF$20/AF$21)^EXP(-AF$22*AC6)</f>
        <v>7.772594559930264E-2</v>
      </c>
      <c r="AM6" s="4">
        <f>(AG$20-AG$21)*EXP(-AG$22*$AC6) + AG$21</f>
        <v>2.8277994670284592</v>
      </c>
      <c r="AN6" s="4">
        <f>(AH$20-AH$21)*EXP(-AH$22*$AC6) + AH$21</f>
        <v>0.50008956746336763</v>
      </c>
      <c r="AO6" s="32">
        <f t="shared" ref="AO6:AP14" si="7">(AD6-AJ6)^2</f>
        <v>1.0929668225015197E-2</v>
      </c>
      <c r="AP6" s="4">
        <f t="shared" si="7"/>
        <v>0.23520679316790968</v>
      </c>
      <c r="AQ6" s="4">
        <f t="shared" si="2"/>
        <v>3.0893043918434532E-2</v>
      </c>
      <c r="AR6" s="4">
        <f t="shared" si="2"/>
        <v>0.4677098035815766</v>
      </c>
      <c r="AS6" s="4">
        <f t="shared" si="2"/>
        <v>1.2696644839944322E-2</v>
      </c>
      <c r="AT6" s="32">
        <f xml:space="preserve"> (AD$20 - AD$21)*-AD$22*EXP(-AD$22*$AC6)</f>
        <v>-1.4427903270463118</v>
      </c>
      <c r="AU6" s="4">
        <f xml:space="preserve"> (AE$20 - AE$21)*-AE$22*EXP(-AE$22*$AC6)</f>
        <v>0.68040434960356122</v>
      </c>
      <c r="AV6" s="4">
        <f xml:space="preserve"> -AF$21*AF$22*LN(AF$20/AF$21)*EXP(-AF$22*AC6)*(AF$20/AF$21)^EXP(-AF$22*AC6)</f>
        <v>3.8310158744651074E-2</v>
      </c>
      <c r="AW6" s="4">
        <f xml:space="preserve"> (AG$20 - AG$21)*-AG$22*EXP(-AG$22*$AC6)</f>
        <v>1.1593294229516531</v>
      </c>
      <c r="AX6" s="4">
        <f xml:space="preserve"> (AH$20 - AH$21)*-AH$22*EXP(-AH$22*$AC6)</f>
        <v>0.12669418072051422</v>
      </c>
      <c r="AY6" s="32">
        <f t="shared" ref="AY6:AY14" si="8">AT6*-1/($AI6/2.6)</f>
        <v>2.0917777975764373</v>
      </c>
      <c r="AZ6" s="4">
        <f t="shared" ref="AZ6:AZ14" si="9">AU6*1/($AI6/2.6)</f>
        <v>0.98645983771520029</v>
      </c>
      <c r="BA6" s="4">
        <f t="shared" si="3"/>
        <v>5.5542609332393751E-2</v>
      </c>
      <c r="BB6" s="4">
        <f t="shared" si="3"/>
        <v>1.6808121745395714</v>
      </c>
      <c r="BC6" s="4">
        <f t="shared" si="3"/>
        <v>0.18368301294052247</v>
      </c>
    </row>
    <row r="7" spans="1:55" x14ac:dyDescent="0.2">
      <c r="A7" s="10">
        <v>5.0166666666045785</v>
      </c>
      <c r="B7" s="32">
        <v>22.881489125268061</v>
      </c>
      <c r="C7" s="4">
        <v>3.612589989399019</v>
      </c>
      <c r="D7" s="4">
        <v>0.59174912845600769</v>
      </c>
      <c r="E7" s="4">
        <v>6.068728796421146</v>
      </c>
      <c r="F7" s="4">
        <v>1.1723781901251571</v>
      </c>
      <c r="G7" s="32">
        <v>1.6</v>
      </c>
      <c r="H7" s="32">
        <f>(B$20-B$21)*EXP(-B$22*$A7) + B$21</f>
        <v>23.073279901799449</v>
      </c>
      <c r="I7" s="4">
        <f>(C$20-C$21)*EXP(-C$22*$A7) + C$21</f>
        <v>3.6240106106038787</v>
      </c>
      <c r="J7" s="4">
        <f xml:space="preserve"> D$21*(D$20/D$21)^EXP(-D$22*A7)</f>
        <v>0.29121700544075696</v>
      </c>
      <c r="K7" s="4">
        <f>(E$20-E$21)*EXP(-E$22*$A7) + E$21</f>
        <v>6.1014472165416951</v>
      </c>
      <c r="L7" s="4">
        <f>(F$20-F$21)*EXP(-F$22*$A7) + F$21</f>
        <v>0.84954773458917976</v>
      </c>
      <c r="M7" s="32">
        <f t="shared" si="4"/>
        <v>3.6783701962512717E-2</v>
      </c>
      <c r="N7" s="4">
        <f t="shared" si="4"/>
        <v>1.3043058870489241E-4</v>
      </c>
      <c r="O7" s="4">
        <f t="shared" si="0"/>
        <v>9.031955696405379E-2</v>
      </c>
      <c r="P7" s="4">
        <f t="shared" si="0"/>
        <v>1.0704950151847483E-3</v>
      </c>
      <c r="Q7" s="4">
        <f t="shared" si="0"/>
        <v>0.10421950302156664</v>
      </c>
      <c r="R7" s="32">
        <f xml:space="preserve"> (B$20 - B$21)*-B$22*EXP(-B$22*$A7)</f>
        <v>-1.2531773131275248</v>
      </c>
      <c r="S7" s="4">
        <f xml:space="preserve"> (C$20 - C$21)*-C$22*EXP(-C$22*$A7)</f>
        <v>0.64197198602470773</v>
      </c>
      <c r="T7" s="4">
        <f xml:space="preserve"> -D$21*D$22*LN(D$20/D$21)*EXP(-D$22*A7)*(D$20/D$21)^EXP(-D$22*A7)</f>
        <v>0.11894800739544154</v>
      </c>
      <c r="U7" s="4">
        <f xml:space="preserve"> (E$20 - E$21)*-E$22*EXP(-E$22*$A7)</f>
        <v>0.84266460633813878</v>
      </c>
      <c r="V7" s="4">
        <f xml:space="preserve"> (F$20 - F$21)*-F$22*EXP(-F$22*$A7)</f>
        <v>1.9848888321656543E-3</v>
      </c>
      <c r="W7" s="32">
        <f t="shared" si="5"/>
        <v>2.0364131338322276</v>
      </c>
      <c r="X7" s="4">
        <f t="shared" si="6"/>
        <v>1.0432044772901501</v>
      </c>
      <c r="Y7" s="4">
        <f t="shared" si="1"/>
        <v>0.19329051201759248</v>
      </c>
      <c r="Z7" s="4">
        <f t="shared" si="1"/>
        <v>1.3693299852994754</v>
      </c>
      <c r="AA7" s="4">
        <f t="shared" si="1"/>
        <v>3.2254443522691878E-3</v>
      </c>
      <c r="AB7" s="3"/>
      <c r="AC7" s="32">
        <v>4.96666666661622</v>
      </c>
      <c r="AD7" s="32">
        <v>24.016868268937962</v>
      </c>
      <c r="AE7" s="4">
        <v>3.2398983598712245</v>
      </c>
      <c r="AF7" s="4">
        <v>0.72857801852624837</v>
      </c>
      <c r="AG7" s="4">
        <v>5.6069054647366654</v>
      </c>
      <c r="AH7" s="4">
        <v>0.95707034776024447</v>
      </c>
      <c r="AI7" s="32">
        <v>1.5833333333333333</v>
      </c>
      <c r="AJ7" s="32">
        <f>(AD$20-AD$21)*EXP(-AD$22*$AC7) + AD$21</f>
        <v>23.919190570058216</v>
      </c>
      <c r="AK7" s="4">
        <f>(AE$20-AE$21)*EXP(-AE$22*$AC7) + AE$21</f>
        <v>3.5371883633764192</v>
      </c>
      <c r="AL7" s="4">
        <f xml:space="preserve"> AF$21*(AF$20/AF$21)^EXP(-AF$22*AC7)</f>
        <v>0.28216322270685285</v>
      </c>
      <c r="AM7" s="4">
        <f>(AG$20-AG$21)*EXP(-AG$22*$AC7) + AG$21</f>
        <v>5.8428601675258864</v>
      </c>
      <c r="AN7" s="4">
        <f>(AH$20-AH$21)*EXP(-AH$22*$AC7) + AH$21</f>
        <v>0.66522310687318309</v>
      </c>
      <c r="AO7" s="32">
        <f t="shared" si="7"/>
        <v>9.5409328584423504E-3</v>
      </c>
      <c r="AP7" s="4">
        <f t="shared" si="7"/>
        <v>8.8381346184118637E-2</v>
      </c>
      <c r="AQ7" s="4">
        <f t="shared" si="2"/>
        <v>0.19928616992647261</v>
      </c>
      <c r="AR7" s="4">
        <f t="shared" si="2"/>
        <v>5.5674621768349634E-2</v>
      </c>
      <c r="AS7" s="4">
        <f t="shared" si="2"/>
        <v>8.517481201339043E-2</v>
      </c>
      <c r="AT7" s="32">
        <f xml:space="preserve"> (AD$20 - AD$21)*-AD$22*EXP(-AD$22*$AC7)</f>
        <v>-1.2118638325397124</v>
      </c>
      <c r="AU7" s="4">
        <f xml:space="preserve"> (AE$20 - AE$21)*-AE$22*EXP(-AE$22*$AC7)</f>
        <v>0.59358554829203114</v>
      </c>
      <c r="AV7" s="4">
        <f xml:space="preserve"> -AF$21*AF$22*LN(AF$20/AF$21)*EXP(-AF$22*AC7)*(AF$20/AF$21)^EXP(-AF$22*AC7)</f>
        <v>0.10627668129127991</v>
      </c>
      <c r="AW7" s="4">
        <f xml:space="preserve"> (AG$20 - AG$21)*-AG$22*EXP(-AG$22*$AC7)</f>
        <v>0.87523306131452161</v>
      </c>
      <c r="AX7" s="4">
        <f xml:space="preserve"> (AH$20 - AH$21)*-AH$22*EXP(-AH$22*$AC7)</f>
        <v>1.7676664200036395E-2</v>
      </c>
      <c r="AY7" s="32">
        <f t="shared" si="8"/>
        <v>1.9900079776441595</v>
      </c>
      <c r="AZ7" s="4">
        <f t="shared" si="9"/>
        <v>0.97472995298480913</v>
      </c>
      <c r="BA7" s="4">
        <f t="shared" si="3"/>
        <v>0.17451749769936492</v>
      </c>
      <c r="BB7" s="4">
        <f t="shared" si="3"/>
        <v>1.4372248164743724</v>
      </c>
      <c r="BC7" s="4">
        <f t="shared" si="3"/>
        <v>2.9026943317954506E-2</v>
      </c>
    </row>
    <row r="8" spans="1:55" x14ac:dyDescent="0.2">
      <c r="A8" s="10">
        <v>8.6499999999068677</v>
      </c>
      <c r="B8" s="32">
        <v>18.916885920360556</v>
      </c>
      <c r="C8" s="4">
        <v>6.4080570794153218</v>
      </c>
      <c r="D8" s="4">
        <v>1.1340420315854223</v>
      </c>
      <c r="E8" s="4">
        <v>8.0704695148652679</v>
      </c>
      <c r="F8" s="4">
        <v>1.0628170852693848</v>
      </c>
      <c r="G8" s="32">
        <v>1.45</v>
      </c>
      <c r="H8" s="32">
        <f>(B$20-B$21)*EXP(-B$22*$A8) + B$21</f>
        <v>19.005909509401889</v>
      </c>
      <c r="I8" s="4">
        <f>(C$20-C$21)*EXP(-C$22*$A8) + C$21</f>
        <v>5.7629918170221455</v>
      </c>
      <c r="J8" s="4">
        <f xml:space="preserve"> D$21*(D$20/D$21)^EXP(-D$22*A8)</f>
        <v>1.0078649875813144</v>
      </c>
      <c r="K8" s="4">
        <f>(E$20-E$21)*EXP(-E$22*$A8) + E$21</f>
        <v>8.675809222163938</v>
      </c>
      <c r="L8" s="4">
        <f>(F$20-F$21)*EXP(-F$22*$A8) + F$21</f>
        <v>0.851114664281726</v>
      </c>
      <c r="M8" s="32">
        <f t="shared" si="4"/>
        <v>7.9251994058000073E-3</v>
      </c>
      <c r="N8" s="4">
        <f t="shared" si="4"/>
        <v>0.41610919274637737</v>
      </c>
      <c r="O8" s="4">
        <f t="shared" si="0"/>
        <v>1.5920646433614582E-2</v>
      </c>
      <c r="P8" s="4">
        <f t="shared" si="0"/>
        <v>0.36643616123243966</v>
      </c>
      <c r="Q8" s="4">
        <f t="shared" si="0"/>
        <v>4.481791505203591E-2</v>
      </c>
      <c r="R8" s="32">
        <f xml:space="preserve"> (B$20 - B$21)*-B$22*EXP(-B$22*$A8)</f>
        <v>-0.99561036297902028</v>
      </c>
      <c r="S8" s="4">
        <f xml:space="preserve"> (C$20 - C$21)*-C$22*EXP(-C$22*$A8)</f>
        <v>0.53847954582590074</v>
      </c>
      <c r="T8" s="4">
        <f xml:space="preserve"> -D$21*D$22*LN(D$20/D$21)*EXP(-D$22*A8)*(D$20/D$21)^EXP(-D$22*A8)</f>
        <v>0.28487868811997763</v>
      </c>
      <c r="U8" s="4">
        <f xml:space="preserve"> (E$20 - E$21)*-E$22*EXP(-E$22*$A8)</f>
        <v>0.58946384959951392</v>
      </c>
      <c r="V8" s="4">
        <f xml:space="preserve"> (F$20 - F$21)*-F$22*EXP(-F$22*$A8)</f>
        <v>2.0890140120414252E-5</v>
      </c>
      <c r="W8" s="32">
        <f t="shared" si="5"/>
        <v>1.7852323749968639</v>
      </c>
      <c r="X8" s="4">
        <f t="shared" si="6"/>
        <v>0.96554953044644265</v>
      </c>
      <c r="Y8" s="4">
        <f t="shared" si="1"/>
        <v>0.51081695800823579</v>
      </c>
      <c r="Z8" s="4">
        <f t="shared" si="1"/>
        <v>1.0569696613508526</v>
      </c>
      <c r="AA8" s="4">
        <f t="shared" si="1"/>
        <v>3.7458182284880725E-5</v>
      </c>
      <c r="AB8" s="3"/>
      <c r="AC8" s="32">
        <v>8.5999999999185093</v>
      </c>
      <c r="AD8" s="32">
        <v>20.163568028696478</v>
      </c>
      <c r="AE8" s="4">
        <v>6.3174263114337821</v>
      </c>
      <c r="AF8" s="4">
        <v>1.120360683270776</v>
      </c>
      <c r="AG8" s="4">
        <v>8.1528351285942655</v>
      </c>
      <c r="AH8" s="4">
        <v>0.85122765132414469</v>
      </c>
      <c r="AI8" s="32">
        <v>1.4466666666666663</v>
      </c>
      <c r="AJ8" s="32">
        <f>(AD$20-AD$21)*EXP(-AD$22*$AC8) + AD$21</f>
        <v>19.952315182547217</v>
      </c>
      <c r="AK8" s="4">
        <f>(AE$20-AE$21)*EXP(-AE$22*$AC8) + AE$21</f>
        <v>5.524145089684863</v>
      </c>
      <c r="AL8" s="4">
        <f xml:space="preserve"> AF$21*(AF$20/AF$21)^EXP(-AF$22*AC8)</f>
        <v>0.90635962980905793</v>
      </c>
      <c r="AM8" s="4">
        <f>(AG$20-AG$21)*EXP(-AG$22*$AC8) + AG$21</f>
        <v>8.5356761141208715</v>
      </c>
      <c r="AN8" s="4">
        <f>(AH$20-AH$21)*EXP(-AH$22*$AC8) + AH$21</f>
        <v>0.68956639509856288</v>
      </c>
      <c r="AO8" s="32">
        <f t="shared" si="7"/>
        <v>4.4627765006163285E-2</v>
      </c>
      <c r="AP8" s="4">
        <f t="shared" si="7"/>
        <v>0.62929509677945783</v>
      </c>
      <c r="AQ8" s="4">
        <f t="shared" si="2"/>
        <v>4.5796450882725104E-2</v>
      </c>
      <c r="AR8" s="4">
        <f t="shared" si="2"/>
        <v>0.14656722019898291</v>
      </c>
      <c r="AS8" s="4">
        <f t="shared" si="2"/>
        <v>2.6134361764433213E-2</v>
      </c>
      <c r="AT8" s="32">
        <f xml:space="preserve"> (AD$20 - AD$21)*-AD$22*EXP(-AD$22*$AC8)</f>
        <v>-0.97994199153327111</v>
      </c>
      <c r="AU8" s="4">
        <f xml:space="preserve"> (AE$20 - AE$21)*-AE$22*EXP(-AE$22*$AC8)</f>
        <v>0.50267001829738056</v>
      </c>
      <c r="AV8" s="4">
        <f xml:space="preserve"> -AF$21*AF$22*LN(AF$20/AF$21)*EXP(-AF$22*AC8)*(AF$20/AF$21)^EXP(-AF$22*AC8)</f>
        <v>0.24602399630544228</v>
      </c>
      <c r="AW8" s="4">
        <f xml:space="preserve"> (AG$20 - AG$21)*-AG$22*EXP(-AG$22*$AC8)</f>
        <v>0.6215004539212875</v>
      </c>
      <c r="AX8" s="4">
        <f xml:space="preserve"> (AH$20 - AH$21)*-AH$22*EXP(-AH$22*$AC8)</f>
        <v>1.6057628207169616E-3</v>
      </c>
      <c r="AY8" s="32">
        <f t="shared" si="8"/>
        <v>1.7611860677326077</v>
      </c>
      <c r="AZ8" s="4">
        <f t="shared" si="9"/>
        <v>0.90341616191695151</v>
      </c>
      <c r="BA8" s="4">
        <f t="shared" si="3"/>
        <v>0.44216294266876738</v>
      </c>
      <c r="BB8" s="4">
        <f t="shared" si="3"/>
        <v>1.1169823826235126</v>
      </c>
      <c r="BC8" s="4">
        <f t="shared" si="3"/>
        <v>2.8859331800903929E-3</v>
      </c>
    </row>
    <row r="9" spans="1:55" x14ac:dyDescent="0.2">
      <c r="A9" s="10">
        <v>11.416666666686069</v>
      </c>
      <c r="B9" s="32">
        <v>16.348891670580056</v>
      </c>
      <c r="C9" s="4">
        <v>6.8887779722705718</v>
      </c>
      <c r="D9" s="4">
        <v>1.7086278469530112</v>
      </c>
      <c r="E9" s="4">
        <v>10.04974400751316</v>
      </c>
      <c r="F9" s="4">
        <v>1.013686114666227</v>
      </c>
      <c r="G9" s="32">
        <v>1.3866666666666669</v>
      </c>
      <c r="H9" s="32">
        <f>(B$20-B$21)*EXP(-B$22*$A9) + B$21</f>
        <v>16.479187722413972</v>
      </c>
      <c r="I9" s="4">
        <f>(C$20-C$21)*EXP(-C$22*$A9) + C$21</f>
        <v>7.157375893685753</v>
      </c>
      <c r="J9" s="4">
        <f xml:space="preserve"> D$21*(D$20/D$21)^EXP(-D$22*A9)</f>
        <v>1.9933172740817651</v>
      </c>
      <c r="K9" s="4">
        <f>(E$20-E$21)*EXP(-E$22*$A9) + E$21</f>
        <v>10.103598505466378</v>
      </c>
      <c r="L9" s="4">
        <f>(F$20-F$21)*EXP(-F$22*$A9) + F$21</f>
        <v>0.85113081120027456</v>
      </c>
      <c r="M9" s="32">
        <f t="shared" si="4"/>
        <v>1.6977061123506589E-2</v>
      </c>
      <c r="N9" s="4">
        <f t="shared" si="4"/>
        <v>7.2144843388555882E-2</v>
      </c>
      <c r="O9" s="4">
        <f t="shared" si="0"/>
        <v>8.1048069918898069E-2</v>
      </c>
      <c r="P9" s="4">
        <f t="shared" si="0"/>
        <v>2.9003069497931205E-3</v>
      </c>
      <c r="Q9" s="4">
        <f t="shared" si="0"/>
        <v>2.6424226684907903E-2</v>
      </c>
      <c r="R9" s="32">
        <f xml:space="preserve"> (B$20 - B$21)*-B$22*EXP(-B$22*$A9)</f>
        <v>-0.83560525851037248</v>
      </c>
      <c r="S9" s="4">
        <f xml:space="preserve"> (C$20 - C$21)*-C$22*EXP(-C$22*$A9)</f>
        <v>0.47101368393087184</v>
      </c>
      <c r="T9" s="4">
        <f xml:space="preserve"> -D$21*D$22*LN(D$20/D$21)*EXP(-D$22*A9)*(D$20/D$21)^EXP(-D$22*A9)</f>
        <v>0.42568503819549802</v>
      </c>
      <c r="U9" s="4">
        <f xml:space="preserve"> (E$20 - E$21)*-E$22*EXP(-E$22*$A9)</f>
        <v>0.44903397757454372</v>
      </c>
      <c r="V9" s="4">
        <f xml:space="preserve"> (F$20 - F$21)*-F$22*EXP(-F$22*$A9)</f>
        <v>6.5149950955325201E-7</v>
      </c>
      <c r="W9" s="32">
        <f t="shared" si="5"/>
        <v>1.5667598597069481</v>
      </c>
      <c r="X9" s="4">
        <f t="shared" si="6"/>
        <v>0.88315065737038456</v>
      </c>
      <c r="Y9" s="4">
        <f t="shared" si="1"/>
        <v>0.79815944661655869</v>
      </c>
      <c r="Z9" s="4">
        <f t="shared" si="1"/>
        <v>0.84193870795226933</v>
      </c>
      <c r="AA9" s="4">
        <f t="shared" si="1"/>
        <v>1.2215615804123473E-6</v>
      </c>
      <c r="AB9" s="3"/>
      <c r="AC9" s="32">
        <v>11.366666666697711</v>
      </c>
      <c r="AD9" s="32">
        <v>17.226053863163227</v>
      </c>
      <c r="AE9" s="4">
        <v>7.1535802727498323</v>
      </c>
      <c r="AF9" s="4">
        <v>1.384928378382382</v>
      </c>
      <c r="AG9" s="4">
        <v>10.009684511938474</v>
      </c>
      <c r="AH9" s="4">
        <v>0.8472693455870739</v>
      </c>
      <c r="AI9" s="32">
        <v>1.3966666666666669</v>
      </c>
      <c r="AJ9" s="32">
        <f>(AD$20-AD$21)*EXP(-AD$22*$AC9) + AD$21</f>
        <v>17.449051902248481</v>
      </c>
      <c r="AK9" s="4">
        <f>(AE$20-AE$21)*EXP(-AE$22*$AC9) + AE$21</f>
        <v>6.8304382552978744</v>
      </c>
      <c r="AL9" s="4">
        <f xml:space="preserve"> AF$21*(AF$20/AF$21)^EXP(-AF$22*AC9)</f>
        <v>1.761797821136122</v>
      </c>
      <c r="AM9" s="4">
        <f>(AG$20-AG$21)*EXP(-AG$22*$AC9) + AG$21</f>
        <v>10.049303521630161</v>
      </c>
      <c r="AN9" s="4">
        <f>(AH$20-AH$21)*EXP(-AH$22*$AC9) + AH$21</f>
        <v>0.69160716547527612</v>
      </c>
      <c r="AO9" s="32">
        <f t="shared" si="7"/>
        <v>4.9728125435868749E-2</v>
      </c>
      <c r="AP9" s="4">
        <f t="shared" si="7"/>
        <v>0.10442076344292148</v>
      </c>
      <c r="AQ9" s="4">
        <f t="shared" si="2"/>
        <v>0.14203057688151452</v>
      </c>
      <c r="AR9" s="4">
        <f t="shared" si="2"/>
        <v>1.56966592895003E-3</v>
      </c>
      <c r="AS9" s="4">
        <f t="shared" si="2"/>
        <v>2.4230714317157773E-2</v>
      </c>
      <c r="AT9" s="32">
        <f xml:space="preserve"> (AD$20 - AD$21)*-AD$22*EXP(-AD$22*$AC9)</f>
        <v>-0.83358966841303894</v>
      </c>
      <c r="AU9" s="4">
        <f xml:space="preserve"> (AE$20 - AE$21)*-AE$22*EXP(-AE$22*$AC9)</f>
        <v>0.44289904598197188</v>
      </c>
      <c r="AV9" s="4">
        <f xml:space="preserve"> -AF$21*AF$22*LN(AF$20/AF$21)*EXP(-AF$22*AC9)*(AF$20/AF$21)^EXP(-AF$22*AC9)</f>
        <v>0.37265423220548488</v>
      </c>
      <c r="AW9" s="4">
        <f xml:space="preserve"> (AG$20 - AG$21)*-AG$22*EXP(-AG$22*$AC9)</f>
        <v>0.47887777329774722</v>
      </c>
      <c r="AX9" s="4">
        <f xml:space="preserve"> (AH$20 - AH$21)*-AH$22*EXP(-AH$22*$AC9)</f>
        <v>2.5849127883046318E-4</v>
      </c>
      <c r="AY9" s="32">
        <f t="shared" si="8"/>
        <v>1.5517898361865639</v>
      </c>
      <c r="AZ9" s="4">
        <f t="shared" si="9"/>
        <v>0.82448987080176139</v>
      </c>
      <c r="BA9" s="4">
        <f t="shared" si="3"/>
        <v>0.69372386902214356</v>
      </c>
      <c r="BB9" s="4">
        <f t="shared" si="3"/>
        <v>0.89146697654473217</v>
      </c>
      <c r="BC9" s="4">
        <f t="shared" si="3"/>
        <v>4.812009486581414E-4</v>
      </c>
    </row>
    <row r="10" spans="1:55" x14ac:dyDescent="0.2">
      <c r="A10" s="10">
        <v>19.933333333348855</v>
      </c>
      <c r="B10" s="32">
        <v>10.899343432309392</v>
      </c>
      <c r="C10" s="4">
        <v>10.702173651922051</v>
      </c>
      <c r="D10" s="4">
        <v>6.7587093228254904</v>
      </c>
      <c r="E10" s="4">
        <v>12.949880617234143</v>
      </c>
      <c r="F10" s="4">
        <v>1.0126785459331544</v>
      </c>
      <c r="G10" s="32">
        <v>1.2033333333333334</v>
      </c>
      <c r="H10" s="32">
        <f>(B$20-B$21)*EXP(-B$22*$A10) + B$21</f>
        <v>10.97859138186452</v>
      </c>
      <c r="I10" s="4">
        <f>(C$20-C$21)*EXP(-C$22*$A10) + C$21</f>
        <v>10.445071330278747</v>
      </c>
      <c r="J10" s="4">
        <f xml:space="preserve"> D$21*(D$20/D$21)^EXP(-D$22*A10)</f>
        <v>6.7409211479713296</v>
      </c>
      <c r="K10" s="4">
        <f>(E$20-E$21)*EXP(-E$22*$A10) + E$21</f>
        <v>12.693469185255637</v>
      </c>
      <c r="L10" s="4">
        <f>(F$20-F$21)*EXP(-F$22*$A10) + F$21</f>
        <v>0.85113133097166183</v>
      </c>
      <c r="M10" s="32">
        <f t="shared" si="4"/>
        <v>6.280237508692171E-3</v>
      </c>
      <c r="N10" s="4">
        <f t="shared" si="4"/>
        <v>6.6101603794376795E-2</v>
      </c>
      <c r="O10" s="4">
        <f t="shared" si="0"/>
        <v>3.1641916464220012E-4</v>
      </c>
      <c r="P10" s="4">
        <f t="shared" si="0"/>
        <v>6.5746822449268133E-2</v>
      </c>
      <c r="Q10" s="4">
        <f t="shared" si="0"/>
        <v>2.6097502661814698E-2</v>
      </c>
      <c r="R10" s="32">
        <f xml:space="preserve"> (B$20 - B$21)*-B$22*EXP(-B$22*$A10)</f>
        <v>-0.4872790214699797</v>
      </c>
      <c r="S10" s="4">
        <f xml:space="preserve"> (C$20 - C$21)*-C$22*EXP(-C$22*$A10)</f>
        <v>0.31194186864678919</v>
      </c>
      <c r="T10" s="4">
        <f xml:space="preserve"> -D$21*D$22*LN(D$20/D$21)*EXP(-D$22*A10)*(D$20/D$21)^EXP(-D$22*A10)</f>
        <v>0.60737926987194357</v>
      </c>
      <c r="U10" s="4">
        <f xml:space="preserve"> (E$20 - E$21)*-E$22*EXP(-E$22*$A10)</f>
        <v>0.19430786891318011</v>
      </c>
      <c r="V10" s="4">
        <f xml:space="preserve"> (F$20 - F$21)*-F$22*EXP(-F$22*$A10)</f>
        <v>1.5062269702761015E-11</v>
      </c>
      <c r="W10" s="32">
        <f t="shared" si="5"/>
        <v>1.0528466391872138</v>
      </c>
      <c r="X10" s="4">
        <f t="shared" si="6"/>
        <v>0.67400182145289633</v>
      </c>
      <c r="Y10" s="4">
        <f t="shared" si="1"/>
        <v>1.3123430207759446</v>
      </c>
      <c r="Z10" s="4">
        <f t="shared" si="1"/>
        <v>0.41983417659911487</v>
      </c>
      <c r="AA10" s="4">
        <f t="shared" si="1"/>
        <v>3.2544516255273108E-11</v>
      </c>
      <c r="AB10" s="3"/>
      <c r="AC10" s="32">
        <v>19.883333333360497</v>
      </c>
      <c r="AD10" s="32">
        <v>11.708370528483965</v>
      </c>
      <c r="AE10" s="4">
        <v>9.4880572032388262</v>
      </c>
      <c r="AF10" s="4">
        <v>6.2033821621800955</v>
      </c>
      <c r="AG10" s="4">
        <v>13.249504127184149</v>
      </c>
      <c r="AH10" s="4">
        <v>0.7719895673875089</v>
      </c>
      <c r="AI10" s="32">
        <v>1.23</v>
      </c>
      <c r="AJ10" s="32">
        <f>(AD$20-AD$21)*EXP(-AD$22*$AC10) + AD$21</f>
        <v>11.856932930623342</v>
      </c>
      <c r="AK10" s="4">
        <f>(AE$20-AE$21)*EXP(-AE$22*$AC10) + AE$21</f>
        <v>9.9543501348963837</v>
      </c>
      <c r="AL10" s="4">
        <f xml:space="preserve"> AF$21*(AF$20/AF$21)^EXP(-AF$22*AC10)</f>
        <v>6.1955016050590075</v>
      </c>
      <c r="AM10" s="4">
        <f>(AG$20-AG$21)*EXP(-AG$22*$AC10) + AG$21</f>
        <v>12.853622767084623</v>
      </c>
      <c r="AN10" s="4">
        <f>(AH$20-AH$21)*EXP(-AH$22*$AC10) + AH$21</f>
        <v>0.69199729772104168</v>
      </c>
      <c r="AO10" s="32">
        <f t="shared" si="7"/>
        <v>2.2070787329422231E-2</v>
      </c>
      <c r="AP10" s="4">
        <f t="shared" si="7"/>
        <v>0.21742909811379957</v>
      </c>
      <c r="AQ10" s="4">
        <f t="shared" si="2"/>
        <v>6.2103180538731397E-5</v>
      </c>
      <c r="AR10" s="4">
        <f t="shared" si="2"/>
        <v>0.15672205127425085</v>
      </c>
      <c r="AS10" s="4">
        <f t="shared" si="2"/>
        <v>6.3987632063928117E-3</v>
      </c>
      <c r="AT10" s="32">
        <f xml:space="preserve"> (AD$20 - AD$21)*-AD$22*EXP(-AD$22*$AC10)</f>
        <v>-0.50664858750348574</v>
      </c>
      <c r="AU10" s="4">
        <f xml:space="preserve"> (AE$20 - AE$21)*-AE$22*EXP(-AE$22*$AC10)</f>
        <v>0.29996080257193636</v>
      </c>
      <c r="AV10" s="4">
        <f xml:space="preserve"> -AF$21*AF$22*LN(AF$20/AF$21)*EXP(-AF$22*AC10)*(AF$20/AF$21)^EXP(-AF$22*AC10)</f>
        <v>0.6080821443405513</v>
      </c>
      <c r="AW10" s="4">
        <f xml:space="preserve"> (AG$20 - AG$21)*-AG$22*EXP(-AG$22*$AC10)</f>
        <v>0.2146386837261316</v>
      </c>
      <c r="AX10" s="4">
        <f xml:space="preserve"> (AH$20 - AH$21)*-AH$22*EXP(-AH$22*$AC10)</f>
        <v>9.3458441259914019E-7</v>
      </c>
      <c r="AY10" s="32">
        <f t="shared" si="8"/>
        <v>1.0709644939098073</v>
      </c>
      <c r="AZ10" s="4">
        <f t="shared" si="9"/>
        <v>0.6340634851114102</v>
      </c>
      <c r="BA10" s="4">
        <f t="shared" si="3"/>
        <v>1.2853768904759622</v>
      </c>
      <c r="BB10" s="4">
        <f t="shared" si="3"/>
        <v>0.45370778673816436</v>
      </c>
      <c r="BC10" s="4">
        <f t="shared" si="3"/>
        <v>1.9755442867949306E-6</v>
      </c>
    </row>
    <row r="11" spans="1:55" x14ac:dyDescent="0.2">
      <c r="A11" s="10">
        <v>27</v>
      </c>
      <c r="B11" s="32">
        <v>8.2925277357893776</v>
      </c>
      <c r="C11" s="4">
        <v>12.22764387120578</v>
      </c>
      <c r="D11" s="4">
        <v>10.696703633495849</v>
      </c>
      <c r="E11" s="4">
        <v>13.728762515789368</v>
      </c>
      <c r="F11" s="4">
        <v>1.0498866198616201</v>
      </c>
      <c r="G11" s="32">
        <v>1.0366666666666666</v>
      </c>
      <c r="H11" s="32">
        <f>(B$20-B$21)*EXP(-B$22*$A11) + B$21</f>
        <v>8.2024787752109205</v>
      </c>
      <c r="I11" s="4">
        <f>(C$20-C$21)*EXP(-C$22*$A11) + C$21</f>
        <v>12.312122008899362</v>
      </c>
      <c r="J11" s="4">
        <f xml:space="preserve"> D$21*(D$20/D$21)^EXP(-D$22*A11)</f>
        <v>10.621518637573512</v>
      </c>
      <c r="K11" s="4">
        <f>(E$20-E$21)*EXP(-E$22*$A11) + E$21</f>
        <v>13.683128302084709</v>
      </c>
      <c r="L11" s="4">
        <f>(F$20-F$21)*EXP(-F$22*$A11) + F$21</f>
        <v>0.85113133098367721</v>
      </c>
      <c r="M11" s="32">
        <f t="shared" si="4"/>
        <v>8.1088153012605253E-3</v>
      </c>
      <c r="N11" s="4">
        <f t="shared" si="4"/>
        <v>7.1365557481757489E-3</v>
      </c>
      <c r="O11" s="4">
        <f t="shared" si="0"/>
        <v>5.6527836118417923E-3</v>
      </c>
      <c r="P11" s="4">
        <f t="shared" si="0"/>
        <v>2.0824814604424903E-3</v>
      </c>
      <c r="Q11" s="4">
        <f t="shared" si="0"/>
        <v>3.9503664856954536E-2</v>
      </c>
      <c r="R11" s="32">
        <f xml:space="preserve"> (B$20 - B$21)*-B$22*EXP(-B$22*$A11)</f>
        <v>-0.31148119919614031</v>
      </c>
      <c r="S11" s="4">
        <f xml:space="preserve"> (C$20 - C$21)*-C$22*EXP(-C$22*$A11)</f>
        <v>0.221606511736925</v>
      </c>
      <c r="T11" s="4">
        <f xml:space="preserve"> -D$21*D$22*LN(D$20/D$21)*EXP(-D$22*A11)*(D$20/D$21)^EXP(-D$22*A11)</f>
        <v>0.46769480885542175</v>
      </c>
      <c r="U11" s="4">
        <f xml:space="preserve"> (E$20 - E$21)*-E$22*EXP(-E$22*$A11)</f>
        <v>9.6970184179197783E-2</v>
      </c>
      <c r="V11" s="4">
        <f xml:space="preserve"> (F$20 - F$21)*-F$22*EXP(-F$22*$A11)</f>
        <v>2.1437305141354819E-15</v>
      </c>
      <c r="W11" s="32">
        <f t="shared" si="5"/>
        <v>0.78120686615109147</v>
      </c>
      <c r="X11" s="4">
        <f t="shared" si="6"/>
        <v>0.55579768216977976</v>
      </c>
      <c r="Y11" s="4">
        <f t="shared" si="1"/>
        <v>1.1729966267113472</v>
      </c>
      <c r="Z11" s="4">
        <f t="shared" si="1"/>
        <v>0.24320496353625168</v>
      </c>
      <c r="AA11" s="4">
        <f t="shared" si="1"/>
        <v>5.3765588457417235E-15</v>
      </c>
      <c r="AB11" s="3"/>
      <c r="AC11" s="32">
        <v>26.950000000011642</v>
      </c>
      <c r="AD11" s="32">
        <v>8.9474297371157974</v>
      </c>
      <c r="AE11" s="4">
        <v>11.843151117488933</v>
      </c>
      <c r="AF11" s="4">
        <v>10.395205542088965</v>
      </c>
      <c r="AG11" s="4">
        <v>14.080406413357688</v>
      </c>
      <c r="AH11" s="4">
        <v>0.90546843478788486</v>
      </c>
      <c r="AI11" s="32">
        <v>1.1166666666666667</v>
      </c>
      <c r="AJ11" s="32">
        <f>(AD$20-AD$21)*EXP(-AD$22*$AC11) + AD$21</f>
        <v>8.9240719282188348</v>
      </c>
      <c r="AK11" s="4">
        <f>(AE$20-AE$21)*EXP(-AE$22*$AC11) + AE$21</f>
        <v>11.765507604730303</v>
      </c>
      <c r="AL11" s="4">
        <f xml:space="preserve"> AF$21*(AF$20/AF$21)^EXP(-AF$22*AC11)</f>
        <v>10.347800785565905</v>
      </c>
      <c r="AM11" s="4">
        <f>(AG$20-AG$21)*EXP(-AG$22*$AC11) + AG$21</f>
        <v>13.961077953108251</v>
      </c>
      <c r="AN11" s="4">
        <f>(AH$20-AH$21)*EXP(-AH$22*$AC11) + AH$21</f>
        <v>0.69199870004542596</v>
      </c>
      <c r="AO11" s="32">
        <f t="shared" si="7"/>
        <v>5.4558723646702494E-4</v>
      </c>
      <c r="AP11" s="4">
        <f t="shared" si="7"/>
        <v>6.0285150734995943E-3</v>
      </c>
      <c r="AQ11" s="4">
        <f t="shared" si="2"/>
        <v>2.2472109410105554E-3</v>
      </c>
      <c r="AR11" s="4">
        <f t="shared" si="2"/>
        <v>1.423928142550128E-2</v>
      </c>
      <c r="AS11" s="4">
        <f t="shared" si="2"/>
        <v>4.5569327651015762E-2</v>
      </c>
      <c r="AT11" s="32">
        <f xml:space="preserve"> (AD$20 - AD$21)*-AD$22*EXP(-AD$22*$AC11)</f>
        <v>-0.33517999909379637</v>
      </c>
      <c r="AU11" s="4">
        <f xml:space="preserve"> (AE$20 - AE$21)*-AE$22*EXP(-AE$22*$AC11)</f>
        <v>0.21708917326391092</v>
      </c>
      <c r="AV11" s="4">
        <f xml:space="preserve"> -AF$21*AF$22*LN(AF$20/AF$21)*EXP(-AF$22*AC11)*(AF$20/AF$21)^EXP(-AF$22*AC11)</f>
        <v>0.53708543445686974</v>
      </c>
      <c r="AW11" s="4">
        <f xml:space="preserve"> (AG$20 - AG$21)*-AG$22*EXP(-AG$22*$AC11)</f>
        <v>0.11028788608760361</v>
      </c>
      <c r="AX11" s="4">
        <f xml:space="preserve"> (AH$20 - AH$21)*-AH$22*EXP(-AH$22*$AC11)</f>
        <v>8.8008178332566116E-9</v>
      </c>
      <c r="AY11" s="32">
        <f t="shared" si="8"/>
        <v>0.78041910236764533</v>
      </c>
      <c r="AZ11" s="4">
        <f t="shared" si="9"/>
        <v>0.50546135864432995</v>
      </c>
      <c r="BA11" s="4">
        <f t="shared" si="3"/>
        <v>1.2505272802279357</v>
      </c>
      <c r="BB11" s="4">
        <f t="shared" si="3"/>
        <v>0.25678970492039049</v>
      </c>
      <c r="BC11" s="4">
        <f t="shared" si="3"/>
        <v>2.049145644758256E-8</v>
      </c>
    </row>
    <row r="12" spans="1:55" x14ac:dyDescent="0.2">
      <c r="A12" s="10">
        <v>33.983333333220799</v>
      </c>
      <c r="B12" s="32">
        <v>6.6299227228816555</v>
      </c>
      <c r="C12" s="4">
        <v>13.338395532525601</v>
      </c>
      <c r="D12" s="4">
        <v>13.236041996697844</v>
      </c>
      <c r="E12" s="4">
        <v>14.113789326336594</v>
      </c>
      <c r="F12" s="4">
        <v>0.5394570976334031</v>
      </c>
      <c r="G12" s="32">
        <v>0.95000000000000018</v>
      </c>
      <c r="H12" s="32">
        <f>(B$20-B$21)*EXP(-B$22*$A12) + B$21</f>
        <v>6.4445527596790555</v>
      </c>
      <c r="I12" s="4">
        <f>(C$20-C$21)*EXP(-C$22*$A12) + C$21</f>
        <v>13.625347048474584</v>
      </c>
      <c r="J12" s="4">
        <f xml:space="preserve"> D$21*(D$20/D$21)^EXP(-D$22*A12)</f>
        <v>13.240526643889954</v>
      </c>
      <c r="K12" s="4">
        <f>(E$20-E$21)*EXP(-E$22*$A12) + E$21</f>
        <v>14.1729726192497</v>
      </c>
      <c r="L12" s="4">
        <f>(F$20-F$21)*EXP(-F$22*$A12) + F$21</f>
        <v>0.85113133098367888</v>
      </c>
      <c r="M12" s="32">
        <f t="shared" si="4"/>
        <v>3.4362023257733285E-2</v>
      </c>
      <c r="N12" s="4">
        <f t="shared" si="4"/>
        <v>8.2341172505419599E-2</v>
      </c>
      <c r="O12" s="4">
        <f t="shared" si="0"/>
        <v>2.0112060437694657E-5</v>
      </c>
      <c r="P12" s="4">
        <f t="shared" si="0"/>
        <v>3.5026621600385264E-3</v>
      </c>
      <c r="Q12" s="4">
        <f t="shared" si="0"/>
        <v>9.7140827734482155E-2</v>
      </c>
      <c r="R12" s="32">
        <f xml:space="preserve"> (B$20 - B$21)*-B$22*EXP(-B$22*$A12)</f>
        <v>-0.20016022305549519</v>
      </c>
      <c r="S12" s="4">
        <f xml:space="preserve"> (C$20 - C$21)*-C$22*EXP(-C$22*$A12)</f>
        <v>0.15806744768717834</v>
      </c>
      <c r="T12" s="4">
        <f xml:space="preserve"> -D$21*D$22*LN(D$20/D$21)*EXP(-D$22*A12)*(D$20/D$21)^EXP(-D$22*A12)</f>
        <v>0.28733163689695146</v>
      </c>
      <c r="U12" s="4">
        <f xml:space="preserve"> (E$20 - E$21)*-E$22*EXP(-E$22*$A12)</f>
        <v>4.879166401792305E-2</v>
      </c>
      <c r="V12" s="4">
        <f xml:space="preserve"> (F$20 - F$21)*-F$22*EXP(-F$22*$A12)</f>
        <v>3.3869768384222734E-19</v>
      </c>
      <c r="W12" s="32">
        <f t="shared" si="5"/>
        <v>0.54780692625714467</v>
      </c>
      <c r="X12" s="4">
        <f t="shared" si="6"/>
        <v>0.43260564630175119</v>
      </c>
      <c r="Y12" s="4">
        <f t="shared" si="1"/>
        <v>0.78638132203376176</v>
      </c>
      <c r="Z12" s="4">
        <f t="shared" si="1"/>
        <v>0.13353508047010518</v>
      </c>
      <c r="AA12" s="4">
        <f t="shared" si="1"/>
        <v>9.2696208209451688E-19</v>
      </c>
      <c r="AB12" s="3"/>
      <c r="AC12" s="32">
        <v>33.93333333323244</v>
      </c>
      <c r="AD12" s="32">
        <v>7.1548272078996824</v>
      </c>
      <c r="AE12" s="4">
        <v>12.898675383394373</v>
      </c>
      <c r="AF12" s="4">
        <v>13.552869977263596</v>
      </c>
      <c r="AG12" s="4">
        <v>14.393224875641538</v>
      </c>
      <c r="AH12" s="4">
        <v>0.4437860474549884</v>
      </c>
      <c r="AI12" s="32">
        <v>0.97666666666666679</v>
      </c>
      <c r="AJ12" s="32">
        <f>(AD$20-AD$21)*EXP(-AD$22*$AC12) + AD$21</f>
        <v>7.0023230224417397</v>
      </c>
      <c r="AK12" s="4">
        <f>(AE$20-AE$21)*EXP(-AE$22*$AC12) + AE$21</f>
        <v>13.063170060527602</v>
      </c>
      <c r="AL12" s="4">
        <f xml:space="preserve"> AF$21*(AF$20/AF$21)^EXP(-AF$22*AC12)</f>
        <v>13.541210120658786</v>
      </c>
      <c r="AM12" s="4">
        <f>(AG$20-AG$21)*EXP(-AG$22*$AC12) + AG$21</f>
        <v>14.525381093495918</v>
      </c>
      <c r="AN12" s="4">
        <f>(AH$20-AH$21)*EXP(-AH$22*$AC12) + AH$21</f>
        <v>0.69199871324376938</v>
      </c>
      <c r="AO12" s="32">
        <f t="shared" si="7"/>
        <v>2.3257526582190598E-2</v>
      </c>
      <c r="AP12" s="4">
        <f t="shared" si="7"/>
        <v>2.705849880516524E-2</v>
      </c>
      <c r="AQ12" s="4">
        <f t="shared" si="2"/>
        <v>1.3595225604473275E-4</v>
      </c>
      <c r="AR12" s="4">
        <f t="shared" si="2"/>
        <v>1.7465265917574354E-2</v>
      </c>
      <c r="AS12" s="4">
        <f t="shared" si="2"/>
        <v>6.1609527457973087E-2</v>
      </c>
      <c r="AT12" s="32">
        <f xml:space="preserve"> (AD$20 - AD$21)*-AD$22*EXP(-AD$22*$AC12)</f>
        <v>-0.22282568980968556</v>
      </c>
      <c r="AU12" s="4">
        <f xml:space="preserve"> (AE$20 - AE$21)*-AE$22*EXP(-AE$22*$AC12)</f>
        <v>0.15771310917510631</v>
      </c>
      <c r="AV12" s="4">
        <f xml:space="preserve"> -AF$21*AF$22*LN(AF$20/AF$21)*EXP(-AF$22*AC12)*(AF$20/AF$21)^EXP(-AF$22*AC12)</f>
        <v>0.37447703555320955</v>
      </c>
      <c r="AW12" s="4">
        <f xml:space="preserve"> (AG$20 - AG$21)*-AG$22*EXP(-AG$22*$AC12)</f>
        <v>5.7115998364714843E-2</v>
      </c>
      <c r="AX12" s="4">
        <f xml:space="preserve"> (AH$20 - AH$21)*-AH$22*EXP(-AH$22*$AC12)</f>
        <v>8.7562905865562345E-11</v>
      </c>
      <c r="AY12" s="32">
        <f t="shared" si="8"/>
        <v>0.59318784317936757</v>
      </c>
      <c r="AZ12" s="4">
        <f t="shared" si="9"/>
        <v>0.41985059780403722</v>
      </c>
      <c r="BA12" s="4">
        <f t="shared" si="3"/>
        <v>0.99690132331571124</v>
      </c>
      <c r="BB12" s="4">
        <f t="shared" si="3"/>
        <v>0.15204941544190298</v>
      </c>
      <c r="BC12" s="4">
        <f t="shared" si="3"/>
        <v>2.3310261629740143E-10</v>
      </c>
    </row>
    <row r="13" spans="1:55" x14ac:dyDescent="0.2">
      <c r="A13" s="10">
        <v>52.5</v>
      </c>
      <c r="B13" s="32">
        <v>4.3686228414586656</v>
      </c>
      <c r="C13" s="4">
        <v>15.242947713407878</v>
      </c>
      <c r="D13" s="4">
        <v>15.773639377512955</v>
      </c>
      <c r="E13" s="4">
        <v>14.518466173812635</v>
      </c>
      <c r="F13" s="4">
        <v>0.4681356251709089</v>
      </c>
      <c r="G13" s="32">
        <v>0.72333333333333316</v>
      </c>
      <c r="H13" s="32">
        <f>(B$20-B$21)*EXP(-B$22*$A13) + B$21</f>
        <v>4.2622196214889359</v>
      </c>
      <c r="I13" s="4">
        <f>(C$20-C$21)*EXP(-C$22*$A13) + C$21</f>
        <v>15.558603297797285</v>
      </c>
      <c r="J13" s="4">
        <f xml:space="preserve"> D$21*(D$20/D$21)^EXP(-D$22*A13)</f>
        <v>15.873485561424326</v>
      </c>
      <c r="K13" s="4">
        <f>(E$20-E$21)*EXP(-E$22*$A13) + E$21</f>
        <v>14.588770056932644</v>
      </c>
      <c r="L13" s="4">
        <f>(F$20-F$21)*EXP(-F$22*$A13) + F$21</f>
        <v>0.85113133098367888</v>
      </c>
      <c r="M13" s="32">
        <f t="shared" si="4"/>
        <v>1.1321645219926704E-2</v>
      </c>
      <c r="N13" s="4">
        <f t="shared" si="4"/>
        <v>9.9638447956218387E-2</v>
      </c>
      <c r="O13" s="4">
        <f t="shared" si="0"/>
        <v>9.969260441663302E-3</v>
      </c>
      <c r="P13" s="4">
        <f t="shared" si="0"/>
        <v>4.9426359817517787E-3</v>
      </c>
      <c r="Q13" s="4">
        <f t="shared" si="0"/>
        <v>0.14668571067102185</v>
      </c>
      <c r="R13" s="32">
        <f xml:space="preserve"> (B$20 - B$21)*-B$22*EXP(-B$22*$A13)</f>
        <v>-6.1963590739373818E-2</v>
      </c>
      <c r="S13" s="4">
        <f xml:space="preserve"> (C$20 - C$21)*-C$22*EXP(-C$22*$A13)</f>
        <v>6.4528801264459257E-2</v>
      </c>
      <c r="T13" s="4">
        <f xml:space="preserve"> -D$21*D$22*LN(D$20/D$21)*EXP(-D$22*A13)*(D$20/D$21)^EXP(-D$22*A13)</f>
        <v>5.2763639609650623E-2</v>
      </c>
      <c r="U13" s="4">
        <f xml:space="preserve"> (E$20 - E$21)*-E$22*EXP(-E$22*$A13)</f>
        <v>7.8960069031206691E-3</v>
      </c>
      <c r="V13" s="4">
        <f xml:space="preserve"> (F$20 - F$21)*-F$22*EXP(-F$22*$A13)</f>
        <v>2.8204378212877696E-29</v>
      </c>
      <c r="W13" s="32">
        <f t="shared" si="5"/>
        <v>0.2227262708604221</v>
      </c>
      <c r="X13" s="4">
        <f t="shared" si="6"/>
        <v>0.23194684325473844</v>
      </c>
      <c r="Y13" s="4">
        <f t="shared" si="1"/>
        <v>0.18965732209920508</v>
      </c>
      <c r="Z13" s="4">
        <f t="shared" si="1"/>
        <v>2.8381960296931446E-2</v>
      </c>
      <c r="AA13" s="4">
        <f t="shared" si="1"/>
        <v>1.0137979265458345E-28</v>
      </c>
      <c r="AB13" s="3"/>
      <c r="AC13" s="32">
        <v>52.450000000011642</v>
      </c>
      <c r="AD13" s="32">
        <v>4.5779672460457181</v>
      </c>
      <c r="AE13" s="4">
        <v>14.785409266093968</v>
      </c>
      <c r="AF13" s="4">
        <v>17.365436521459252</v>
      </c>
      <c r="AG13" s="4">
        <v>14.879001633984815</v>
      </c>
      <c r="AH13" s="4">
        <v>0.40437091820645893</v>
      </c>
      <c r="AI13" s="32">
        <v>0.75333333333333319</v>
      </c>
      <c r="AJ13" s="32">
        <f>(AD$20-AD$21)*EXP(-AD$22*$AC13) + AD$21</f>
        <v>4.4820072610203594</v>
      </c>
      <c r="AK13" s="4">
        <f>(AE$20-AE$21)*EXP(-AE$22*$AC13) + AE$21</f>
        <v>15.032711211004134</v>
      </c>
      <c r="AL13" s="4">
        <f xml:space="preserve"> AF$21*(AF$20/AF$21)^EXP(-AF$22*AC13)</f>
        <v>17.369238198417456</v>
      </c>
      <c r="AM13" s="4">
        <f>(AG$20-AG$21)*EXP(-AG$22*$AC13) + AG$21</f>
        <v>15.025652504397152</v>
      </c>
      <c r="AN13" s="4">
        <f>(AH$20-AH$21)*EXP(-AH$22*$AC13) + AH$21</f>
        <v>0.69199871337640406</v>
      </c>
      <c r="AO13" s="32">
        <f t="shared" si="7"/>
        <v>9.2083187260670746E-3</v>
      </c>
      <c r="AP13" s="4">
        <f t="shared" si="7"/>
        <v>6.115825195635094E-2</v>
      </c>
      <c r="AQ13" s="4">
        <f t="shared" si="2"/>
        <v>1.445274769454169E-5</v>
      </c>
      <c r="AR13" s="4">
        <f t="shared" si="2"/>
        <v>2.1506477792696072E-2</v>
      </c>
      <c r="AS13" s="4">
        <f t="shared" si="2"/>
        <v>8.2729748554323912E-2</v>
      </c>
      <c r="AT13" s="32">
        <f xml:space="preserve"> (AD$20 - AD$21)*-AD$22*EXP(-AD$22*$AC13)</f>
        <v>-7.5476399951314263E-2</v>
      </c>
      <c r="AU13" s="4">
        <f xml:space="preserve"> (AE$20 - AE$21)*-AE$22*EXP(-AE$22*$AC13)</f>
        <v>6.7594449230998777E-2</v>
      </c>
      <c r="AV13" s="4">
        <f xml:space="preserve"> -AF$21*AF$22*LN(AF$20/AF$21)*EXP(-AF$22*AC13)*(AF$20/AF$21)^EXP(-AF$22*AC13)</f>
        <v>9.0477619530590248E-2</v>
      </c>
      <c r="AW13" s="4">
        <f xml:space="preserve"> (AG$20 - AG$21)*-AG$22*EXP(-AG$22*$AC13)</f>
        <v>9.977548500449367E-3</v>
      </c>
      <c r="AX13" s="4">
        <f xml:space="preserve"> (AH$20 - AH$21)*-AH$22*EXP(-AH$22*$AC13)</f>
        <v>4.2990899094752406E-16</v>
      </c>
      <c r="AY13" s="32">
        <f t="shared" si="8"/>
        <v>0.2604937697434741</v>
      </c>
      <c r="AZ13" s="4">
        <f t="shared" si="9"/>
        <v>0.23329057699194275</v>
      </c>
      <c r="BA13" s="4">
        <f t="shared" si="3"/>
        <v>0.31226789041531156</v>
      </c>
      <c r="BB13" s="4">
        <f t="shared" si="3"/>
        <v>3.4435786859958004E-2</v>
      </c>
      <c r="BC13" s="4">
        <f t="shared" si="3"/>
        <v>1.4837566944206587E-15</v>
      </c>
    </row>
    <row r="14" spans="1:55" x14ac:dyDescent="0.2">
      <c r="A14" s="10">
        <v>74.216666666558012</v>
      </c>
      <c r="B14" s="32">
        <v>3.3299021854086428</v>
      </c>
      <c r="C14" s="4">
        <v>16.792626562945038</v>
      </c>
      <c r="D14" s="4">
        <v>16.408296788690009</v>
      </c>
      <c r="E14" s="4">
        <v>14.72170641083966</v>
      </c>
      <c r="F14" s="4">
        <v>0.50668712407680472</v>
      </c>
      <c r="G14" s="32">
        <v>0.66166666666666663</v>
      </c>
      <c r="H14" s="32">
        <f>(B$20-B$21)*EXP(-B$22*$A14) + B$21</f>
        <v>3.531071901855972</v>
      </c>
      <c r="I14" s="4">
        <f>(C$20-C$21)*EXP(-C$22*$A14) + C$21</f>
        <v>16.425923656270378</v>
      </c>
      <c r="J14" s="4">
        <f xml:space="preserve"> D$21*(D$20/D$21)^EXP(-D$22*A14)</f>
        <v>16.343372247435628</v>
      </c>
      <c r="K14" s="4">
        <f>(E$20-E$21)*EXP(-E$22*$A14) + E$21</f>
        <v>14.659567054884073</v>
      </c>
      <c r="L14" s="4">
        <f>(F$20-F$21)*EXP(-F$22*$A14) + F$21</f>
        <v>0.85113133098367888</v>
      </c>
      <c r="M14" s="32">
        <f t="shared" si="4"/>
        <v>4.0469254815498824E-2</v>
      </c>
      <c r="N14" s="4">
        <f t="shared" si="4"/>
        <v>0.13447102176364498</v>
      </c>
      <c r="O14" s="4">
        <f t="shared" si="0"/>
        <v>4.2151960570918591E-3</v>
      </c>
      <c r="P14" s="4">
        <f t="shared" si="0"/>
        <v>3.8612995585751392E-3</v>
      </c>
      <c r="Q14" s="4">
        <f t="shared" si="0"/>
        <v>0.11864181167170554</v>
      </c>
      <c r="R14" s="32">
        <f xml:space="preserve"> (B$20 - B$21)*-B$22*EXP(-B$22*$A14)</f>
        <v>-1.566353195793363E-2</v>
      </c>
      <c r="S14" s="4">
        <f xml:space="preserve"> (C$20 - C$21)*-C$22*EXP(-C$22*$A14)</f>
        <v>2.2564383782367501E-2</v>
      </c>
      <c r="T14" s="4">
        <f xml:space="preserve"> -D$21*D$22*LN(D$20/D$21)*EXP(-D$22*A14)*(D$20/D$21)^EXP(-D$22*A14)</f>
        <v>6.0169185336087314E-3</v>
      </c>
      <c r="U14" s="4">
        <f xml:space="preserve"> (E$20 - E$21)*-E$22*EXP(-E$22*$A14)</f>
        <v>9.3278517401796041E-4</v>
      </c>
      <c r="V14" s="4">
        <f xml:space="preserve"> (F$20 - F$21)*-F$22*EXP(-F$22*$A14)</f>
        <v>4.2551001417272257E-41</v>
      </c>
      <c r="W14" s="32">
        <f t="shared" si="5"/>
        <v>6.1549395099185049E-2</v>
      </c>
      <c r="X14" s="4">
        <f t="shared" si="6"/>
        <v>8.866609244456751E-2</v>
      </c>
      <c r="Y14" s="4">
        <f t="shared" si="1"/>
        <v>2.3643307084205596E-2</v>
      </c>
      <c r="Z14" s="4">
        <f t="shared" si="1"/>
        <v>3.6653523210781317E-3</v>
      </c>
      <c r="AA14" s="4">
        <f t="shared" si="1"/>
        <v>1.6720292748348798E-40</v>
      </c>
      <c r="AB14" s="3"/>
      <c r="AC14" s="32">
        <v>74.166666666569654</v>
      </c>
      <c r="AD14" s="32">
        <v>3.4241405065015051</v>
      </c>
      <c r="AE14" s="4">
        <v>16.264934397131778</v>
      </c>
      <c r="AF14" s="4">
        <v>18.236513178005954</v>
      </c>
      <c r="AG14" s="4">
        <v>15.155241283563818</v>
      </c>
      <c r="AH14" s="4">
        <v>0.41910061349471034</v>
      </c>
      <c r="AI14" s="32">
        <v>0.64333333333333342</v>
      </c>
      <c r="AJ14" s="32">
        <f>(AD$20-AD$21)*EXP(-AD$22*$AC14) + AD$21</f>
        <v>3.5537028610329493</v>
      </c>
      <c r="AK14" s="4">
        <f>(AE$20-AE$21)*EXP(-AE$22*$AC14) + AE$21</f>
        <v>15.96307696134782</v>
      </c>
      <c r="AL14" s="4">
        <f xml:space="preserve"> AF$21*(AF$20/AF$21)^EXP(-AF$22*AC14)</f>
        <v>18.252888080170322</v>
      </c>
      <c r="AM14" s="4">
        <f>(AG$20-AG$21)*EXP(-AG$22*$AC14) + AG$21</f>
        <v>15.117859662507691</v>
      </c>
      <c r="AN14" s="4">
        <f>(AH$20-AH$21)*EXP(-AH$22*$AC14) + AH$21</f>
        <v>0.69199871337640473</v>
      </c>
      <c r="AO14" s="32">
        <f t="shared" si="7"/>
        <v>1.6786403711731627E-2</v>
      </c>
      <c r="AP14" s="4">
        <f t="shared" si="7"/>
        <v>9.1117911538066504E-2</v>
      </c>
      <c r="AQ14" s="4">
        <f t="shared" si="2"/>
        <v>2.6813742089265249E-4</v>
      </c>
      <c r="AR14" s="4">
        <f t="shared" si="2"/>
        <v>1.3973855927839E-3</v>
      </c>
      <c r="AS14" s="4">
        <f t="shared" si="2"/>
        <v>7.4473372919039244E-2</v>
      </c>
      <c r="AT14" s="32">
        <f xml:space="preserve"> (AD$20 - AD$21)*-AD$22*EXP(-AD$22*$AC14)</f>
        <v>-2.1203440902165652E-2</v>
      </c>
      <c r="AU14" s="4">
        <f xml:space="preserve"> (AE$20 - AE$21)*-AE$22*EXP(-AE$22*$AC14)</f>
        <v>2.5024475682296245E-2</v>
      </c>
      <c r="AV14" s="4">
        <f xml:space="preserve"> -AF$21*AF$22*LN(AF$20/AF$21)*EXP(-AF$22*AC14)*(AF$20/AF$21)^EXP(-AF$22*AC14)</f>
        <v>1.3421185325980529E-2</v>
      </c>
      <c r="AW14" s="4">
        <f xml:space="preserve"> (AG$20 - AG$21)*-AG$22*EXP(-AG$22*$AC14)</f>
        <v>1.2892596935999544E-3</v>
      </c>
      <c r="AX14" s="4">
        <f xml:space="preserve"> (AH$20 - AH$21)*-AH$22*EXP(-AH$22*$AC14)</f>
        <v>2.5524408221811201E-22</v>
      </c>
      <c r="AY14" s="32">
        <f t="shared" si="8"/>
        <v>8.5692662713415579E-2</v>
      </c>
      <c r="AZ14" s="4">
        <f t="shared" si="9"/>
        <v>0.10113518669529051</v>
      </c>
      <c r="BA14" s="4">
        <f t="shared" si="3"/>
        <v>5.4241059866657053E-2</v>
      </c>
      <c r="BB14" s="4">
        <f t="shared" si="3"/>
        <v>5.2104795907148413E-3</v>
      </c>
      <c r="BC14" s="4">
        <f t="shared" si="3"/>
        <v>1.0315563944566184E-21</v>
      </c>
    </row>
    <row r="15" spans="1:55" x14ac:dyDescent="0.2">
      <c r="A15" s="11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</row>
    <row r="16" spans="1:55" x14ac:dyDescent="0.2">
      <c r="A16" s="5" t="s">
        <v>53</v>
      </c>
      <c r="B16" s="5" t="s">
        <v>24</v>
      </c>
      <c r="C16" s="5"/>
      <c r="D16" s="26"/>
      <c r="E16" s="26"/>
      <c r="F16" s="26"/>
      <c r="G16" s="23"/>
      <c r="H16" s="47"/>
      <c r="I16" s="48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5" t="s">
        <v>53</v>
      </c>
      <c r="AD16" s="5" t="s">
        <v>24</v>
      </c>
      <c r="AE16" s="5"/>
      <c r="AF16" s="26"/>
      <c r="AG16" s="26"/>
      <c r="AH16" s="26"/>
      <c r="AI16" s="23"/>
      <c r="AJ16" s="47"/>
      <c r="AK16" s="48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</row>
    <row r="17" spans="1:55" x14ac:dyDescent="0.2">
      <c r="A17" s="5" t="s">
        <v>52</v>
      </c>
      <c r="B17" s="5" t="s">
        <v>54</v>
      </c>
      <c r="C17" s="5"/>
      <c r="D17" s="26"/>
      <c r="E17" s="26"/>
      <c r="F17" s="26"/>
      <c r="G17" s="23"/>
      <c r="H17" s="47"/>
      <c r="I17" s="48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5" t="s">
        <v>52</v>
      </c>
      <c r="AD17" s="5" t="s">
        <v>54</v>
      </c>
      <c r="AE17" s="5"/>
      <c r="AF17" s="26"/>
      <c r="AG17" s="26"/>
      <c r="AH17" s="26"/>
      <c r="AI17" s="23"/>
      <c r="AJ17" s="47"/>
      <c r="AK17" s="48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</row>
    <row r="18" spans="1:55" x14ac:dyDescent="0.2">
      <c r="A18" s="28"/>
      <c r="B18" s="29" t="s">
        <v>47</v>
      </c>
      <c r="C18" s="29" t="s">
        <v>48</v>
      </c>
      <c r="D18" s="30" t="s">
        <v>49</v>
      </c>
      <c r="E18" s="30" t="s">
        <v>50</v>
      </c>
      <c r="F18" s="30" t="s">
        <v>51</v>
      </c>
      <c r="G18" s="23"/>
      <c r="H18" s="49"/>
      <c r="I18" s="45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6"/>
      <c r="AD18" s="29" t="s">
        <v>47</v>
      </c>
      <c r="AE18" s="29" t="s">
        <v>48</v>
      </c>
      <c r="AF18" s="30" t="s">
        <v>49</v>
      </c>
      <c r="AG18" s="30" t="s">
        <v>50</v>
      </c>
      <c r="AH18" s="30" t="s">
        <v>51</v>
      </c>
      <c r="AI18" s="23"/>
      <c r="AJ18" s="49"/>
      <c r="AK18" s="45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</row>
    <row r="19" spans="1:55" x14ac:dyDescent="0.2">
      <c r="A19" s="13" t="s">
        <v>5</v>
      </c>
      <c r="B19" s="20">
        <f>SUM(M5:M14)</f>
        <v>0.61124105342396684</v>
      </c>
      <c r="C19" s="20">
        <f t="shared" ref="C19:F19" si="10">SUM(N5:N14)</f>
        <v>1.0472478962962906</v>
      </c>
      <c r="D19" s="20">
        <f t="shared" si="10"/>
        <v>0.2741314546423495</v>
      </c>
      <c r="E19" s="20">
        <f t="shared" si="10"/>
        <v>2.0509909013127898</v>
      </c>
      <c r="F19" s="20">
        <f t="shared" si="10"/>
        <v>0.60389928091372946</v>
      </c>
      <c r="G19" s="3"/>
      <c r="H19" s="42"/>
      <c r="I19" s="45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6" t="s">
        <v>5</v>
      </c>
      <c r="AD19" s="20">
        <f>SUM(AO5:AO14)</f>
        <v>0.18731967429582957</v>
      </c>
      <c r="AE19" s="20">
        <f t="shared" ref="AE19:AH19" si="11">SUM(AP5:AP14)</f>
        <v>1.4871892505503668</v>
      </c>
      <c r="AF19" s="20">
        <f>SUM(AQ5:AQ14)</f>
        <v>0.42144430665516081</v>
      </c>
      <c r="AG19" s="20">
        <f t="shared" si="11"/>
        <v>0.97259888762998781</v>
      </c>
      <c r="AH19" s="20">
        <f t="shared" si="11"/>
        <v>0.41937032930038631</v>
      </c>
      <c r="AI19" s="3"/>
      <c r="AJ19" s="42"/>
      <c r="AK19" s="45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</row>
    <row r="20" spans="1:55" x14ac:dyDescent="0.2">
      <c r="A20" s="14" t="s">
        <v>25</v>
      </c>
      <c r="B20" s="7">
        <v>30.473354341918657</v>
      </c>
      <c r="C20" s="7">
        <v>-2.1045984325180362E-2</v>
      </c>
      <c r="D20" s="7">
        <v>2.0156550293557663E-2</v>
      </c>
      <c r="E20" s="7">
        <v>0.63619930205494957</v>
      </c>
      <c r="F20" s="7">
        <v>-8.9490778778101296E-4</v>
      </c>
      <c r="G20" s="3"/>
      <c r="H20" s="42"/>
      <c r="I20" s="45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8" t="s">
        <v>25</v>
      </c>
      <c r="AD20" s="7">
        <v>30.903082429509308</v>
      </c>
      <c r="AE20" s="7">
        <v>0.22716989670447724</v>
      </c>
      <c r="AF20" s="7">
        <v>2.6649737331403876E-2</v>
      </c>
      <c r="AG20" s="7">
        <v>0.29957822709489706</v>
      </c>
      <c r="AH20" s="7">
        <v>-1.8789799805100805E-2</v>
      </c>
      <c r="AI20" s="3"/>
      <c r="AJ20" s="42"/>
      <c r="AK20" s="45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</row>
    <row r="21" spans="1:55" x14ac:dyDescent="0.2">
      <c r="A21" s="14" t="s">
        <v>26</v>
      </c>
      <c r="B21" s="7">
        <v>3.2837211214497919</v>
      </c>
      <c r="C21" s="7">
        <v>16.892284220889181</v>
      </c>
      <c r="D21" s="7">
        <v>16.402863220698226</v>
      </c>
      <c r="E21" s="7">
        <v>14.669050939301838</v>
      </c>
      <c r="F21" s="7">
        <v>0.85113133098367888</v>
      </c>
      <c r="G21" s="3"/>
      <c r="H21" s="42"/>
      <c r="I21" s="45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8" t="s">
        <v>26</v>
      </c>
      <c r="AD21" s="7">
        <v>3.1910315081308789</v>
      </c>
      <c r="AE21" s="7">
        <v>16.50998627686527</v>
      </c>
      <c r="AF21" s="7">
        <v>18.402362819768651</v>
      </c>
      <c r="AG21" s="7">
        <v>15.131542330643629</v>
      </c>
      <c r="AH21" s="7">
        <v>0.69199871337640473</v>
      </c>
      <c r="AI21" s="3"/>
      <c r="AJ21" s="42"/>
      <c r="AK21" s="45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</row>
    <row r="22" spans="1:55" ht="17" thickBot="1" x14ac:dyDescent="0.25">
      <c r="A22" s="15" t="s">
        <v>18</v>
      </c>
      <c r="B22" s="16">
        <v>6.3325177030823257E-2</v>
      </c>
      <c r="C22" s="16">
        <v>4.8383987614414564E-2</v>
      </c>
      <c r="D22" s="16">
        <v>0.10132399194816336</v>
      </c>
      <c r="E22" s="16">
        <v>9.8354759814529027E-2</v>
      </c>
      <c r="F22" s="16">
        <v>1.2534057535496645</v>
      </c>
      <c r="G22" s="9"/>
      <c r="H22" s="43"/>
      <c r="I22" s="46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17" t="s">
        <v>18</v>
      </c>
      <c r="AD22" s="16">
        <v>5.8464614677992119E-2</v>
      </c>
      <c r="AE22" s="16">
        <v>4.5756170122316718E-2</v>
      </c>
      <c r="AF22" s="16">
        <v>9.015613195636217E-2</v>
      </c>
      <c r="AG22" s="16">
        <v>9.4225751936025975E-2</v>
      </c>
      <c r="AH22" s="16">
        <v>0.66017791970125927</v>
      </c>
      <c r="AI22" s="9"/>
      <c r="AJ22" s="43"/>
      <c r="AK22" s="46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</row>
    <row r="23" spans="1:55" ht="17" thickBot="1" x14ac:dyDescent="0.25"/>
    <row r="24" spans="1:55" x14ac:dyDescent="0.2">
      <c r="A24" s="51" t="s">
        <v>12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52"/>
      <c r="AL24" s="52"/>
      <c r="AM24" s="52"/>
      <c r="AN24" s="52"/>
      <c r="AO24" s="52"/>
      <c r="AP24" s="52"/>
      <c r="AQ24" s="52"/>
      <c r="AR24" s="52"/>
      <c r="AS24" s="52"/>
      <c r="AT24" s="52"/>
      <c r="AU24" s="52"/>
      <c r="AV24" s="52"/>
      <c r="AW24" s="52"/>
      <c r="AX24" s="52"/>
      <c r="AY24" s="52"/>
      <c r="AZ24" s="52"/>
      <c r="BA24" s="52"/>
      <c r="BB24" s="52"/>
      <c r="BC24" s="52"/>
    </row>
    <row r="25" spans="1:55" x14ac:dyDescent="0.2">
      <c r="A25" s="55" t="s">
        <v>3</v>
      </c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38"/>
      <c r="AC25" s="53" t="s">
        <v>6</v>
      </c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  <c r="AU25" s="54"/>
      <c r="AV25" s="54"/>
      <c r="AW25" s="54"/>
      <c r="AX25" s="54"/>
      <c r="AY25" s="54"/>
      <c r="AZ25" s="54"/>
      <c r="BA25" s="54"/>
      <c r="BB25" s="54"/>
      <c r="BC25" s="54"/>
    </row>
    <row r="26" spans="1:55" ht="18" x14ac:dyDescent="0.25">
      <c r="A26" s="18" t="s">
        <v>2</v>
      </c>
      <c r="B26" s="31" t="s">
        <v>19</v>
      </c>
      <c r="C26" s="19" t="s">
        <v>20</v>
      </c>
      <c r="D26" s="19" t="s">
        <v>21</v>
      </c>
      <c r="E26" s="19" t="s">
        <v>22</v>
      </c>
      <c r="F26" s="19" t="s">
        <v>23</v>
      </c>
      <c r="G26" s="37" t="s">
        <v>4</v>
      </c>
      <c r="H26" s="31" t="s">
        <v>27</v>
      </c>
      <c r="I26" s="19" t="s">
        <v>28</v>
      </c>
      <c r="J26" s="19" t="s">
        <v>29</v>
      </c>
      <c r="K26" s="19" t="s">
        <v>30</v>
      </c>
      <c r="L26" s="19" t="s">
        <v>31</v>
      </c>
      <c r="M26" s="31" t="s">
        <v>32</v>
      </c>
      <c r="N26" s="19" t="s">
        <v>33</v>
      </c>
      <c r="O26" s="19" t="s">
        <v>34</v>
      </c>
      <c r="P26" s="19" t="s">
        <v>35</v>
      </c>
      <c r="Q26" s="19" t="s">
        <v>36</v>
      </c>
      <c r="R26" s="31" t="s">
        <v>37</v>
      </c>
      <c r="S26" s="19" t="s">
        <v>38</v>
      </c>
      <c r="T26" s="19" t="s">
        <v>39</v>
      </c>
      <c r="U26" s="19" t="s">
        <v>40</v>
      </c>
      <c r="V26" s="19" t="s">
        <v>41</v>
      </c>
      <c r="W26" s="31" t="s">
        <v>42</v>
      </c>
      <c r="X26" s="19" t="s">
        <v>43</v>
      </c>
      <c r="Y26" s="19" t="s">
        <v>44</v>
      </c>
      <c r="Z26" s="19" t="s">
        <v>45</v>
      </c>
      <c r="AA26" s="19" t="s">
        <v>46</v>
      </c>
      <c r="AB26" s="3"/>
      <c r="AC26" s="31" t="s">
        <v>2</v>
      </c>
      <c r="AD26" s="31" t="s">
        <v>19</v>
      </c>
      <c r="AE26" s="19" t="s">
        <v>20</v>
      </c>
      <c r="AF26" s="19" t="s">
        <v>21</v>
      </c>
      <c r="AG26" s="19" t="s">
        <v>22</v>
      </c>
      <c r="AH26" s="19" t="s">
        <v>23</v>
      </c>
      <c r="AI26" s="37" t="s">
        <v>4</v>
      </c>
      <c r="AJ26" s="31" t="s">
        <v>27</v>
      </c>
      <c r="AK26" s="19" t="s">
        <v>28</v>
      </c>
      <c r="AL26" s="19" t="s">
        <v>29</v>
      </c>
      <c r="AM26" s="19" t="s">
        <v>30</v>
      </c>
      <c r="AN26" s="19" t="s">
        <v>31</v>
      </c>
      <c r="AO26" s="31" t="s">
        <v>32</v>
      </c>
      <c r="AP26" s="19" t="s">
        <v>33</v>
      </c>
      <c r="AQ26" s="19" t="s">
        <v>34</v>
      </c>
      <c r="AR26" s="19" t="s">
        <v>35</v>
      </c>
      <c r="AS26" s="19" t="s">
        <v>36</v>
      </c>
      <c r="AT26" s="31" t="s">
        <v>37</v>
      </c>
      <c r="AU26" s="19" t="s">
        <v>38</v>
      </c>
      <c r="AV26" s="19" t="s">
        <v>39</v>
      </c>
      <c r="AW26" s="19" t="s">
        <v>40</v>
      </c>
      <c r="AX26" s="19" t="s">
        <v>41</v>
      </c>
      <c r="AY26" s="31" t="s">
        <v>42</v>
      </c>
      <c r="AZ26" s="19" t="s">
        <v>43</v>
      </c>
      <c r="BA26" s="19" t="s">
        <v>44</v>
      </c>
      <c r="BB26" s="19" t="s">
        <v>45</v>
      </c>
      <c r="BC26" s="19" t="s">
        <v>46</v>
      </c>
    </row>
    <row r="27" spans="1:55" x14ac:dyDescent="0.2">
      <c r="A27" s="10">
        <v>0</v>
      </c>
      <c r="B27" s="32">
        <v>31.903894633567802</v>
      </c>
      <c r="C27" s="4">
        <v>0</v>
      </c>
      <c r="D27" s="4">
        <v>0</v>
      </c>
      <c r="E27" s="4">
        <v>0</v>
      </c>
      <c r="F27" s="4">
        <v>0</v>
      </c>
      <c r="G27" s="32">
        <v>2.1066666666666665</v>
      </c>
      <c r="H27" s="32">
        <f>(B$43-B$44)*EXP(-B$45*$A27) + B$44</f>
        <v>31.881909263101793</v>
      </c>
      <c r="I27" s="4">
        <f>(C$43-C$44)*EXP(-C$45*$A27) + C$44</f>
        <v>-9.1467923685939923E-2</v>
      </c>
      <c r="J27" s="4">
        <f xml:space="preserve"> D$44*(D$43/D$44)^EXP(-D$45*A27)</f>
        <v>0.11928947016967889</v>
      </c>
      <c r="K27" s="4">
        <f>(E$43-E$44)*EXP(-E$45*$A27) + E$44</f>
        <v>0.31712950390211603</v>
      </c>
      <c r="L27" s="4">
        <f>(F$43-F$44)*EXP(-F$45*$A27) + F$44</f>
        <v>-5.303947775925355E-6</v>
      </c>
      <c r="M27" s="32">
        <f>(B27-H27)^2</f>
        <v>4.8335651452765648E-4</v>
      </c>
      <c r="N27" s="4">
        <f>(C27-I27)^2</f>
        <v>8.3663810634169288E-3</v>
      </c>
      <c r="O27" s="4">
        <f t="shared" ref="O27:Q35" si="12">(D27-J27)^2</f>
        <v>1.4229977693362711E-2</v>
      </c>
      <c r="P27" s="4">
        <f t="shared" si="12"/>
        <v>0.10057112224520222</v>
      </c>
      <c r="Q27" s="4">
        <f t="shared" si="12"/>
        <v>2.8131862009743522E-11</v>
      </c>
      <c r="R27" s="32">
        <f xml:space="preserve"> (B$43 - B$44)*-B$45*EXP(-B$45*$A27)</f>
        <v>-1.0964803107759606</v>
      </c>
      <c r="S27" s="4">
        <f xml:space="preserve"> (C$43 - C$44)*-C$45*EXP(-C$45*$A27)</f>
        <v>0.56992363978887273</v>
      </c>
      <c r="T27" s="4">
        <f xml:space="preserve"> -D$44*D$45*LN(D$43/D$44)*EXP(-D$45*A27)*(D$43/D$44)^EXP(-D$45*A27)</f>
        <v>3.4392009694197499E-2</v>
      </c>
      <c r="U27" s="4">
        <f xml:space="preserve"> (E$43 - E$44)*-E$45*EXP(-E$45*$A27)</f>
        <v>1.0529523710128923</v>
      </c>
      <c r="V27" s="4">
        <f xml:space="preserve"> (F$43 - F$44)*-F$45*EXP(-F$45*$A27)</f>
        <v>1.914584941537518</v>
      </c>
      <c r="W27" s="32">
        <f>R27*-1/($G27/2.6)</f>
        <v>1.3532510164640021</v>
      </c>
      <c r="X27" s="4">
        <f>S27*1/($G27/2.6)</f>
        <v>0.70338677062550758</v>
      </c>
      <c r="Y27" s="4">
        <f t="shared" ref="Y27:AA35" si="13">T27*1/($G27/2.6)</f>
        <v>4.2445834749167806E-2</v>
      </c>
      <c r="Z27" s="4">
        <f t="shared" si="13"/>
        <v>1.2995298249842659</v>
      </c>
      <c r="AA27" s="4">
        <f t="shared" si="13"/>
        <v>2.3629371113912407</v>
      </c>
      <c r="AB27" s="3"/>
      <c r="AC27" s="32">
        <v>0</v>
      </c>
      <c r="AD27" s="32">
        <v>31.908463315276968</v>
      </c>
      <c r="AE27" s="4">
        <v>0</v>
      </c>
      <c r="AF27" s="4">
        <v>0</v>
      </c>
      <c r="AG27" s="4">
        <v>0</v>
      </c>
      <c r="AH27" s="4">
        <v>0.15300650903659202</v>
      </c>
      <c r="AI27" s="32">
        <v>2.0866666666666669</v>
      </c>
      <c r="AJ27" s="32">
        <f>(AD$43-AD$44)*EXP(-AD$45*$AC27) + AD$44</f>
        <v>32.056210608046968</v>
      </c>
      <c r="AK27" s="4">
        <f>(AE$43-AE$44)*EXP(-AE$45*$AC27) + AE$44</f>
        <v>-0.17788064453579544</v>
      </c>
      <c r="AL27" s="4">
        <f xml:space="preserve"> AF$44*(AF$43/AF$44)^EXP(-AF$45*AC27)</f>
        <v>8.2846266350977263E-2</v>
      </c>
      <c r="AM27" s="4">
        <f>(AG$43-AG$44)*EXP(-AG$45*$AC27) + AG$44</f>
        <v>0.21873156578151054</v>
      </c>
      <c r="AN27" s="4">
        <f>(AH$43-AH$44)*EXP(-AH$45*$AC27) + AH$44</f>
        <v>0.21356070382866765</v>
      </c>
      <c r="AO27" s="32">
        <f>(AD27-AJ27)^2</f>
        <v>2.1829262520863861E-2</v>
      </c>
      <c r="AP27" s="4">
        <f>(AE27-AK27)^2</f>
        <v>3.1641523700470013E-2</v>
      </c>
      <c r="AQ27" s="4">
        <f t="shared" ref="AQ27:AS35" si="14">(AF27-AL27)^2</f>
        <v>6.8635038482970671E-3</v>
      </c>
      <c r="AR27" s="4">
        <f t="shared" si="14"/>
        <v>4.7843497869231269E-2</v>
      </c>
      <c r="AS27" s="4">
        <f t="shared" si="14"/>
        <v>3.6668105069166397E-3</v>
      </c>
      <c r="AT27" s="32">
        <f xml:space="preserve"> (AD$43 - AD$44)*-AD$45*EXP(-AD$45*$AC27)</f>
        <v>-1.090724762225318</v>
      </c>
      <c r="AU27" s="4">
        <f xml:space="preserve"> (AE$43 - AE$44)*-AE$45*EXP(-AE$45*$AC27)</f>
        <v>0.53005015907817099</v>
      </c>
      <c r="AV27" s="4">
        <f xml:space="preserve"> -AF$44*AF$45*LN(AF$43/AF$44)*EXP(-AF$45*AC27)*(AF$43/AF$44)^EXP(-AF$45*AC27)</f>
        <v>2.8504306581300095E-2</v>
      </c>
      <c r="AW27" s="4">
        <f xml:space="preserve"> (AG$43 - AG$44)*-AG$45*EXP(-AG$45*$AC27)</f>
        <v>1.2301021021577174</v>
      </c>
      <c r="AX27" s="4">
        <f xml:space="preserve"> (AH$43 - AH$44)*-AH$45*EXP(-AH$45*$AC27)</f>
        <v>3.8881720679769721E-2</v>
      </c>
      <c r="AY27" s="32">
        <f>AT27*-1/($AI27/2.6)</f>
        <v>1.3590500232200446</v>
      </c>
      <c r="AZ27" s="4">
        <f>AU27*1/($AI27/2.6)</f>
        <v>0.66044588511337599</v>
      </c>
      <c r="BA27" s="4">
        <f>AV27*1/($AI27/2.6)</f>
        <v>3.5516548136444205E-2</v>
      </c>
      <c r="BB27" s="4">
        <f t="shared" ref="BB27:BC35" si="15">AW27*1/($AI27/2.6)</f>
        <v>1.5327150793658459</v>
      </c>
      <c r="BC27" s="4">
        <f t="shared" si="15"/>
        <v>4.8446872412492618E-2</v>
      </c>
    </row>
    <row r="28" spans="1:55" x14ac:dyDescent="0.2">
      <c r="A28" s="10">
        <v>3.566666666592937</v>
      </c>
      <c r="B28" s="32">
        <v>28.318195663599447</v>
      </c>
      <c r="C28" s="4">
        <v>1.625429939193374</v>
      </c>
      <c r="D28" s="4">
        <v>0.31000271333220503</v>
      </c>
      <c r="E28" s="4">
        <v>4.561371615780268</v>
      </c>
      <c r="F28" s="4">
        <v>0.26674182721509354</v>
      </c>
      <c r="G28" s="32">
        <v>1.6866666666666665</v>
      </c>
      <c r="H28" s="32">
        <f>(B$43-B$44)*EXP(-B$45*$A28) + B$44</f>
        <v>28.187960917146174</v>
      </c>
      <c r="I28" s="4">
        <f>(C$43-C$44)*EXP(-C$45*$A28) + C$44</f>
        <v>1.7918983561057154</v>
      </c>
      <c r="J28" s="4">
        <f xml:space="preserve"> D$44*(D$43/D$44)^EXP(-D$45*A28)</f>
        <v>0.3054173849195308</v>
      </c>
      <c r="K28" s="4">
        <f>(E$43-E$44)*EXP(-E$45*$A28) + E$44</f>
        <v>3.7618713360271308</v>
      </c>
      <c r="L28" s="4">
        <f>(F$43-F$44)*EXP(-F$45*$A28) + F$44</f>
        <v>0.47526695944695718</v>
      </c>
      <c r="M28" s="32">
        <f t="shared" ref="M28:N35" si="16">(B28-H28)^2</f>
        <v>1.6961089183748113E-2</v>
      </c>
      <c r="N28" s="4">
        <f t="shared" si="16"/>
        <v>2.7711733829301106E-2</v>
      </c>
      <c r="O28" s="4">
        <f t="shared" si="12"/>
        <v>2.1025236652077552E-5</v>
      </c>
      <c r="P28" s="4">
        <f t="shared" si="12"/>
        <v>0.63920069732534468</v>
      </c>
      <c r="Q28" s="4">
        <f t="shared" si="12"/>
        <v>4.3482730772316215E-2</v>
      </c>
      <c r="R28" s="32">
        <f xml:space="preserve"> (B$43 - B$44)*-B$45*EXP(-B$45*$A28)</f>
        <v>-0.97718235601000458</v>
      </c>
      <c r="S28" s="4">
        <f xml:space="preserve"> (C$43 - C$44)*-C$45*EXP(-C$45*$A28)</f>
        <v>0.48827300484492775</v>
      </c>
      <c r="T28" s="4">
        <f xml:space="preserve"> -D$44*D$45*LN(D$43/D$44)*EXP(-D$45*A28)*(D$43/D$44)^EXP(-D$45*A28)</f>
        <v>7.3398387646861185E-2</v>
      </c>
      <c r="U28" s="4">
        <f xml:space="preserve"> (E$43 - E$44)*-E$45*EXP(-E$45*$A28)</f>
        <v>0.88362386006034832</v>
      </c>
      <c r="V28" s="4">
        <f xml:space="preserve"> (F$43 - F$44)*-F$45*EXP(-F$45*$A28)</f>
        <v>1.1019413929065857E-6</v>
      </c>
      <c r="W28" s="32">
        <f t="shared" ref="W28:W35" si="17">R28*-1/($G28/2.6)</f>
        <v>1.5063285329798493</v>
      </c>
      <c r="X28" s="4">
        <f t="shared" ref="X28:X35" si="18">S28*1/($G28/2.6)</f>
        <v>0.75267380193486899</v>
      </c>
      <c r="Y28" s="4">
        <f t="shared" si="13"/>
        <v>0.1131437596137386</v>
      </c>
      <c r="Z28" s="4">
        <f t="shared" si="13"/>
        <v>1.3621079265752407</v>
      </c>
      <c r="AA28" s="4">
        <f t="shared" si="13"/>
        <v>1.6986448349152904E-6</v>
      </c>
      <c r="AB28" s="3"/>
      <c r="AC28" s="32">
        <v>3.566666666592937</v>
      </c>
      <c r="AD28" s="32">
        <v>28.570782023174338</v>
      </c>
      <c r="AE28" s="4">
        <v>1.2718160163585541</v>
      </c>
      <c r="AF28" s="4">
        <v>0.31747507136441611</v>
      </c>
      <c r="AG28" s="4">
        <v>5.0419589923903327</v>
      </c>
      <c r="AH28" s="4">
        <v>0.40513858962213328</v>
      </c>
      <c r="AI28" s="32">
        <v>1.7400000000000002</v>
      </c>
      <c r="AJ28" s="32">
        <f>(AD$43-AD$44)*EXP(-AD$45*$AC28) + AD$44</f>
        <v>28.372931892757641</v>
      </c>
      <c r="AK28" s="4">
        <f>(AE$43-AE$44)*EXP(-AE$45*$AC28) + AE$44</f>
        <v>1.5830335356254182</v>
      </c>
      <c r="AL28" s="4">
        <f xml:space="preserve"> AF$44*(AF$43/AF$44)^EXP(-AF$45*AC28)</f>
        <v>0.25143383771925543</v>
      </c>
      <c r="AM28" s="4">
        <f>(AG$43-AG$44)*EXP(-AG$45*$AC28) + AG$44</f>
        <v>4.1831661630284884</v>
      </c>
      <c r="AN28" s="4">
        <f>(AH$43-AH$44)*EXP(-AH$45*$AC28) + AH$44</f>
        <v>0.33518327078480503</v>
      </c>
      <c r="AO28" s="32">
        <f t="shared" ref="AO28:AP35" si="19">(AD28-AJ28)^2</f>
        <v>3.9144674105903957E-2</v>
      </c>
      <c r="AP28" s="4">
        <f t="shared" si="19"/>
        <v>9.6856344298620889E-2</v>
      </c>
      <c r="AQ28" s="4">
        <f t="shared" si="14"/>
        <v>4.3614445413747028E-3</v>
      </c>
      <c r="AR28" s="4">
        <f t="shared" si="14"/>
        <v>0.7375251237633218</v>
      </c>
      <c r="AS28" s="4">
        <f t="shared" si="14"/>
        <v>4.8937466336322526E-3</v>
      </c>
      <c r="AT28" s="32">
        <f xml:space="preserve"> (AD$43 - AD$44)*-AD$45*EXP(-AD$45*$AC28)</f>
        <v>-0.97676084358903792</v>
      </c>
      <c r="AU28" s="4">
        <f xml:space="preserve"> (AE$43 - AE$44)*-AE$45*EXP(-AE$45*$AC28)</f>
        <v>0.45907815277409497</v>
      </c>
      <c r="AV28" s="4">
        <f xml:space="preserve"> -AF$44*AF$45*LN(AF$43/AF$44)*EXP(-AF$45*AC28)*(AF$43/AF$44)^EXP(-AF$45*AC28)</f>
        <v>7.0559538735050512E-2</v>
      </c>
      <c r="AW28" s="4">
        <f xml:space="preserve"> (AG$43 - AG$44)*-AG$45*EXP(-AG$45*$AC28)</f>
        <v>1.0008222142599836</v>
      </c>
      <c r="AX28" s="4">
        <f xml:space="preserve"> (AH$43 - AH$44)*-AH$45*EXP(-AH$45*$AC28)</f>
        <v>2.9726985454071937E-2</v>
      </c>
      <c r="AY28" s="32">
        <f t="shared" ref="AY28:AY35" si="20">AT28*-1/($AI28/2.6)</f>
        <v>1.4595276973169531</v>
      </c>
      <c r="AZ28" s="4">
        <f t="shared" ref="AZ28:BA35" si="21">AU28*1/($AI28/2.6)</f>
        <v>0.68597884897278549</v>
      </c>
      <c r="BA28" s="4">
        <f t="shared" si="21"/>
        <v>0.10543379351214444</v>
      </c>
      <c r="BB28" s="4">
        <f t="shared" si="15"/>
        <v>1.4954814695838834</v>
      </c>
      <c r="BC28" s="4">
        <f t="shared" si="15"/>
        <v>4.441963343711898E-2</v>
      </c>
    </row>
    <row r="29" spans="1:55" x14ac:dyDescent="0.2">
      <c r="A29" s="10">
        <v>7.1000000000931323</v>
      </c>
      <c r="B29" s="32">
        <v>24.815992438813208</v>
      </c>
      <c r="C29" s="4">
        <v>3.3781067826861002</v>
      </c>
      <c r="D29" s="4">
        <v>0.67654883692877021</v>
      </c>
      <c r="E29" s="4">
        <v>6.4706843827444054</v>
      </c>
      <c r="F29" s="4">
        <v>0.32278184055932041</v>
      </c>
      <c r="G29" s="32">
        <v>1.4900000000000002</v>
      </c>
      <c r="H29" s="32">
        <f>(B$43-B$44)*EXP(-B$45*$A29) + B$44</f>
        <v>24.92496160726752</v>
      </c>
      <c r="I29" s="4">
        <f>(C$43-C$44)*EXP(-C$45*$A29) + C$44</f>
        <v>3.3914883477024755</v>
      </c>
      <c r="J29" s="4">
        <f xml:space="preserve"> D$44*(D$43/D$44)^EXP(-D$45*A29)</f>
        <v>0.66424341531764641</v>
      </c>
      <c r="K29" s="4">
        <f>(E$43-E$44)*EXP(-E$45*$A29) + E$44</f>
        <v>6.6279158533064173</v>
      </c>
      <c r="L29" s="4">
        <f>(F$43-F$44)*EXP(-F$45*$A29) + F$44</f>
        <v>0.47526723299038959</v>
      </c>
      <c r="M29" s="32">
        <f t="shared" si="16"/>
        <v>1.187427967362421E-2</v>
      </c>
      <c r="N29" s="4">
        <f t="shared" si="16"/>
        <v>1.7906628228748009E-4</v>
      </c>
      <c r="O29" s="4">
        <f t="shared" si="12"/>
        <v>1.5142340102751269E-4</v>
      </c>
      <c r="P29" s="4">
        <f t="shared" si="12"/>
        <v>2.472173533509282E-2</v>
      </c>
      <c r="Q29" s="4">
        <f t="shared" si="12"/>
        <v>2.3251794904857168E-2</v>
      </c>
      <c r="R29" s="32">
        <f xml:space="preserve"> (B$43 - B$44)*-B$45*EXP(-B$45*$A29)</f>
        <v>-0.87180212120042821</v>
      </c>
      <c r="S29" s="4">
        <f xml:space="preserve"> (C$43 - C$44)*-C$45*EXP(-C$45*$A29)</f>
        <v>0.41892508252877414</v>
      </c>
      <c r="T29" s="4">
        <f xml:space="preserve"> -D$44*D$45*LN(D$43/D$44)*EXP(-D$45*A29)*(D$43/D$44)^EXP(-D$45*A29)</f>
        <v>0.13328959478816241</v>
      </c>
      <c r="U29" s="4">
        <f xml:space="preserve"> (E$43 - E$44)*-E$45*EXP(-E$45*$A29)</f>
        <v>0.74274158960723069</v>
      </c>
      <c r="V29" s="4">
        <f xml:space="preserve"> (F$43 - F$44)*-F$45*EXP(-F$45*$A29)</f>
        <v>7.2536956268769822E-13</v>
      </c>
      <c r="W29" s="32">
        <f t="shared" si="17"/>
        <v>1.5212654463900088</v>
      </c>
      <c r="X29" s="4">
        <f t="shared" si="18"/>
        <v>0.7310102111240353</v>
      </c>
      <c r="Y29" s="4">
        <f t="shared" si="13"/>
        <v>0.23258587010014914</v>
      </c>
      <c r="Z29" s="4">
        <f t="shared" si="13"/>
        <v>1.296059149650201</v>
      </c>
      <c r="AA29" s="4">
        <f t="shared" si="13"/>
        <v>1.2657455456295403E-12</v>
      </c>
      <c r="AB29" s="3"/>
      <c r="AC29" s="32">
        <v>7.1000000000931323</v>
      </c>
      <c r="AD29" s="32">
        <v>25.124390801970353</v>
      </c>
      <c r="AE29" s="4">
        <v>3.1062611235011204</v>
      </c>
      <c r="AF29" s="4">
        <v>0.66519393410456495</v>
      </c>
      <c r="AG29" s="4">
        <v>7.0190501476016891</v>
      </c>
      <c r="AH29" s="4">
        <v>0.52640668356693932</v>
      </c>
      <c r="AI29" s="32">
        <v>1.5850000000000002</v>
      </c>
      <c r="AJ29" s="32">
        <f>(AD$43-AD$44)*EXP(-AD$45*$AC29) + AD$44</f>
        <v>25.10367086074767</v>
      </c>
      <c r="AK29" s="4">
        <f>(AE$43-AE$44)*EXP(-AE$45*$AC29) + AE$44</f>
        <v>3.094904445498937</v>
      </c>
      <c r="AL29" s="4">
        <f xml:space="preserve"> AF$44*(AF$43/AF$44)^EXP(-AF$45*AC29)</f>
        <v>0.61711321669037689</v>
      </c>
      <c r="AM29" s="4">
        <f>(AG$43-AG$44)*EXP(-AG$45*$AC29) + AG$44</f>
        <v>7.381497286466896</v>
      </c>
      <c r="AN29" s="4">
        <f>(AH$43-AH$44)*EXP(-AH$45*$AC29) + AH$44</f>
        <v>0.42741115514700123</v>
      </c>
      <c r="AO29" s="32">
        <f t="shared" si="19"/>
        <v>4.2931596427145911E-4</v>
      </c>
      <c r="AP29" s="4">
        <f t="shared" si="19"/>
        <v>1.2897413524527699E-4</v>
      </c>
      <c r="AQ29" s="4">
        <f t="shared" si="14"/>
        <v>2.3117553870630079E-3</v>
      </c>
      <c r="AR29" s="4">
        <f t="shared" si="14"/>
        <v>0.13136792847157455</v>
      </c>
      <c r="AS29" s="4">
        <f t="shared" si="14"/>
        <v>9.8001146471427686E-3</v>
      </c>
      <c r="AT29" s="32">
        <f xml:space="preserve"> (AD$43 - AD$44)*-AD$45*EXP(-AD$45*$AC29)</f>
        <v>-0.87560700021949567</v>
      </c>
      <c r="AU29" s="4">
        <f xml:space="preserve"> (AE$43 - AE$44)*-AE$45*EXP(-AE$45*$AC29)</f>
        <v>0.39814360357495737</v>
      </c>
      <c r="AV29" s="4">
        <f xml:space="preserve"> -AF$44*AF$45*LN(AF$43/AF$44)*EXP(-AF$45*AC29)*(AF$43/AF$44)^EXP(-AF$45*AC29)</f>
        <v>0.14152021517630867</v>
      </c>
      <c r="AW29" s="4">
        <f xml:space="preserve"> (AG$43 - AG$44)*-AG$45*EXP(-AG$45*$AC29)</f>
        <v>0.81584930489454088</v>
      </c>
      <c r="AX29" s="4">
        <f xml:space="preserve"> (AH$43 - AH$44)*-AH$45*EXP(-AH$45*$AC29)</f>
        <v>2.2784837439167104E-2</v>
      </c>
      <c r="AY29" s="32">
        <f t="shared" si="20"/>
        <v>1.4363269404231473</v>
      </c>
      <c r="AZ29" s="4">
        <f t="shared" si="21"/>
        <v>0.6531062266844726</v>
      </c>
      <c r="BA29" s="4">
        <f t="shared" si="21"/>
        <v>0.23214672521034857</v>
      </c>
      <c r="BB29" s="4">
        <f t="shared" si="15"/>
        <v>1.3383016988806347</v>
      </c>
      <c r="BC29" s="4">
        <f t="shared" si="15"/>
        <v>3.7375758575289887E-2</v>
      </c>
    </row>
    <row r="30" spans="1:55" x14ac:dyDescent="0.2">
      <c r="A30" s="10">
        <v>10.400000000023283</v>
      </c>
      <c r="B30" s="32">
        <v>21.990917234479067</v>
      </c>
      <c r="C30" s="4">
        <v>4.7286591533178601</v>
      </c>
      <c r="D30" s="4">
        <v>1.1945604281844433</v>
      </c>
      <c r="E30" s="4">
        <v>8.6675331973287477</v>
      </c>
      <c r="F30" s="4">
        <v>0.52515921751646855</v>
      </c>
      <c r="G30" s="32">
        <v>1.3566666666666669</v>
      </c>
      <c r="H30" s="32">
        <f>(B$43-B$44)*EXP(-B$45*$A30) + B$44</f>
        <v>22.196016073025987</v>
      </c>
      <c r="I30" s="4">
        <f>(C$43-C$44)*EXP(-C$45*$A30) + C$44</f>
        <v>4.6796016725660152</v>
      </c>
      <c r="J30" s="4">
        <f xml:space="preserve"> D$44*(D$43/D$44)^EXP(-D$45*A30)</f>
        <v>1.221792066251163</v>
      </c>
      <c r="K30" s="4">
        <f>(E$43-E$44)*EXP(-E$45*$A30) + E$44</f>
        <v>8.8904934881294189</v>
      </c>
      <c r="L30" s="4">
        <f>(F$43-F$44)*EXP(-F$45*$A30) + F$44</f>
        <v>0.47526723299056967</v>
      </c>
      <c r="M30" s="32">
        <f t="shared" si="16"/>
        <v>4.2065533573295698E-2</v>
      </c>
      <c r="N30" s="4">
        <f t="shared" si="16"/>
        <v>2.4066364177176337E-3</v>
      </c>
      <c r="O30" s="4">
        <f t="shared" si="12"/>
        <v>7.4156211179681678E-4</v>
      </c>
      <c r="P30" s="4">
        <f t="shared" si="12"/>
        <v>4.9711291273919843E-2</v>
      </c>
      <c r="Q30" s="4">
        <f t="shared" si="12"/>
        <v>2.4892101199325335E-3</v>
      </c>
      <c r="R30" s="32">
        <f xml:space="preserve"> (B$43 - B$44)*-B$45*EXP(-B$45*$A30)</f>
        <v>-0.78366942674649909</v>
      </c>
      <c r="S30" s="4">
        <f xml:space="preserve"> (C$43 - C$44)*-C$45*EXP(-C$45*$A30)</f>
        <v>0.36308078289179702</v>
      </c>
      <c r="T30" s="4">
        <f xml:space="preserve"> -D$44*D$45*LN(D$43/D$44)*EXP(-D$45*A30)*(D$43/D$44)^EXP(-D$45*A30)</f>
        <v>0.20716426308794958</v>
      </c>
      <c r="U30" s="4">
        <f xml:space="preserve"> (E$43 - E$44)*-E$45*EXP(-E$45*$A30)</f>
        <v>0.63152312375698527</v>
      </c>
      <c r="V30" s="4">
        <f xml:space="preserve"> (F$43 - F$44)*-F$45*EXP(-F$45*$A30)</f>
        <v>1.2223032673730306E-18</v>
      </c>
      <c r="W30" s="32">
        <f t="shared" si="17"/>
        <v>1.501872611455207</v>
      </c>
      <c r="X30" s="4">
        <f t="shared" si="18"/>
        <v>0.69583049301130628</v>
      </c>
      <c r="Y30" s="4">
        <f t="shared" si="13"/>
        <v>0.39702242065995247</v>
      </c>
      <c r="Z30" s="4">
        <f t="shared" si="13"/>
        <v>1.210290016045328</v>
      </c>
      <c r="AA30" s="4">
        <f t="shared" si="13"/>
        <v>2.3424976622873802E-18</v>
      </c>
      <c r="AB30" s="3"/>
      <c r="AC30" s="32">
        <v>10.400000000023283</v>
      </c>
      <c r="AD30" s="32">
        <v>22.309267915089151</v>
      </c>
      <c r="AE30" s="4">
        <v>4.3809224701977465</v>
      </c>
      <c r="AF30" s="4">
        <v>1.1874732432466761</v>
      </c>
      <c r="AG30" s="4">
        <v>9.4650525705233797</v>
      </c>
      <c r="AH30" s="4">
        <v>0.47873908659991071</v>
      </c>
      <c r="AI30" s="32">
        <v>1.5066666666666664</v>
      </c>
      <c r="AJ30" s="32">
        <f>(AD$43-AD$44)*EXP(-AD$45*$AC30) + AD$44</f>
        <v>22.356788896185769</v>
      </c>
      <c r="AK30" s="4">
        <f>(AE$43-AE$44)*EXP(-AE$45*$AC30) + AE$44</f>
        <v>4.3251517381971478</v>
      </c>
      <c r="AL30" s="4">
        <f xml:space="preserve"> AF$44*(AF$43/AF$44)^EXP(-AF$45*AC30)</f>
        <v>1.229991579179855</v>
      </c>
      <c r="AM30" s="4">
        <f>(AG$43-AG$44)*EXP(-AG$45*$AC30) + AG$44</f>
        <v>9.8324766096102731</v>
      </c>
      <c r="AN30" s="4">
        <f>(AH$43-AH$44)*EXP(-AH$45*$AC30) + AH$44</f>
        <v>0.49399014304663968</v>
      </c>
      <c r="AO30" s="32">
        <f t="shared" si="19"/>
        <v>2.2582436443850996E-3</v>
      </c>
      <c r="AP30" s="4">
        <f t="shared" si="19"/>
        <v>3.1103745478826012E-3</v>
      </c>
      <c r="AQ30" s="4">
        <f t="shared" si="14"/>
        <v>1.8078088905266508E-3</v>
      </c>
      <c r="AR30" s="4">
        <f t="shared" si="14"/>
        <v>0.13500042449892702</v>
      </c>
      <c r="AS30" s="4">
        <f t="shared" si="14"/>
        <v>2.3259472274131333E-4</v>
      </c>
      <c r="AT30" s="32">
        <f xml:space="preserve"> (AD$43 - AD$44)*-AD$45*EXP(-AD$45*$AC30)</f>
        <v>-0.79061602969821987</v>
      </c>
      <c r="AU30" s="4">
        <f xml:space="preserve"> (AE$43 - AE$44)*-AE$45*EXP(-AE$45*$AC30)</f>
        <v>0.34855963202390983</v>
      </c>
      <c r="AV30" s="4">
        <f xml:space="preserve"> -AF$44*AF$45*LN(AF$43/AF$44)*EXP(-AF$45*AC30)*(AF$43/AF$44)^EXP(-AF$45*AC30)</f>
        <v>0.23359711548157419</v>
      </c>
      <c r="AW30" s="4">
        <f xml:space="preserve"> (AG$43 - AG$44)*-AG$45*EXP(-AG$45*$AC30)</f>
        <v>0.67409888609832247</v>
      </c>
      <c r="AX30" s="4">
        <f xml:space="preserve"> (AH$43 - AH$44)*-AH$45*EXP(-AH$45*$AC30)</f>
        <v>1.7773325011247829E-2</v>
      </c>
      <c r="AY30" s="32">
        <f t="shared" si="20"/>
        <v>1.3643373963818843</v>
      </c>
      <c r="AZ30" s="4">
        <f t="shared" si="21"/>
        <v>0.60149671012975603</v>
      </c>
      <c r="BA30" s="4">
        <f t="shared" si="21"/>
        <v>0.40311006653899983</v>
      </c>
      <c r="BB30" s="4">
        <f t="shared" si="15"/>
        <v>1.1632679892847162</v>
      </c>
      <c r="BC30" s="4">
        <f t="shared" si="15"/>
        <v>3.0670782099055997E-2</v>
      </c>
    </row>
    <row r="31" spans="1:55" x14ac:dyDescent="0.2">
      <c r="A31" s="10">
        <v>13.300000000046566</v>
      </c>
      <c r="B31" s="32">
        <v>20.053648016331611</v>
      </c>
      <c r="C31" s="4">
        <v>5.7863757229264046</v>
      </c>
      <c r="D31" s="4">
        <v>2.056469965083382</v>
      </c>
      <c r="E31" s="4">
        <v>10.1881802580181</v>
      </c>
      <c r="F31" s="4">
        <v>0.30824406312498759</v>
      </c>
      <c r="G31" s="32">
        <v>1.3166666666666669</v>
      </c>
      <c r="H31" s="32">
        <f>(B$43-B$44)*EXP(-B$45*$A31) + B$44</f>
        <v>20.026553000836394</v>
      </c>
      <c r="I31" s="4">
        <f>(C$43-C$44)*EXP(-C$45*$A31) + C$44</f>
        <v>5.6690345795381463</v>
      </c>
      <c r="J31" s="4">
        <f xml:space="preserve"> D$44*(D$43/D$44)^EXP(-D$45*A31)</f>
        <v>1.9297200149319114</v>
      </c>
      <c r="K31" s="4">
        <f>(E$43-E$44)*EXP(-E$45*$A31) + E$44</f>
        <v>10.597362815513959</v>
      </c>
      <c r="L31" s="4">
        <f>(F$43-F$44)*EXP(-F$45*$A31) + F$44</f>
        <v>0.47526723299056967</v>
      </c>
      <c r="M31" s="32">
        <f t="shared" si="16"/>
        <v>7.3413986468603618E-4</v>
      </c>
      <c r="N31" s="4">
        <f t="shared" si="16"/>
        <v>1.3768943931663793E-2</v>
      </c>
      <c r="O31" s="4">
        <f t="shared" si="12"/>
        <v>1.6065549863400287E-2</v>
      </c>
      <c r="P31" s="4">
        <f t="shared" si="12"/>
        <v>0.16743036535885175</v>
      </c>
      <c r="Q31" s="4">
        <f t="shared" si="12"/>
        <v>2.7896739271947087E-2</v>
      </c>
      <c r="R31" s="32">
        <f xml:space="preserve"> (B$43 - B$44)*-B$45*EXP(-B$45*$A31)</f>
        <v>-0.71360550510670373</v>
      </c>
      <c r="S31" s="4">
        <f xml:space="preserve"> (C$43 - C$44)*-C$45*EXP(-C$45*$A31)</f>
        <v>0.32018534297893803</v>
      </c>
      <c r="T31" s="4">
        <f xml:space="preserve"> -D$44*D$45*LN(D$43/D$44)*EXP(-D$45*A31)*(D$43/D$44)^EXP(-D$45*A31)</f>
        <v>0.28218065140940302</v>
      </c>
      <c r="U31" s="4">
        <f xml:space="preserve"> (E$43 - E$44)*-E$45*EXP(-E$45*$A31)</f>
        <v>0.54762085889021561</v>
      </c>
      <c r="V31" s="4">
        <f xml:space="preserve"> (F$43 - F$44)*-F$45*EXP(-F$45*$A31)</f>
        <v>1.0318160914473287E-23</v>
      </c>
      <c r="W31" s="32">
        <f t="shared" si="17"/>
        <v>1.409145048058807</v>
      </c>
      <c r="X31" s="4">
        <f t="shared" si="18"/>
        <v>0.63226472790777621</v>
      </c>
      <c r="Y31" s="4">
        <f t="shared" si="13"/>
        <v>0.55721748885907418</v>
      </c>
      <c r="Z31" s="4">
        <f t="shared" si="13"/>
        <v>1.0813778985680205</v>
      </c>
      <c r="AA31" s="4">
        <f t="shared" si="13"/>
        <v>2.0375102565289018E-23</v>
      </c>
      <c r="AB31" s="3"/>
      <c r="AC31" s="32">
        <v>13.300000000046566</v>
      </c>
      <c r="AD31" s="32">
        <v>20.193400285478496</v>
      </c>
      <c r="AE31" s="4">
        <v>5.3938134257917465</v>
      </c>
      <c r="AF31" s="4">
        <v>2.1466929107259141</v>
      </c>
      <c r="AG31" s="4">
        <v>11.145431332366776</v>
      </c>
      <c r="AH31" s="4">
        <v>0.42133165854651394</v>
      </c>
      <c r="AI31" s="32">
        <v>1.4466666666666663</v>
      </c>
      <c r="AJ31" s="32">
        <f>(AD$43-AD$44)*EXP(-AD$45*$AC31) + AD$44</f>
        <v>20.163857820748309</v>
      </c>
      <c r="AK31" s="4">
        <f>(AE$43-AE$44)*EXP(-AE$45*$AC31) + AE$44</f>
        <v>5.27913709460615</v>
      </c>
      <c r="AL31" s="4">
        <f xml:space="preserve"> AF$44*(AF$43/AF$44)^EXP(-AF$45*AC31)</f>
        <v>2.0432819894715895</v>
      </c>
      <c r="AM31" s="4">
        <f>(AG$43-AG$44)*EXP(-AG$45*$AC31) + AG$44</f>
        <v>11.632220706015868</v>
      </c>
      <c r="AN31" s="4">
        <f>(AH$43-AH$44)*EXP(-AH$45*$AC31) + AH$44</f>
        <v>0.54029515237888459</v>
      </c>
      <c r="AO31" s="32">
        <f t="shared" si="19"/>
        <v>8.7275722233439281E-4</v>
      </c>
      <c r="AP31" s="4">
        <f t="shared" si="19"/>
        <v>1.3150660934188613E-2</v>
      </c>
      <c r="AQ31" s="4">
        <f t="shared" si="14"/>
        <v>1.0693818634668124E-2</v>
      </c>
      <c r="AR31" s="4">
        <f t="shared" si="14"/>
        <v>0.23696389429767534</v>
      </c>
      <c r="AS31" s="4">
        <f t="shared" si="14"/>
        <v>1.4152312864804489E-2</v>
      </c>
      <c r="AT31" s="32">
        <f xml:space="preserve"> (AD$43 - AD$44)*-AD$45*EXP(-AD$45*$AC31)</f>
        <v>-0.72276479226165946</v>
      </c>
      <c r="AU31" s="4">
        <f xml:space="preserve"> (AE$43 - AE$44)*-AE$45*EXP(-AE$45*$AC31)</f>
        <v>0.31011014056552577</v>
      </c>
      <c r="AV31" s="4">
        <f xml:space="preserve"> -AF$44*AF$45*LN(AF$43/AF$44)*EXP(-AF$45*AC31)*(AF$43/AF$44)^EXP(-AF$45*AC31)</f>
        <v>0.32879954165154157</v>
      </c>
      <c r="AW31" s="4">
        <f xml:space="preserve"> (AG$43 - AG$44)*-AG$45*EXP(-AG$45*$AC31)</f>
        <v>0.57001213310836629</v>
      </c>
      <c r="AX31" s="4">
        <f xml:space="preserve"> (AH$43 - AH$44)*-AH$45*EXP(-AH$45*$AC31)</f>
        <v>1.4287869057888045E-2</v>
      </c>
      <c r="AY31" s="32">
        <f t="shared" si="20"/>
        <v>1.2989781980739505</v>
      </c>
      <c r="AZ31" s="4">
        <f t="shared" si="21"/>
        <v>0.5573408056246778</v>
      </c>
      <c r="BA31" s="4">
        <f t="shared" si="21"/>
        <v>0.59093005181613478</v>
      </c>
      <c r="BB31" s="4">
        <f t="shared" si="15"/>
        <v>1.0244457691809352</v>
      </c>
      <c r="BC31" s="4">
        <f t="shared" si="15"/>
        <v>2.5678658675467002E-2</v>
      </c>
    </row>
    <row r="32" spans="1:55" x14ac:dyDescent="0.2">
      <c r="A32" s="10">
        <v>21.833333333430346</v>
      </c>
      <c r="B32" s="32">
        <v>14.840708099442162</v>
      </c>
      <c r="C32" s="4">
        <v>7.7822116984251872</v>
      </c>
      <c r="D32" s="4">
        <v>5.149825900409664</v>
      </c>
      <c r="E32" s="4">
        <v>14.464135878471611</v>
      </c>
      <c r="F32" s="4">
        <v>0.37217669821161631</v>
      </c>
      <c r="G32" s="32">
        <v>1.2966666666666669</v>
      </c>
      <c r="H32" s="32">
        <f>(B$43-B$44)*EXP(-B$45*$A32) + B$44</f>
        <v>14.704157775281727</v>
      </c>
      <c r="I32" s="4">
        <f>(C$43-C$44)*EXP(-C$45*$A32) + C$44</f>
        <v>7.9528460897076867</v>
      </c>
      <c r="J32" s="4">
        <f xml:space="preserve"> D$44*(D$43/D$44)^EXP(-D$45*A32)</f>
        <v>5.306609576789584</v>
      </c>
      <c r="K32" s="4">
        <f>(E$43-E$44)*EXP(-E$45*$A32) + E$44</f>
        <v>14.414106637342503</v>
      </c>
      <c r="L32" s="4">
        <f>(F$43-F$44)*EXP(-F$45*$A32) + F$44</f>
        <v>0.47526723299056967</v>
      </c>
      <c r="M32" s="32">
        <f t="shared" si="16"/>
        <v>1.864599102831991E-2</v>
      </c>
      <c r="N32" s="4">
        <f t="shared" si="16"/>
        <v>2.911609548834913E-2</v>
      </c>
      <c r="O32" s="4">
        <f t="shared" si="12"/>
        <v>2.4581121179203476E-2</v>
      </c>
      <c r="P32" s="4">
        <f t="shared" si="12"/>
        <v>2.5029249679544428E-3</v>
      </c>
      <c r="Q32" s="4">
        <f t="shared" si="12"/>
        <v>1.0627658361010591E-2</v>
      </c>
      <c r="R32" s="32">
        <f xml:space="preserve"> (B$43 - B$44)*-B$45*EXP(-B$45*$A32)</f>
        <v>-0.54171602387994322</v>
      </c>
      <c r="S32" s="4">
        <f xml:space="preserve"> (C$43 - C$44)*-C$45*EXP(-C$45*$A32)</f>
        <v>0.22117398130251403</v>
      </c>
      <c r="T32" s="4">
        <f xml:space="preserve"> -D$44*D$45*LN(D$43/D$44)*EXP(-D$45*A32)*(D$43/D$44)^EXP(-D$45*A32)</f>
        <v>0.50198502220454355</v>
      </c>
      <c r="U32" s="4">
        <f xml:space="preserve"> (E$43 - E$44)*-E$45*EXP(-E$45*$A32)</f>
        <v>0.36000634972426587</v>
      </c>
      <c r="V32" s="4">
        <f xml:space="preserve"> (F$43 - F$44)*-F$45*EXP(-F$45*$A32)</f>
        <v>1.214666725254954E-38</v>
      </c>
      <c r="W32" s="32">
        <f t="shared" si="17"/>
        <v>1.0862172201191662</v>
      </c>
      <c r="X32" s="4">
        <f t="shared" si="18"/>
        <v>0.4434851038970718</v>
      </c>
      <c r="Y32" s="4">
        <f t="shared" si="13"/>
        <v>1.0065509442661797</v>
      </c>
      <c r="Z32" s="4">
        <f t="shared" si="13"/>
        <v>0.72186363183785951</v>
      </c>
      <c r="AA32" s="4">
        <f t="shared" si="13"/>
        <v>2.4355785236474654E-38</v>
      </c>
      <c r="AB32" s="3"/>
      <c r="AC32" s="32">
        <v>21.833333333430346</v>
      </c>
      <c r="AD32" s="32">
        <v>14.743382831248512</v>
      </c>
      <c r="AE32" s="4">
        <v>7.3799006465256598</v>
      </c>
      <c r="AF32" s="4">
        <v>5.9090328834060895</v>
      </c>
      <c r="AG32" s="4">
        <v>15.747526937724155</v>
      </c>
      <c r="AH32" s="4">
        <v>0.59269031236407066</v>
      </c>
      <c r="AI32" s="32">
        <v>1.4133333333333333</v>
      </c>
      <c r="AJ32" s="32">
        <f>(AD$43-AD$44)*EXP(-AD$45*$AC32) + AD$44</f>
        <v>14.743308714991706</v>
      </c>
      <c r="AK32" s="4">
        <f>(AE$43-AE$44)*EXP(-AE$45*$AC32) + AE$44</f>
        <v>7.5183222699875261</v>
      </c>
      <c r="AL32" s="4">
        <f xml:space="preserve"> AF$44*(AF$43/AF$44)^EXP(-AF$45*AC32)</f>
        <v>6.0577065518487014</v>
      </c>
      <c r="AM32" s="4">
        <f>(AG$43-AG$44)*EXP(-AG$45*$AC32) + AG$44</f>
        <v>15.471370863169534</v>
      </c>
      <c r="AN32" s="4">
        <f>(AH$43-AH$44)*EXP(-AH$45*$AC32) + AH$44</f>
        <v>0.63025501157240493</v>
      </c>
      <c r="AO32" s="32">
        <f t="shared" si="19"/>
        <v>5.4932195230120145E-9</v>
      </c>
      <c r="AP32" s="4">
        <f t="shared" si="19"/>
        <v>1.9160545841818685E-2</v>
      </c>
      <c r="AQ32" s="4">
        <f t="shared" si="14"/>
        <v>2.2103859688183718E-2</v>
      </c>
      <c r="AR32" s="4">
        <f t="shared" si="14"/>
        <v>7.6262177513417143E-2</v>
      </c>
      <c r="AS32" s="4">
        <f t="shared" si="14"/>
        <v>1.4111066266126295E-3</v>
      </c>
      <c r="AT32" s="32">
        <f xml:space="preserve"> (AD$43 - AD$44)*-AD$45*EXP(-AD$45*$AC32)</f>
        <v>-0.55504818295698422</v>
      </c>
      <c r="AU32" s="4">
        <f xml:space="preserve"> (AE$43 - AE$44)*-AE$45*EXP(-AE$45*$AC32)</f>
        <v>0.21986186715528425</v>
      </c>
      <c r="AV32" s="4">
        <f xml:space="preserve"> -AF$44*AF$45*LN(AF$43/AF$44)*EXP(-AF$45*AC32)*(AF$43/AF$44)^EXP(-AF$45*AC32)</f>
        <v>0.5986315161203235</v>
      </c>
      <c r="AW32" s="4">
        <f xml:space="preserve"> (AG$43 - AG$44)*-AG$45*EXP(-AG$45*$AC32)</f>
        <v>0.34797797008647546</v>
      </c>
      <c r="AX32" s="4">
        <f xml:space="preserve"> (AH$43 - AH$44)*-AH$45*EXP(-AH$45*$AC32)</f>
        <v>7.5164391130263667E-3</v>
      </c>
      <c r="AY32" s="32">
        <f t="shared" si="20"/>
        <v>1.021079204496339</v>
      </c>
      <c r="AZ32" s="4">
        <f t="shared" si="21"/>
        <v>0.40446286882340032</v>
      </c>
      <c r="BA32" s="4">
        <f t="shared" si="21"/>
        <v>1.1012560909760669</v>
      </c>
      <c r="BB32" s="4">
        <f t="shared" si="15"/>
        <v>0.64014815251757284</v>
      </c>
      <c r="BC32" s="4">
        <f t="shared" si="15"/>
        <v>1.3827411575850393E-2</v>
      </c>
    </row>
    <row r="33" spans="1:55" x14ac:dyDescent="0.2">
      <c r="A33" s="10">
        <v>27.099999999976717</v>
      </c>
      <c r="B33" s="32">
        <v>12.154422036759458</v>
      </c>
      <c r="C33" s="4">
        <v>9.0908770748997565</v>
      </c>
      <c r="D33" s="4">
        <v>8.3159025159669486</v>
      </c>
      <c r="E33" s="4">
        <v>16.303993200896699</v>
      </c>
      <c r="F33" s="4">
        <v>0.55219564518724917</v>
      </c>
      <c r="G33" s="32">
        <v>1.3266666666666669</v>
      </c>
      <c r="H33" s="32">
        <f>(B$43-B$44)*EXP(-B$45*$A33) + B$44</f>
        <v>12.080565192972728</v>
      </c>
      <c r="I33" s="4">
        <f>(C$43-C$44)*EXP(-C$45*$A33) + C$44</f>
        <v>8.9942804342431053</v>
      </c>
      <c r="J33" s="4">
        <f xml:space="preserve"> D$44*(D$43/D$44)^EXP(-D$45*A33)</f>
        <v>8.2137846868787463</v>
      </c>
      <c r="K33" s="4">
        <f>(E$43-E$44)*EXP(-E$45*$A33) + E$44</f>
        <v>16.08458807737523</v>
      </c>
      <c r="L33" s="4">
        <f>(F$43-F$44)*EXP(-F$45*$A33) + F$44</f>
        <v>0.47526723299056967</v>
      </c>
      <c r="M33" s="32">
        <f t="shared" si="16"/>
        <v>5.454833374137498E-3</v>
      </c>
      <c r="N33" s="4">
        <f t="shared" si="16"/>
        <v>9.3309109861501975E-3</v>
      </c>
      <c r="O33" s="4">
        <f t="shared" si="12"/>
        <v>1.0428051017687302E-2</v>
      </c>
      <c r="P33" s="4">
        <f t="shared" si="12"/>
        <v>4.813860822747093E-2</v>
      </c>
      <c r="Q33" s="4">
        <f t="shared" si="12"/>
        <v>5.9179806031022285E-3</v>
      </c>
      <c r="R33" s="32">
        <f xml:space="preserve"> (B$43 - B$44)*-B$45*EXP(-B$45*$A33)</f>
        <v>-0.45698575699592514</v>
      </c>
      <c r="S33" s="4">
        <f xml:space="preserve"> (C$43 - C$44)*-C$45*EXP(-C$45*$A33)</f>
        <v>0.17602409389285159</v>
      </c>
      <c r="T33" s="4">
        <f xml:space="preserve"> -D$44*D$45*LN(D$43/D$44)*EXP(-D$45*A33)*(D$43/D$44)^EXP(-D$45*A33)</f>
        <v>0.59384099726292017</v>
      </c>
      <c r="U33" s="4">
        <f xml:space="preserve"> (E$43 - E$44)*-E$45*EXP(-E$45*$A33)</f>
        <v>0.27789275497626381</v>
      </c>
      <c r="V33" s="4">
        <f xml:space="preserve"> (F$43 - F$44)*-F$45*EXP(-F$45*$A33)</f>
        <v>7.4195122314301824E-48</v>
      </c>
      <c r="W33" s="32">
        <f t="shared" si="17"/>
        <v>0.89560022727844613</v>
      </c>
      <c r="X33" s="4">
        <f t="shared" si="18"/>
        <v>0.34497184230257344</v>
      </c>
      <c r="Y33" s="4">
        <f t="shared" si="13"/>
        <v>1.163808989610748</v>
      </c>
      <c r="Z33" s="4">
        <f t="shared" si="13"/>
        <v>0.54461394191328072</v>
      </c>
      <c r="AA33" s="4">
        <f t="shared" si="13"/>
        <v>1.4540752614360658E-47</v>
      </c>
      <c r="AB33" s="3"/>
      <c r="AC33" s="32">
        <v>27.099999999976717</v>
      </c>
      <c r="AD33" s="32">
        <v>11.956363510772887</v>
      </c>
      <c r="AE33" s="4">
        <v>8.6939301703588896</v>
      </c>
      <c r="AF33" s="4">
        <v>9.5539258761284387</v>
      </c>
      <c r="AG33" s="4">
        <v>17.550172596013514</v>
      </c>
      <c r="AH33" s="4">
        <v>0.69064038705776853</v>
      </c>
      <c r="AI33" s="32">
        <v>1.4366666666666665</v>
      </c>
      <c r="AJ33" s="32">
        <f>(AD$43-AD$44)*EXP(-AD$45*$AC33) + AD$44</f>
        <v>12.045807646943981</v>
      </c>
      <c r="AK33" s="4">
        <f>(AE$43-AE$44)*EXP(-AE$45*$AC33) + AE$44</f>
        <v>8.5616178173579822</v>
      </c>
      <c r="AL33" s="4">
        <f xml:space="preserve"> AF$44*(AF$43/AF$44)^EXP(-AF$45*AC33)</f>
        <v>9.4951318252541252</v>
      </c>
      <c r="AM33" s="4">
        <f>(AG$43-AG$44)*EXP(-AG$45*$AC33) + AG$44</f>
        <v>17.051248754395186</v>
      </c>
      <c r="AN33" s="4">
        <f>(AH$43-AH$44)*EXP(-AH$45*$AC33) + AH$44</f>
        <v>0.6629366824257994</v>
      </c>
      <c r="AO33" s="32">
        <f t="shared" si="19"/>
        <v>8.0002534953932513E-3</v>
      </c>
      <c r="AP33" s="4">
        <f t="shared" si="19"/>
        <v>1.7506558756636724E-2</v>
      </c>
      <c r="AQ33" s="4">
        <f t="shared" si="14"/>
        <v>3.4567404182113573E-3</v>
      </c>
      <c r="AR33" s="4">
        <f t="shared" si="14"/>
        <v>0.24892499973519081</v>
      </c>
      <c r="AS33" s="4">
        <f t="shared" si="14"/>
        <v>7.6749525033538836E-4</v>
      </c>
      <c r="AT33" s="32">
        <f xml:space="preserve"> (AD$43 - AD$44)*-AD$45*EXP(-AD$45*$AC33)</f>
        <v>-0.47158510128353515</v>
      </c>
      <c r="AU33" s="4">
        <f xml:space="preserve"> (AE$43 - AE$44)*-AE$45*EXP(-AE$45*$AC33)</f>
        <v>0.17781281161402465</v>
      </c>
      <c r="AV33" s="4">
        <f xml:space="preserve"> -AF$44*AF$45*LN(AF$43/AF$44)*EXP(-AF$45*AC33)*(AF$43/AF$44)^EXP(-AF$45*AC33)</f>
        <v>0.69448350420596094</v>
      </c>
      <c r="AW33" s="4">
        <f xml:space="preserve"> (AG$43 - AG$44)*-AG$45*EXP(-AG$45*$AC33)</f>
        <v>0.25660700232126843</v>
      </c>
      <c r="AX33" s="4">
        <f xml:space="preserve"> (AH$43 - AH$44)*-AH$45*EXP(-AH$45*$AC33)</f>
        <v>5.0564347661017292E-3</v>
      </c>
      <c r="AY33" s="32">
        <f t="shared" si="20"/>
        <v>0.85344867517669942</v>
      </c>
      <c r="AZ33" s="4">
        <f t="shared" si="21"/>
        <v>0.32179580756134396</v>
      </c>
      <c r="BA33" s="4">
        <f t="shared" si="21"/>
        <v>1.2568378962428066</v>
      </c>
      <c r="BB33" s="4">
        <f t="shared" si="15"/>
        <v>0.46439318285519582</v>
      </c>
      <c r="BC33" s="4">
        <f t="shared" si="15"/>
        <v>9.1508564212513903E-3</v>
      </c>
    </row>
    <row r="34" spans="1:55" x14ac:dyDescent="0.2">
      <c r="A34" s="10">
        <v>35.100000000034925</v>
      </c>
      <c r="B34" s="32">
        <v>8.8207414280994492</v>
      </c>
      <c r="C34" s="4">
        <v>10.20904525300242</v>
      </c>
      <c r="D34" s="4">
        <v>13.191022965419245</v>
      </c>
      <c r="E34" s="4">
        <v>18.243556266256888</v>
      </c>
      <c r="F34" s="4">
        <v>0.7010039511693722</v>
      </c>
      <c r="G34" s="32">
        <v>1.37</v>
      </c>
      <c r="H34" s="32">
        <f>(B$43-B$44)*EXP(-B$45*$A34) + B$44</f>
        <v>8.858778029917497</v>
      </c>
      <c r="I34" s="4">
        <f>(C$43-C$44)*EXP(-C$45*$A34) + C$44</f>
        <v>10.184216964887458</v>
      </c>
      <c r="J34" s="4">
        <f xml:space="preserve"> D$44*(D$43/D$44)^EXP(-D$45*A34)</f>
        <v>13.205973396041772</v>
      </c>
      <c r="K34" s="4">
        <f>(E$43-E$44)*EXP(-E$45*$A34) + E$44</f>
        <v>17.92269108762401</v>
      </c>
      <c r="L34" s="4">
        <f>(F$43-F$44)*EXP(-F$45*$A34) + F$44</f>
        <v>0.47526723299056967</v>
      </c>
      <c r="M34" s="32">
        <f t="shared" si="16"/>
        <v>1.4467830778647172E-3</v>
      </c>
      <c r="N34" s="4">
        <f t="shared" si="16"/>
        <v>6.1644389071958342E-4</v>
      </c>
      <c r="O34" s="4">
        <f t="shared" si="12"/>
        <v>2.2351537579898609E-4</v>
      </c>
      <c r="P34" s="4">
        <f t="shared" si="12"/>
        <v>0.10295446285910914</v>
      </c>
      <c r="Q34" s="4">
        <f t="shared" si="12"/>
        <v>5.0957065934136118E-2</v>
      </c>
      <c r="R34" s="32">
        <f xml:space="preserve"> (B$43 - B$44)*-B$45*EXP(-B$45*$A34)</f>
        <v>-0.35293648958683549</v>
      </c>
      <c r="S34" s="4">
        <f xml:space="preserve"> (C$43 - C$44)*-C$45*EXP(-C$45*$A34)</f>
        <v>0.12443610789532455</v>
      </c>
      <c r="T34" s="4">
        <f xml:space="preserve"> -D$44*D$45*LN(D$43/D$44)*EXP(-D$45*A34)*(D$43/D$44)^EXP(-D$45*A34)</f>
        <v>0.63468820842022344</v>
      </c>
      <c r="U34" s="4">
        <f xml:space="preserve"> (E$43 - E$44)*-E$45*EXP(-E$45*$A34)</f>
        <v>0.18753961361739085</v>
      </c>
      <c r="V34" s="4">
        <f xml:space="preserve"> (F$43 - F$44)*-F$45*EXP(-F$45*$A34)</f>
        <v>7.4868954020804614E-62</v>
      </c>
      <c r="W34" s="32">
        <f t="shared" si="17"/>
        <v>0.66980647658815495</v>
      </c>
      <c r="X34" s="4">
        <f t="shared" si="18"/>
        <v>0.23615611717360863</v>
      </c>
      <c r="Y34" s="4">
        <f t="shared" si="13"/>
        <v>1.2045177678048036</v>
      </c>
      <c r="Z34" s="4">
        <f t="shared" si="13"/>
        <v>0.35591459518628921</v>
      </c>
      <c r="AA34" s="4">
        <f t="shared" si="13"/>
        <v>1.4208706602488467E-61</v>
      </c>
      <c r="AB34" s="3"/>
      <c r="AC34" s="32">
        <v>35.100000000034925</v>
      </c>
      <c r="AD34" s="32">
        <v>8.6930652960108503</v>
      </c>
      <c r="AE34" s="4">
        <v>9.7648005621860605</v>
      </c>
      <c r="AF34" s="4">
        <v>15.220946800833556</v>
      </c>
      <c r="AG34" s="4">
        <v>18.970259564336079</v>
      </c>
      <c r="AH34" s="4">
        <v>0.7497031066012132</v>
      </c>
      <c r="AI34" s="32">
        <v>1.4466666666666663</v>
      </c>
      <c r="AJ34" s="32">
        <f>(AD$43-AD$44)*EXP(-AD$45*$AC34) + AD$44</f>
        <v>8.7037927655435858</v>
      </c>
      <c r="AK34" s="4">
        <f>(AE$43-AE$44)*EXP(-AE$45*$AC34) + AE$44</f>
        <v>9.7775723583335772</v>
      </c>
      <c r="AL34" s="4">
        <f xml:space="preserve"> AF$44*(AF$43/AF$44)^EXP(-AF$45*AC34)</f>
        <v>15.186715285486125</v>
      </c>
      <c r="AM34" s="4">
        <f>(AG$43-AG$44)*EXP(-AG$45*$AC34) + AG$44</f>
        <v>18.694700598417889</v>
      </c>
      <c r="AN34" s="4">
        <f>(AH$43-AH$44)*EXP(-AH$45*$AC34) + AH$44</f>
        <v>0.69332565902480359</v>
      </c>
      <c r="AO34" s="32">
        <f t="shared" si="19"/>
        <v>1.1507860257576866E-4</v>
      </c>
      <c r="AP34" s="4">
        <f t="shared" si="19"/>
        <v>1.6311877683372158E-4</v>
      </c>
      <c r="AQ34" s="4">
        <f t="shared" si="14"/>
        <v>1.1717966429813788E-3</v>
      </c>
      <c r="AR34" s="4">
        <f t="shared" si="14"/>
        <v>7.5932743697902233E-2</v>
      </c>
      <c r="AS34" s="4">
        <f t="shared" si="14"/>
        <v>3.1784165952308142E-3</v>
      </c>
      <c r="AT34" s="32">
        <f xml:space="preserve"> (AD$43 - AD$44)*-AD$45*EXP(-AD$45*$AC34)</f>
        <v>-0.36818018912085776</v>
      </c>
      <c r="AU34" s="4">
        <f xml:space="preserve"> (AE$43 - AE$44)*-AE$45*EXP(-AE$45*$AC34)</f>
        <v>0.1288048961120386</v>
      </c>
      <c r="AV34" s="4">
        <f xml:space="preserve"> -AF$44*AF$45*LN(AF$43/AF$44)*EXP(-AF$45*AC34)*(AF$43/AF$44)^EXP(-AF$45*AC34)</f>
        <v>0.70324670887136331</v>
      </c>
      <c r="AW34" s="4">
        <f xml:space="preserve"> (AG$43 - AG$44)*-AG$45*EXP(-AG$45*$AC34)</f>
        <v>0.16155928610354667</v>
      </c>
      <c r="AX34" s="4">
        <f xml:space="preserve"> (AH$43 - AH$44)*-AH$45*EXP(-AH$45*$AC34)</f>
        <v>2.7690053728038422E-3</v>
      </c>
      <c r="AY34" s="32">
        <f t="shared" si="20"/>
        <v>0.66170633067803952</v>
      </c>
      <c r="AZ34" s="4">
        <f t="shared" si="21"/>
        <v>0.23149267043177454</v>
      </c>
      <c r="BA34" s="4">
        <f t="shared" si="21"/>
        <v>1.2638996150222663</v>
      </c>
      <c r="BB34" s="4">
        <f t="shared" si="15"/>
        <v>0.29036000728287198</v>
      </c>
      <c r="BC34" s="4">
        <f t="shared" si="15"/>
        <v>4.9765534349930822E-3</v>
      </c>
    </row>
    <row r="35" spans="1:55" x14ac:dyDescent="0.2">
      <c r="A35" s="10">
        <v>46.716666666674428</v>
      </c>
      <c r="B35" s="32">
        <v>5.4026266423386833</v>
      </c>
      <c r="C35" s="4">
        <v>11.292696308971097</v>
      </c>
      <c r="D35" s="4">
        <v>20.122043323775145</v>
      </c>
      <c r="E35" s="4">
        <v>19.29969037668052</v>
      </c>
      <c r="F35" s="4">
        <v>0.75387731992394236</v>
      </c>
      <c r="G35" s="32">
        <v>1.3533333333333333</v>
      </c>
      <c r="H35" s="32">
        <f>(B$43-B$44)*EXP(-B$45*$A35) + B$44</f>
        <v>5.440119267694433</v>
      </c>
      <c r="I35" s="4">
        <f>(C$43-C$44)*EXP(-C$45*$A35) + C$44</f>
        <v>11.319874706296423</v>
      </c>
      <c r="J35" s="4">
        <f xml:space="preserve"> D$44*(D$43/D$44)^EXP(-D$45*A35)</f>
        <v>20.122581944260947</v>
      </c>
      <c r="K35" s="4">
        <f>(E$43-E$44)*EXP(-E$45*$A35) + E$44</f>
        <v>19.582517090215266</v>
      </c>
      <c r="L35" s="4">
        <f>(F$43-F$44)*EXP(-F$45*$A35) + F$44</f>
        <v>0.47526723299056967</v>
      </c>
      <c r="M35" s="32">
        <f t="shared" si="16"/>
        <v>1.405696956066606E-3</v>
      </c>
      <c r="N35" s="4">
        <f t="shared" si="16"/>
        <v>7.3866528117326989E-4</v>
      </c>
      <c r="O35" s="4">
        <f t="shared" si="12"/>
        <v>2.9011202772558181E-7</v>
      </c>
      <c r="P35" s="4">
        <f t="shared" si="12"/>
        <v>7.9990949888865265E-2</v>
      </c>
      <c r="Q35" s="4">
        <f t="shared" si="12"/>
        <v>7.7623580541021489E-2</v>
      </c>
      <c r="R35" s="32">
        <f xml:space="preserve"> (B$43 - B$44)*-B$45*EXP(-B$45*$A35)</f>
        <v>-0.24252915299739575</v>
      </c>
      <c r="S35" s="4">
        <f xml:space="preserve"> (C$43 - C$44)*-C$45*EXP(-C$45*$A35)</f>
        <v>7.5201300699293566E-2</v>
      </c>
      <c r="T35" s="4">
        <f xml:space="preserve"> -D$44*D$45*LN(D$43/D$44)*EXP(-D$45*A35)*(D$43/D$44)^EXP(-D$45*A35)</f>
        <v>0.53452230302361381</v>
      </c>
      <c r="U35" s="4">
        <f xml:space="preserve"> (E$43 - E$44)*-E$45*EXP(-E$45*$A35)</f>
        <v>0.10594979378299381</v>
      </c>
      <c r="V35" s="4">
        <f xml:space="preserve"> (F$43 - F$44)*-F$45*EXP(-F$45*$A35)</f>
        <v>3.5549751941178964E-82</v>
      </c>
      <c r="W35" s="32">
        <f t="shared" si="17"/>
        <v>0.46594270772898699</v>
      </c>
      <c r="X35" s="4">
        <f t="shared" si="18"/>
        <v>0.14447540528435712</v>
      </c>
      <c r="Y35" s="4">
        <f t="shared" si="13"/>
        <v>1.0269147693557115</v>
      </c>
      <c r="Z35" s="4">
        <f t="shared" si="13"/>
        <v>0.20354886490328863</v>
      </c>
      <c r="AA35" s="4">
        <f t="shared" si="13"/>
        <v>6.8297552990442353E-82</v>
      </c>
      <c r="AB35" s="3"/>
      <c r="AC35" s="32">
        <v>46.716666666674428</v>
      </c>
      <c r="AD35" s="32">
        <v>5.1583626921475139</v>
      </c>
      <c r="AE35" s="4">
        <v>10.942860611667161</v>
      </c>
      <c r="AF35" s="4">
        <v>22.484248284304293</v>
      </c>
      <c r="AG35" s="4">
        <v>19.585549368008895</v>
      </c>
      <c r="AH35" s="4">
        <v>0.69407091869656323</v>
      </c>
      <c r="AI35" s="32">
        <v>1.3366666666666669</v>
      </c>
      <c r="AJ35" s="32">
        <f>(AD$43-AD$44)*EXP(-AD$45*$AC35) + AD$44</f>
        <v>5.1110347239962826</v>
      </c>
      <c r="AK35" s="4">
        <f>(AE$43-AE$44)*EXP(-AE$45*$AC35) + AE$44</f>
        <v>10.972400143453832</v>
      </c>
      <c r="AL35" s="4">
        <f xml:space="preserve"> AF$44*(AF$43/AF$44)^EXP(-AF$45*AC35)</f>
        <v>22.500819595783799</v>
      </c>
      <c r="AM35" s="4">
        <f>(AG$43-AG$44)*EXP(-AG$45*$AC35) + AG$44</f>
        <v>20.061366721499386</v>
      </c>
      <c r="AN35" s="4">
        <f>(AH$43-AH$44)*EXP(-AH$45*$AC35) + AH$44</f>
        <v>0.71476833635636194</v>
      </c>
      <c r="AO35" s="32">
        <f t="shared" si="19"/>
        <v>2.2399365693239648E-3</v>
      </c>
      <c r="AP35" s="4">
        <f t="shared" si="19"/>
        <v>8.7258393817576691E-4</v>
      </c>
      <c r="AQ35" s="4">
        <f t="shared" si="14"/>
        <v>2.7460836415080995E-4</v>
      </c>
      <c r="AR35" s="4">
        <f t="shared" si="14"/>
        <v>0.22640215388269511</v>
      </c>
      <c r="AS35" s="4">
        <f t="shared" si="14"/>
        <v>4.2838309778414754E-4</v>
      </c>
      <c r="AT35" s="32">
        <f xml:space="preserve"> (AD$43 - AD$44)*-AD$45*EXP(-AD$45*$AC35)</f>
        <v>-0.25701706062147806</v>
      </c>
      <c r="AU35" s="4">
        <f xml:space="preserve"> (AE$43 - AE$44)*-AE$45*EXP(-AE$45*$AC35)</f>
        <v>8.064847483199844E-2</v>
      </c>
      <c r="AV35" s="4">
        <f xml:space="preserve"> -AF$44*AF$45*LN(AF$43/AF$44)*EXP(-AF$45*AC35)*(AF$43/AF$44)^EXP(-AF$45*AC35)</f>
        <v>0.53651127561075107</v>
      </c>
      <c r="AW35" s="4">
        <f xml:space="preserve"> (AG$43 - AG$44)*-AG$45*EXP(-AG$45*$AC35)</f>
        <v>8.251924954666788E-2</v>
      </c>
      <c r="AX35" s="4">
        <f xml:space="preserve"> (AH$43 - AH$44)*-AH$45*EXP(-AH$45*$AC35)</f>
        <v>1.1549789761131344E-3</v>
      </c>
      <c r="AY35" s="32">
        <f t="shared" si="20"/>
        <v>0.49993343462531886</v>
      </c>
      <c r="AZ35" s="4">
        <f t="shared" si="21"/>
        <v>0.15687234505974756</v>
      </c>
      <c r="BA35" s="4">
        <f t="shared" si="21"/>
        <v>1.0435880173974708</v>
      </c>
      <c r="BB35" s="4">
        <f t="shared" si="15"/>
        <v>0.16051125846982778</v>
      </c>
      <c r="BC35" s="4">
        <f t="shared" si="15"/>
        <v>2.2465925221153236E-3</v>
      </c>
    </row>
    <row r="36" spans="1:55" x14ac:dyDescent="0.2">
      <c r="A36" s="10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3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</row>
    <row r="37" spans="1:55" x14ac:dyDescent="0.2">
      <c r="A37" s="10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3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</row>
    <row r="38" spans="1:55" x14ac:dyDescent="0.2">
      <c r="A38" s="11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</row>
    <row r="39" spans="1:55" x14ac:dyDescent="0.2">
      <c r="A39" s="5" t="s">
        <v>53</v>
      </c>
      <c r="B39" s="5" t="s">
        <v>24</v>
      </c>
      <c r="C39" s="5"/>
      <c r="D39" s="26"/>
      <c r="E39" s="26"/>
      <c r="F39" s="26"/>
      <c r="G39" s="23"/>
      <c r="H39" s="47"/>
      <c r="I39" s="48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5" t="s">
        <v>53</v>
      </c>
      <c r="AD39" s="5" t="s">
        <v>24</v>
      </c>
      <c r="AE39" s="5"/>
      <c r="AF39" s="26"/>
      <c r="AG39" s="26"/>
      <c r="AH39" s="26"/>
      <c r="AI39" s="23"/>
      <c r="AJ39" s="47"/>
      <c r="AK39" s="48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</row>
    <row r="40" spans="1:55" x14ac:dyDescent="0.2">
      <c r="A40" s="5" t="s">
        <v>52</v>
      </c>
      <c r="B40" s="5" t="s">
        <v>54</v>
      </c>
      <c r="C40" s="5"/>
      <c r="D40" s="26"/>
      <c r="E40" s="26"/>
      <c r="F40" s="26"/>
      <c r="G40" s="23"/>
      <c r="H40" s="47"/>
      <c r="I40" s="48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5" t="s">
        <v>52</v>
      </c>
      <c r="AD40" s="5" t="s">
        <v>54</v>
      </c>
      <c r="AE40" s="5"/>
      <c r="AF40" s="26"/>
      <c r="AG40" s="26"/>
      <c r="AH40" s="26"/>
      <c r="AI40" s="23"/>
      <c r="AJ40" s="47"/>
      <c r="AK40" s="48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</row>
    <row r="41" spans="1:55" x14ac:dyDescent="0.2">
      <c r="A41" s="28"/>
      <c r="B41" s="29" t="s">
        <v>47</v>
      </c>
      <c r="C41" s="29" t="s">
        <v>48</v>
      </c>
      <c r="D41" s="30" t="s">
        <v>49</v>
      </c>
      <c r="E41" s="30" t="s">
        <v>50</v>
      </c>
      <c r="F41" s="30" t="s">
        <v>51</v>
      </c>
      <c r="G41" s="23"/>
      <c r="H41" s="49"/>
      <c r="I41" s="45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6"/>
      <c r="AD41" s="29" t="s">
        <v>47</v>
      </c>
      <c r="AE41" s="29" t="s">
        <v>48</v>
      </c>
      <c r="AF41" s="30" t="s">
        <v>49</v>
      </c>
      <c r="AG41" s="30" t="s">
        <v>50</v>
      </c>
      <c r="AH41" s="30" t="s">
        <v>51</v>
      </c>
      <c r="AI41" s="23"/>
      <c r="AJ41" s="49"/>
      <c r="AK41" s="45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</row>
    <row r="42" spans="1:55" x14ac:dyDescent="0.2">
      <c r="A42" s="13" t="s">
        <v>5</v>
      </c>
      <c r="B42" s="20">
        <f>SUM(M27:M35)</f>
        <v>9.9071703246270446E-2</v>
      </c>
      <c r="C42" s="20">
        <f t="shared" ref="C42:F42" si="22">SUM(N27:N35)</f>
        <v>9.223487717077912E-2</v>
      </c>
      <c r="D42" s="20">
        <f t="shared" si="22"/>
        <v>6.644251599095688E-2</v>
      </c>
      <c r="E42" s="20">
        <f t="shared" si="22"/>
        <v>1.2152221574818109</v>
      </c>
      <c r="F42" s="20">
        <f t="shared" si="22"/>
        <v>0.24224676053645527</v>
      </c>
      <c r="G42" s="3"/>
      <c r="H42" s="42"/>
      <c r="I42" s="45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6" t="s">
        <v>5</v>
      </c>
      <c r="AD42" s="20">
        <f>SUM(AO27:AO35)</f>
        <v>7.4889527618271265E-2</v>
      </c>
      <c r="AE42" s="20">
        <f t="shared" ref="AE42:AH42" si="23">SUM(AP27:AP35)</f>
        <v>0.18259068492987229</v>
      </c>
      <c r="AF42" s="20">
        <f t="shared" si="23"/>
        <v>5.3045336415456813E-2</v>
      </c>
      <c r="AG42" s="20">
        <f t="shared" si="23"/>
        <v>1.9162229437299352</v>
      </c>
      <c r="AH42" s="20">
        <f t="shared" si="23"/>
        <v>3.8530980945200445E-2</v>
      </c>
      <c r="AI42" s="3"/>
      <c r="AJ42" s="42"/>
      <c r="AK42" s="45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</row>
    <row r="43" spans="1:55" x14ac:dyDescent="0.2">
      <c r="A43" s="14" t="s">
        <v>25</v>
      </c>
      <c r="B43" s="7">
        <v>31.881909263101797</v>
      </c>
      <c r="C43" s="7">
        <v>-9.1467923685939978E-2</v>
      </c>
      <c r="D43" s="7">
        <v>0.11928947016967889</v>
      </c>
      <c r="E43" s="7">
        <v>0.31712950390211764</v>
      </c>
      <c r="F43" s="7">
        <v>-5.3039477759459269E-6</v>
      </c>
      <c r="G43" s="3"/>
      <c r="H43" s="42"/>
      <c r="I43" s="45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8" t="s">
        <v>25</v>
      </c>
      <c r="AD43" s="7">
        <v>32.056210608046968</v>
      </c>
      <c r="AE43" s="7">
        <v>-0.1778806445357958</v>
      </c>
      <c r="AF43" s="7">
        <v>8.2846266350977263E-2</v>
      </c>
      <c r="AG43" s="7">
        <v>0.21873156578150876</v>
      </c>
      <c r="AH43" s="7">
        <v>0.21356070382866771</v>
      </c>
      <c r="AI43" s="3"/>
      <c r="AJ43" s="42"/>
      <c r="AK43" s="45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</row>
    <row r="44" spans="1:55" x14ac:dyDescent="0.2">
      <c r="A44" s="14" t="s">
        <v>26</v>
      </c>
      <c r="B44" s="7">
        <v>-2.0695665883484815</v>
      </c>
      <c r="C44" s="7">
        <v>13.054479636567393</v>
      </c>
      <c r="D44" s="7">
        <v>33.861097990253221</v>
      </c>
      <c r="E44" s="7">
        <v>21.737911268645053</v>
      </c>
      <c r="F44" s="7">
        <v>0.47526723299056967</v>
      </c>
      <c r="G44" s="3"/>
      <c r="H44" s="42"/>
      <c r="I44" s="45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8" t="s">
        <v>26</v>
      </c>
      <c r="AD44" s="7">
        <v>-3.195677437022268</v>
      </c>
      <c r="AE44" s="7">
        <v>12.973400965264963</v>
      </c>
      <c r="AF44" s="7">
        <v>34.153325299779141</v>
      </c>
      <c r="AG44" s="7">
        <v>21.488191249552116</v>
      </c>
      <c r="AH44" s="7">
        <v>0.7301124729580345</v>
      </c>
      <c r="AI44" s="3"/>
      <c r="AJ44" s="42"/>
      <c r="AK44" s="45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</row>
    <row r="45" spans="1:55" ht="17" thickBot="1" x14ac:dyDescent="0.25">
      <c r="A45" s="15" t="s">
        <v>18</v>
      </c>
      <c r="B45" s="16">
        <v>3.2295512441740386E-2</v>
      </c>
      <c r="C45" s="16">
        <v>4.3353561025302752E-2</v>
      </c>
      <c r="D45" s="16">
        <v>5.1041648649132548E-2</v>
      </c>
      <c r="E45" s="16">
        <v>4.9155646258717593E-2</v>
      </c>
      <c r="F45" s="16">
        <v>4.028393800893836</v>
      </c>
      <c r="G45" s="9"/>
      <c r="H45" s="43"/>
      <c r="I45" s="46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17" t="s">
        <v>18</v>
      </c>
      <c r="AD45" s="16">
        <v>3.0940889203745221E-2</v>
      </c>
      <c r="AE45" s="16">
        <v>4.0304068820422839E-2</v>
      </c>
      <c r="AF45" s="16">
        <v>5.7137808236747162E-2</v>
      </c>
      <c r="AG45" s="16">
        <v>5.7834196093675641E-2</v>
      </c>
      <c r="AH45" s="16">
        <v>7.5271682343289126E-2</v>
      </c>
      <c r="AI45" s="9"/>
      <c r="AJ45" s="43"/>
      <c r="AK45" s="46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</row>
    <row r="46" spans="1:55" ht="17" thickBot="1" x14ac:dyDescent="0.25"/>
    <row r="47" spans="1:55" x14ac:dyDescent="0.2">
      <c r="A47" s="51" t="s">
        <v>16</v>
      </c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52"/>
      <c r="AK47" s="52"/>
      <c r="AL47" s="52"/>
      <c r="AM47" s="52"/>
      <c r="AN47" s="52"/>
      <c r="AO47" s="52"/>
      <c r="AP47" s="52"/>
      <c r="AQ47" s="52"/>
      <c r="AR47" s="52"/>
      <c r="AS47" s="52"/>
      <c r="AT47" s="52"/>
      <c r="AU47" s="52"/>
      <c r="AV47" s="52"/>
      <c r="AW47" s="52"/>
      <c r="AX47" s="52"/>
      <c r="AY47" s="52"/>
      <c r="AZ47" s="52"/>
      <c r="BA47" s="52"/>
      <c r="BB47" s="52"/>
      <c r="BC47" s="52"/>
    </row>
    <row r="48" spans="1:55" x14ac:dyDescent="0.2">
      <c r="A48" s="55" t="s">
        <v>3</v>
      </c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3"/>
      <c r="AC48" s="53" t="s">
        <v>6</v>
      </c>
      <c r="AD48" s="54"/>
      <c r="AE48" s="54"/>
      <c r="AF48" s="54"/>
      <c r="AG48" s="54"/>
      <c r="AH48" s="54"/>
      <c r="AI48" s="54"/>
      <c r="AJ48" s="54"/>
      <c r="AK48" s="54"/>
      <c r="AL48" s="54"/>
      <c r="AM48" s="54"/>
      <c r="AN48" s="54"/>
      <c r="AO48" s="54"/>
      <c r="AP48" s="54"/>
      <c r="AQ48" s="54"/>
      <c r="AR48" s="54"/>
      <c r="AS48" s="54"/>
      <c r="AT48" s="54"/>
      <c r="AU48" s="54"/>
      <c r="AV48" s="54"/>
      <c r="AW48" s="54"/>
      <c r="AX48" s="54"/>
      <c r="AY48" s="54"/>
      <c r="AZ48" s="54"/>
      <c r="BA48" s="54"/>
      <c r="BB48" s="54"/>
      <c r="BC48" s="54"/>
    </row>
    <row r="49" spans="1:55" ht="18" x14ac:dyDescent="0.25">
      <c r="A49" s="18" t="s">
        <v>2</v>
      </c>
      <c r="B49" s="31" t="s">
        <v>19</v>
      </c>
      <c r="C49" s="19" t="s">
        <v>20</v>
      </c>
      <c r="D49" s="19" t="s">
        <v>21</v>
      </c>
      <c r="E49" s="19" t="s">
        <v>22</v>
      </c>
      <c r="F49" s="19" t="s">
        <v>23</v>
      </c>
      <c r="G49" s="37" t="s">
        <v>4</v>
      </c>
      <c r="H49" s="31" t="s">
        <v>27</v>
      </c>
      <c r="I49" s="19" t="s">
        <v>28</v>
      </c>
      <c r="J49" s="19" t="s">
        <v>29</v>
      </c>
      <c r="K49" s="19" t="s">
        <v>30</v>
      </c>
      <c r="L49" s="19" t="s">
        <v>31</v>
      </c>
      <c r="M49" s="31" t="s">
        <v>32</v>
      </c>
      <c r="N49" s="19" t="s">
        <v>33</v>
      </c>
      <c r="O49" s="19" t="s">
        <v>34</v>
      </c>
      <c r="P49" s="19" t="s">
        <v>35</v>
      </c>
      <c r="Q49" s="19" t="s">
        <v>36</v>
      </c>
      <c r="R49" s="31" t="s">
        <v>37</v>
      </c>
      <c r="S49" s="19" t="s">
        <v>38</v>
      </c>
      <c r="T49" s="19" t="s">
        <v>39</v>
      </c>
      <c r="U49" s="19" t="s">
        <v>40</v>
      </c>
      <c r="V49" s="19" t="s">
        <v>41</v>
      </c>
      <c r="W49" s="31" t="s">
        <v>42</v>
      </c>
      <c r="X49" s="19" t="s">
        <v>43</v>
      </c>
      <c r="Y49" s="19" t="s">
        <v>44</v>
      </c>
      <c r="Z49" s="19" t="s">
        <v>45</v>
      </c>
      <c r="AA49" s="19" t="s">
        <v>46</v>
      </c>
      <c r="AB49" s="3"/>
      <c r="AC49" s="31" t="s">
        <v>2</v>
      </c>
      <c r="AD49" s="31" t="s">
        <v>19</v>
      </c>
      <c r="AE49" s="19" t="s">
        <v>20</v>
      </c>
      <c r="AF49" s="19" t="s">
        <v>21</v>
      </c>
      <c r="AG49" s="19" t="s">
        <v>22</v>
      </c>
      <c r="AH49" s="19" t="s">
        <v>23</v>
      </c>
      <c r="AI49" s="37" t="s">
        <v>4</v>
      </c>
      <c r="AJ49" s="31" t="s">
        <v>27</v>
      </c>
      <c r="AK49" s="19" t="s">
        <v>28</v>
      </c>
      <c r="AL49" s="19" t="s">
        <v>29</v>
      </c>
      <c r="AM49" s="19" t="s">
        <v>30</v>
      </c>
      <c r="AN49" s="19" t="s">
        <v>31</v>
      </c>
      <c r="AO49" s="31" t="s">
        <v>32</v>
      </c>
      <c r="AP49" s="19" t="s">
        <v>33</v>
      </c>
      <c r="AQ49" s="19" t="s">
        <v>34</v>
      </c>
      <c r="AR49" s="19" t="s">
        <v>35</v>
      </c>
      <c r="AS49" s="19" t="s">
        <v>36</v>
      </c>
      <c r="AT49" s="31" t="s">
        <v>37</v>
      </c>
      <c r="AU49" s="19" t="s">
        <v>38</v>
      </c>
      <c r="AV49" s="19" t="s">
        <v>39</v>
      </c>
      <c r="AW49" s="19" t="s">
        <v>40</v>
      </c>
      <c r="AX49" s="19" t="s">
        <v>41</v>
      </c>
      <c r="AY49" s="31" t="s">
        <v>42</v>
      </c>
      <c r="AZ49" s="19" t="s">
        <v>43</v>
      </c>
      <c r="BA49" s="19" t="s">
        <v>44</v>
      </c>
      <c r="BB49" s="19" t="s">
        <v>45</v>
      </c>
      <c r="BC49" s="19" t="s">
        <v>46</v>
      </c>
    </row>
    <row r="50" spans="1:55" x14ac:dyDescent="0.2">
      <c r="A50" s="10">
        <v>0</v>
      </c>
      <c r="B50" s="32">
        <v>30.688921645851178</v>
      </c>
      <c r="C50" s="4">
        <v>0</v>
      </c>
      <c r="D50" s="4">
        <v>0</v>
      </c>
      <c r="E50" s="4">
        <v>0</v>
      </c>
      <c r="F50" s="4">
        <v>0</v>
      </c>
      <c r="G50" s="32">
        <v>2.1066666666666665</v>
      </c>
      <c r="H50" s="32">
        <f>(B$66-B$67)*EXP(-B$68*$A50) + B$67</f>
        <v>30.484865398051372</v>
      </c>
      <c r="I50" s="4">
        <f>(C$66-C$67)*EXP(-C$68*$A50) + C$67</f>
        <v>0.18675199313033453</v>
      </c>
      <c r="J50" s="4">
        <f xml:space="preserve"> D$67*(D$66/D$67)^EXP(-D$68*A50)</f>
        <v>8.0004410210331625E-2</v>
      </c>
      <c r="K50" s="4">
        <f>(E$66-E$67)*EXP(-E$68*$A50) + E$67</f>
        <v>-0.26105250486477161</v>
      </c>
      <c r="L50" s="4">
        <f>(F$66-F$67)*EXP(-F$68*$A50) + F$67</f>
        <v>-4.1447556750718872E-2</v>
      </c>
      <c r="M50" s="32">
        <f>(B50-H50)^2</f>
        <v>4.1638952266135475E-2</v>
      </c>
      <c r="N50" s="4">
        <f>(C50-I50)^2</f>
        <v>3.4876306938152517E-2</v>
      </c>
      <c r="O50" s="4">
        <f t="shared" ref="O50:Q58" si="24">(D50-J50)^2</f>
        <v>6.4007056531030148E-3</v>
      </c>
      <c r="P50" s="4">
        <f t="shared" si="24"/>
        <v>6.8148410296171608E-2</v>
      </c>
      <c r="Q50" s="4">
        <f t="shared" si="24"/>
        <v>1.7178999606040615E-3</v>
      </c>
      <c r="R50" s="32">
        <f xml:space="preserve"> (B$66 - B$67)*-B$68*EXP(-B$68*$A50)</f>
        <v>-0.62524151885522272</v>
      </c>
      <c r="S50" s="4">
        <f xml:space="preserve"> (C$66 - C$67)*-C$68*EXP(-C$68*$A50)</f>
        <v>0.2467728960470304</v>
      </c>
      <c r="T50" s="4">
        <f xml:space="preserve"> -D$67*D$68*LN(D$66/D$67)*EXP(-D$68*A50)*(D$66/D$67)^EXP(-D$68*A50)</f>
        <v>1.7537685514302178E-2</v>
      </c>
      <c r="U50" s="4">
        <f xml:space="preserve"> (E$66 - E$67)*-E$68*EXP(-E$68*$A50)</f>
        <v>0.84975416553126015</v>
      </c>
      <c r="V50" s="4">
        <f xml:space="preserve"> (F$66 - F$67)*-F$68*EXP(-F$68*$A50)</f>
        <v>0.11945159764795686</v>
      </c>
      <c r="W50" s="32">
        <f>R50*-1/($G50/2.6)</f>
        <v>0.77165883656182566</v>
      </c>
      <c r="X50" s="4">
        <f>S50*1/($G50/2.6)</f>
        <v>0.30456148562766416</v>
      </c>
      <c r="Y50" s="4">
        <f t="shared" ref="Y50:AA58" si="25">T50*1/($G50/2.6)</f>
        <v>2.1644611868917248E-2</v>
      </c>
      <c r="Z50" s="4">
        <f t="shared" si="25"/>
        <v>1.0487472296113656</v>
      </c>
      <c r="AA50" s="4">
        <f t="shared" si="25"/>
        <v>0.14742444013513664</v>
      </c>
      <c r="AB50" s="3"/>
      <c r="AC50" s="32">
        <v>0</v>
      </c>
      <c r="AD50" s="32">
        <v>30.88890642682864</v>
      </c>
      <c r="AE50" s="4">
        <v>0</v>
      </c>
      <c r="AF50" s="4">
        <v>0</v>
      </c>
      <c r="AG50" s="4">
        <v>0</v>
      </c>
      <c r="AH50" s="4">
        <v>0</v>
      </c>
      <c r="AI50" s="32">
        <v>1.9666666666666668</v>
      </c>
      <c r="AJ50" s="32">
        <f>(AD$66-AD$67)*EXP(-AD$68*$AC50) + AD$67</f>
        <v>30.582195839984433</v>
      </c>
      <c r="AK50" s="39">
        <f>(AE$66-AE$67)*EXP(-AE$68*$AC50) + AE$67</f>
        <v>0.21339276481709568</v>
      </c>
      <c r="AL50" s="4">
        <f xml:space="preserve"> AF$67*(AF$66/AF$67)^EXP(-AF$68*AC50)</f>
        <v>4.1458246236171496E-2</v>
      </c>
      <c r="AM50" s="39">
        <f>(AG$66-AG$67)*EXP(-AG$68*$AC50) + AG$67</f>
        <v>-0.2066755174044772</v>
      </c>
      <c r="AN50" s="41">
        <f>(AH$66-AH$67)*EXP(-AH$68*$AC50) + AH$67</f>
        <v>-2.6853686195270399E-2</v>
      </c>
      <c r="AO50" s="32">
        <f>(AD50-AJ50)^2</f>
        <v>9.4071384082318285E-2</v>
      </c>
      <c r="AP50" s="4">
        <f>(AE50-AK50)^2</f>
        <v>4.5536472076284307E-2</v>
      </c>
      <c r="AQ50" s="4">
        <f t="shared" ref="AQ50:AS58" si="26">(AF50-AL50)^2</f>
        <v>1.7187861809790281E-3</v>
      </c>
      <c r="AR50" s="4">
        <f t="shared" si="26"/>
        <v>4.2714769494408361E-2</v>
      </c>
      <c r="AS50" s="4">
        <f t="shared" si="26"/>
        <v>7.2112046227405596E-4</v>
      </c>
      <c r="AT50" s="32">
        <f xml:space="preserve"> (AD$66 - AD$67)*-AD$68*EXP(-AD$68*$AC50)</f>
        <v>-0.58667051540918547</v>
      </c>
      <c r="AU50" s="4">
        <f xml:space="preserve"> (AE$66 - AE$67)*-AE$68*EXP(-AE$68*$AC50)</f>
        <v>0.24374454452321762</v>
      </c>
      <c r="AV50" s="4">
        <f xml:space="preserve"> -AF$67*AF$68*LN(AF$66/AF$67)*EXP(-AF$68*AC50)*(AF$66/AF$67)^EXP(-AF$68*AC50)</f>
        <v>9.5937120143058975E-3</v>
      </c>
      <c r="AW50" s="4">
        <f xml:space="preserve"> (AG$66 - AG$67)*-AG$68*EXP(-AG$68*$AC50)</f>
        <v>0.80219940873828766</v>
      </c>
      <c r="AX50" s="4">
        <f xml:space="preserve"> (AH$66 - AH$67)*-AH$68*EXP(-AH$68*$AC50)</f>
        <v>9.7880153891465385E-2</v>
      </c>
      <c r="AY50" s="32">
        <f>AT50*-1/($AI50/2.6)</f>
        <v>0.7755983085070588</v>
      </c>
      <c r="AZ50" s="4">
        <f>AU50*1/($AI50/2.6)</f>
        <v>0.32223855038662669</v>
      </c>
      <c r="BA50" s="4">
        <f t="shared" ref="BA50:BC58" si="27">AV50*1/($AI50/2.6)</f>
        <v>1.2683212493489153E-2</v>
      </c>
      <c r="BB50" s="4">
        <f t="shared" si="27"/>
        <v>1.0605348115523126</v>
      </c>
      <c r="BC50" s="4">
        <f t="shared" si="27"/>
        <v>0.12940088141583561</v>
      </c>
    </row>
    <row r="51" spans="1:55" x14ac:dyDescent="0.2">
      <c r="A51" s="10">
        <v>3.6333333333022892</v>
      </c>
      <c r="B51" s="32">
        <v>28.067066343056123</v>
      </c>
      <c r="C51" s="4">
        <v>1.0330881365183473</v>
      </c>
      <c r="D51" s="4">
        <v>0.30268442453777145</v>
      </c>
      <c r="E51" s="4">
        <v>2.9420313744452211</v>
      </c>
      <c r="F51" s="4">
        <v>0.15583729738189117</v>
      </c>
      <c r="G51" s="32">
        <v>1.4533333333333334</v>
      </c>
      <c r="H51" s="32">
        <f>(B$66-B$67)*EXP(-B$68*$A51) + B$67</f>
        <v>28.29029670279488</v>
      </c>
      <c r="I51" s="4">
        <f>(C$66-C$67)*EXP(-C$68*$A51) + C$67</f>
        <v>1.045673822992951</v>
      </c>
      <c r="J51" s="4">
        <f xml:space="preserve"> D$67*(D$66/D$67)^EXP(-D$68*A51)</f>
        <v>0.16872953349658287</v>
      </c>
      <c r="K51" s="4">
        <f>(E$66-E$67)*EXP(-E$68*$A51) + E$67</f>
        <v>2.6148350035273431</v>
      </c>
      <c r="L51" s="4">
        <f>(F$66-F$67)*EXP(-F$68*$A51) + F$67</f>
        <v>0.28686575425879973</v>
      </c>
      <c r="M51" s="32">
        <f t="shared" ref="M51:N58" si="28">(B51-H51)^2</f>
        <v>4.9831793509094884E-2</v>
      </c>
      <c r="N51" s="4">
        <f t="shared" si="28"/>
        <v>1.5839950403702188E-4</v>
      </c>
      <c r="O51" s="4">
        <f t="shared" si="24"/>
        <v>1.7943912833856702E-2</v>
      </c>
      <c r="P51" s="4">
        <f t="shared" si="24"/>
        <v>0.10705746514182961</v>
      </c>
      <c r="Q51" s="4">
        <f t="shared" si="24"/>
        <v>1.7168456511543886E-2</v>
      </c>
      <c r="R51" s="32">
        <f xml:space="preserve"> (B$66 - B$67)*-B$68*EXP(-B$68*$A51)</f>
        <v>-0.58326413046088854</v>
      </c>
      <c r="S51" s="4">
        <f xml:space="preserve"> (C$66 - C$67)*-C$68*EXP(-C$68*$A51)</f>
        <v>0.22632291431788046</v>
      </c>
      <c r="T51" s="4">
        <f xml:space="preserve"> -D$67*D$68*LN(D$66/D$67)*EXP(-D$68*A51)*(D$66/D$67)^EXP(-D$68*A51)</f>
        <v>3.2420688139164849E-2</v>
      </c>
      <c r="U51" s="4">
        <f xml:space="preserve"> (E$66 - E$67)*-E$68*EXP(-E$68*$A51)</f>
        <v>0.73602569859493161</v>
      </c>
      <c r="V51" s="4">
        <f xml:space="preserve"> (F$66 - F$67)*-F$68*EXP(-F$68*$A51)</f>
        <v>6.6427552928088093E-2</v>
      </c>
      <c r="W51" s="32">
        <f t="shared" ref="W51:W58" si="29">R51*-1/($G51/2.6)</f>
        <v>1.0434541783474611</v>
      </c>
      <c r="X51" s="4">
        <f t="shared" ref="X51:X58" si="30">S51*1/($G51/2.6)</f>
        <v>0.40488961735767603</v>
      </c>
      <c r="Y51" s="4">
        <f t="shared" si="25"/>
        <v>5.8000313643460047E-2</v>
      </c>
      <c r="Z51" s="4">
        <f t="shared" si="25"/>
        <v>1.3167432222569877</v>
      </c>
      <c r="AA51" s="4">
        <f t="shared" si="25"/>
        <v>0.11883828276125852</v>
      </c>
      <c r="AB51" s="3"/>
      <c r="AC51" s="32">
        <v>3.6333333333022892</v>
      </c>
      <c r="AD51" s="32">
        <v>28.293006175257013</v>
      </c>
      <c r="AE51" s="4">
        <v>1.1001633008814222</v>
      </c>
      <c r="AF51" s="4">
        <v>0.29384085028934021</v>
      </c>
      <c r="AG51" s="4">
        <v>2.8412181415060802</v>
      </c>
      <c r="AH51" s="4">
        <v>0.17958713180431607</v>
      </c>
      <c r="AI51" s="32">
        <v>1.4266666666666663</v>
      </c>
      <c r="AJ51" s="32">
        <f>(AD$66-AD$67)*EXP(-AD$68*$AC51) + AD$67</f>
        <v>28.520635576755346</v>
      </c>
      <c r="AK51" s="4">
        <f>(AE$66-AE$67)*EXP(-AE$68*$AC51) + AE$67</f>
        <v>1.0627766395817577</v>
      </c>
      <c r="AL51" s="4">
        <f xml:space="preserve"> AF$67*(AF$66/AF$67)^EXP(-AF$68*AC51)</f>
        <v>9.1226542373412378E-2</v>
      </c>
      <c r="AM51" s="4">
        <f>(AG$66-AG$67)*EXP(-AG$68*$AC51) + AG$67</f>
        <v>2.5283121552264234</v>
      </c>
      <c r="AN51" s="33">
        <f>(AH$66-AH$67)*EXP(-AH$68*$AC51) + AH$67</f>
        <v>0.24177784605102104</v>
      </c>
      <c r="AO51" s="32">
        <f t="shared" ref="AO51:AP58" si="31">(AD51-AJ51)^2</f>
        <v>5.1815144426489539E-2</v>
      </c>
      <c r="AP51" s="4">
        <f t="shared" si="31"/>
        <v>1.3977624431358315E-3</v>
      </c>
      <c r="AQ51" s="4">
        <f t="shared" si="26"/>
        <v>4.1052557772250413E-2</v>
      </c>
      <c r="AR51" s="4">
        <f t="shared" si="26"/>
        <v>9.7910156249644789E-2</v>
      </c>
      <c r="AS51" s="4">
        <f t="shared" si="26"/>
        <v>3.8676849385153125E-3</v>
      </c>
      <c r="AT51" s="32">
        <f xml:space="preserve"> (AD$66 - AD$67)*-AD$68*EXP(-AD$68*$AC51)</f>
        <v>-0.54855989575965147</v>
      </c>
      <c r="AU51" s="4">
        <f xml:space="preserve"> (AE$66 - AE$67)*-AE$68*EXP(-AE$68*$AC51)</f>
        <v>0.22408181673806729</v>
      </c>
      <c r="AV51" s="4">
        <f xml:space="preserve"> -AF$67*AF$68*LN(AF$66/AF$67)*EXP(-AF$68*AC51)*(AF$66/AF$67)^EXP(-AF$68*AC51)</f>
        <v>1.8548460453552032E-2</v>
      </c>
      <c r="AW51" s="4">
        <f xml:space="preserve"> (AG$66 - AG$67)*-AG$68*EXP(-AG$68*$AC51)</f>
        <v>0.70537359850600101</v>
      </c>
      <c r="AX51" s="4">
        <f xml:space="preserve"> (AH$66 - AH$67)*-AH$68*EXP(-AH$68*$AC51)</f>
        <v>5.4255720046918678E-2</v>
      </c>
      <c r="AY51" s="32">
        <f t="shared" ref="AY51:AY58" si="32">AT51*-1/($AI51/2.6)</f>
        <v>0.999711959561982</v>
      </c>
      <c r="AZ51" s="4">
        <f t="shared" ref="AZ51:AZ58" si="33">AU51*1/($AI51/2.6)</f>
        <v>0.40837340433573022</v>
      </c>
      <c r="BA51" s="4">
        <f t="shared" si="27"/>
        <v>3.3803269050865864E-2</v>
      </c>
      <c r="BB51" s="4">
        <f t="shared" si="27"/>
        <v>1.2854939412025257</v>
      </c>
      <c r="BC51" s="4">
        <f t="shared" si="27"/>
        <v>9.8877246814478001E-2</v>
      </c>
    </row>
    <row r="52" spans="1:55" x14ac:dyDescent="0.2">
      <c r="A52" s="10">
        <v>7.6499999999650754</v>
      </c>
      <c r="B52" s="32">
        <v>25.90437589982071</v>
      </c>
      <c r="C52" s="4">
        <v>2.1498103270721556</v>
      </c>
      <c r="D52" s="4">
        <v>0.4120735833598308</v>
      </c>
      <c r="E52" s="4">
        <v>4.8963082355733638</v>
      </c>
      <c r="F52" s="4">
        <v>0.56944426230818201</v>
      </c>
      <c r="G52" s="32">
        <v>1.2266666666666666</v>
      </c>
      <c r="H52" s="32">
        <f>(B$66-B$67)*EXP(-B$68*$A52) + B$67</f>
        <v>26.035255903484995</v>
      </c>
      <c r="I52" s="4">
        <f>(C$66-C$67)*EXP(-C$68*$A52) + C$67</f>
        <v>1.91262269916637</v>
      </c>
      <c r="J52" s="4">
        <f xml:space="preserve"> D$67*(D$66/D$67)^EXP(-D$68*A52)</f>
        <v>0.346021856719674</v>
      </c>
      <c r="K52" s="4">
        <f>(E$66-E$67)*EXP(-E$68*$A52) + E$67</f>
        <v>5.3483616615299852</v>
      </c>
      <c r="L52" s="4">
        <f>(F$66-F$67)*EXP(-F$68*$A52) + F$67</f>
        <v>0.48317336382217813</v>
      </c>
      <c r="M52" s="32">
        <f t="shared" si="28"/>
        <v>1.7129575359163075E-2</v>
      </c>
      <c r="N52" s="4">
        <f t="shared" si="28"/>
        <v>5.6257970831573419E-2</v>
      </c>
      <c r="O52" s="4">
        <f t="shared" si="24"/>
        <v>4.3628305921459987E-3</v>
      </c>
      <c r="P52" s="4">
        <f t="shared" si="24"/>
        <v>0.20435229991911855</v>
      </c>
      <c r="Q52" s="4">
        <f t="shared" si="24"/>
        <v>7.4426679255823877E-3</v>
      </c>
      <c r="R52" s="32">
        <f xml:space="preserve"> (B$66 - B$67)*-B$68*EXP(-B$68*$A52)</f>
        <v>-0.54013004052225599</v>
      </c>
      <c r="S52" s="4">
        <f xml:space="preserve"> (C$66 - C$67)*-C$68*EXP(-C$68*$A52)</f>
        <v>0.20568181746662298</v>
      </c>
      <c r="T52" s="4">
        <f xml:space="preserve"> -D$67*D$68*LN(D$66/D$67)*EXP(-D$68*A52)*(D$66/D$67)^EXP(-D$68*A52)</f>
        <v>5.7473770949155269E-2</v>
      </c>
      <c r="U52" s="4">
        <f xml:space="preserve"> (E$66 - E$67)*-E$68*EXP(-E$68*$A52)</f>
        <v>0.627926965512692</v>
      </c>
      <c r="V52" s="4">
        <f xml:space="preserve"> (F$66 - F$67)*-F$68*EXP(-F$68*$A52)</f>
        <v>3.4723009983018978E-2</v>
      </c>
      <c r="W52" s="32">
        <f t="shared" si="29"/>
        <v>1.1448408467591298</v>
      </c>
      <c r="X52" s="4">
        <f t="shared" si="30"/>
        <v>0.4359560261520814</v>
      </c>
      <c r="Y52" s="4">
        <f t="shared" si="25"/>
        <v>0.12181940581614434</v>
      </c>
      <c r="Z52" s="4">
        <f t="shared" si="25"/>
        <v>1.3309321551627713</v>
      </c>
      <c r="AA52" s="4">
        <f t="shared" si="25"/>
        <v>7.3597684203138058E-2</v>
      </c>
      <c r="AB52" s="3"/>
      <c r="AC52" s="32">
        <v>7.6499999999650754</v>
      </c>
      <c r="AD52" s="32">
        <v>26.209613229146647</v>
      </c>
      <c r="AE52" s="4">
        <v>2.1242023540295074</v>
      </c>
      <c r="AF52" s="4">
        <v>0.40849917704339167</v>
      </c>
      <c r="AG52" s="4">
        <v>4.8450156271005618</v>
      </c>
      <c r="AH52" s="4">
        <v>0.38220440607886236</v>
      </c>
      <c r="AI52" s="32">
        <v>1.1966666666666665</v>
      </c>
      <c r="AJ52" s="32">
        <f>(AD$66-AD$67)*EXP(-AD$68*$AC52) + AD$67</f>
        <v>26.397069822466641</v>
      </c>
      <c r="AK52" s="4">
        <f>(AE$66-AE$67)*EXP(-AE$68*$AC52) + AE$67</f>
        <v>1.9222605603488372</v>
      </c>
      <c r="AL52" s="4">
        <f xml:space="preserve"> AF$67*(AF$66/AF$67)^EXP(-AF$68*AC52)</f>
        <v>0.19525561809924791</v>
      </c>
      <c r="AM52" s="4">
        <f>(AG$66-AG$67)*EXP(-AG$68*$AC52) + AG$67</f>
        <v>5.1693362618187777</v>
      </c>
      <c r="AN52" s="33">
        <f>(AH$66-AH$67)*EXP(-AH$68*$AC52) + AH$67</f>
        <v>0.40185936861174887</v>
      </c>
      <c r="AO52" s="32">
        <f t="shared" si="31"/>
        <v>3.5139974379137323E-2</v>
      </c>
      <c r="AP52" s="4">
        <f t="shared" si="31"/>
        <v>4.0780488034966381E-2</v>
      </c>
      <c r="AQ52" s="4">
        <f t="shared" si="26"/>
        <v>4.5472815431164514E-2</v>
      </c>
      <c r="AR52" s="4">
        <f t="shared" si="26"/>
        <v>0.10518387410402645</v>
      </c>
      <c r="AS52" s="4">
        <f t="shared" si="26"/>
        <v>3.8631755216917254E-4</v>
      </c>
      <c r="AT52" s="32">
        <f xml:space="preserve"> (AD$66 - AD$67)*-AD$68*EXP(-AD$68*$AC52)</f>
        <v>-0.50930302405622196</v>
      </c>
      <c r="AU52" s="4">
        <f xml:space="preserve"> (AE$66 - AE$67)*-AE$68*EXP(-AE$68*$AC52)</f>
        <v>0.20418527893949043</v>
      </c>
      <c r="AV52" s="4">
        <f xml:space="preserve"> -AF$67*AF$68*LN(AF$66/AF$67)*EXP(-AF$68*AC52)*(AF$66/AF$67)^EXP(-AF$68*AC52)</f>
        <v>3.4409066265051816E-2</v>
      </c>
      <c r="AW52" s="4">
        <f xml:space="preserve"> (AG$66 - AG$67)*-AG$68*EXP(-AG$68*$AC52)</f>
        <v>0.61187434747726832</v>
      </c>
      <c r="AX52" s="4">
        <f xml:space="preserve"> (AH$66 - AH$67)*-AH$68*EXP(-AH$68*$AC52)</f>
        <v>2.8259271557461073E-2</v>
      </c>
      <c r="AY52" s="32">
        <f t="shared" si="32"/>
        <v>1.1065636734369171</v>
      </c>
      <c r="AZ52" s="4">
        <f t="shared" si="33"/>
        <v>0.44363375368468683</v>
      </c>
      <c r="BA52" s="4">
        <f t="shared" si="27"/>
        <v>7.4760645366964959E-2</v>
      </c>
      <c r="BB52" s="4">
        <f t="shared" si="27"/>
        <v>1.3294205878336194</v>
      </c>
      <c r="BC52" s="4">
        <f t="shared" si="27"/>
        <v>6.1398974414539391E-2</v>
      </c>
    </row>
    <row r="53" spans="1:55" x14ac:dyDescent="0.2">
      <c r="A53" s="10">
        <v>11.700000000069849</v>
      </c>
      <c r="B53" s="32">
        <v>23.91601153326101</v>
      </c>
      <c r="C53" s="4">
        <v>2.9547122994290547</v>
      </c>
      <c r="D53" s="4">
        <v>0.53183160188431911</v>
      </c>
      <c r="E53" s="4">
        <v>7.0872715318505239</v>
      </c>
      <c r="F53" s="4">
        <v>0.63092994475734876</v>
      </c>
      <c r="G53" s="32">
        <v>1.1533333333333333</v>
      </c>
      <c r="H53" s="32">
        <f>(B$66-B$67)*EXP(-B$68*$A53) + B$67</f>
        <v>23.930314425515963</v>
      </c>
      <c r="I53" s="4">
        <f>(C$66-C$67)*EXP(-C$68*$A53) + C$67</f>
        <v>2.7067324278349139</v>
      </c>
      <c r="J53" s="4">
        <f xml:space="preserve"> D$67*(D$66/D$67)^EXP(-D$68*A53)</f>
        <v>0.64686035678318776</v>
      </c>
      <c r="K53" s="4">
        <f>(E$66-E$67)*EXP(-E$68*$A53) + E$67</f>
        <v>7.6982653672860444</v>
      </c>
      <c r="L53" s="4">
        <f>(F$66-F$67)*EXP(-F$68*$A53) + F$67</f>
        <v>0.58639066416246832</v>
      </c>
      <c r="M53" s="32">
        <f t="shared" si="28"/>
        <v>2.0457272685680286E-4</v>
      </c>
      <c r="N53" s="4">
        <f t="shared" si="28"/>
        <v>6.1494016715846561E-2</v>
      </c>
      <c r="O53" s="4">
        <f t="shared" si="24"/>
        <v>1.3231614453583999E-2</v>
      </c>
      <c r="P53" s="4">
        <f t="shared" si="24"/>
        <v>0.37331346694020784</v>
      </c>
      <c r="Q53" s="4">
        <f t="shared" si="24"/>
        <v>1.9837475159094932E-3</v>
      </c>
      <c r="R53" s="32">
        <f xml:space="preserve"> (B$66 - B$67)*-B$68*EXP(-B$68*$A53)</f>
        <v>-0.49986702840555264</v>
      </c>
      <c r="S53" s="4">
        <f xml:space="preserve"> (C$66 - C$67)*-C$68*EXP(-C$68*$A53)</f>
        <v>0.18677494040563428</v>
      </c>
      <c r="T53" s="4">
        <f xml:space="preserve"> -D$67*D$68*LN(D$66/D$67)*EXP(-D$68*A53)*(D$66/D$67)^EXP(-D$68*A53)</f>
        <v>9.2765547900672832E-2</v>
      </c>
      <c r="U53" s="4">
        <f xml:space="preserve"> (E$66 - E$67)*-E$68*EXP(-E$68*$A53)</f>
        <v>0.53499880155503721</v>
      </c>
      <c r="V53" s="4">
        <f xml:space="preserve"> (F$66 - F$67)*-F$68*EXP(-F$68*$A53)</f>
        <v>1.8052961692016256E-2</v>
      </c>
      <c r="W53" s="32">
        <f t="shared" si="29"/>
        <v>1.126867867503847</v>
      </c>
      <c r="X53" s="4">
        <f t="shared" si="30"/>
        <v>0.42105333386241256</v>
      </c>
      <c r="Y53" s="4">
        <f t="shared" si="25"/>
        <v>0.20912464555643009</v>
      </c>
      <c r="Z53" s="4">
        <f t="shared" si="25"/>
        <v>1.2060666624651128</v>
      </c>
      <c r="AA53" s="4">
        <f t="shared" si="25"/>
        <v>4.0697428091828559E-2</v>
      </c>
      <c r="AB53" s="3"/>
      <c r="AC53" s="32">
        <v>11.700000000069849</v>
      </c>
      <c r="AD53" s="32">
        <v>24.337589724921454</v>
      </c>
      <c r="AE53" s="4">
        <v>2.9317164329262759</v>
      </c>
      <c r="AF53" s="4">
        <v>0.60646274066376349</v>
      </c>
      <c r="AG53" s="4">
        <v>6.9222238786770909</v>
      </c>
      <c r="AH53" s="4">
        <v>0.56802886813553244</v>
      </c>
      <c r="AI53" s="32">
        <v>1.1033333333333335</v>
      </c>
      <c r="AJ53" s="32">
        <f>(AD$66-AD$67)*EXP(-AD$68*$AC53) + AD$67</f>
        <v>24.409716892585607</v>
      </c>
      <c r="AK53" s="4">
        <f>(AE$66-AE$67)*EXP(-AE$68*$AC53) + AE$67</f>
        <v>2.7116291560438572</v>
      </c>
      <c r="AL53" s="4">
        <f xml:space="preserve"> AF$67*(AF$66/AF$67)^EXP(-AF$68*AC53)</f>
        <v>0.3795347606586994</v>
      </c>
      <c r="AM53" s="4">
        <f>(AG$66-AG$67)*EXP(-AG$68*$AC53) + AG$67</f>
        <v>7.4779670620401113</v>
      </c>
      <c r="AN53" s="33">
        <f>(AH$66-AH$67)*EXP(-AH$68*$AC53) + AH$67</f>
        <v>0.48572766568595682</v>
      </c>
      <c r="AO53" s="32">
        <f t="shared" si="31"/>
        <v>5.2023283152528143E-3</v>
      </c>
      <c r="AP53" s="4">
        <f t="shared" si="31"/>
        <v>4.8438409445518429E-2</v>
      </c>
      <c r="AQ53" s="4">
        <f t="shared" si="26"/>
        <v>5.1496308109178768E-2</v>
      </c>
      <c r="AR53" s="4">
        <f t="shared" si="26"/>
        <v>0.30885048585446373</v>
      </c>
      <c r="AS53" s="4">
        <f t="shared" si="26"/>
        <v>6.7734879246460315E-3</v>
      </c>
      <c r="AT53" s="32">
        <f xml:space="preserve"> (AD$66 - AD$67)*-AD$68*EXP(-AD$68*$AC53)</f>
        <v>-0.4725642233667624</v>
      </c>
      <c r="AU53" s="4">
        <f xml:space="preserve"> (AE$66 - AE$67)*-AE$68*EXP(-AE$68*$AC53)</f>
        <v>0.18591186890613182</v>
      </c>
      <c r="AV53" s="4">
        <f xml:space="preserve"> -AF$67*AF$68*LN(AF$66/AF$67)*EXP(-AF$68*AC53)*(AF$66/AF$67)^EXP(-AF$68*AC53)</f>
        <v>5.7901272170299278E-2</v>
      </c>
      <c r="AW53" s="4">
        <f xml:space="preserve"> (AG$66 - AG$67)*-AG$68*EXP(-AG$68*$AC53)</f>
        <v>0.53014270020310883</v>
      </c>
      <c r="AX53" s="4">
        <f xml:space="preserve"> (AH$66 - AH$67)*-AH$68*EXP(-AH$68*$AC53)</f>
        <v>1.4639474407161771E-2</v>
      </c>
      <c r="AY53" s="32">
        <f t="shared" si="32"/>
        <v>1.1135954508340624</v>
      </c>
      <c r="AZ53" s="4">
        <f t="shared" si="33"/>
        <v>0.43810047657638307</v>
      </c>
      <c r="BA53" s="4">
        <f t="shared" si="27"/>
        <v>0.13644408547683817</v>
      </c>
      <c r="BB53" s="4">
        <f t="shared" si="27"/>
        <v>1.2492788705692592</v>
      </c>
      <c r="BC53" s="4">
        <f t="shared" si="27"/>
        <v>3.4497855098447675E-2</v>
      </c>
    </row>
    <row r="54" spans="1:55" x14ac:dyDescent="0.2">
      <c r="A54" s="10">
        <v>19.583333333255723</v>
      </c>
      <c r="B54" s="32">
        <v>20.457766435189999</v>
      </c>
      <c r="C54" s="4">
        <v>3.7798580974699418</v>
      </c>
      <c r="D54" s="4">
        <v>1.4180070437332217</v>
      </c>
      <c r="E54" s="4">
        <v>11.182263285643977</v>
      </c>
      <c r="F54" s="4">
        <v>0.65072147344270281</v>
      </c>
      <c r="G54" s="32">
        <v>1.0906666666666667</v>
      </c>
      <c r="H54" s="32">
        <f>(B$66-B$67)*EXP(-B$68*$A54) + B$67</f>
        <v>20.272414170509446</v>
      </c>
      <c r="I54" s="4">
        <f>(C$66-C$67)*EXP(-C$68*$A54) + C$67</f>
        <v>4.049215062762241</v>
      </c>
      <c r="J54" s="4">
        <f xml:space="preserve"> D$67*(D$66/D$67)^EXP(-D$68*A54)</f>
        <v>1.7292067482495612</v>
      </c>
      <c r="K54" s="4">
        <f>(E$66-E$67)*EXP(-E$68*$A54) + E$67</f>
        <v>11.321731407697591</v>
      </c>
      <c r="L54" s="4">
        <f>(F$66-F$67)*EXP(-F$68*$A54) + F$67</f>
        <v>0.66687937792132868</v>
      </c>
      <c r="M54" s="32">
        <f t="shared" si="28"/>
        <v>3.4355462022209772E-2</v>
      </c>
      <c r="N54" s="4">
        <f t="shared" si="28"/>
        <v>7.2553174751476837E-2</v>
      </c>
      <c r="O54" s="4">
        <f t="shared" si="24"/>
        <v>9.6845256091057014E-2</v>
      </c>
      <c r="P54" s="4">
        <f t="shared" si="24"/>
        <v>1.9451357069161842E-2</v>
      </c>
      <c r="Q54" s="4">
        <f t="shared" si="24"/>
        <v>2.6107787714039766E-4</v>
      </c>
      <c r="R54" s="32">
        <f xml:space="preserve"> (B$66 - B$67)*-B$68*EXP(-B$68*$A54)</f>
        <v>-0.42989924838388582</v>
      </c>
      <c r="S54" s="4">
        <f xml:space="preserve"> (C$66 - C$67)*-C$68*EXP(-C$68*$A54)</f>
        <v>0.15481190907791015</v>
      </c>
      <c r="T54" s="4">
        <f xml:space="preserve"> -D$67*D$68*LN(D$66/D$67)*EXP(-D$68*A54)*(D$66/D$67)^EXP(-D$68*A54)</f>
        <v>0.18631840910310252</v>
      </c>
      <c r="U54" s="4">
        <f xml:space="preserve"> (E$66 - E$67)*-E$68*EXP(-E$68*$A54)</f>
        <v>0.39170695284074208</v>
      </c>
      <c r="V54" s="4">
        <f xml:space="preserve"> (F$66 - F$67)*-F$68*EXP(-F$68*$A54)</f>
        <v>5.053680168304907E-3</v>
      </c>
      <c r="W54" s="32">
        <f t="shared" si="29"/>
        <v>1.0248209466364027</v>
      </c>
      <c r="X54" s="4">
        <f t="shared" si="30"/>
        <v>0.36905039450113059</v>
      </c>
      <c r="Y54" s="4">
        <f t="shared" si="25"/>
        <v>0.444157576712775</v>
      </c>
      <c r="Z54" s="4">
        <f t="shared" si="25"/>
        <v>0.93377574332450752</v>
      </c>
      <c r="AA54" s="4">
        <f t="shared" si="25"/>
        <v>1.2047281574809988E-2</v>
      </c>
      <c r="AB54" s="3"/>
      <c r="AC54" s="32">
        <v>19.583333333255723</v>
      </c>
      <c r="AD54" s="32">
        <v>21.013565086792713</v>
      </c>
      <c r="AE54" s="4">
        <v>3.9295877759160267</v>
      </c>
      <c r="AF54" s="4">
        <v>1.4581112663267175</v>
      </c>
      <c r="AG54" s="4">
        <v>10.856534654170181</v>
      </c>
      <c r="AH54" s="4">
        <v>0.55766530402392889</v>
      </c>
      <c r="AI54" s="32">
        <v>1.0213333333333334</v>
      </c>
      <c r="AJ54" s="32">
        <f>(AD$66-AD$67)*EXP(-AD$68*$AC54) + AD$67</f>
        <v>20.943072296226866</v>
      </c>
      <c r="AK54" s="4">
        <f>(AE$66-AE$67)*EXP(-AE$68*$AC54) + AE$67</f>
        <v>4.0512791146855944</v>
      </c>
      <c r="AL54" s="4">
        <f xml:space="preserve"> AF$67*(AF$66/AF$67)^EXP(-AF$68*AC54)</f>
        <v>1.0830715853260369</v>
      </c>
      <c r="AM54" s="4">
        <f>(AG$66-AG$67)*EXP(-AG$68*$AC54) + AG$67</f>
        <v>11.124729256307662</v>
      </c>
      <c r="AN54" s="33">
        <f>(AH$66-AH$67)*EXP(-AH$68*$AC54) + AH$67</f>
        <v>0.55081601873072039</v>
      </c>
      <c r="AO54" s="32">
        <f t="shared" si="31"/>
        <v>4.9692335217604005E-3</v>
      </c>
      <c r="AP54" s="4">
        <f t="shared" si="31"/>
        <v>1.4808781931529697E-2</v>
      </c>
      <c r="AQ54" s="4">
        <f t="shared" si="26"/>
        <v>0.1406547623250923</v>
      </c>
      <c r="AR54" s="4">
        <f t="shared" si="26"/>
        <v>7.1928344615681511E-2</v>
      </c>
      <c r="AS54" s="4">
        <f t="shared" si="26"/>
        <v>4.6912709027762189E-5</v>
      </c>
      <c r="AT54" s="32">
        <f xml:space="preserve"> (AD$66 - AD$67)*-AD$68*EXP(-AD$68*$AC54)</f>
        <v>-0.40847879446690433</v>
      </c>
      <c r="AU54" s="4">
        <f xml:space="preserve"> (AE$66 - AE$67)*-AE$68*EXP(-AE$68*$AC54)</f>
        <v>0.15489977502636668</v>
      </c>
      <c r="AV54" s="4">
        <f xml:space="preserve"> -AF$67*AF$68*LN(AF$66/AF$67)*EXP(-AF$68*AC54)*(AF$66/AF$67)^EXP(-AF$68*AC54)</f>
        <v>0.12478972678044956</v>
      </c>
      <c r="AW54" s="4">
        <f xml:space="preserve"> (AG$66 - AG$67)*-AG$68*EXP(-AG$68*$AC54)</f>
        <v>0.40103765606784048</v>
      </c>
      <c r="AX54" s="4">
        <f xml:space="preserve"> (AH$66 - AH$67)*-AH$68*EXP(-AH$68*$AC54)</f>
        <v>4.0694473976427134E-3</v>
      </c>
      <c r="AY54" s="32">
        <f t="shared" si="32"/>
        <v>1.039861160849169</v>
      </c>
      <c r="AZ54" s="4">
        <f t="shared" si="33"/>
        <v>0.39432710352665146</v>
      </c>
      <c r="BA54" s="4">
        <f t="shared" si="27"/>
        <v>0.31767619741759351</v>
      </c>
      <c r="BB54" s="4">
        <f t="shared" si="27"/>
        <v>1.0209183150552075</v>
      </c>
      <c r="BC54" s="4">
        <f t="shared" si="27"/>
        <v>1.0359559302093068E-2</v>
      </c>
    </row>
    <row r="55" spans="1:55" x14ac:dyDescent="0.2">
      <c r="A55" s="10">
        <v>25.78333333338378</v>
      </c>
      <c r="B55" s="32">
        <v>17.85974236401303</v>
      </c>
      <c r="C55" s="4">
        <v>4.9684598626297989</v>
      </c>
      <c r="D55" s="4">
        <v>3.5929100318962051</v>
      </c>
      <c r="E55" s="4">
        <v>13.504290113256328</v>
      </c>
      <c r="F55" s="4">
        <v>0.70438650334468722</v>
      </c>
      <c r="G55" s="32">
        <v>1.0613333333333335</v>
      </c>
      <c r="H55" s="32">
        <f>(B$66-B$67)*EXP(-B$68*$A55) + B$67</f>
        <v>17.759019033667652</v>
      </c>
      <c r="I55" s="4">
        <f>(C$66-C$67)*EXP(-C$68*$A55) + C$67</f>
        <v>4.9415667847700018</v>
      </c>
      <c r="J55" s="4">
        <f xml:space="preserve"> D$67*(D$66/D$67)^EXP(-D$68*A55)</f>
        <v>3.1453346760427041</v>
      </c>
      <c r="K55" s="4">
        <f>(E$66-E$67)*EXP(-E$68*$A55) + E$67</f>
        <v>13.47550271505725</v>
      </c>
      <c r="L55" s="4">
        <f>(F$66-F$67)*EXP(-F$68*$A55) + F$67</f>
        <v>0.68667451100059362</v>
      </c>
      <c r="M55" s="32">
        <f t="shared" si="28"/>
        <v>1.0145189275864157E-2</v>
      </c>
      <c r="N55" s="4">
        <f t="shared" si="28"/>
        <v>7.2323763677310945E-4</v>
      </c>
      <c r="O55" s="4">
        <f t="shared" si="24"/>
        <v>0.20032369916738801</v>
      </c>
      <c r="P55" s="4">
        <f t="shared" si="24"/>
        <v>8.2871429507230777E-4</v>
      </c>
      <c r="Q55" s="4">
        <f t="shared" si="24"/>
        <v>3.1371467279723019E-4</v>
      </c>
      <c r="R55" s="32">
        <f xml:space="preserve"> (B$66 - B$67)*-B$68*EXP(-B$68*$A55)</f>
        <v>-0.38182339453812236</v>
      </c>
      <c r="S55" s="4">
        <f xml:space="preserve"> (C$66 - C$67)*-C$68*EXP(-C$68*$A55)</f>
        <v>0.13356599847629808</v>
      </c>
      <c r="T55" s="4">
        <f xml:space="preserve"> -D$67*D$68*LN(D$66/D$67)*EXP(-D$68*A55)*(D$66/D$67)^EXP(-D$68*A55)</f>
        <v>0.27065864787223698</v>
      </c>
      <c r="U55" s="4">
        <f xml:space="preserve"> (E$66 - E$67)*-E$68*EXP(-E$68*$A55)</f>
        <v>0.30653494656348235</v>
      </c>
      <c r="V55" s="4">
        <f xml:space="preserve"> (F$66 - F$67)*-F$68*EXP(-F$68*$A55)</f>
        <v>1.8566790525010367E-3</v>
      </c>
      <c r="W55" s="32">
        <f t="shared" si="29"/>
        <v>0.93537138109213391</v>
      </c>
      <c r="X55" s="4">
        <f t="shared" si="30"/>
        <v>0.3272031369708307</v>
      </c>
      <c r="Y55" s="4">
        <f t="shared" si="25"/>
        <v>0.66304568260158558</v>
      </c>
      <c r="Z55" s="4">
        <f t="shared" si="25"/>
        <v>0.75093360024973688</v>
      </c>
      <c r="AA55" s="4">
        <f t="shared" si="25"/>
        <v>4.5483971763530416E-3</v>
      </c>
      <c r="AB55" s="3"/>
      <c r="AC55" s="32">
        <v>25.78333333338378</v>
      </c>
      <c r="AD55" s="32">
        <v>18.643481189537944</v>
      </c>
      <c r="AE55" s="4">
        <v>4.8690132350762001</v>
      </c>
      <c r="AF55" s="4">
        <v>1.9246945460122449</v>
      </c>
      <c r="AG55" s="4">
        <v>13.524193290757495</v>
      </c>
      <c r="AH55" s="4">
        <v>0.59693649488201939</v>
      </c>
      <c r="AI55" s="32">
        <v>0.98133333333333328</v>
      </c>
      <c r="AJ55" s="32">
        <f>(AD$66-AD$67)*EXP(-AD$68*$AC55) + AD$67</f>
        <v>18.550249424244207</v>
      </c>
      <c r="AK55" s="4">
        <f>(AE$66-AE$67)*EXP(-AE$68*$AC55) + AE$67</f>
        <v>4.9459202054856011</v>
      </c>
      <c r="AL55" s="4">
        <f xml:space="preserve"> AF$67*(AF$66/AF$67)^EXP(-AF$68*AC55)</f>
        <v>2.056066990674899</v>
      </c>
      <c r="AM55" s="4">
        <f>(AG$66-AG$67)*EXP(-AG$68*$AC55) + AG$67</f>
        <v>13.357197406761822</v>
      </c>
      <c r="AN55" s="33">
        <f>(AH$66-AH$67)*EXP(-AH$68*$AC55) + AH$67</f>
        <v>0.56671921361599908</v>
      </c>
      <c r="AO55" s="32">
        <f t="shared" si="31"/>
        <v>8.6921620597864846E-3</v>
      </c>
      <c r="AP55" s="4">
        <f t="shared" si="31"/>
        <v>5.9146820975524775E-3</v>
      </c>
      <c r="AQ55" s="4">
        <f t="shared" si="26"/>
        <v>1.7258719216642106E-2</v>
      </c>
      <c r="AR55" s="4">
        <f t="shared" si="26"/>
        <v>2.7887625271496311E-2</v>
      </c>
      <c r="AS55" s="4">
        <f t="shared" si="26"/>
        <v>9.1308408710978151E-4</v>
      </c>
      <c r="AT55" s="32">
        <f xml:space="preserve"> (AD$66 - AD$67)*-AD$68*EXP(-AD$68*$AC55)</f>
        <v>-0.36424435514956904</v>
      </c>
      <c r="AU55" s="4">
        <f xml:space="preserve"> (AE$66 - AE$67)*-AE$68*EXP(-AE$68*$AC55)</f>
        <v>0.13418936980624824</v>
      </c>
      <c r="AV55" s="4">
        <f xml:space="preserve"> -AF$67*AF$68*LN(AF$66/AF$67)*EXP(-AF$68*AC55)*(AF$66/AF$67)^EXP(-AF$68*AC55)</f>
        <v>0.18996632435256472</v>
      </c>
      <c r="AW55" s="4">
        <f xml:space="preserve"> (AG$66 - AG$67)*-AG$68*EXP(-AG$68*$AC55)</f>
        <v>0.32200236839593499</v>
      </c>
      <c r="AX55" s="4">
        <f xml:space="preserve"> (AH$66 - AH$67)*-AH$68*EXP(-AH$68*$AC55)</f>
        <v>1.486847107243072E-3</v>
      </c>
      <c r="AY55" s="32">
        <f t="shared" si="32"/>
        <v>0.96504958225768978</v>
      </c>
      <c r="AZ55" s="4">
        <f t="shared" si="33"/>
        <v>0.35552890098122841</v>
      </c>
      <c r="BA55" s="4">
        <f t="shared" si="27"/>
        <v>0.50330751696671361</v>
      </c>
      <c r="BB55" s="4">
        <f t="shared" si="27"/>
        <v>0.8531312749620561</v>
      </c>
      <c r="BC55" s="4">
        <f t="shared" si="27"/>
        <v>3.9393367651141178E-3</v>
      </c>
    </row>
    <row r="56" spans="1:55" x14ac:dyDescent="0.2">
      <c r="A56" s="10">
        <v>30.899999999965075</v>
      </c>
      <c r="B56" s="32">
        <v>15.879873275874697</v>
      </c>
      <c r="C56" s="4">
        <v>5.5089793373442024</v>
      </c>
      <c r="D56" s="4">
        <v>4.5508817385494451</v>
      </c>
      <c r="E56" s="4">
        <v>15.495620425662478</v>
      </c>
      <c r="F56" s="4">
        <v>0.69570222045487129</v>
      </c>
      <c r="G56" s="32">
        <v>1.0586666666666666</v>
      </c>
      <c r="H56" s="32">
        <f>(B$66-B$67)*EXP(-B$68*$A56) + B$67</f>
        <v>15.897915246245395</v>
      </c>
      <c r="I56" s="4">
        <f>(C$66-C$67)*EXP(-C$68*$A56) + C$67</f>
        <v>5.5849921897748311</v>
      </c>
      <c r="J56" s="4">
        <f xml:space="preserve"> D$67*(D$66/D$67)^EXP(-D$68*A56)</f>
        <v>4.7010020494107705</v>
      </c>
      <c r="K56" s="4">
        <f>(E$66-E$67)*EXP(-E$68*$A56) + E$67</f>
        <v>14.895442386165197</v>
      </c>
      <c r="L56" s="4">
        <f>(F$66-F$67)*EXP(-F$68*$A56) + F$67</f>
        <v>0.69313951469894197</v>
      </c>
      <c r="M56" s="32">
        <f t="shared" si="28"/>
        <v>3.2551269485713615E-4</v>
      </c>
      <c r="N56" s="4">
        <f t="shared" si="28"/>
        <v>5.7779537346405382E-3</v>
      </c>
      <c r="O56" s="4">
        <f t="shared" si="24"/>
        <v>2.2536107733100965E-2</v>
      </c>
      <c r="P56" s="4">
        <f t="shared" si="24"/>
        <v>0.36021367909480045</v>
      </c>
      <c r="Q56" s="4">
        <f t="shared" si="24"/>
        <v>6.5674607914732551E-6</v>
      </c>
      <c r="R56" s="32">
        <f xml:space="preserve"> (B$66 - B$67)*-B$68*EXP(-B$68*$A56)</f>
        <v>-0.34622447403239642</v>
      </c>
      <c r="S56" s="4">
        <f xml:space="preserve"> (C$66 - C$67)*-C$68*EXP(-C$68*$A56)</f>
        <v>0.11824674901849316</v>
      </c>
      <c r="T56" s="4">
        <f xml:space="preserve"> -D$67*D$68*LN(D$66/D$67)*EXP(-D$68*A56)*(D$66/D$67)^EXP(-D$68*A56)</f>
        <v>0.33601204749532887</v>
      </c>
      <c r="U56" s="4">
        <f xml:space="preserve"> (E$66 - E$67)*-E$68*EXP(-E$68*$A56)</f>
        <v>0.25038269392288176</v>
      </c>
      <c r="V56" s="4">
        <f xml:space="preserve"> (F$66 - F$67)*-F$68*EXP(-F$68*$A56)</f>
        <v>8.1255250106370737E-4</v>
      </c>
      <c r="W56" s="32">
        <f t="shared" si="29"/>
        <v>0.85029940096117518</v>
      </c>
      <c r="X56" s="4">
        <f t="shared" si="30"/>
        <v>0.29040448436531696</v>
      </c>
      <c r="Y56" s="4">
        <f t="shared" si="25"/>
        <v>0.82521850455401935</v>
      </c>
      <c r="Z56" s="4">
        <f t="shared" si="25"/>
        <v>0.61491971429423109</v>
      </c>
      <c r="AA56" s="4">
        <f t="shared" si="25"/>
        <v>1.9955634471967624E-3</v>
      </c>
      <c r="AB56" s="3"/>
      <c r="AC56" s="32">
        <v>30.899999999965075</v>
      </c>
      <c r="AD56" s="32">
        <v>16.821565010652744</v>
      </c>
      <c r="AE56" s="4">
        <v>5.4911143944018814</v>
      </c>
      <c r="AF56" s="4">
        <v>2.637881047684516</v>
      </c>
      <c r="AG56" s="4">
        <v>15.450719616641562</v>
      </c>
      <c r="AH56" s="4">
        <v>0.61017882680240176</v>
      </c>
      <c r="AI56" s="32">
        <v>0.98399999999999999</v>
      </c>
      <c r="AJ56" s="32">
        <f>(AD$66-AD$67)*EXP(-AD$68*$AC56) + AD$67</f>
        <v>16.771960719515974</v>
      </c>
      <c r="AK56" s="4">
        <f>(AE$66-AE$67)*EXP(-AE$68*$AC56) + AE$67</f>
        <v>5.5934182808055564</v>
      </c>
      <c r="AL56" s="4">
        <f xml:space="preserve"> AF$67*(AF$66/AF$67)^EXP(-AF$68*AC56)</f>
        <v>3.1675960974915389</v>
      </c>
      <c r="AM56" s="4">
        <f>(AG$66-AG$67)*EXP(-AG$68*$AC56) + AG$67</f>
        <v>14.864168688344421</v>
      </c>
      <c r="AN56" s="33">
        <f>(AH$66-AH$67)*EXP(-AH$68*$AC56) + AH$67</f>
        <v>0.57188627710141937</v>
      </c>
      <c r="AO56" s="32">
        <f t="shared" si="31"/>
        <v>2.4605856991814614E-3</v>
      </c>
      <c r="AP56" s="4">
        <f t="shared" si="31"/>
        <v>1.0466085173296025E-2</v>
      </c>
      <c r="AQ56" s="4">
        <f t="shared" si="26"/>
        <v>0.28059803399205674</v>
      </c>
      <c r="AR56" s="4">
        <f t="shared" si="26"/>
        <v>0.34404199148623815</v>
      </c>
      <c r="AS56" s="4">
        <f t="shared" si="26"/>
        <v>1.4663193626022067E-3</v>
      </c>
      <c r="AT56" s="32">
        <f xml:space="preserve"> (AD$66 - AD$67)*-AD$68*EXP(-AD$68*$AC56)</f>
        <v>-0.33137037825848981</v>
      </c>
      <c r="AU56" s="4">
        <f xml:space="preserve"> (AE$66 - AE$67)*-AE$68*EXP(-AE$68*$AC56)</f>
        <v>0.11920017731663031</v>
      </c>
      <c r="AV56" s="4">
        <f xml:space="preserve"> -AF$67*AF$68*LN(AF$66/AF$67)*EXP(-AF$68*AC56)*(AF$66/AF$67)^EXP(-AF$68*AC56)</f>
        <v>0.24391610445218237</v>
      </c>
      <c r="AW56" s="4">
        <f xml:space="preserve"> (AG$66 - AG$67)*-AG$68*EXP(-AG$68*$AC56)</f>
        <v>0.26865159215800699</v>
      </c>
      <c r="AX56" s="4">
        <f xml:space="preserve"> (AH$66 - AH$67)*-AH$68*EXP(-AH$68*$AC56)</f>
        <v>6.4774152159043953E-4</v>
      </c>
      <c r="AY56" s="32">
        <f t="shared" si="32"/>
        <v>0.87557213767487141</v>
      </c>
      <c r="AZ56" s="4">
        <f t="shared" si="33"/>
        <v>0.31495981811304757</v>
      </c>
      <c r="BA56" s="4">
        <f t="shared" si="27"/>
        <v>0.64449377192649815</v>
      </c>
      <c r="BB56" s="4">
        <f t="shared" si="27"/>
        <v>0.70985176789717297</v>
      </c>
      <c r="BC56" s="4">
        <f t="shared" si="27"/>
        <v>1.7115121505438442E-3</v>
      </c>
    </row>
    <row r="57" spans="1:55" x14ac:dyDescent="0.2">
      <c r="A57" s="10">
        <v>46.450000000011642</v>
      </c>
      <c r="B57" s="32">
        <v>11.087894161225535</v>
      </c>
      <c r="C57" s="4">
        <v>7.1067955788303863</v>
      </c>
      <c r="D57" s="4">
        <v>10.967834678136779</v>
      </c>
      <c r="E57" s="4">
        <v>18.328231787708596</v>
      </c>
      <c r="F57" s="4">
        <v>0.69536636421051368</v>
      </c>
      <c r="G57" s="32">
        <v>1.0453333333333334</v>
      </c>
      <c r="H57" s="32">
        <f>(B$66-B$67)*EXP(-B$68*$A57) + B$67</f>
        <v>11.240981928027255</v>
      </c>
      <c r="I57" s="4">
        <f>(C$66-C$67)*EXP(-C$68*$A57) + C$67</f>
        <v>7.1217416064076771</v>
      </c>
      <c r="J57" s="4">
        <f xml:space="preserve"> D$67*(D$66/D$67)^EXP(-D$68*A57)</f>
        <v>10.993410794873533</v>
      </c>
      <c r="K57" s="4">
        <f>(E$66-E$67)*EXP(-E$68*$A57) + E$67</f>
        <v>17.803647361603954</v>
      </c>
      <c r="L57" s="4">
        <f>(F$66-F$67)*EXP(-F$68*$A57) + F$67</f>
        <v>0.69776235924988561</v>
      </c>
      <c r="M57" s="32">
        <f t="shared" si="28"/>
        <v>2.3435864344337833E-2</v>
      </c>
      <c r="N57" s="4">
        <f t="shared" si="28"/>
        <v>2.2338374034113707E-4</v>
      </c>
      <c r="O57" s="4">
        <f t="shared" si="24"/>
        <v>6.5413774733209514E-4</v>
      </c>
      <c r="P57" s="4">
        <f t="shared" si="24"/>
        <v>0.27518882011153678</v>
      </c>
      <c r="Q57" s="4">
        <f t="shared" si="24"/>
        <v>5.7407922286949172E-6</v>
      </c>
      <c r="R57" s="32">
        <f xml:space="preserve"> (B$66 - B$67)*-B$68*EXP(-B$68*$A57)</f>
        <v>-0.25714733598340456</v>
      </c>
      <c r="S57" s="4">
        <f xml:space="preserve"> (C$66 - C$67)*-C$68*EXP(-C$68*$A57)</f>
        <v>8.1658439815256112E-2</v>
      </c>
      <c r="T57" s="4">
        <f xml:space="preserve"> -D$67*D$68*LN(D$66/D$67)*EXP(-D$68*A57)*(D$66/D$67)^EXP(-D$68*A57)</f>
        <v>0.44706928454570044</v>
      </c>
      <c r="U57" s="4">
        <f xml:space="preserve"> (E$66 - E$67)*-E$68*EXP(-E$68*$A57)</f>
        <v>0.13537621594761137</v>
      </c>
      <c r="V57" s="4">
        <f xml:space="preserve"> (F$66 - F$67)*-F$68*EXP(-F$68*$A57)</f>
        <v>6.5942759751298196E-5</v>
      </c>
      <c r="W57" s="32">
        <f t="shared" si="29"/>
        <v>0.63958839944851886</v>
      </c>
      <c r="X57" s="4">
        <f t="shared" si="30"/>
        <v>0.20310453780580282</v>
      </c>
      <c r="Y57" s="4">
        <f t="shared" si="25"/>
        <v>1.1119707970205559</v>
      </c>
      <c r="Z57" s="4">
        <f t="shared" si="25"/>
        <v>0.33671380242071702</v>
      </c>
      <c r="AA57" s="4">
        <f t="shared" si="25"/>
        <v>1.6401579274876463E-4</v>
      </c>
      <c r="AB57" s="3"/>
      <c r="AC57" s="32">
        <v>46.450000000011642</v>
      </c>
      <c r="AD57" s="32">
        <v>12.299804897418179</v>
      </c>
      <c r="AE57" s="4">
        <v>7.1585712620313684</v>
      </c>
      <c r="AF57" s="4">
        <v>8.2266039857510815</v>
      </c>
      <c r="AG57" s="4">
        <v>18.289880990997283</v>
      </c>
      <c r="AH57" s="4">
        <v>0.55435472104383332</v>
      </c>
      <c r="AI57" s="32">
        <v>0.93333333333333324</v>
      </c>
      <c r="AJ57" s="32">
        <f>(AD$66-AD$67)*EXP(-AD$68*$AC57) + AD$67</f>
        <v>12.293623449464144</v>
      </c>
      <c r="AK57" s="4">
        <f>(AE$66-AE$67)*EXP(-AE$68*$AC57) + AE$67</f>
        <v>7.1500376325290498</v>
      </c>
      <c r="AL57" s="4">
        <f xml:space="preserve"> AF$67*(AF$66/AF$67)^EXP(-AF$68*AC57)</f>
        <v>7.9441761381630664</v>
      </c>
      <c r="AM57" s="4">
        <f>(AG$66-AG$67)*EXP(-AG$68*$AC57) + AG$67</f>
        <v>18.076705700821606</v>
      </c>
      <c r="AN57" s="33">
        <f>(AH$66-AH$67)*EXP(-AH$68*$AC57) + AH$67</f>
        <v>0.57555570545086676</v>
      </c>
      <c r="AO57" s="32">
        <f t="shared" si="31"/>
        <v>3.821029880843761E-5</v>
      </c>
      <c r="AP57" s="4">
        <f t="shared" si="31"/>
        <v>7.2822832482842713E-5</v>
      </c>
      <c r="AQ57" s="4">
        <f t="shared" si="26"/>
        <v>7.9765489093199082E-2</v>
      </c>
      <c r="AR57" s="4">
        <f t="shared" si="26"/>
        <v>4.5443704341484065E-2</v>
      </c>
      <c r="AS57" s="4">
        <f t="shared" si="26"/>
        <v>4.4948173982727507E-4</v>
      </c>
      <c r="AT57" s="32">
        <f xml:space="preserve"> (AD$66 - AD$67)*-AD$68*EXP(-AD$68*$AC57)</f>
        <v>-0.24858249599015941</v>
      </c>
      <c r="AU57" s="4">
        <f xml:space="preserve"> (AE$66 - AE$67)*-AE$68*EXP(-AE$68*$AC57)</f>
        <v>8.3165371986099898E-2</v>
      </c>
      <c r="AV57" s="4">
        <f xml:space="preserve"> -AF$67*AF$68*LN(AF$66/AF$67)*EXP(-AF$68*AC57)*(AF$66/AF$67)^EXP(-AF$68*AC57)</f>
        <v>0.35162562292947225</v>
      </c>
      <c r="AW57" s="4">
        <f xml:space="preserve"> (AG$66 - AG$67)*-AG$68*EXP(-AG$68*$AC57)</f>
        <v>0.15491926998081246</v>
      </c>
      <c r="AX57" s="4">
        <f xml:space="preserve"> (AH$66 - AH$67)*-AH$68*EXP(-AH$68*$AC57)</f>
        <v>5.1844483967143603E-5</v>
      </c>
      <c r="AY57" s="32">
        <f t="shared" si="32"/>
        <v>0.6924798102583013</v>
      </c>
      <c r="AZ57" s="4">
        <f t="shared" si="33"/>
        <v>0.23167496481842118</v>
      </c>
      <c r="BA57" s="4">
        <f t="shared" si="27"/>
        <v>0.97952852101781573</v>
      </c>
      <c r="BB57" s="4">
        <f t="shared" si="27"/>
        <v>0.43156082351797764</v>
      </c>
      <c r="BC57" s="4">
        <f t="shared" si="27"/>
        <v>1.444239196227572E-4</v>
      </c>
    </row>
    <row r="58" spans="1:55" x14ac:dyDescent="0.2">
      <c r="A58" s="10">
        <v>70.699999999953434</v>
      </c>
      <c r="B58" s="32">
        <v>6.3010270309752769</v>
      </c>
      <c r="C58" s="4">
        <v>8.6744326608291491</v>
      </c>
      <c r="D58" s="4">
        <v>21.191792262435996</v>
      </c>
      <c r="E58" s="4">
        <v>19.374619986096679</v>
      </c>
      <c r="F58" s="4">
        <v>0.6552075532780498</v>
      </c>
      <c r="G58" s="32">
        <v>0.92799999999999994</v>
      </c>
      <c r="H58" s="32">
        <f>(B$66-B$67)*EXP(-B$68*$A58) + B$67</f>
        <v>6.2514894669999741</v>
      </c>
      <c r="I58" s="4">
        <f>(C$66-C$67)*EXP(-C$68*$A58) + C$67</f>
        <v>8.6261126354980391</v>
      </c>
      <c r="J58" s="4">
        <f xml:space="preserve"> D$67*(D$66/D$67)^EXP(-D$68*A58)</f>
        <v>21.184467625157929</v>
      </c>
      <c r="K58" s="4">
        <f>(E$66-E$67)*EXP(-E$68*$A58) + E$67</f>
        <v>19.91485157732852</v>
      </c>
      <c r="L58" s="4">
        <f>(F$66-F$67)*EXP(-F$68*$A58) + F$67</f>
        <v>0.69816253269020789</v>
      </c>
      <c r="M58" s="32">
        <f t="shared" si="28"/>
        <v>2.4539702446072223E-3</v>
      </c>
      <c r="N58" s="4">
        <f t="shared" si="28"/>
        <v>2.3348248479991137E-3</v>
      </c>
      <c r="O58" s="4">
        <f t="shared" si="24"/>
        <v>5.3650311255253352E-5</v>
      </c>
      <c r="P58" s="4">
        <f t="shared" si="24"/>
        <v>0.29185017216488662</v>
      </c>
      <c r="Q58" s="4">
        <f t="shared" si="24"/>
        <v>1.8451302562989254E-3</v>
      </c>
      <c r="R58" s="32">
        <f xml:space="preserve"> (B$66 - B$67)*-B$68*EXP(-B$68*$A58)</f>
        <v>-0.16170905538646679</v>
      </c>
      <c r="S58" s="4">
        <f xml:space="preserve"> (C$66 - C$67)*-C$68*EXP(-C$68*$A58)</f>
        <v>4.5841024319271853E-2</v>
      </c>
      <c r="T58" s="4">
        <f xml:space="preserve"> -D$67*D$68*LN(D$66/D$67)*EXP(-D$68*A58)*(D$66/D$67)^EXP(-D$68*A58)</f>
        <v>0.35752594703646084</v>
      </c>
      <c r="U58" s="4">
        <f xml:space="preserve"> (E$66 - E$67)*-E$68*EXP(-E$68*$A58)</f>
        <v>5.1887547443289772E-2</v>
      </c>
      <c r="V58" s="4">
        <f xml:space="preserve"> (F$66 - F$67)*-F$68*EXP(-F$68*$A58)</f>
        <v>1.3129878723913419E-6</v>
      </c>
      <c r="W58" s="32">
        <f t="shared" si="29"/>
        <v>0.45306416379829062</v>
      </c>
      <c r="X58" s="4">
        <f t="shared" si="30"/>
        <v>0.12843390434278754</v>
      </c>
      <c r="Y58" s="4">
        <f t="shared" si="25"/>
        <v>1.0016890757487049</v>
      </c>
      <c r="Z58" s="4">
        <f t="shared" si="25"/>
        <v>0.14537459412990669</v>
      </c>
      <c r="AA58" s="4">
        <f t="shared" si="25"/>
        <v>3.678629814889536E-6</v>
      </c>
      <c r="AB58" s="3"/>
      <c r="AC58" s="32">
        <v>70.699999999953434</v>
      </c>
      <c r="AD58" s="32">
        <v>7.396596904833415</v>
      </c>
      <c r="AE58" s="4">
        <v>8.7405282852397725</v>
      </c>
      <c r="AF58" s="4">
        <v>16.25031419227291</v>
      </c>
      <c r="AG58" s="4">
        <v>20.271275535938621</v>
      </c>
      <c r="AH58" s="4">
        <v>0.49440438142601523</v>
      </c>
      <c r="AI58" s="32">
        <v>0.85599999999999998</v>
      </c>
      <c r="AJ58" s="32">
        <f>(AD$66-AD$67)*EXP(-AD$68*$AC58) + AD$67</f>
        <v>7.4355140545503815</v>
      </c>
      <c r="AK58" s="4">
        <f>(AE$66-AE$67)*EXP(-AE$68*$AC58) + AE$67</f>
        <v>8.6933058969687789</v>
      </c>
      <c r="AL58" s="4">
        <f xml:space="preserve"> AF$67*(AF$66/AF$67)^EXP(-AF$68*AC58)</f>
        <v>16.302125639477591</v>
      </c>
      <c r="AM58" s="4">
        <f>(AG$66-AG$67)*EXP(-AG$68*$AC58) + AG$67</f>
        <v>20.598150794254675</v>
      </c>
      <c r="AN58" s="33">
        <f>(AH$66-AH$67)*EXP(-AH$68*$AC58) + AH$67</f>
        <v>0.57586873383795734</v>
      </c>
      <c r="AO58" s="32">
        <f t="shared" si="31"/>
        <v>1.5145445420927835E-3</v>
      </c>
      <c r="AP58" s="4">
        <f t="shared" si="31"/>
        <v>2.2299539540164811E-3</v>
      </c>
      <c r="AQ58" s="4">
        <f t="shared" si="26"/>
        <v>2.6844260614434586E-3</v>
      </c>
      <c r="AR58" s="4">
        <f t="shared" si="26"/>
        <v>0.10684743449918711</v>
      </c>
      <c r="AS58" s="4">
        <f t="shared" si="26"/>
        <v>6.6364407138970981E-3</v>
      </c>
      <c r="AT58" s="32">
        <f xml:space="preserve"> (AD$66 - AD$67)*-AD$68*EXP(-AD$68*$AC58)</f>
        <v>-0.15877403262979811</v>
      </c>
      <c r="AU58" s="4">
        <f xml:space="preserve"> (AE$66 - AE$67)*-AE$68*EXP(-AE$68*$AC58)</f>
        <v>4.7439636326769896E-2</v>
      </c>
      <c r="AV58" s="4">
        <f xml:space="preserve"> -AF$67*AF$68*LN(AF$66/AF$67)*EXP(-AF$68*AC58)*(AF$66/AF$67)^EXP(-AF$68*AC58)</f>
        <v>0.3042652283650007</v>
      </c>
      <c r="AW58" s="4">
        <f xml:space="preserve"> (AG$66 - AG$67)*-AG$68*EXP(-AG$68*$AC58)</f>
        <v>6.5653432854376192E-2</v>
      </c>
      <c r="AX58" s="4">
        <f xml:space="preserve"> (AH$66 - AH$67)*-AH$68*EXP(-AH$68*$AC58)</f>
        <v>1.0102202084967481E-6</v>
      </c>
      <c r="AY58" s="32">
        <f t="shared" si="32"/>
        <v>0.4822575757447139</v>
      </c>
      <c r="AZ58" s="4">
        <f t="shared" si="33"/>
        <v>0.14409235332897399</v>
      </c>
      <c r="BA58" s="4">
        <f t="shared" si="27"/>
        <v>0.92417008615537599</v>
      </c>
      <c r="BB58" s="4">
        <f t="shared" si="27"/>
        <v>0.19941463250160993</v>
      </c>
      <c r="BC58" s="4">
        <f t="shared" si="27"/>
        <v>3.0684258669293753E-6</v>
      </c>
    </row>
    <row r="59" spans="1:55" x14ac:dyDescent="0.2">
      <c r="A59" s="10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3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</row>
    <row r="60" spans="1:55" x14ac:dyDescent="0.2">
      <c r="A60" s="10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3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</row>
    <row r="61" spans="1:55" x14ac:dyDescent="0.2">
      <c r="A61" s="11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</row>
    <row r="62" spans="1:55" x14ac:dyDescent="0.2">
      <c r="A62" s="5" t="s">
        <v>53</v>
      </c>
      <c r="B62" s="5" t="s">
        <v>24</v>
      </c>
      <c r="C62" s="5"/>
      <c r="D62" s="26"/>
      <c r="E62" s="26"/>
      <c r="F62" s="26"/>
      <c r="G62" s="23"/>
      <c r="H62" s="47"/>
      <c r="I62" s="48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5" t="s">
        <v>53</v>
      </c>
      <c r="AD62" s="5" t="s">
        <v>24</v>
      </c>
      <c r="AE62" s="5"/>
      <c r="AF62" s="26"/>
      <c r="AG62" s="26"/>
      <c r="AH62" s="26"/>
      <c r="AI62" s="23"/>
      <c r="AJ62" s="47"/>
      <c r="AK62" s="48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</row>
    <row r="63" spans="1:55" x14ac:dyDescent="0.2">
      <c r="A63" s="5" t="s">
        <v>52</v>
      </c>
      <c r="B63" s="5" t="s">
        <v>54</v>
      </c>
      <c r="C63" s="5"/>
      <c r="D63" s="26"/>
      <c r="E63" s="26"/>
      <c r="F63" s="26"/>
      <c r="G63" s="23"/>
      <c r="H63" s="47"/>
      <c r="I63" s="48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5" t="s">
        <v>52</v>
      </c>
      <c r="AD63" s="5" t="s">
        <v>54</v>
      </c>
      <c r="AE63" s="5"/>
      <c r="AF63" s="26"/>
      <c r="AG63" s="26"/>
      <c r="AH63" s="26"/>
      <c r="AI63" s="23"/>
      <c r="AJ63" s="47"/>
      <c r="AK63" s="48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</row>
    <row r="64" spans="1:55" x14ac:dyDescent="0.2">
      <c r="A64" s="28"/>
      <c r="B64" s="29" t="s">
        <v>47</v>
      </c>
      <c r="C64" s="29" t="s">
        <v>48</v>
      </c>
      <c r="D64" s="30" t="s">
        <v>49</v>
      </c>
      <c r="E64" s="30" t="s">
        <v>50</v>
      </c>
      <c r="F64" s="30" t="s">
        <v>51</v>
      </c>
      <c r="G64" s="23"/>
      <c r="H64" s="49"/>
      <c r="I64" s="45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6"/>
      <c r="AD64" s="29" t="s">
        <v>47</v>
      </c>
      <c r="AE64" s="29" t="s">
        <v>48</v>
      </c>
      <c r="AF64" s="30" t="s">
        <v>49</v>
      </c>
      <c r="AG64" s="30" t="s">
        <v>50</v>
      </c>
      <c r="AH64" s="30" t="s">
        <v>51</v>
      </c>
      <c r="AI64" s="23"/>
      <c r="AJ64" s="49"/>
      <c r="AK64" s="45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</row>
    <row r="65" spans="1:55" x14ac:dyDescent="0.2">
      <c r="A65" s="13" t="s">
        <v>5</v>
      </c>
      <c r="B65" s="20">
        <f>SUM(M50:M58)</f>
        <v>0.17952089244312638</v>
      </c>
      <c r="C65" s="20">
        <f t="shared" ref="C65:F65" si="34">SUM(N50:N58)</f>
        <v>0.23439926870084027</v>
      </c>
      <c r="D65" s="20">
        <f t="shared" si="34"/>
        <v>0.36235191458282301</v>
      </c>
      <c r="E65" s="20">
        <f t="shared" si="34"/>
        <v>1.7004043850327855</v>
      </c>
      <c r="F65" s="20">
        <f t="shared" si="34"/>
        <v>3.0745002972896552E-2</v>
      </c>
      <c r="G65" s="3"/>
      <c r="H65" s="42"/>
      <c r="I65" s="45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6" t="s">
        <v>5</v>
      </c>
      <c r="AD65" s="20">
        <f>SUM(AO50:AO58)</f>
        <v>0.20390356732482751</v>
      </c>
      <c r="AE65" s="20">
        <f t="shared" ref="AE65:AH65" si="35">SUM(AP50:AP58)</f>
        <v>0.16964545798878247</v>
      </c>
      <c r="AF65" s="20">
        <f t="shared" si="35"/>
        <v>0.66070189818200642</v>
      </c>
      <c r="AG65" s="20">
        <f t="shared" si="35"/>
        <v>1.1508083859166307</v>
      </c>
      <c r="AH65" s="20">
        <f t="shared" si="35"/>
        <v>2.1260849490068692E-2</v>
      </c>
      <c r="AI65" s="3"/>
      <c r="AJ65" s="42"/>
      <c r="AK65" s="45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</row>
    <row r="66" spans="1:55" x14ac:dyDescent="0.2">
      <c r="A66" s="14" t="s">
        <v>25</v>
      </c>
      <c r="B66" s="7">
        <v>30.484865398051372</v>
      </c>
      <c r="C66" s="7">
        <v>0.18675199313033389</v>
      </c>
      <c r="D66" s="7">
        <v>8.0004410210331625E-2</v>
      </c>
      <c r="E66" s="7">
        <v>-0.26105250486477072</v>
      </c>
      <c r="F66" s="7">
        <v>-4.1447556750718907E-2</v>
      </c>
      <c r="G66" s="3"/>
      <c r="H66" s="42"/>
      <c r="I66" s="45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8" t="s">
        <v>25</v>
      </c>
      <c r="AD66" s="7">
        <v>30.582195839984433</v>
      </c>
      <c r="AE66" s="7">
        <v>0.21339276481709488</v>
      </c>
      <c r="AF66" s="7">
        <v>4.1458246236171496E-2</v>
      </c>
      <c r="AG66" s="7">
        <v>-0.20667551740447604</v>
      </c>
      <c r="AH66" s="7">
        <v>-2.685368619527035E-2</v>
      </c>
      <c r="AI66" s="3"/>
      <c r="AJ66" s="42"/>
      <c r="AK66" s="45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</row>
    <row r="67" spans="1:55" x14ac:dyDescent="0.2">
      <c r="A67" s="14" t="s">
        <v>26</v>
      </c>
      <c r="B67" s="7">
        <v>-2.2026246231118685</v>
      </c>
      <c r="C67" s="7">
        <v>10.551486311258399</v>
      </c>
      <c r="D67" s="7">
        <v>33.737675939724909</v>
      </c>
      <c r="E67" s="7">
        <v>21.226948306960892</v>
      </c>
      <c r="F67" s="7">
        <v>0.69817066242451953</v>
      </c>
      <c r="G67" s="3"/>
      <c r="H67" s="42"/>
      <c r="I67" s="45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8" t="s">
        <v>26</v>
      </c>
      <c r="AD67" s="7">
        <v>-1.1532268138031569</v>
      </c>
      <c r="AE67" s="7">
        <v>10.742587286659246</v>
      </c>
      <c r="AF67" s="7">
        <v>27.53432573331709</v>
      </c>
      <c r="AG67" s="7">
        <v>22.452628738635919</v>
      </c>
      <c r="AH67" s="7">
        <v>0.57587495459496429</v>
      </c>
      <c r="AI67" s="3"/>
      <c r="AJ67" s="42"/>
      <c r="AK67" s="45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</row>
    <row r="68" spans="1:55" ht="17" thickBot="1" x14ac:dyDescent="0.25">
      <c r="A68" s="15" t="s">
        <v>18</v>
      </c>
      <c r="B68" s="16">
        <v>1.9127853452510894E-2</v>
      </c>
      <c r="C68" s="16">
        <v>2.3808897408534743E-2</v>
      </c>
      <c r="D68" s="16">
        <v>3.6267126691100479E-2</v>
      </c>
      <c r="E68" s="16">
        <v>3.9545519984511918E-2</v>
      </c>
      <c r="F68" s="16">
        <v>0.16150440125874602</v>
      </c>
      <c r="G68" s="9"/>
      <c r="H68" s="43"/>
      <c r="I68" s="46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17" t="s">
        <v>18</v>
      </c>
      <c r="AD68" s="16">
        <v>1.8486299105241851E-2</v>
      </c>
      <c r="AE68" s="16">
        <v>2.3149400841401963E-2</v>
      </c>
      <c r="AF68" s="16">
        <v>3.5609223228441463E-2</v>
      </c>
      <c r="AG68" s="16">
        <v>3.5402649599201245E-2</v>
      </c>
      <c r="AH68" s="16">
        <v>0.16239506017689018</v>
      </c>
      <c r="AI68" s="9"/>
      <c r="AJ68" s="43"/>
      <c r="AK68" s="46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</row>
  </sheetData>
  <mergeCells count="9">
    <mergeCell ref="A24:BC24"/>
    <mergeCell ref="A2:BC2"/>
    <mergeCell ref="A3:AA3"/>
    <mergeCell ref="AC3:BC3"/>
    <mergeCell ref="A48:AA48"/>
    <mergeCell ref="AC48:BC48"/>
    <mergeCell ref="A47:BC47"/>
    <mergeCell ref="A25:AA25"/>
    <mergeCell ref="AC25:BC2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DE72C-706F-B144-B658-1C6BAF98CC6F}">
  <dimension ref="A1:BC68"/>
  <sheetViews>
    <sheetView tabSelected="1" zoomScaleNormal="101" workbookViewId="0">
      <selection activeCell="G17" sqref="G17"/>
    </sheetView>
  </sheetViews>
  <sheetFormatPr baseColWidth="10" defaultRowHeight="16" x14ac:dyDescent="0.2"/>
  <cols>
    <col min="1" max="1" width="23.1640625" bestFit="1" customWidth="1"/>
    <col min="2" max="3" width="12.5" customWidth="1"/>
    <col min="4" max="4" width="12.6640625" bestFit="1" customWidth="1"/>
    <col min="5" max="6" width="12.6640625" customWidth="1"/>
    <col min="7" max="7" width="12.6640625" bestFit="1" customWidth="1"/>
    <col min="9" max="9" width="14" bestFit="1" customWidth="1"/>
    <col min="18" max="18" width="11" bestFit="1" customWidth="1"/>
    <col min="19" max="22" width="11" customWidth="1"/>
    <col min="23" max="23" width="14" bestFit="1" customWidth="1"/>
    <col min="24" max="24" width="15.1640625" bestFit="1" customWidth="1"/>
    <col min="25" max="25" width="15" bestFit="1" customWidth="1"/>
    <col min="26" max="26" width="15.33203125" bestFit="1" customWidth="1"/>
    <col min="27" max="27" width="16.5" bestFit="1" customWidth="1"/>
    <col min="29" max="29" width="23.1640625" bestFit="1" customWidth="1"/>
    <col min="30" max="31" width="12.5" customWidth="1"/>
    <col min="32" max="32" width="12.6640625" bestFit="1" customWidth="1"/>
    <col min="33" max="34" width="12.6640625" customWidth="1"/>
    <col min="35" max="35" width="12.6640625" bestFit="1" customWidth="1"/>
    <col min="37" max="37" width="14" bestFit="1" customWidth="1"/>
    <col min="46" max="46" width="11" bestFit="1" customWidth="1"/>
    <col min="47" max="50" width="11" customWidth="1"/>
    <col min="51" max="51" width="14" bestFit="1" customWidth="1"/>
    <col min="52" max="52" width="15.1640625" bestFit="1" customWidth="1"/>
    <col min="53" max="53" width="15" bestFit="1" customWidth="1"/>
    <col min="54" max="54" width="15.33203125" bestFit="1" customWidth="1"/>
    <col min="55" max="55" width="16.5" bestFit="1" customWidth="1"/>
  </cols>
  <sheetData>
    <row r="1" spans="1:55" s="2" customFormat="1" ht="17" thickBot="1" x14ac:dyDescent="0.25"/>
    <row r="2" spans="1:55" x14ac:dyDescent="0.2">
      <c r="A2" s="51" t="s">
        <v>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52"/>
      <c r="AX2" s="52"/>
      <c r="AY2" s="52"/>
      <c r="AZ2" s="52"/>
      <c r="BA2" s="52"/>
      <c r="BB2" s="52"/>
      <c r="BC2" s="52"/>
    </row>
    <row r="3" spans="1:55" x14ac:dyDescent="0.2">
      <c r="A3" s="55" t="s">
        <v>3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38"/>
      <c r="AC3" s="53" t="s">
        <v>6</v>
      </c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</row>
    <row r="4" spans="1:55" ht="18" x14ac:dyDescent="0.25">
      <c r="A4" s="18" t="s">
        <v>2</v>
      </c>
      <c r="B4" s="31" t="s">
        <v>19</v>
      </c>
      <c r="C4" s="19" t="s">
        <v>20</v>
      </c>
      <c r="D4" s="19" t="s">
        <v>21</v>
      </c>
      <c r="E4" s="19" t="s">
        <v>22</v>
      </c>
      <c r="F4" s="19" t="s">
        <v>23</v>
      </c>
      <c r="G4" s="37" t="s">
        <v>4</v>
      </c>
      <c r="H4" s="31" t="s">
        <v>27</v>
      </c>
      <c r="I4" s="19" t="s">
        <v>28</v>
      </c>
      <c r="J4" s="19" t="s">
        <v>29</v>
      </c>
      <c r="K4" s="19" t="s">
        <v>30</v>
      </c>
      <c r="L4" s="19" t="s">
        <v>31</v>
      </c>
      <c r="M4" s="31" t="s">
        <v>32</v>
      </c>
      <c r="N4" s="19" t="s">
        <v>33</v>
      </c>
      <c r="O4" s="19" t="s">
        <v>34</v>
      </c>
      <c r="P4" s="19" t="s">
        <v>35</v>
      </c>
      <c r="Q4" s="19" t="s">
        <v>36</v>
      </c>
      <c r="R4" s="31" t="s">
        <v>37</v>
      </c>
      <c r="S4" s="19" t="s">
        <v>38</v>
      </c>
      <c r="T4" s="19" t="s">
        <v>39</v>
      </c>
      <c r="U4" s="19" t="s">
        <v>40</v>
      </c>
      <c r="V4" s="19" t="s">
        <v>41</v>
      </c>
      <c r="W4" s="31" t="s">
        <v>42</v>
      </c>
      <c r="X4" s="19" t="s">
        <v>43</v>
      </c>
      <c r="Y4" s="19" t="s">
        <v>44</v>
      </c>
      <c r="Z4" s="19" t="s">
        <v>45</v>
      </c>
      <c r="AA4" s="19" t="s">
        <v>46</v>
      </c>
      <c r="AB4" s="3"/>
      <c r="AC4" s="31" t="s">
        <v>2</v>
      </c>
      <c r="AD4" s="31" t="s">
        <v>19</v>
      </c>
      <c r="AE4" s="19" t="s">
        <v>20</v>
      </c>
      <c r="AF4" s="19" t="s">
        <v>21</v>
      </c>
      <c r="AG4" s="19" t="s">
        <v>22</v>
      </c>
      <c r="AH4" s="19" t="s">
        <v>23</v>
      </c>
      <c r="AI4" s="37" t="s">
        <v>4</v>
      </c>
      <c r="AJ4" s="31" t="s">
        <v>27</v>
      </c>
      <c r="AK4" s="19" t="s">
        <v>28</v>
      </c>
      <c r="AL4" s="19" t="s">
        <v>29</v>
      </c>
      <c r="AM4" s="19" t="s">
        <v>30</v>
      </c>
      <c r="AN4" s="19" t="s">
        <v>31</v>
      </c>
      <c r="AO4" s="31" t="s">
        <v>32</v>
      </c>
      <c r="AP4" s="19" t="s">
        <v>33</v>
      </c>
      <c r="AQ4" s="19" t="s">
        <v>34</v>
      </c>
      <c r="AR4" s="19" t="s">
        <v>35</v>
      </c>
      <c r="AS4" s="19" t="s">
        <v>36</v>
      </c>
      <c r="AT4" s="31" t="s">
        <v>37</v>
      </c>
      <c r="AU4" s="19" t="s">
        <v>38</v>
      </c>
      <c r="AV4" s="19" t="s">
        <v>39</v>
      </c>
      <c r="AW4" s="19" t="s">
        <v>40</v>
      </c>
      <c r="AX4" s="19" t="s">
        <v>41</v>
      </c>
      <c r="AY4" s="31" t="s">
        <v>42</v>
      </c>
      <c r="AZ4" s="19" t="s">
        <v>43</v>
      </c>
      <c r="BA4" s="19" t="s">
        <v>44</v>
      </c>
      <c r="BB4" s="19" t="s">
        <v>45</v>
      </c>
      <c r="BC4" s="19" t="s">
        <v>46</v>
      </c>
    </row>
    <row r="5" spans="1:55" x14ac:dyDescent="0.2">
      <c r="A5" s="10">
        <v>0</v>
      </c>
      <c r="B5" s="32">
        <v>30.640073794928306</v>
      </c>
      <c r="C5" s="4">
        <v>0.44709002115443192</v>
      </c>
      <c r="D5" s="4">
        <v>0</v>
      </c>
      <c r="E5" s="4">
        <v>0</v>
      </c>
      <c r="F5" s="4">
        <v>0</v>
      </c>
      <c r="G5" s="32">
        <v>2.2600000000000002</v>
      </c>
      <c r="H5" s="32">
        <f>(B$20-B$21)*EXP(-B$22*$A5) + B$21</f>
        <v>30.233778339768246</v>
      </c>
      <c r="I5" s="4">
        <f>(C$20-C$21)*EXP(-C$22*$A5) + C$21</f>
        <v>0.34632174477935962</v>
      </c>
      <c r="J5" s="4">
        <f xml:space="preserve"> D$21*(D$20/D$21)^EXP(-D$22*A5)</f>
        <v>0.13078585269948151</v>
      </c>
      <c r="K5" s="4">
        <f>(E$20-E$21)*EXP(-E$22*$A5) + E$21</f>
        <v>1.1231362185434772</v>
      </c>
      <c r="L5" s="4">
        <f>(F$20-F$21)*EXP(-F$22*$A5) + F$21</f>
        <v>-1.0032753695523589E-3</v>
      </c>
      <c r="M5" s="32">
        <f>(B5-H5)^2</f>
        <v>0.16507599688371954</v>
      </c>
      <c r="N5" s="4">
        <f>(C5-I5)^2</f>
        <v>1.0154245523602954E-2</v>
      </c>
      <c r="O5" s="4">
        <f t="shared" ref="O5:Q14" si="0">(D5-J5)^2</f>
        <v>1.7104939266330475E-2</v>
      </c>
      <c r="P5" s="4">
        <f t="shared" si="0"/>
        <v>1.2614349654041415</v>
      </c>
      <c r="Q5" s="4">
        <f t="shared" si="0"/>
        <v>1.0065614671504222E-6</v>
      </c>
      <c r="R5" s="32">
        <f xml:space="preserve"> (B$20 - B$21)*-B$22*EXP(-B$22*$A5)</f>
        <v>-1.4461207971706844</v>
      </c>
      <c r="S5" s="4">
        <f xml:space="preserve"> (C$20 - C$21)*-C$22*EXP(-C$22*$A5)</f>
        <v>0.79099202816914238</v>
      </c>
      <c r="T5" s="4">
        <f xml:space="preserve"> -D$21*D$22*LN(D$20/D$21)*EXP(-D$22*A5)*(D$20/D$21)^EXP(-D$22*A5)</f>
        <v>0.13008239135736102</v>
      </c>
      <c r="U5" s="4">
        <f xml:space="preserve"> (E$20 - E$21)*-E$22*EXP(-E$22*$A5)</f>
        <v>0.44427602970108154</v>
      </c>
      <c r="V5" s="4">
        <f xml:space="preserve"> (F$20 - F$21)*-F$22*EXP(-F$22*$A5)</f>
        <v>0.73911868748589782</v>
      </c>
      <c r="W5" s="32">
        <f>R5*-1/($G5/2.6)</f>
        <v>1.6636787932052122</v>
      </c>
      <c r="X5" s="4">
        <f>S5*1/($G5/2.6)</f>
        <v>0.90999082886715488</v>
      </c>
      <c r="Y5" s="4">
        <f t="shared" ref="Y5:AA14" si="1">T5*1/($G5/2.6)</f>
        <v>0.14965230864121179</v>
      </c>
      <c r="Z5" s="4">
        <f t="shared" si="1"/>
        <v>0.51111401647027077</v>
      </c>
      <c r="AA5" s="4">
        <f t="shared" si="1"/>
        <v>0.85031353427581158</v>
      </c>
      <c r="AB5" s="3"/>
      <c r="AC5" s="32">
        <v>0</v>
      </c>
      <c r="AD5" s="32">
        <v>31.018928638713838</v>
      </c>
      <c r="AE5" s="4">
        <v>0.46952615054152447</v>
      </c>
      <c r="AF5" s="4">
        <v>0</v>
      </c>
      <c r="AG5" s="4">
        <v>0</v>
      </c>
      <c r="AH5" s="4">
        <v>0</v>
      </c>
      <c r="AI5" s="32">
        <v>2.166666666666667</v>
      </c>
      <c r="AJ5" s="32">
        <f>(AD$20-AD$21)*EXP(-AD$22*$AC5) + AD$21</f>
        <v>30.425435921575961</v>
      </c>
      <c r="AK5" s="4">
        <f>(AE$20-AE$21)*EXP(-AE$22*$AC5) + AE$21</f>
        <v>0.51160867534017029</v>
      </c>
      <c r="AL5" s="4">
        <f xml:space="preserve"> AF$21*(AF$20/AF$21)^EXP(-AF$22*AC5)</f>
        <v>0.74969208515092611</v>
      </c>
      <c r="AM5" s="4">
        <f>(AG$20-AG$21)*EXP(-AG$22*$AC5) + AG$21</f>
        <v>0.94622282152555393</v>
      </c>
      <c r="AN5" s="4">
        <f>(AH$20-AH$21)*EXP(-AH$22*$AC5) + AH$21</f>
        <v>1.4455846257662941E-2</v>
      </c>
      <c r="AO5" s="32">
        <f>(AD5-AJ5)^2</f>
        <v>0.35223360529570058</v>
      </c>
      <c r="AP5" s="4">
        <f>(AE5-AK5)^2</f>
        <v>1.7709388934286409E-3</v>
      </c>
      <c r="AQ5" s="4">
        <f t="shared" ref="AQ5:AS14" si="2">(AF5-AL5)^2</f>
        <v>0.56203822253794344</v>
      </c>
      <c r="AR5" s="4">
        <f t="shared" si="2"/>
        <v>0.89533762797578031</v>
      </c>
      <c r="AS5" s="4">
        <f t="shared" si="2"/>
        <v>2.0897149102518765E-4</v>
      </c>
      <c r="AT5" s="32">
        <f xml:space="preserve"> (AD$20 - AD$21)*-AD$22*EXP(-AD$22*$AC5)</f>
        <v>-1.3757548146312044</v>
      </c>
      <c r="AU5" s="4">
        <f xml:space="preserve"> (AE$20 - AE$21)*-AE$22*EXP(-AE$22*$AC5)</f>
        <v>0.74620999846802427</v>
      </c>
      <c r="AV5" s="4">
        <f xml:space="preserve"> -AF$21*AF$22*LN(AF$20/AF$21)*EXP(-AF$22*AC5)*(AF$20/AF$21)^EXP(-AF$22*AC5)</f>
        <v>4.1065513245307009E-2</v>
      </c>
      <c r="AW5" s="4">
        <f xml:space="preserve"> (AG$20 - AG$21)*-AG$22*EXP(-AG$22*$AC5)</f>
        <v>0.57173563562043606</v>
      </c>
      <c r="AX5" s="4">
        <f xml:space="preserve"> (AH$20 - AH$21)*-AH$22*EXP(-AH$22*$AC5)</f>
        <v>0.42982043441685358</v>
      </c>
      <c r="AY5" s="32">
        <f>AT5*-1/($AI5/2.6)</f>
        <v>1.6509057775574452</v>
      </c>
      <c r="AZ5" s="4">
        <f>AU5*1/($AI5/2.6)</f>
        <v>0.89545199816162913</v>
      </c>
      <c r="BA5" s="4">
        <f>AV5*1/($AI5/2.6)</f>
        <v>4.927861589436841E-2</v>
      </c>
      <c r="BB5" s="4">
        <f t="shared" ref="BB5:BC14" si="3">AW5*1/($AI5/2.6)</f>
        <v>0.68608276274452329</v>
      </c>
      <c r="BC5" s="4">
        <f t="shared" si="3"/>
        <v>0.51578452130022423</v>
      </c>
    </row>
    <row r="6" spans="1:55" x14ac:dyDescent="0.2">
      <c r="A6" s="10">
        <v>2.1333333334769122</v>
      </c>
      <c r="B6" s="32">
        <v>27.666133653605751</v>
      </c>
      <c r="C6" s="4">
        <v>1.6862080610049781</v>
      </c>
      <c r="D6" s="4">
        <v>0.57429308381581146</v>
      </c>
      <c r="E6" s="4">
        <v>2.8638109375884868</v>
      </c>
      <c r="F6" s="4">
        <v>0.72612120030096694</v>
      </c>
      <c r="G6" s="32">
        <v>1.8266666666666667</v>
      </c>
      <c r="H6" s="32">
        <f>(B$20-B$21)*EXP(-B$22*$A6) + B$21</f>
        <v>27.340117582984465</v>
      </c>
      <c r="I6" s="4">
        <f>(C$20-C$21)*EXP(-C$22*$A6) + C$21</f>
        <v>1.9684060931983858</v>
      </c>
      <c r="J6" s="4">
        <f xml:space="preserve"> D$21*(D$20/D$21)^EXP(-D$22*A6)</f>
        <v>0.60122514593128618</v>
      </c>
      <c r="K6" s="4">
        <f>(E$20-E$21)*EXP(-E$22*$A6) + E$21</f>
        <v>2.0110885343774605</v>
      </c>
      <c r="L6" s="4">
        <f>(F$20-F$21)*EXP(-F$22*$A6) + F$21</f>
        <v>0.73730355308483309</v>
      </c>
      <c r="M6" s="32">
        <f t="shared" ref="M6:N14" si="4">(B6-H6)^2</f>
        <v>0.1062864783033432</v>
      </c>
      <c r="N6" s="4">
        <f t="shared" si="4"/>
        <v>7.9635729373831551E-2</v>
      </c>
      <c r="O6" s="4">
        <f t="shared" si="0"/>
        <v>7.2533596979178867E-4</v>
      </c>
      <c r="P6" s="4">
        <f t="shared" si="0"/>
        <v>0.72713549693798818</v>
      </c>
      <c r="Q6" s="4">
        <f t="shared" si="0"/>
        <v>1.2504501378283892E-4</v>
      </c>
      <c r="R6" s="32">
        <f xml:space="preserve"> (B$20 - B$21)*-B$22*EXP(-B$22*$A6)</f>
        <v>-1.270475903469156</v>
      </c>
      <c r="S6" s="4">
        <f xml:space="preserve"> (C$20 - C$21)*-C$22*EXP(-C$22*$A6)</f>
        <v>0.73051370381481939</v>
      </c>
      <c r="T6" s="4">
        <f xml:space="preserve"> -D$21*D$22*LN(D$20/D$21)*EXP(-D$22*A6)*(D$20/D$21)^EXP(-D$22*A6)</f>
        <v>0.29670907726032086</v>
      </c>
      <c r="U6" s="4">
        <f xml:space="preserve"> (E$20 - E$21)*-E$22*EXP(-E$22*$A6)</f>
        <v>0.38938538127863564</v>
      </c>
      <c r="V6" s="4">
        <f xml:space="preserve"> (F$20 - F$21)*-F$22*EXP(-F$22*$A6)</f>
        <v>0.12552069477016736</v>
      </c>
      <c r="W6" s="32">
        <f t="shared" ref="W6:W14" si="5">R6*-1/($G6/2.6)</f>
        <v>1.8083416144269009</v>
      </c>
      <c r="X6" s="4">
        <f t="shared" ref="X6:X14" si="6">S6*1/($G6/2.6)</f>
        <v>1.0397822791524802</v>
      </c>
      <c r="Y6" s="4">
        <f t="shared" si="1"/>
        <v>0.42232313916615016</v>
      </c>
      <c r="Z6" s="4">
        <f t="shared" si="1"/>
        <v>0.55423466678345956</v>
      </c>
      <c r="AA6" s="4">
        <f t="shared" si="1"/>
        <v>0.17866084292104115</v>
      </c>
      <c r="AB6" s="3"/>
      <c r="AC6" s="32">
        <v>2.1000000000349246</v>
      </c>
      <c r="AD6" s="32">
        <v>27.848189445821838</v>
      </c>
      <c r="AE6" s="4">
        <v>1.721471499293215</v>
      </c>
      <c r="AF6" s="4">
        <v>0.35822638475657764</v>
      </c>
      <c r="AG6" s="4">
        <v>2.8397309406435132</v>
      </c>
      <c r="AH6" s="4">
        <v>0.65811031081856841</v>
      </c>
      <c r="AI6" s="32">
        <v>1.7400000000000002</v>
      </c>
      <c r="AJ6" s="32">
        <f>(AD$20-AD$21)*EXP(-AD$22*$AC6) + AD$21</f>
        <v>27.695767330248824</v>
      </c>
      <c r="AK6" s="4">
        <f>(AE$20-AE$21)*EXP(-AE$22*$AC6) + AE$21</f>
        <v>2.0166302436323456</v>
      </c>
      <c r="AL6" s="4">
        <f xml:space="preserve"> AF$21*(AF$20/AF$21)^EXP(-AF$22*AC6)</f>
        <v>0.83903086210860534</v>
      </c>
      <c r="AM6" s="4">
        <f>(AG$20-AG$21)*EXP(-AG$22*$AC6) + AG$21</f>
        <v>2.0818420902421853</v>
      </c>
      <c r="AN6" s="4">
        <f>(AH$20-AH$21)*EXP(-AH$22*$AC6) + AH$21</f>
        <v>0.60245063638665419</v>
      </c>
      <c r="AO6" s="32">
        <f t="shared" ref="AO6:AP14" si="7">(AD6-AJ6)^2</f>
        <v>2.3232501315753201E-2</v>
      </c>
      <c r="AP6" s="4">
        <f t="shared" si="7"/>
        <v>8.7118684359852247E-2</v>
      </c>
      <c r="AQ6" s="4">
        <f t="shared" si="2"/>
        <v>0.23117294544175651</v>
      </c>
      <c r="AR6" s="4">
        <f t="shared" si="2"/>
        <v>0.5743955095626464</v>
      </c>
      <c r="AS6" s="4">
        <f t="shared" si="2"/>
        <v>3.0979993578666852E-3</v>
      </c>
      <c r="AT6" s="32">
        <f xml:space="preserve"> (AD$20 - AD$21)*-AD$22*EXP(-AD$22*$AC6)</f>
        <v>-1.2267747992050233</v>
      </c>
      <c r="AU6" s="4">
        <f xml:space="preserve"> (AE$20 - AE$21)*-AE$22*EXP(-AE$22*$AC6)</f>
        <v>0.6879335780061876</v>
      </c>
      <c r="AV6" s="4">
        <f xml:space="preserve"> -AF$21*AF$22*LN(AF$20/AF$21)*EXP(-AF$22*AC6)*(AF$20/AF$21)^EXP(-AF$22*AC6)</f>
        <v>4.4018792915962307E-2</v>
      </c>
      <c r="AW6" s="4">
        <f xml:space="preserve"> (AG$20 - AG$21)*-AG$22*EXP(-AG$22*$AC6)</f>
        <v>0.51094523685281268</v>
      </c>
      <c r="AX6" s="4">
        <f xml:space="preserve"> (AH$20 - AH$21)*-AH$22*EXP(-AH$22*$AC6)</f>
        <v>0.16984040203891484</v>
      </c>
      <c r="AY6" s="32">
        <f t="shared" ref="AY6:AY14" si="8">AT6*-1/($AI6/2.6)</f>
        <v>1.8331117689270462</v>
      </c>
      <c r="AZ6" s="4">
        <f t="shared" ref="AZ6:BA14" si="9">AU6*1/($AI6/2.6)</f>
        <v>1.0279467257563721</v>
      </c>
      <c r="BA6" s="4">
        <f t="shared" si="9"/>
        <v>6.5775207805460909E-2</v>
      </c>
      <c r="BB6" s="4">
        <f t="shared" si="3"/>
        <v>0.76348138840075452</v>
      </c>
      <c r="BC6" s="4">
        <f t="shared" si="3"/>
        <v>0.25378450879378078</v>
      </c>
    </row>
    <row r="7" spans="1:55" x14ac:dyDescent="0.2">
      <c r="A7" s="10">
        <v>5.0000000000582077</v>
      </c>
      <c r="B7" s="32">
        <v>23.357842106284892</v>
      </c>
      <c r="C7" s="4">
        <v>3.7532239397152019</v>
      </c>
      <c r="D7" s="4">
        <v>1.6502201989115426</v>
      </c>
      <c r="E7" s="4">
        <v>3.4033167824134543</v>
      </c>
      <c r="F7" s="4">
        <v>0.94003763822497</v>
      </c>
      <c r="G7" s="32">
        <v>1.37</v>
      </c>
      <c r="H7" s="32">
        <f>(B$20-B$21)*EXP(-B$22*$A7) + B$21</f>
        <v>23.997348372902763</v>
      </c>
      <c r="I7" s="4">
        <f>(C$20-C$21)*EXP(-C$22*$A7) + C$21</f>
        <v>3.9545155908845189</v>
      </c>
      <c r="J7" s="4">
        <f xml:space="preserve"> D$21*(D$20/D$21)^EXP(-D$22*A7)</f>
        <v>1.5032985508524366</v>
      </c>
      <c r="K7" s="4">
        <f>(E$20-E$21)*EXP(-E$22*$A7) + E$21</f>
        <v>3.0340151767354087</v>
      </c>
      <c r="L7" s="4">
        <f>(F$20-F$21)*EXP(-F$22*$A7) + F$21</f>
        <v>0.87439147691545416</v>
      </c>
      <c r="M7" s="32">
        <f t="shared" si="4"/>
        <v>0.4089682650435284</v>
      </c>
      <c r="N7" s="4">
        <f t="shared" si="4"/>
        <v>4.0518328830470005E-2</v>
      </c>
      <c r="O7" s="4">
        <f t="shared" si="0"/>
        <v>2.1585970668403811E-2</v>
      </c>
      <c r="P7" s="4">
        <f t="shared" si="0"/>
        <v>0.13638367595638268</v>
      </c>
      <c r="Q7" s="4">
        <f t="shared" si="0"/>
        <v>4.3094184946749743E-3</v>
      </c>
      <c r="R7" s="32">
        <f xml:space="preserve"> (B$20 - B$21)*-B$22*EXP(-B$22*$A7)</f>
        <v>-1.0675701754230902</v>
      </c>
      <c r="S7" s="4">
        <f xml:space="preserve"> (C$20 - C$21)*-C$22*EXP(-C$22*$A7)</f>
        <v>0.65646294651521553</v>
      </c>
      <c r="T7" s="4">
        <f xml:space="preserve"> -D$21*D$22*LN(D$20/D$21)*EXP(-D$22*A7)*(D$20/D$21)^EXP(-D$22*A7)</f>
        <v>0.28930087467680038</v>
      </c>
      <c r="U7" s="4">
        <f xml:space="preserve"> (E$20 - E$21)*-E$22*EXP(-E$22*$A7)</f>
        <v>0.32615100969541982</v>
      </c>
      <c r="V7" s="4">
        <f xml:space="preserve"> (F$20 - F$21)*-F$22*EXP(-F$22*$A7)</f>
        <v>1.1588557552729958E-2</v>
      </c>
      <c r="W7" s="32">
        <f t="shared" si="5"/>
        <v>2.0260455883941857</v>
      </c>
      <c r="X7" s="4">
        <f t="shared" si="6"/>
        <v>1.2458420882770513</v>
      </c>
      <c r="Y7" s="4">
        <f t="shared" si="1"/>
        <v>0.549038156320935</v>
      </c>
      <c r="Z7" s="4">
        <f t="shared" si="1"/>
        <v>0.61897271912999385</v>
      </c>
      <c r="AA7" s="4">
        <f t="shared" si="1"/>
        <v>2.1992882946786783E-2</v>
      </c>
      <c r="AB7" s="3"/>
      <c r="AC7" s="32">
        <v>4.96666666661622</v>
      </c>
      <c r="AD7" s="32">
        <v>23.937225033737626</v>
      </c>
      <c r="AE7" s="4">
        <v>3.7747271739094841</v>
      </c>
      <c r="AF7" s="4">
        <v>1.1468451852447366</v>
      </c>
      <c r="AG7" s="4">
        <v>3.7974882961368928</v>
      </c>
      <c r="AH7" s="4">
        <v>0.83848910377029862</v>
      </c>
      <c r="AI7" s="32">
        <v>1.4033333333333333</v>
      </c>
      <c r="AJ7" s="32">
        <f>(AD$20-AD$21)*EXP(-AD$22*$AC7) + AD$21</f>
        <v>24.440319929503751</v>
      </c>
      <c r="AK7" s="4">
        <f>(AE$20-AE$21)*EXP(-AE$22*$AC7) + AE$21</f>
        <v>3.8831949769503762</v>
      </c>
      <c r="AL7" s="4">
        <f xml:space="preserve"> AF$21*(AF$20/AF$21)^EXP(-AF$22*AC7)</f>
        <v>0.97097570984021464</v>
      </c>
      <c r="AM7" s="4">
        <f>(AG$20-AG$21)*EXP(-AG$22*$AC7) + AG$21</f>
        <v>3.4397032981702118</v>
      </c>
      <c r="AN7" s="4">
        <f>(AH$20-AH$21)*EXP(-AH$22*$AC7) + AH$21</f>
        <v>0.8784310432714012</v>
      </c>
      <c r="AO7" s="32">
        <f t="shared" si="7"/>
        <v>0.2531044741459284</v>
      </c>
      <c r="AP7" s="4">
        <f t="shared" si="7"/>
        <v>1.1765264296517761E-2</v>
      </c>
      <c r="AQ7" s="4">
        <f t="shared" si="2"/>
        <v>3.093007237906174E-2</v>
      </c>
      <c r="AR7" s="4">
        <f t="shared" si="2"/>
        <v>0.1280101047700179</v>
      </c>
      <c r="AS7" s="4">
        <f t="shared" si="2"/>
        <v>1.5953585311097391E-3</v>
      </c>
      <c r="AT7" s="32">
        <f xml:space="preserve"> (AD$20 - AD$21)*-AD$22*EXP(-AD$22*$AC7)</f>
        <v>-1.0490987965125784</v>
      </c>
      <c r="AU7" s="4">
        <f xml:space="preserve"> (AE$20 - AE$21)*-AE$22*EXP(-AE$22*$AC7)</f>
        <v>0.61565772926767959</v>
      </c>
      <c r="AV7" s="4">
        <f xml:space="preserve"> -AF$21*AF$22*LN(AF$20/AF$21)*EXP(-AF$22*AC7)*(AF$20/AF$21)^EXP(-AF$22*AC7)</f>
        <v>4.8028052491121777E-2</v>
      </c>
      <c r="AW7" s="4">
        <f xml:space="preserve"> (AG$20 - AG$21)*-AG$22*EXP(-AG$22*$AC7)</f>
        <v>0.4382580902228369</v>
      </c>
      <c r="AX7" s="4">
        <f xml:space="preserve"> (AH$20 - AH$21)*-AH$22*EXP(-AH$22*$AC7)</f>
        <v>4.7816540055659447E-2</v>
      </c>
      <c r="AY7" s="32">
        <f t="shared" si="8"/>
        <v>1.943698482849908</v>
      </c>
      <c r="AZ7" s="4">
        <f t="shared" si="9"/>
        <v>1.1406485245339433</v>
      </c>
      <c r="BA7" s="4">
        <f t="shared" si="9"/>
        <v>8.8983090126068851E-2</v>
      </c>
      <c r="BB7" s="4">
        <f t="shared" si="3"/>
        <v>0.81197460896392593</v>
      </c>
      <c r="BC7" s="4">
        <f t="shared" si="3"/>
        <v>8.8591214354903497E-2</v>
      </c>
    </row>
    <row r="8" spans="1:55" x14ac:dyDescent="0.2">
      <c r="A8" s="10">
        <v>8.4000000001396984</v>
      </c>
      <c r="B8" s="32">
        <v>20.346463470523979</v>
      </c>
      <c r="C8" s="4">
        <v>6.1907391442501156</v>
      </c>
      <c r="D8" s="4">
        <v>2.1956869283391747</v>
      </c>
      <c r="E8" s="4">
        <v>4.3199387948996515</v>
      </c>
      <c r="F8" s="4">
        <v>0.73766026126782192</v>
      </c>
      <c r="G8" s="32">
        <v>1.1000000000000001</v>
      </c>
      <c r="H8" s="32">
        <f>(B$20-B$21)*EXP(-B$22*$A8) + B$21</f>
        <v>20.717671580947002</v>
      </c>
      <c r="I8" s="4">
        <f>(C$20-C$21)*EXP(-C$22*$A8) + C$21</f>
        <v>6.0508127528796827</v>
      </c>
      <c r="J8" s="4">
        <f xml:space="preserve"> D$21*(D$20/D$21)^EXP(-D$22*A8)</f>
        <v>2.2294286253263516</v>
      </c>
      <c r="K8" s="4">
        <f>(E$20-E$21)*EXP(-E$22*$A8) + E$21</f>
        <v>4.0341466828402055</v>
      </c>
      <c r="L8" s="4">
        <f>(F$20-F$21)*EXP(-F$22*$A8) + F$21</f>
        <v>0.887508903075927</v>
      </c>
      <c r="M8" s="32">
        <f t="shared" si="4"/>
        <v>0.13779546124383119</v>
      </c>
      <c r="N8" s="4">
        <f t="shared" si="4"/>
        <v>1.957939500195157E-2</v>
      </c>
      <c r="O8" s="4">
        <f t="shared" si="0"/>
        <v>1.1385021155744617E-3</v>
      </c>
      <c r="P8" s="4">
        <f t="shared" si="0"/>
        <v>8.1677131315398929E-2</v>
      </c>
      <c r="Q8" s="4">
        <f t="shared" si="0"/>
        <v>2.245461545173378E-2</v>
      </c>
      <c r="R8" s="32">
        <f xml:space="preserve"> (B$20 - B$21)*-B$22*EXP(-B$22*$A8)</f>
        <v>-0.86849415030578792</v>
      </c>
      <c r="S8" s="4">
        <f xml:space="preserve"> (C$20 - C$21)*-C$22*EXP(-C$22*$A8)</f>
        <v>0.5783039162343564</v>
      </c>
      <c r="T8" s="4">
        <f xml:space="preserve"> -D$21*D$22*LN(D$20/D$21)*EXP(-D$22*A8)*(D$20/D$21)^EXP(-D$22*A8)</f>
        <v>0.14041641490058673</v>
      </c>
      <c r="U8" s="4">
        <f xml:space="preserve"> (E$20 - E$21)*-E$22*EXP(-E$22*$A8)</f>
        <v>0.26432576762006305</v>
      </c>
      <c r="V8" s="4">
        <f xml:space="preserve"> (F$20 - F$21)*-F$22*EXP(-F$22*$A8)</f>
        <v>6.8682124004699064E-4</v>
      </c>
      <c r="W8" s="32">
        <f t="shared" si="5"/>
        <v>2.052804355268226</v>
      </c>
      <c r="X8" s="4">
        <f t="shared" si="6"/>
        <v>1.3669001656448425</v>
      </c>
      <c r="Y8" s="4">
        <f t="shared" si="1"/>
        <v>0.33189334431047773</v>
      </c>
      <c r="Z8" s="4">
        <f t="shared" si="1"/>
        <v>0.62476999619287632</v>
      </c>
      <c r="AA8" s="4">
        <f t="shared" si="1"/>
        <v>1.6233956582928869E-3</v>
      </c>
      <c r="AB8" s="3"/>
      <c r="AC8" s="32">
        <v>8.3666666666977108</v>
      </c>
      <c r="AD8" s="32">
        <v>20.728973259676845</v>
      </c>
      <c r="AE8" s="4">
        <v>5.8604009564759183</v>
      </c>
      <c r="AF8" s="4">
        <v>1.591935806260296</v>
      </c>
      <c r="AG8" s="4">
        <v>4.8949792475685161</v>
      </c>
      <c r="AH8" s="4">
        <v>0.81253221402780995</v>
      </c>
      <c r="AI8" s="32">
        <v>1.1599999999999999</v>
      </c>
      <c r="AJ8" s="32">
        <f>(AD$20-AD$21)*EXP(-AD$22*$AC8) + AD$21</f>
        <v>21.184778509103129</v>
      </c>
      <c r="AK8" s="4">
        <f>(AE$20-AE$21)*EXP(-AE$22*$AC8) + AE$21</f>
        <v>5.8444942793713164</v>
      </c>
      <c r="AL8" s="4">
        <f xml:space="preserve"> AF$21*(AF$20/AF$21)^EXP(-AF$22*AC8)</f>
        <v>1.1422321030446501</v>
      </c>
      <c r="AM8" s="4">
        <f>(AG$20-AG$21)*EXP(-AG$22*$AC8) + AG$21</f>
        <v>4.8020461975168294</v>
      </c>
      <c r="AN8" s="4">
        <f>(AH$20-AH$21)*EXP(-AH$22*$AC8) + AH$21</f>
        <v>0.96252611696687862</v>
      </c>
      <c r="AO8" s="32">
        <f t="shared" si="7"/>
        <v>0.20775842540455686</v>
      </c>
      <c r="AP8" s="4">
        <f t="shared" si="7"/>
        <v>2.5302237651006688E-4</v>
      </c>
      <c r="AQ8" s="4">
        <f t="shared" si="2"/>
        <v>0.20223342068586572</v>
      </c>
      <c r="AR8" s="4">
        <f t="shared" si="2"/>
        <v>8.63655179190931E-3</v>
      </c>
      <c r="AS8" s="4">
        <f t="shared" si="2"/>
        <v>2.2498170918894753E-2</v>
      </c>
      <c r="AT8" s="32">
        <f xml:space="preserve"> (AD$20 - AD$21)*-AD$22*EXP(-AD$22*$AC8)</f>
        <v>-0.87141766240975715</v>
      </c>
      <c r="AU8" s="4">
        <f xml:space="preserve"> (AE$20 - AE$21)*-AE$22*EXP(-AE$22*$AC8)</f>
        <v>0.53971363304513265</v>
      </c>
      <c r="AV8" s="4">
        <f xml:space="preserve"> -AF$21*AF$22*LN(AF$20/AF$21)*EXP(-AF$22*AC8)*(AF$20/AF$21)^EXP(-AF$22*AC8)</f>
        <v>5.2687733285728303E-2</v>
      </c>
      <c r="AW8" s="4">
        <f xml:space="preserve"> (AG$20 - AG$21)*-AG$22*EXP(-AG$22*$AC8)</f>
        <v>0.36533103589140287</v>
      </c>
      <c r="AX8" s="4">
        <f xml:space="preserve"> (AH$20 - AH$21)*-AH$22*EXP(-AH$22*$AC8)</f>
        <v>1.063416982176814E-2</v>
      </c>
      <c r="AY8" s="32">
        <f t="shared" si="8"/>
        <v>1.9531775191942835</v>
      </c>
      <c r="AZ8" s="4">
        <f t="shared" si="9"/>
        <v>1.2097029706184008</v>
      </c>
      <c r="BA8" s="4">
        <f t="shared" si="9"/>
        <v>0.11809319529559793</v>
      </c>
      <c r="BB8" s="4">
        <f t="shared" si="3"/>
        <v>0.81884542527383408</v>
      </c>
      <c r="BC8" s="4">
        <f t="shared" si="3"/>
        <v>2.3835208221204454E-2</v>
      </c>
    </row>
    <row r="9" spans="1:55" x14ac:dyDescent="0.2">
      <c r="A9" s="10">
        <v>11.166666666744277</v>
      </c>
      <c r="B9" s="32">
        <v>18.046144577747025</v>
      </c>
      <c r="C9" s="4">
        <v>7.9448619752916985</v>
      </c>
      <c r="D9" s="4">
        <v>2.3221469587069863</v>
      </c>
      <c r="E9" s="4">
        <v>5.0042410471099013</v>
      </c>
      <c r="F9" s="4">
        <v>0.96016502315468166</v>
      </c>
      <c r="G9" s="32">
        <v>0.96333333333333337</v>
      </c>
      <c r="H9" s="32">
        <f>(B$20-B$21)*EXP(-B$22*$A9) + B$21</f>
        <v>18.505763678165252</v>
      </c>
      <c r="I9" s="4">
        <f>(C$20-C$21)*EXP(-C$22*$A9) + C$21</f>
        <v>7.5710313679089705</v>
      </c>
      <c r="J9" s="4">
        <f xml:space="preserve"> D$21*(D$20/D$21)^EXP(-D$22*A9)</f>
        <v>2.4997950166197231</v>
      </c>
      <c r="K9" s="4">
        <f>(E$20-E$21)*EXP(-E$22*$A9) + E$21</f>
        <v>4.7063294859264335</v>
      </c>
      <c r="L9" s="4">
        <f>(F$20-F$21)*EXP(-F$22*$A9) + F$21</f>
        <v>0.88825240566242791</v>
      </c>
      <c r="M9" s="32">
        <f t="shared" si="4"/>
        <v>0.21124971746925988</v>
      </c>
      <c r="N9" s="4">
        <f t="shared" si="4"/>
        <v>0.13974932301613932</v>
      </c>
      <c r="O9" s="4">
        <f t="shared" si="0"/>
        <v>3.1558832480167109E-2</v>
      </c>
      <c r="P9" s="4">
        <f t="shared" si="0"/>
        <v>8.8751298286771044E-2</v>
      </c>
      <c r="Q9" s="4">
        <f t="shared" si="0"/>
        <v>5.1714245545871999E-3</v>
      </c>
      <c r="R9" s="32">
        <f xml:space="preserve"> (B$20 - B$21)*-B$22*EXP(-B$22*$A9)</f>
        <v>-0.7342315808076656</v>
      </c>
      <c r="S9" s="4">
        <f xml:space="preserve"> (C$20 - C$21)*-C$22*EXP(-C$22*$A9)</f>
        <v>0.52162358726204927</v>
      </c>
      <c r="T9" s="4">
        <f xml:space="preserve"> -D$21*D$22*LN(D$20/D$21)*EXP(-D$22*A9)*(D$20/D$21)^EXP(-D$22*A9)</f>
        <v>6.344634105896349E-2</v>
      </c>
      <c r="U9" s="4">
        <f xml:space="preserve"> (E$20 - E$21)*-E$22*EXP(-E$22*$A9)</f>
        <v>0.22277336749465057</v>
      </c>
      <c r="V9" s="4">
        <f xml:space="preserve"> (F$20 - F$21)*-F$22*EXP(-F$22*$A9)</f>
        <v>6.890511483527675E-5</v>
      </c>
      <c r="W9" s="32">
        <f t="shared" si="5"/>
        <v>1.9816630900691319</v>
      </c>
      <c r="X9" s="4">
        <f t="shared" si="6"/>
        <v>1.4078422078352886</v>
      </c>
      <c r="Y9" s="4">
        <f t="shared" si="1"/>
        <v>0.17123925960550698</v>
      </c>
      <c r="Z9" s="4">
        <f t="shared" si="1"/>
        <v>0.60125683960493925</v>
      </c>
      <c r="AA9" s="4">
        <f t="shared" si="1"/>
        <v>1.8597228225438015E-4</v>
      </c>
      <c r="AB9" s="3"/>
      <c r="AC9" s="32">
        <v>11.133333333302289</v>
      </c>
      <c r="AD9" s="32">
        <v>18.279937603372321</v>
      </c>
      <c r="AE9" s="4">
        <v>8.1420293742921981</v>
      </c>
      <c r="AF9" s="4">
        <v>1.7306135271838672</v>
      </c>
      <c r="AG9" s="4">
        <v>5.9563976674399948</v>
      </c>
      <c r="AH9" s="4">
        <v>1.0633448593676609</v>
      </c>
      <c r="AI9" s="32">
        <v>1.0266666666666666</v>
      </c>
      <c r="AJ9" s="32">
        <f>(AD$20-AD$21)*EXP(-AD$22*$AC9) + AD$21</f>
        <v>18.947053938880323</v>
      </c>
      <c r="AK9" s="4">
        <f>(AE$20-AE$21)*EXP(-AE$22*$AC9) + AE$21</f>
        <v>7.2605003636971155</v>
      </c>
      <c r="AL9" s="4">
        <f xml:space="preserve"> AF$21*(AF$20/AF$21)^EXP(-AF$22*AC9)</f>
        <v>1.2931016832798978</v>
      </c>
      <c r="AM9" s="4">
        <f>(AG$20-AG$21)*EXP(-AG$22*$AC9) + AG$21</f>
        <v>5.741510837856012</v>
      </c>
      <c r="AN9" s="4">
        <f>(AH$20-AH$21)*EXP(-AH$22*$AC9) + AH$21</f>
        <v>0.97949989159295725</v>
      </c>
      <c r="AO9" s="32">
        <f t="shared" si="7"/>
        <v>0.4450442051016249</v>
      </c>
      <c r="AP9" s="4">
        <f t="shared" si="7"/>
        <v>0.77709339652074527</v>
      </c>
      <c r="AQ9" s="4">
        <f t="shared" si="2"/>
        <v>0.19141661355625125</v>
      </c>
      <c r="AR9" s="4">
        <f t="shared" si="2"/>
        <v>4.6176349528655646E-2</v>
      </c>
      <c r="AS9" s="4">
        <f t="shared" si="2"/>
        <v>7.02997862114109E-3</v>
      </c>
      <c r="AT9" s="32">
        <f xml:space="preserve"> (AD$20 - AD$21)*-AD$22*EXP(-AD$22*$AC9)</f>
        <v>-0.74928699715223801</v>
      </c>
      <c r="AU9" s="4">
        <f xml:space="preserve"> (AE$20 - AE$21)*-AE$22*EXP(-AE$22*$AC9)</f>
        <v>0.48488400954656147</v>
      </c>
      <c r="AV9" s="4">
        <f xml:space="preserve"> -AF$21*AF$22*LN(AF$20/AF$21)*EXP(-AF$22*AC9)*(AF$20/AF$21)^EXP(-AF$22*AC9)</f>
        <v>5.6351612671539299E-2</v>
      </c>
      <c r="AW9" s="4">
        <f xml:space="preserve"> (AG$20 - AG$21)*-AG$22*EXP(-AG$22*$AC9)</f>
        <v>0.31504091517265037</v>
      </c>
      <c r="AX9" s="4">
        <f xml:space="preserve"> (AH$20 - AH$21)*-AH$22*EXP(-AH$22*$AC9)</f>
        <v>3.1292691815844246E-3</v>
      </c>
      <c r="AY9" s="32">
        <f t="shared" si="8"/>
        <v>1.8975449927881354</v>
      </c>
      <c r="AZ9" s="4">
        <f t="shared" si="9"/>
        <v>1.227953011189344</v>
      </c>
      <c r="BA9" s="4">
        <f t="shared" si="9"/>
        <v>0.14270862949285926</v>
      </c>
      <c r="BB9" s="4">
        <f t="shared" si="3"/>
        <v>0.79783088907359512</v>
      </c>
      <c r="BC9" s="4">
        <f t="shared" si="3"/>
        <v>7.9247726027138025E-3</v>
      </c>
    </row>
    <row r="10" spans="1:55" x14ac:dyDescent="0.2">
      <c r="A10" s="10">
        <v>19.716666666674428</v>
      </c>
      <c r="B10" s="32">
        <v>13.794331814582184</v>
      </c>
      <c r="C10" s="4">
        <v>11.642625295794316</v>
      </c>
      <c r="D10" s="4">
        <v>2.3397416656611822</v>
      </c>
      <c r="E10" s="4">
        <v>6.0499331089240185</v>
      </c>
      <c r="F10" s="4">
        <v>0.99480619578698626</v>
      </c>
      <c r="G10" s="32">
        <v>0.83666666666666667</v>
      </c>
      <c r="H10" s="32">
        <f>(B$20-B$21)*EXP(-B$22*$A10) + B$21</f>
        <v>13.608355824125994</v>
      </c>
      <c r="I10" s="4">
        <f>(C$20-C$21)*EXP(-C$22*$A10) + C$21</f>
        <v>11.38993118730116</v>
      </c>
      <c r="J10" s="4">
        <f xml:space="preserve"> D$21*(D$20/D$21)^EXP(-D$22*A10)</f>
        <v>2.6880367799031553</v>
      </c>
      <c r="K10" s="4">
        <f>(E$20-E$21)*EXP(-E$22*$A10) + E$21</f>
        <v>6.1857869549836497</v>
      </c>
      <c r="L10" s="4">
        <f>(F$20-F$21)*EXP(-F$22*$A10) + F$21</f>
        <v>0.88833524717204781</v>
      </c>
      <c r="M10" s="32">
        <f t="shared" si="4"/>
        <v>3.4587069026161189E-2</v>
      </c>
      <c r="N10" s="4">
        <f t="shared" si="4"/>
        <v>6.3854312467150773E-2</v>
      </c>
      <c r="O10" s="4">
        <f t="shared" si="0"/>
        <v>0.12130948660482903</v>
      </c>
      <c r="P10" s="4">
        <f t="shared" si="0"/>
        <v>1.8456267489193982E-2</v>
      </c>
      <c r="Q10" s="4">
        <f t="shared" si="0"/>
        <v>1.1336062898964862E-2</v>
      </c>
      <c r="R10" s="32">
        <f xml:space="preserve"> (B$20 - B$21)*-B$22*EXP(-B$22*$A10)</f>
        <v>-0.4369594558983696</v>
      </c>
      <c r="S10" s="4">
        <f xml:space="preserve"> (C$20 - C$21)*-C$22*EXP(-C$22*$A10)</f>
        <v>0.3792384750581288</v>
      </c>
      <c r="T10" s="4">
        <f xml:space="preserve"> -D$21*D$22*LN(D$20/D$21)*EXP(-D$22*A10)*(D$20/D$21)^EXP(-D$22*A10)</f>
        <v>4.1124758134545112E-3</v>
      </c>
      <c r="U10" s="4">
        <f xml:space="preserve"> (E$20 - E$21)*-E$22*EXP(-E$22*$A10)</f>
        <v>0.13131757832458837</v>
      </c>
      <c r="V10" s="4">
        <f xml:space="preserve"> (F$20 - F$21)*-F$22*EXP(-F$22*$A10)</f>
        <v>5.6524984420131855E-8</v>
      </c>
      <c r="W10" s="32">
        <f t="shared" si="5"/>
        <v>1.3578819745048938</v>
      </c>
      <c r="X10" s="4">
        <f t="shared" si="6"/>
        <v>1.1785100021726713</v>
      </c>
      <c r="Y10" s="4">
        <f t="shared" si="1"/>
        <v>1.2779805316711232E-2</v>
      </c>
      <c r="Z10" s="4">
        <f t="shared" si="1"/>
        <v>0.40807853025170893</v>
      </c>
      <c r="AA10" s="4">
        <f t="shared" si="1"/>
        <v>1.7565533007052928E-7</v>
      </c>
      <c r="AB10" s="3"/>
      <c r="AC10" s="32">
        <v>19.68333333323244</v>
      </c>
      <c r="AD10" s="32">
        <v>14.014196534888724</v>
      </c>
      <c r="AE10" s="4">
        <v>10.808243835344605</v>
      </c>
      <c r="AF10" s="4">
        <v>2.0883468903795568</v>
      </c>
      <c r="AG10" s="4">
        <v>7.7967929135813305</v>
      </c>
      <c r="AH10" s="4">
        <v>1.0189158761855084</v>
      </c>
      <c r="AI10" s="32">
        <v>0.86333333333333329</v>
      </c>
      <c r="AJ10" s="32">
        <f>(AD$20-AD$21)*EXP(-AD$22*$AC10) + AD$21</f>
        <v>13.827672568540772</v>
      </c>
      <c r="AK10" s="4">
        <f>(AE$20-AE$21)*EXP(-AE$22*$AC10) + AE$21</f>
        <v>10.789854199860629</v>
      </c>
      <c r="AL10" s="4">
        <f xml:space="preserve"> AF$21*(AF$20/AF$21)^EXP(-AF$22*AC10)</f>
        <v>1.8198533518034552</v>
      </c>
      <c r="AM10" s="4">
        <f>(AG$20-AG$21)*EXP(-AG$22*$AC10) + AG$21</f>
        <v>7.9028935707076169</v>
      </c>
      <c r="AN10" s="4">
        <f>(AH$20-AH$21)*EXP(-AH$22*$AC10) + AH$21</f>
        <v>0.98641586612436594</v>
      </c>
      <c r="AO10" s="32">
        <f t="shared" si="7"/>
        <v>3.4791190022171965E-2</v>
      </c>
      <c r="AP10" s="4">
        <f t="shared" si="7"/>
        <v>3.3817869323349645E-4</v>
      </c>
      <c r="AQ10" s="4">
        <f t="shared" si="2"/>
        <v>7.2088780257116555E-2</v>
      </c>
      <c r="AR10" s="4">
        <f t="shared" si="2"/>
        <v>1.125734944262978E-2</v>
      </c>
      <c r="AS10" s="4">
        <f t="shared" si="2"/>
        <v>1.0562506539743605E-3</v>
      </c>
      <c r="AT10" s="32">
        <f xml:space="preserve"> (AD$20 - AD$21)*-AD$22*EXP(-AD$22*$AC10)</f>
        <v>-0.46988109493064978</v>
      </c>
      <c r="AU10" s="4">
        <f xml:space="preserve"> (AE$20 - AE$21)*-AE$22*EXP(-AE$22*$AC10)</f>
        <v>0.34822277329048951</v>
      </c>
      <c r="AV10" s="4">
        <f xml:space="preserve"> -AF$21*AF$22*LN(AF$20/AF$21)*EXP(-AF$22*AC10)*(AF$20/AF$21)^EXP(-AF$22*AC10)</f>
        <v>6.6532733802676061E-2</v>
      </c>
      <c r="AW10" s="4">
        <f xml:space="preserve"> (AG$20 - AG$21)*-AG$22*EXP(-AG$22*$AC10)</f>
        <v>0.19934076650575536</v>
      </c>
      <c r="AX10" s="4">
        <f xml:space="preserve"> (AH$20 - AH$21)*-AH$22*EXP(-AH$22*$AC10)</f>
        <v>7.1392967738734942E-5</v>
      </c>
      <c r="AY10" s="32">
        <f t="shared" si="8"/>
        <v>1.4150859229571693</v>
      </c>
      <c r="AZ10" s="4">
        <f t="shared" si="9"/>
        <v>1.0487017882879608</v>
      </c>
      <c r="BA10" s="4">
        <f t="shared" si="9"/>
        <v>0.20036885083431402</v>
      </c>
      <c r="BB10" s="4">
        <f t="shared" si="3"/>
        <v>0.60033126592466868</v>
      </c>
      <c r="BC10" s="4">
        <f t="shared" si="3"/>
        <v>2.1500584878846819E-4</v>
      </c>
    </row>
    <row r="11" spans="1:55" x14ac:dyDescent="0.2">
      <c r="A11" s="10">
        <v>26.750000000058208</v>
      </c>
      <c r="B11" s="32">
        <v>11.624356176188913</v>
      </c>
      <c r="C11" s="4">
        <v>13.628805806047509</v>
      </c>
      <c r="D11" s="4">
        <v>2.5715234269737262</v>
      </c>
      <c r="E11" s="4">
        <v>6.5108388060337239</v>
      </c>
      <c r="F11" s="4">
        <v>0.96397939050131354</v>
      </c>
      <c r="G11" s="32">
        <v>0.77</v>
      </c>
      <c r="H11" s="32">
        <f>(B$20-B$21)*EXP(-B$22*$A11) + B$21</f>
        <v>11.106913773344962</v>
      </c>
      <c r="I11" s="4">
        <f>(C$20-C$21)*EXP(-C$22*$A11) + C$21</f>
        <v>13.736179917603099</v>
      </c>
      <c r="J11" s="4">
        <f xml:space="preserve"> D$21*(D$20/D$21)^EXP(-D$22*A11)</f>
        <v>2.6993370412952493</v>
      </c>
      <c r="K11" s="4">
        <f>(E$20-E$21)*EXP(-E$22*$A11) + E$21</f>
        <v>6.9347976541313558</v>
      </c>
      <c r="L11" s="4">
        <f>(F$20-F$21)*EXP(-F$22*$A11) + F$21</f>
        <v>0.88833531498848861</v>
      </c>
      <c r="M11" s="32">
        <f t="shared" si="4"/>
        <v>0.26774664026092171</v>
      </c>
      <c r="N11" s="4">
        <f t="shared" si="4"/>
        <v>1.1529199832352229E-2</v>
      </c>
      <c r="O11" s="4">
        <f t="shared" si="0"/>
        <v>1.633632000593107E-2</v>
      </c>
      <c r="P11" s="4">
        <f t="shared" si="0"/>
        <v>0.17974110488027098</v>
      </c>
      <c r="Q11" s="4">
        <f t="shared" si="0"/>
        <v>5.7220261601899592E-3</v>
      </c>
      <c r="R11" s="32">
        <f xml:space="preserve"> (B$20 - B$21)*-B$22*EXP(-B$22*$A11)</f>
        <v>-0.28512219505846742</v>
      </c>
      <c r="S11" s="4">
        <f xml:space="preserve"> (C$20 - C$21)*-C$22*EXP(-C$22*$A11)</f>
        <v>0.29176016860296816</v>
      </c>
      <c r="T11" s="4">
        <f xml:space="preserve"> -D$21*D$22*LN(D$20/D$21)*EXP(-D$22*A11)*(D$20/D$21)^EXP(-D$22*A11)</f>
        <v>4.0970856746128445E-4</v>
      </c>
      <c r="U11" s="4">
        <f xml:space="preserve"> (E$20 - E$21)*-E$22*EXP(-E$22*$A11)</f>
        <v>8.5015899486178867E-2</v>
      </c>
      <c r="V11" s="4">
        <f xml:space="preserve"> (F$20 - F$21)*-F$22*EXP(-F$22*$A11)</f>
        <v>1.6354998100491343E-10</v>
      </c>
      <c r="W11" s="32">
        <f t="shared" si="5"/>
        <v>0.96275026902859129</v>
      </c>
      <c r="X11" s="4">
        <f t="shared" si="6"/>
        <v>0.98516420567236007</v>
      </c>
      <c r="Y11" s="4">
        <f t="shared" si="1"/>
        <v>1.3834315264926488E-3</v>
      </c>
      <c r="Z11" s="4">
        <f t="shared" si="1"/>
        <v>0.2870666735896949</v>
      </c>
      <c r="AA11" s="4">
        <f t="shared" si="1"/>
        <v>5.522466891074999E-10</v>
      </c>
      <c r="AB11" s="3"/>
      <c r="AC11" s="32">
        <v>26.71666666661622</v>
      </c>
      <c r="AD11" s="32">
        <v>11.672463159807597</v>
      </c>
      <c r="AE11" s="4">
        <v>12.706359039396489</v>
      </c>
      <c r="AF11" s="4">
        <v>2.3592314242400421</v>
      </c>
      <c r="AG11" s="4">
        <v>8.6550343815688731</v>
      </c>
      <c r="AH11" s="4">
        <v>1.1378809558832914</v>
      </c>
      <c r="AI11" s="32">
        <v>0.84333333333333327</v>
      </c>
      <c r="AJ11" s="32">
        <f>(AD$20-AD$21)*EXP(-AD$22*$AC11) + AD$21</f>
        <v>11.083212158353163</v>
      </c>
      <c r="AK11" s="4">
        <f>(AE$20-AE$21)*EXP(-AE$22*$AC11) + AE$21</f>
        <v>12.933839523079815</v>
      </c>
      <c r="AL11" s="4">
        <f xml:space="preserve"> AF$21*(AF$20/AF$21)^EXP(-AF$22*AC11)</f>
        <v>2.312152156145117</v>
      </c>
      <c r="AM11" s="4">
        <f>(AG$20-AG$21)*EXP(-AG$22*$AC11) + AG$21</f>
        <v>9.0712187306036363</v>
      </c>
      <c r="AN11" s="4">
        <f>(AH$20-AH$21)*EXP(-AH$22*$AC11) + AH$21</f>
        <v>0.98657013168391872</v>
      </c>
      <c r="AO11" s="32">
        <f t="shared" si="7"/>
        <v>0.34721674271505321</v>
      </c>
      <c r="AP11" s="4">
        <f t="shared" si="7"/>
        <v>5.1747370456800029E-2</v>
      </c>
      <c r="AQ11" s="4">
        <f t="shared" si="2"/>
        <v>2.2164574843538251E-3</v>
      </c>
      <c r="AR11" s="4">
        <f t="shared" si="2"/>
        <v>0.1732094123814896</v>
      </c>
      <c r="AS11" s="4">
        <f t="shared" si="2"/>
        <v>2.2894965519893468E-2</v>
      </c>
      <c r="AT11" s="32">
        <f xml:space="preserve"> (AD$20 - AD$21)*-AD$22*EXP(-AD$22*$AC11)</f>
        <v>-0.32009377073115597</v>
      </c>
      <c r="AU11" s="4">
        <f xml:space="preserve"> (AE$20 - AE$21)*-AE$22*EXP(-AE$22*$AC11)</f>
        <v>0.26520483335378281</v>
      </c>
      <c r="AV11" s="4">
        <f xml:space="preserve"> -AF$21*AF$22*LN(AF$20/AF$21)*EXP(-AF$22*AC11)*(AF$20/AF$21)^EXP(-AF$22*AC11)</f>
        <v>7.3159528740448468E-2</v>
      </c>
      <c r="AW11" s="4">
        <f xml:space="preserve"> (AG$20 - AG$21)*-AG$22*EXP(-AG$22*$AC11)</f>
        <v>0.13679960124304386</v>
      </c>
      <c r="AX11" s="4">
        <f xml:space="preserve"> (AH$20 - AH$21)*-AH$22*EXP(-AH$22*$AC11)</f>
        <v>3.1849396395091025E-6</v>
      </c>
      <c r="AY11" s="32">
        <f t="shared" si="8"/>
        <v>0.98685036035692364</v>
      </c>
      <c r="AZ11" s="4">
        <f t="shared" si="9"/>
        <v>0.81762754947016059</v>
      </c>
      <c r="BA11" s="4">
        <f t="shared" si="9"/>
        <v>0.22555111627490043</v>
      </c>
      <c r="BB11" s="4">
        <f t="shared" si="3"/>
        <v>0.42175371134219058</v>
      </c>
      <c r="BC11" s="4">
        <f t="shared" si="3"/>
        <v>9.8191814973007908E-6</v>
      </c>
    </row>
    <row r="12" spans="1:55" x14ac:dyDescent="0.2">
      <c r="A12" s="10">
        <v>33.733333333453629</v>
      </c>
      <c r="B12" s="32">
        <v>10.108195933742582</v>
      </c>
      <c r="C12" s="4">
        <v>15.262958315293663</v>
      </c>
      <c r="D12" s="4">
        <v>2.5801513042892688</v>
      </c>
      <c r="E12" s="4">
        <v>6.738443823149618</v>
      </c>
      <c r="F12" s="4">
        <v>0.94615501981862493</v>
      </c>
      <c r="G12" s="32">
        <v>0.755</v>
      </c>
      <c r="H12" s="32">
        <f>(B$20-B$21)*EXP(-B$22*$A12) + B$21</f>
        <v>9.4840040708857174</v>
      </c>
      <c r="I12" s="4">
        <f>(C$20-C$21)*EXP(-C$22*$A12) + C$21</f>
        <v>15.529989882506692</v>
      </c>
      <c r="J12" s="4">
        <f xml:space="preserve"> D$21*(D$20/D$21)^EXP(-D$22*A12)</f>
        <v>2.7004586626150355</v>
      </c>
      <c r="K12" s="4">
        <f>(E$20-E$21)*EXP(-E$22*$A12) + E$21</f>
        <v>7.4169560589078474</v>
      </c>
      <c r="L12" s="4">
        <f>(F$20-F$21)*EXP(-F$22*$A12) + F$21</f>
        <v>0.88833531518468523</v>
      </c>
      <c r="M12" s="32">
        <f t="shared" si="4"/>
        <v>0.38961548165672311</v>
      </c>
      <c r="N12" s="4">
        <f t="shared" si="4"/>
        <v>7.1305857888246782E-2</v>
      </c>
      <c r="O12" s="4">
        <f t="shared" si="0"/>
        <v>1.4473860467324445E-2</v>
      </c>
      <c r="P12" s="4">
        <f t="shared" si="0"/>
        <v>0.46037885407363105</v>
      </c>
      <c r="Q12" s="4">
        <f t="shared" si="0"/>
        <v>3.3431182439560285E-3</v>
      </c>
      <c r="R12" s="32">
        <f xml:space="preserve"> (B$20 - B$21)*-B$22*EXP(-B$22*$A12)</f>
        <v>-0.18661175235803687</v>
      </c>
      <c r="S12" s="4">
        <f xml:space="preserve"> (C$20 - C$21)*-C$22*EXP(-C$22*$A12)</f>
        <v>0.22487917009435593</v>
      </c>
      <c r="T12" s="4">
        <f xml:space="preserve"> -D$21*D$22*LN(D$20/D$21)*EXP(-D$22*A12)*(D$20/D$21)^EXP(-D$22*A12)</f>
        <v>4.1336983238588921E-5</v>
      </c>
      <c r="U12" s="4">
        <f xml:space="preserve"> (E$20 - E$21)*-E$22*EXP(-E$22*$A12)</f>
        <v>5.5210259015883632E-2</v>
      </c>
      <c r="V12" s="4">
        <f xml:space="preserve"> (F$20 - F$21)*-F$22*EXP(-F$22*$A12)</f>
        <v>4.9329577149973234E-13</v>
      </c>
      <c r="W12" s="32">
        <f t="shared" si="5"/>
        <v>0.64263649818661706</v>
      </c>
      <c r="X12" s="4">
        <f t="shared" si="6"/>
        <v>0.7744183340997689</v>
      </c>
      <c r="Y12" s="4">
        <f t="shared" si="1"/>
        <v>1.4235252506004134E-4</v>
      </c>
      <c r="Z12" s="4">
        <f t="shared" si="1"/>
        <v>0.19012804429310923</v>
      </c>
      <c r="AA12" s="4">
        <f t="shared" si="1"/>
        <v>1.6987668952308666E-12</v>
      </c>
      <c r="AB12" s="3"/>
      <c r="AC12" s="32">
        <v>33.700000000011642</v>
      </c>
      <c r="AD12" s="32">
        <v>9.9289801328592233</v>
      </c>
      <c r="AE12" s="4">
        <v>14.199784308807176</v>
      </c>
      <c r="AF12" s="4">
        <v>2.677153296394013</v>
      </c>
      <c r="AG12" s="4">
        <v>9.5051120660980661</v>
      </c>
      <c r="AH12" s="4">
        <v>1.0293514094923315</v>
      </c>
      <c r="AI12" s="32">
        <v>0.83166666666666667</v>
      </c>
      <c r="AJ12" s="32">
        <f>(AD$20-AD$21)*EXP(-AD$22*$AC12) + AD$21</f>
        <v>9.2245404790911802</v>
      </c>
      <c r="AK12" s="4">
        <f>(AE$20-AE$21)*EXP(-AE$22*$AC12) + AE$21</f>
        <v>14.556579984240315</v>
      </c>
      <c r="AL12" s="4">
        <f xml:space="preserve"> AF$21*(AF$20/AF$21)^EXP(-AF$22*AC12)</f>
        <v>2.8406240573714494</v>
      </c>
      <c r="AM12" s="4">
        <f>(AG$20-AG$21)*EXP(-AG$22*$AC12) + AG$21</f>
        <v>9.8682933024271922</v>
      </c>
      <c r="AN12" s="4">
        <f>(AH$20-AH$21)*EXP(-AH$22*$AC12) + AH$21</f>
        <v>0.98657700650186331</v>
      </c>
      <c r="AO12" s="32">
        <f t="shared" si="7"/>
        <v>0.4962352258008404</v>
      </c>
      <c r="AP12" s="4">
        <f t="shared" si="7"/>
        <v>0.12730315400778966</v>
      </c>
      <c r="AQ12" s="4">
        <f t="shared" si="2"/>
        <v>2.6722689694542143E-2</v>
      </c>
      <c r="AR12" s="4">
        <f t="shared" si="2"/>
        <v>0.13190061042155249</v>
      </c>
      <c r="AS12" s="4">
        <f t="shared" si="2"/>
        <v>1.8296495511909746E-3</v>
      </c>
      <c r="AT12" s="32">
        <f xml:space="preserve"> (AD$20 - AD$21)*-AD$22*EXP(-AD$22*$AC12)</f>
        <v>-0.21865107679810675</v>
      </c>
      <c r="AU12" s="4">
        <f xml:space="preserve"> (AE$20 - AE$21)*-AE$22*EXP(-AE$22*$AC12)</f>
        <v>0.20237018207211746</v>
      </c>
      <c r="AV12" s="4">
        <f xml:space="preserve"> -AF$21*AF$22*LN(AF$20/AF$21)*EXP(-AF$22*AC12)*(AF$20/AF$21)^EXP(-AF$22*AC12)</f>
        <v>7.7869935250909447E-2</v>
      </c>
      <c r="AW12" s="4">
        <f xml:space="preserve"> (AG$20 - AG$21)*-AG$22*EXP(-AG$22*$AC12)</f>
        <v>9.4131708575596107E-2</v>
      </c>
      <c r="AX12" s="4">
        <f xml:space="preserve"> (AH$20 - AH$21)*-AH$22*EXP(-AH$22*$AC12)</f>
        <v>1.4526068004482212E-7</v>
      </c>
      <c r="AY12" s="32">
        <f t="shared" si="8"/>
        <v>0.68355847656321955</v>
      </c>
      <c r="AZ12" s="4">
        <f t="shared" si="9"/>
        <v>0.63266028864229107</v>
      </c>
      <c r="BA12" s="4">
        <f t="shared" si="9"/>
        <v>0.24344108014312374</v>
      </c>
      <c r="BB12" s="4">
        <f t="shared" si="3"/>
        <v>0.29427948973533052</v>
      </c>
      <c r="BC12" s="4">
        <f t="shared" si="3"/>
        <v>4.5412156486958425E-7</v>
      </c>
    </row>
    <row r="13" spans="1:55" x14ac:dyDescent="0.2">
      <c r="A13" s="10">
        <v>52.266666666779201</v>
      </c>
      <c r="B13" s="32">
        <v>7.5275081574836413</v>
      </c>
      <c r="C13" s="4">
        <v>18.198826131827946</v>
      </c>
      <c r="D13" s="4">
        <v>2.6377886061418496</v>
      </c>
      <c r="E13" s="4">
        <v>7.5169143682747706</v>
      </c>
      <c r="F13" s="4">
        <v>0.76354518181509112</v>
      </c>
      <c r="G13" s="32">
        <v>0.70333333333333348</v>
      </c>
      <c r="H13" s="32">
        <f>(B$20-B$21)*EXP(-B$22*$A13) + B$21</f>
        <v>7.4077886762790213</v>
      </c>
      <c r="I13" s="4">
        <f>(C$20-C$21)*EXP(-C$22*$A13) + C$21</f>
        <v>18.539249491023511</v>
      </c>
      <c r="J13" s="4">
        <f xml:space="preserve"> D$21*(D$20/D$21)^EXP(-D$22*A13)</f>
        <v>2.7005842112553702</v>
      </c>
      <c r="K13" s="4">
        <f>(E$20-E$21)*EXP(-E$22*$A13) + E$21</f>
        <v>8.0260580615638322</v>
      </c>
      <c r="L13" s="4">
        <f>(F$20-F$21)*EXP(-F$22*$A13) + F$21</f>
        <v>0.88833531518527875</v>
      </c>
      <c r="M13" s="32">
        <f t="shared" si="4"/>
        <v>1.4332754179903377E-2</v>
      </c>
      <c r="N13" s="4">
        <f t="shared" si="4"/>
        <v>0.11588806348599281</v>
      </c>
      <c r="O13" s="4">
        <f t="shared" si="0"/>
        <v>3.943288021573209E-3</v>
      </c>
      <c r="P13" s="4">
        <f t="shared" si="0"/>
        <v>0.25922730041602604</v>
      </c>
      <c r="Q13" s="4">
        <f t="shared" si="0"/>
        <v>1.5572577386549215E-2</v>
      </c>
      <c r="R13" s="32">
        <f xml:space="preserve"> (B$20 - B$21)*-B$22*EXP(-B$22*$A13)</f>
        <v>-6.0585703370698935E-2</v>
      </c>
      <c r="S13" s="4">
        <f xml:space="preserve"> (C$20 - C$21)*-C$22*EXP(-C$22*$A13)</f>
        <v>0.11268094880726587</v>
      </c>
      <c r="T13" s="4">
        <f xml:space="preserve"> -D$21*D$22*LN(D$20/D$21)*EXP(-D$22*A13)*(D$20/D$21)^EXP(-D$22*A13)</f>
        <v>9.3798589550162136E-8</v>
      </c>
      <c r="U13" s="4">
        <f xml:space="preserve"> (E$20 - E$21)*-E$22*EXP(-E$22*$A13)</f>
        <v>1.7557331842879501E-2</v>
      </c>
      <c r="V13" s="4">
        <f xml:space="preserve"> (F$20 - F$21)*-F$22*EXP(-F$22*$A13)</f>
        <v>1.0086544232581837E-19</v>
      </c>
      <c r="W13" s="32">
        <f t="shared" si="5"/>
        <v>0.22396610724713348</v>
      </c>
      <c r="X13" s="4">
        <f t="shared" si="6"/>
        <v>0.41654568753396853</v>
      </c>
      <c r="Y13" s="4">
        <f t="shared" si="1"/>
        <v>3.4674360118069413E-7</v>
      </c>
      <c r="Z13" s="4">
        <f t="shared" si="1"/>
        <v>6.4903880746189621E-2</v>
      </c>
      <c r="AA13" s="4">
        <f t="shared" si="1"/>
        <v>3.7286751191534746E-19</v>
      </c>
      <c r="AB13" s="3"/>
      <c r="AC13" s="32">
        <v>52.233333333337214</v>
      </c>
      <c r="AD13" s="32">
        <v>6.7772565341080755</v>
      </c>
      <c r="AE13" s="4">
        <v>16.975940468332301</v>
      </c>
      <c r="AF13" s="4">
        <v>4.0465977163797513</v>
      </c>
      <c r="AG13" s="4">
        <v>11.103030286497834</v>
      </c>
      <c r="AH13" s="4">
        <v>0.83743355557374644</v>
      </c>
      <c r="AI13" s="32">
        <v>0.79833333333333323</v>
      </c>
      <c r="AJ13" s="32">
        <f>(AD$20-AD$21)*EXP(-AD$22*$AC13) + AD$21</f>
        <v>6.67526271793324</v>
      </c>
      <c r="AK13" s="4">
        <f>(AE$20-AE$21)*EXP(-AE$22*$AC13) + AE$21</f>
        <v>17.232956074842335</v>
      </c>
      <c r="AL13" s="4">
        <f xml:space="preserve"> AF$21*(AF$20/AF$21)^EXP(-AF$22*AC13)</f>
        <v>4.3342869537903841</v>
      </c>
      <c r="AM13" s="4">
        <f>(AG$20-AG$21)*EXP(-AG$22*$AC13) + AG$21</f>
        <v>10.974724825467238</v>
      </c>
      <c r="AN13" s="4">
        <f>(AH$20-AH$21)*EXP(-AH$22*$AC13) + AH$21</f>
        <v>0.98657733494606337</v>
      </c>
      <c r="AO13" s="32">
        <f t="shared" si="7"/>
        <v>1.0402738537906134E-2</v>
      </c>
      <c r="AP13" s="4">
        <f t="shared" si="7"/>
        <v>6.6057021989720729E-2</v>
      </c>
      <c r="AQ13" s="4">
        <f t="shared" si="2"/>
        <v>8.2765097321911438E-2</v>
      </c>
      <c r="AR13" s="4">
        <f t="shared" si="2"/>
        <v>1.6462291330273798E-2</v>
      </c>
      <c r="AS13" s="4">
        <f t="shared" si="2"/>
        <v>2.224386692545835E-2</v>
      </c>
      <c r="AT13" s="32">
        <f xml:space="preserve"> (AD$20 - AD$21)*-AD$22*EXP(-AD$22*$AC13)</f>
        <v>-7.9516442876015947E-2</v>
      </c>
      <c r="AU13" s="4">
        <f xml:space="preserve"> (AE$20 - AE$21)*-AE$22*EXP(-AE$22*$AC13)</f>
        <v>9.8737369323183666E-2</v>
      </c>
      <c r="AV13" s="4">
        <f xml:space="preserve"> -AF$21*AF$22*LN(AF$20/AF$21)*EXP(-AF$22*AC13)*(AF$20/AF$21)^EXP(-AF$22*AC13)</f>
        <v>8.1196541220186491E-2</v>
      </c>
      <c r="AW13" s="4">
        <f xml:space="preserve"> (AG$20 - AG$21)*-AG$22*EXP(-AG$22*$AC13)</f>
        <v>3.4903747807825201E-2</v>
      </c>
      <c r="AX13" s="4">
        <f xml:space="preserve"> (AH$20 - AH$21)*-AH$22*EXP(-AH$22*$AC13)</f>
        <v>4.011822108610503E-11</v>
      </c>
      <c r="AY13" s="32">
        <f t="shared" si="8"/>
        <v>0.25896795592188915</v>
      </c>
      <c r="AZ13" s="4">
        <f t="shared" si="9"/>
        <v>0.32156638025922035</v>
      </c>
      <c r="BA13" s="4">
        <f t="shared" si="9"/>
        <v>0.2644396749550959</v>
      </c>
      <c r="BB13" s="4">
        <f t="shared" si="3"/>
        <v>0.11367400121128877</v>
      </c>
      <c r="BC13" s="4">
        <f t="shared" si="3"/>
        <v>1.3065641940359887E-10</v>
      </c>
    </row>
    <row r="14" spans="1:55" x14ac:dyDescent="0.2">
      <c r="A14" s="10">
        <v>73.983333333337214</v>
      </c>
      <c r="B14" s="32">
        <v>5.9676614396669567</v>
      </c>
      <c r="C14" s="4">
        <v>20.548602543479031</v>
      </c>
      <c r="D14" s="4">
        <v>3.4809633237270385</v>
      </c>
      <c r="E14" s="4">
        <v>9.3008592667816341</v>
      </c>
      <c r="F14" s="4">
        <v>0.79566743261471429</v>
      </c>
      <c r="G14" s="32">
        <v>0.68</v>
      </c>
      <c r="H14" s="32">
        <f>(B$20-B$21)*EXP(-B$22*$A14) + B$21</f>
        <v>6.6767831919993172</v>
      </c>
      <c r="I14" s="4">
        <f>(C$20-C$21)*EXP(-C$22*$A14) + C$21</f>
        <v>20.216588145724181</v>
      </c>
      <c r="J14" s="4">
        <f xml:space="preserve"> D$21*(D$20/D$21)^EXP(-D$22*A14)</f>
        <v>2.7005844965539252</v>
      </c>
      <c r="K14" s="4">
        <f>(E$20-E$21)*EXP(-E$22*$A14) + E$21</f>
        <v>8.2358919237692234</v>
      </c>
      <c r="L14" s="4">
        <f>(F$20-F$21)*EXP(-F$22*$A14) + F$21</f>
        <v>0.88833531518527875</v>
      </c>
      <c r="M14" s="32">
        <f t="shared" si="4"/>
        <v>0.50285365963091766</v>
      </c>
      <c r="N14" s="4">
        <f t="shared" si="4"/>
        <v>0.11023356031651603</v>
      </c>
      <c r="O14" s="4">
        <f t="shared" si="0"/>
        <v>0.60899111390008387</v>
      </c>
      <c r="P14" s="4">
        <f t="shared" si="0"/>
        <v>1.1341554416829136</v>
      </c>
      <c r="Q14" s="4">
        <f t="shared" si="0"/>
        <v>8.5873364601119252E-3</v>
      </c>
      <c r="R14" s="32">
        <f xml:space="preserve"> (B$20 - B$21)*-B$22*EXP(-B$22*$A14)</f>
        <v>-1.6213749857995917E-2</v>
      </c>
      <c r="S14" s="4">
        <f xml:space="preserve"> (C$20 - C$21)*-C$22*EXP(-C$22*$A14)</f>
        <v>5.0142504792376974E-2</v>
      </c>
      <c r="T14" s="4">
        <f xml:space="preserve"> -D$21*D$22*LN(D$20/D$21)*EXP(-D$22*A14)*(D$20/D$21)^EXP(-D$22*A14)</f>
        <v>7.4793777065032872E-11</v>
      </c>
      <c r="U14" s="4">
        <f xml:space="preserve"> (E$20 - E$21)*-E$22*EXP(-E$22*$A14)</f>
        <v>4.586008324654018E-3</v>
      </c>
      <c r="V14" s="4">
        <f xml:space="preserve"> (F$20 - F$21)*-F$22*EXP(-F$22*$A14)</f>
        <v>1.4635068027380451E-27</v>
      </c>
      <c r="W14" s="32">
        <f t="shared" si="5"/>
        <v>6.199374945704321E-2</v>
      </c>
      <c r="X14" s="4">
        <f t="shared" si="6"/>
        <v>0.19172134185320608</v>
      </c>
      <c r="Y14" s="4">
        <f t="shared" si="1"/>
        <v>2.8597620642512567E-10</v>
      </c>
      <c r="Z14" s="4">
        <f t="shared" si="1"/>
        <v>1.753473771191242E-2</v>
      </c>
      <c r="AA14" s="4">
        <f t="shared" si="1"/>
        <v>5.5957613045866429E-27</v>
      </c>
      <c r="AB14" s="3"/>
      <c r="AC14" s="32">
        <v>73.949999999895226</v>
      </c>
      <c r="AD14" s="32">
        <v>4.9614895538476453</v>
      </c>
      <c r="AE14" s="4">
        <v>19.051025890460338</v>
      </c>
      <c r="AF14" s="4">
        <v>6.1558363954019439</v>
      </c>
      <c r="AG14" s="4">
        <v>11.702751944971007</v>
      </c>
      <c r="AH14" s="4">
        <v>0.97403108810029937</v>
      </c>
      <c r="AI14" s="32">
        <v>0.74166666666666659</v>
      </c>
      <c r="AJ14" s="32">
        <f>(AD$20-AD$21)*EXP(-AD$22*$AC14) + AD$21</f>
        <v>5.6636701925769115</v>
      </c>
      <c r="AK14" s="4">
        <f>(AE$20-AE$21)*EXP(-AE$22*$AC14) + AE$21</f>
        <v>18.683053057181841</v>
      </c>
      <c r="AL14" s="4">
        <f xml:space="preserve"> AF$21*(AF$20/AF$21)^EXP(-AF$22*AC14)</f>
        <v>6.0180223743454722</v>
      </c>
      <c r="AM14" s="4">
        <f>(AG$20-AG$21)*EXP(-AG$22*$AC14) + AG$21</f>
        <v>11.422866448178977</v>
      </c>
      <c r="AN14" s="4">
        <f>(AH$20-AH$21)*EXP(-AH$22*$AC14) + AH$21</f>
        <v>0.98657733503679235</v>
      </c>
      <c r="AO14" s="32">
        <f t="shared" si="7"/>
        <v>0.49305764940624019</v>
      </c>
      <c r="AP14" s="4">
        <f t="shared" si="7"/>
        <v>0.13540400603100441</v>
      </c>
      <c r="AQ14" s="4">
        <f t="shared" si="2"/>
        <v>1.8992704399753646E-2</v>
      </c>
      <c r="AR14" s="4">
        <f t="shared" si="2"/>
        <v>7.8335891314521372E-2</v>
      </c>
      <c r="AS14" s="4">
        <f t="shared" si="2"/>
        <v>1.5740831219145942E-4</v>
      </c>
      <c r="AT14" s="32">
        <f xml:space="preserve"> (AD$20 - AD$21)*-AD$22*EXP(-AD$22*$AC14)</f>
        <v>-2.430568560261262E-2</v>
      </c>
      <c r="AU14" s="4">
        <f xml:space="preserve"> (AE$20 - AE$21)*-AE$22*EXP(-AE$22*$AC14)</f>
        <v>4.2587701282777279E-2</v>
      </c>
      <c r="AV14" s="4">
        <f xml:space="preserve"> -AF$21*AF$22*LN(AF$20/AF$21)*EXP(-AF$22*AC14)*(AF$20/AF$21)^EXP(-AF$22*AC14)</f>
        <v>7.2167043267941447E-2</v>
      </c>
      <c r="AW14" s="4">
        <f xml:space="preserve"> (AG$20 - AG$21)*-AG$22*EXP(-AG$22*$AC14)</f>
        <v>1.0914450778897879E-2</v>
      </c>
      <c r="AX14" s="4">
        <f xml:space="preserve"> (AH$20 - AH$21)*-AH$22*EXP(-AH$22*$AC14)</f>
        <v>2.71184870541409E-15</v>
      </c>
      <c r="AY14" s="32">
        <f t="shared" si="8"/>
        <v>8.5206448404664473E-2</v>
      </c>
      <c r="AZ14" s="4">
        <f t="shared" si="9"/>
        <v>0.14929621123850012</v>
      </c>
      <c r="BA14" s="4">
        <f t="shared" si="9"/>
        <v>0.25299008426514308</v>
      </c>
      <c r="BB14" s="4">
        <f t="shared" si="3"/>
        <v>3.8261894865349873E-2</v>
      </c>
      <c r="BC14" s="4">
        <f t="shared" si="3"/>
        <v>9.506705574035912E-15</v>
      </c>
    </row>
    <row r="15" spans="1:55" x14ac:dyDescent="0.2">
      <c r="A15" s="11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</row>
    <row r="16" spans="1:55" x14ac:dyDescent="0.2">
      <c r="A16" s="5" t="s">
        <v>53</v>
      </c>
      <c r="B16" s="5" t="s">
        <v>24</v>
      </c>
      <c r="C16" s="5"/>
      <c r="D16" s="26"/>
      <c r="E16" s="26"/>
      <c r="F16" s="26"/>
      <c r="G16" s="23"/>
      <c r="H16" s="47"/>
      <c r="I16" s="48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5" t="s">
        <v>53</v>
      </c>
      <c r="AD16" s="5" t="s">
        <v>24</v>
      </c>
      <c r="AE16" s="5"/>
      <c r="AF16" s="26"/>
      <c r="AG16" s="26"/>
      <c r="AH16" s="26"/>
      <c r="AI16" s="23"/>
      <c r="AJ16" s="47"/>
      <c r="AK16" s="48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</row>
    <row r="17" spans="1:55" x14ac:dyDescent="0.2">
      <c r="A17" s="5" t="s">
        <v>52</v>
      </c>
      <c r="B17" s="5" t="s">
        <v>54</v>
      </c>
      <c r="C17" s="5"/>
      <c r="D17" s="26"/>
      <c r="E17" s="26"/>
      <c r="F17" s="26"/>
      <c r="G17" s="23"/>
      <c r="H17" s="47"/>
      <c r="I17" s="48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5" t="s">
        <v>52</v>
      </c>
      <c r="AD17" s="5" t="s">
        <v>54</v>
      </c>
      <c r="AE17" s="5"/>
      <c r="AF17" s="26"/>
      <c r="AG17" s="26"/>
      <c r="AH17" s="26"/>
      <c r="AI17" s="23"/>
      <c r="AJ17" s="47"/>
      <c r="AK17" s="48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</row>
    <row r="18" spans="1:55" x14ac:dyDescent="0.2">
      <c r="A18" s="28"/>
      <c r="B18" s="29" t="s">
        <v>47</v>
      </c>
      <c r="C18" s="29" t="s">
        <v>48</v>
      </c>
      <c r="D18" s="30" t="s">
        <v>49</v>
      </c>
      <c r="E18" s="30" t="s">
        <v>50</v>
      </c>
      <c r="F18" s="30" t="s">
        <v>51</v>
      </c>
      <c r="G18" s="23"/>
      <c r="H18" s="49"/>
      <c r="I18" s="45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6"/>
      <c r="AD18" s="29" t="s">
        <v>47</v>
      </c>
      <c r="AE18" s="29" t="s">
        <v>48</v>
      </c>
      <c r="AF18" s="30" t="s">
        <v>49</v>
      </c>
      <c r="AG18" s="30" t="s">
        <v>50</v>
      </c>
      <c r="AH18" s="30" t="s">
        <v>51</v>
      </c>
      <c r="AI18" s="23"/>
      <c r="AJ18" s="49"/>
      <c r="AK18" s="45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</row>
    <row r="19" spans="1:55" x14ac:dyDescent="0.2">
      <c r="A19" s="13" t="s">
        <v>5</v>
      </c>
      <c r="B19" s="20">
        <f>SUM(M5:M14)</f>
        <v>2.2385115236983095</v>
      </c>
      <c r="C19" s="20">
        <f t="shared" ref="C19:F19" si="10">SUM(N5:N14)</f>
        <v>0.662448015736254</v>
      </c>
      <c r="D19" s="20">
        <f t="shared" si="10"/>
        <v>0.83716764950000921</v>
      </c>
      <c r="E19" s="20">
        <f t="shared" si="10"/>
        <v>4.3473415364427179</v>
      </c>
      <c r="F19" s="20">
        <f t="shared" si="10"/>
        <v>7.6622631226017923E-2</v>
      </c>
      <c r="G19" s="3"/>
      <c r="H19" s="42"/>
      <c r="I19" s="45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6" t="s">
        <v>5</v>
      </c>
      <c r="AD19" s="20">
        <f>SUM(AO5:AO14)</f>
        <v>2.6630767577457757</v>
      </c>
      <c r="AE19" s="20">
        <f t="shared" ref="AE19:AH19" si="11">SUM(AP5:AP14)</f>
        <v>1.2588510376256024</v>
      </c>
      <c r="AF19" s="20">
        <f t="shared" si="11"/>
        <v>1.4205770037585559</v>
      </c>
      <c r="AG19" s="20">
        <f t="shared" si="11"/>
        <v>2.0637216985194766</v>
      </c>
      <c r="AH19" s="20">
        <f t="shared" si="11"/>
        <v>8.2612619882746069E-2</v>
      </c>
      <c r="AI19" s="3"/>
      <c r="AJ19" s="42"/>
      <c r="AK19" s="45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</row>
    <row r="20" spans="1:55" x14ac:dyDescent="0.2">
      <c r="A20" s="14" t="s">
        <v>25</v>
      </c>
      <c r="B20" s="7">
        <v>30.233778339768246</v>
      </c>
      <c r="C20" s="7">
        <v>0.34632174477935856</v>
      </c>
      <c r="D20" s="7">
        <v>0.13078585269948151</v>
      </c>
      <c r="E20" s="7">
        <v>1.1231362185434774</v>
      </c>
      <c r="F20" s="7">
        <v>-1.0032753695523708E-3</v>
      </c>
      <c r="G20" s="3"/>
      <c r="H20" s="42"/>
      <c r="I20" s="45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8" t="s">
        <v>25</v>
      </c>
      <c r="AD20" s="7">
        <v>30.425435921575961</v>
      </c>
      <c r="AE20" s="7">
        <v>0.51160867534017074</v>
      </c>
      <c r="AF20" s="7">
        <v>0.74969208515092611</v>
      </c>
      <c r="AG20" s="7">
        <v>0.94622282152555459</v>
      </c>
      <c r="AH20" s="7">
        <v>1.4455846257662892E-2</v>
      </c>
      <c r="AI20" s="3"/>
      <c r="AJ20" s="42"/>
      <c r="AK20" s="45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</row>
    <row r="21" spans="1:55" x14ac:dyDescent="0.2">
      <c r="A21" s="14" t="s">
        <v>26</v>
      </c>
      <c r="B21" s="7">
        <v>6.4096698663815674</v>
      </c>
      <c r="C21" s="7">
        <v>21.561456296133294</v>
      </c>
      <c r="D21" s="7">
        <v>2.7005844967816</v>
      </c>
      <c r="E21" s="7">
        <v>8.310078635519659</v>
      </c>
      <c r="F21" s="7">
        <v>0.88833531518527875</v>
      </c>
      <c r="G21" s="3"/>
      <c r="H21" s="42"/>
      <c r="I21" s="45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8" t="s">
        <v>26</v>
      </c>
      <c r="AD21" s="7">
        <v>5.2183321625711478</v>
      </c>
      <c r="AE21" s="7">
        <v>19.782904566018733</v>
      </c>
      <c r="AF21" s="7">
        <v>10.789209862780567</v>
      </c>
      <c r="AG21" s="7">
        <v>11.626758195284559</v>
      </c>
      <c r="AH21" s="7">
        <v>0.98657733503679845</v>
      </c>
      <c r="AI21" s="3"/>
      <c r="AJ21" s="42"/>
      <c r="AK21" s="45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</row>
    <row r="22" spans="1:55" ht="17" thickBot="1" x14ac:dyDescent="0.25">
      <c r="A22" s="15" t="s">
        <v>18</v>
      </c>
      <c r="B22" s="16">
        <v>6.0699891405636863E-2</v>
      </c>
      <c r="C22" s="16">
        <v>3.7284327669685313E-2</v>
      </c>
      <c r="D22" s="16">
        <v>0.32851130544496016</v>
      </c>
      <c r="E22" s="16">
        <v>6.181711274764954E-2</v>
      </c>
      <c r="F22" s="16">
        <v>0.83108806402383184</v>
      </c>
      <c r="G22" s="9"/>
      <c r="H22" s="43"/>
      <c r="I22" s="46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17" t="s">
        <v>18</v>
      </c>
      <c r="AD22" s="16">
        <v>5.4578059732060223E-2</v>
      </c>
      <c r="AE22" s="16">
        <v>3.8721319142267056E-2</v>
      </c>
      <c r="AF22" s="16">
        <v>2.0541401003575533E-2</v>
      </c>
      <c r="AG22" s="16">
        <v>5.3530615799010667E-2</v>
      </c>
      <c r="AH22" s="16">
        <v>0.44214682977191971</v>
      </c>
      <c r="AI22" s="9"/>
      <c r="AJ22" s="43"/>
      <c r="AK22" s="46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</row>
    <row r="23" spans="1:55" ht="17" thickBot="1" x14ac:dyDescent="0.25"/>
    <row r="24" spans="1:55" x14ac:dyDescent="0.2">
      <c r="A24" s="51" t="s">
        <v>13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52"/>
      <c r="AL24" s="52"/>
      <c r="AM24" s="52"/>
      <c r="AN24" s="52"/>
      <c r="AO24" s="52"/>
      <c r="AP24" s="52"/>
      <c r="AQ24" s="52"/>
      <c r="AR24" s="52"/>
      <c r="AS24" s="52"/>
      <c r="AT24" s="52"/>
      <c r="AU24" s="52"/>
      <c r="AV24" s="52"/>
      <c r="AW24" s="52"/>
      <c r="AX24" s="52"/>
      <c r="AY24" s="52"/>
      <c r="AZ24" s="52"/>
      <c r="BA24" s="52"/>
      <c r="BB24" s="52"/>
      <c r="BC24" s="52"/>
    </row>
    <row r="25" spans="1:55" x14ac:dyDescent="0.2">
      <c r="A25" s="55" t="s">
        <v>3</v>
      </c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38"/>
      <c r="AC25" s="53" t="s">
        <v>6</v>
      </c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  <c r="AU25" s="54"/>
      <c r="AV25" s="54"/>
      <c r="AW25" s="54"/>
      <c r="AX25" s="54"/>
      <c r="AY25" s="54"/>
      <c r="AZ25" s="54"/>
      <c r="BA25" s="54"/>
      <c r="BB25" s="54"/>
      <c r="BC25" s="54"/>
    </row>
    <row r="26" spans="1:55" ht="18" x14ac:dyDescent="0.25">
      <c r="A26" s="18" t="s">
        <v>2</v>
      </c>
      <c r="B26" s="31" t="s">
        <v>19</v>
      </c>
      <c r="C26" s="19" t="s">
        <v>20</v>
      </c>
      <c r="D26" s="19" t="s">
        <v>21</v>
      </c>
      <c r="E26" s="19" t="s">
        <v>22</v>
      </c>
      <c r="F26" s="19" t="s">
        <v>23</v>
      </c>
      <c r="G26" s="37" t="s">
        <v>4</v>
      </c>
      <c r="H26" s="31" t="s">
        <v>27</v>
      </c>
      <c r="I26" s="19" t="s">
        <v>28</v>
      </c>
      <c r="J26" s="19" t="s">
        <v>29</v>
      </c>
      <c r="K26" s="19" t="s">
        <v>30</v>
      </c>
      <c r="L26" s="19" t="s">
        <v>31</v>
      </c>
      <c r="M26" s="31" t="s">
        <v>32</v>
      </c>
      <c r="N26" s="19" t="s">
        <v>33</v>
      </c>
      <c r="O26" s="19" t="s">
        <v>34</v>
      </c>
      <c r="P26" s="19" t="s">
        <v>35</v>
      </c>
      <c r="Q26" s="19" t="s">
        <v>36</v>
      </c>
      <c r="R26" s="31" t="s">
        <v>37</v>
      </c>
      <c r="S26" s="19" t="s">
        <v>38</v>
      </c>
      <c r="T26" s="19" t="s">
        <v>39</v>
      </c>
      <c r="U26" s="19" t="s">
        <v>40</v>
      </c>
      <c r="V26" s="19" t="s">
        <v>41</v>
      </c>
      <c r="W26" s="31" t="s">
        <v>42</v>
      </c>
      <c r="X26" s="19" t="s">
        <v>43</v>
      </c>
      <c r="Y26" s="19" t="s">
        <v>44</v>
      </c>
      <c r="Z26" s="19" t="s">
        <v>45</v>
      </c>
      <c r="AA26" s="19" t="s">
        <v>46</v>
      </c>
      <c r="AB26" s="3"/>
      <c r="AC26" s="31" t="s">
        <v>2</v>
      </c>
      <c r="AD26" s="31" t="s">
        <v>19</v>
      </c>
      <c r="AE26" s="19" t="s">
        <v>20</v>
      </c>
      <c r="AF26" s="19" t="s">
        <v>21</v>
      </c>
      <c r="AG26" s="19" t="s">
        <v>22</v>
      </c>
      <c r="AH26" s="19" t="s">
        <v>23</v>
      </c>
      <c r="AI26" s="37" t="s">
        <v>4</v>
      </c>
      <c r="AJ26" s="31" t="s">
        <v>27</v>
      </c>
      <c r="AK26" s="19" t="s">
        <v>28</v>
      </c>
      <c r="AL26" s="19" t="s">
        <v>29</v>
      </c>
      <c r="AM26" s="19" t="s">
        <v>30</v>
      </c>
      <c r="AN26" s="19" t="s">
        <v>31</v>
      </c>
      <c r="AO26" s="31" t="s">
        <v>32</v>
      </c>
      <c r="AP26" s="19" t="s">
        <v>33</v>
      </c>
      <c r="AQ26" s="19" t="s">
        <v>34</v>
      </c>
      <c r="AR26" s="19" t="s">
        <v>35</v>
      </c>
      <c r="AS26" s="19" t="s">
        <v>36</v>
      </c>
      <c r="AT26" s="31" t="s">
        <v>37</v>
      </c>
      <c r="AU26" s="19" t="s">
        <v>38</v>
      </c>
      <c r="AV26" s="19" t="s">
        <v>39</v>
      </c>
      <c r="AW26" s="19" t="s">
        <v>40</v>
      </c>
      <c r="AX26" s="19" t="s">
        <v>41</v>
      </c>
      <c r="AY26" s="31" t="s">
        <v>42</v>
      </c>
      <c r="AZ26" s="19" t="s">
        <v>43</v>
      </c>
      <c r="BA26" s="19" t="s">
        <v>44</v>
      </c>
      <c r="BB26" s="19" t="s">
        <v>45</v>
      </c>
      <c r="BC26" s="19" t="s">
        <v>46</v>
      </c>
    </row>
    <row r="27" spans="1:55" x14ac:dyDescent="0.2">
      <c r="A27" s="10">
        <v>0</v>
      </c>
      <c r="B27" s="32">
        <v>32.629253115522609</v>
      </c>
      <c r="C27" s="4">
        <v>0</v>
      </c>
      <c r="D27" s="4">
        <v>0</v>
      </c>
      <c r="E27" s="4">
        <v>0</v>
      </c>
      <c r="F27" s="4">
        <v>0</v>
      </c>
      <c r="G27" s="32">
        <v>2.0066666666666668</v>
      </c>
      <c r="H27" s="32">
        <f>(B$43-B$44)*EXP(-B$45*$A27) + B$44</f>
        <v>32.503729495022952</v>
      </c>
      <c r="I27" s="4">
        <f>(C$43-C$44)*EXP(-C$45*$A27) + C$44</f>
        <v>0.18342625133837132</v>
      </c>
      <c r="J27" s="4">
        <f xml:space="preserve"> D$44*(D$43/D$44)^EXP(-D$45*A27)</f>
        <v>0.21954085896075509</v>
      </c>
      <c r="K27" s="4">
        <f>(E$43-E$44)*EXP(-E$45*$A27) + E$44</f>
        <v>0.27052072618285727</v>
      </c>
      <c r="L27" s="4">
        <f>(F$43-F$44)*EXP(-F$45*$A27) + F$44</f>
        <v>5.9551052506220004E-2</v>
      </c>
      <c r="M27" s="32">
        <f>(B27-H27)^2</f>
        <v>1.5756179303341753E-2</v>
      </c>
      <c r="N27" s="4">
        <f>(C27-I27)^2</f>
        <v>3.3645189680047365E-2</v>
      </c>
      <c r="O27" s="4">
        <f t="shared" ref="O27:Q35" si="12">(D27-J27)^2</f>
        <v>4.8198188753226158E-2</v>
      </c>
      <c r="P27" s="4">
        <f t="shared" si="12"/>
        <v>7.318146329450044E-2</v>
      </c>
      <c r="Q27" s="4">
        <f t="shared" si="12"/>
        <v>3.5463278545985718E-3</v>
      </c>
      <c r="R27" s="32">
        <f xml:space="preserve"> (B$43 - B$44)*-B$45*EXP(-B$45*$A27)</f>
        <v>-1.0595379293665421</v>
      </c>
      <c r="S27" s="4">
        <f xml:space="preserve"> (C$43 - C$44)*-C$45*EXP(-C$45*$A27)</f>
        <v>0.52978148188933716</v>
      </c>
      <c r="T27" s="4">
        <f xml:space="preserve"> -D$44*D$45*LN(D$43/D$44)*EXP(-D$45*A27)*(D$43/D$44)^EXP(-D$45*A27)</f>
        <v>3.5055932227776372E-2</v>
      </c>
      <c r="U27" s="4">
        <f xml:space="preserve"> (E$43 - E$44)*-E$45*EXP(-E$45*$A27)</f>
        <v>0.86812540388192871</v>
      </c>
      <c r="V27" s="4">
        <f xml:space="preserve"> (F$43 - F$44)*-F$45*EXP(-F$45*$A27)</f>
        <v>5.3313013163425696E-2</v>
      </c>
      <c r="W27" s="32">
        <f>R27*-1/($G27/2.6)</f>
        <v>1.3728232307407024</v>
      </c>
      <c r="X27" s="4">
        <f>S27*1/($G27/2.6)</f>
        <v>0.68642783367721427</v>
      </c>
      <c r="Y27" s="4">
        <f t="shared" ref="Y27:AA35" si="13">T27*1/($G27/2.6)</f>
        <v>4.5421307537650446E-2</v>
      </c>
      <c r="Z27" s="4">
        <f t="shared" si="13"/>
        <v>1.1248136462257547</v>
      </c>
      <c r="AA27" s="4">
        <f t="shared" si="13"/>
        <v>6.9076661573873821E-2</v>
      </c>
      <c r="AB27" s="3"/>
      <c r="AC27" s="32">
        <v>0</v>
      </c>
      <c r="AD27" s="32">
        <v>31.883422000395374</v>
      </c>
      <c r="AE27" s="4">
        <v>0</v>
      </c>
      <c r="AF27" s="4">
        <v>0</v>
      </c>
      <c r="AG27" s="4">
        <v>0</v>
      </c>
      <c r="AH27" s="4">
        <v>0</v>
      </c>
      <c r="AI27" s="32">
        <v>2.06</v>
      </c>
      <c r="AJ27" s="32">
        <f>(AD$43-AD$44)*EXP(-AD$45*$AC27) + AD$44</f>
        <v>31.75687389843949</v>
      </c>
      <c r="AK27" s="4">
        <f>(AE$43-AE$44)*EXP(-AE$45*$AC27) + AE$44</f>
        <v>6.6361316100268297E-2</v>
      </c>
      <c r="AL27" s="4">
        <f xml:space="preserve"> AF$44*(AF$43/AF$44)^EXP(-AF$45*AC27)</f>
        <v>0.34593107252858513</v>
      </c>
      <c r="AM27" s="4">
        <f>(AG$43-AG$44)*EXP(-AG$45*$AC27) + AG$44</f>
        <v>0.46404610233624233</v>
      </c>
      <c r="AN27" s="4">
        <f>(AH$43-AH$44)*EXP(-AH$45*$AC27) + AH$44</f>
        <v>2.390640699543678E-2</v>
      </c>
      <c r="AO27" s="32">
        <f>(AD27-AJ27)^2</f>
        <v>1.6014422108636659E-2</v>
      </c>
      <c r="AP27" s="4">
        <f>(AE27-AK27)^2</f>
        <v>4.403824274559728E-3</v>
      </c>
      <c r="AQ27" s="4">
        <f t="shared" ref="AQ27:AS35" si="14">(AF27-AL27)^2</f>
        <v>0.11966830694077722</v>
      </c>
      <c r="AR27" s="4">
        <f t="shared" si="14"/>
        <v>0.21533878509345827</v>
      </c>
      <c r="AS27" s="4">
        <f t="shared" si="14"/>
        <v>5.7151629543146856E-4</v>
      </c>
      <c r="AT27" s="32">
        <f xml:space="preserve"> (AD$43 - AD$44)*-AD$45*EXP(-AD$45*$AC27)</f>
        <v>-1.0954684957533356</v>
      </c>
      <c r="AU27" s="4">
        <f xml:space="preserve"> (AE$43 - AE$44)*-AE$45*EXP(-AE$45*$AC27)</f>
        <v>0.55397563252096327</v>
      </c>
      <c r="AV27" s="4">
        <f xml:space="preserve"> -AF$44*AF$45*LN(AF$43/AF$44)*EXP(-AF$45*AC27)*(AF$43/AF$44)^EXP(-AF$45*AC27)</f>
        <v>3.9525097460222057E-2</v>
      </c>
      <c r="AW27" s="4">
        <f xml:space="preserve"> (AG$43 - AG$44)*-AG$45*EXP(-AG$45*$AC27)</f>
        <v>0.89549562719025599</v>
      </c>
      <c r="AX27" s="4">
        <f xml:space="preserve"> (AH$43 - AH$44)*-AH$45*EXP(-AH$45*$AC27)</f>
        <v>9.2429971490490204E-2</v>
      </c>
      <c r="AY27" s="32">
        <f>AT27*-1/($AI27/2.6)</f>
        <v>1.3826301402712002</v>
      </c>
      <c r="AZ27" s="4">
        <f>AU27*1/($AI27/2.6)</f>
        <v>0.69919254590024493</v>
      </c>
      <c r="BA27" s="4">
        <f t="shared" ref="BA27:BC35" si="15">AV27*1/($AI27/2.6)</f>
        <v>4.988604533814435E-2</v>
      </c>
      <c r="BB27" s="4">
        <f t="shared" si="15"/>
        <v>1.1302371993663425</v>
      </c>
      <c r="BC27" s="4">
        <f t="shared" si="15"/>
        <v>0.11665918731809444</v>
      </c>
    </row>
    <row r="28" spans="1:55" x14ac:dyDescent="0.2">
      <c r="A28" s="10">
        <v>3.3333333333721384</v>
      </c>
      <c r="B28" s="32">
        <v>29.265740250080587</v>
      </c>
      <c r="C28" s="4">
        <v>1.8843549999579281</v>
      </c>
      <c r="D28" s="4">
        <v>0.24883722593451832</v>
      </c>
      <c r="E28" s="4">
        <v>3.4076518147149804</v>
      </c>
      <c r="F28" s="4">
        <v>0.30080724628564243</v>
      </c>
      <c r="G28" s="32">
        <v>1.5533333333333332</v>
      </c>
      <c r="H28" s="32">
        <f>(B$43-B$44)*EXP(-B$45*$A28) + B$44</f>
        <v>29.205781349568227</v>
      </c>
      <c r="I28" s="4">
        <f>(C$43-C$44)*EXP(-C$45*$A28) + C$44</f>
        <v>1.8468645421367427</v>
      </c>
      <c r="J28" s="4">
        <f xml:space="preserve"> D$44*(D$43/D$44)^EXP(-D$45*A28)</f>
        <v>0.3626334789729706</v>
      </c>
      <c r="K28" s="4">
        <f>(E$43-E$44)*EXP(-E$45*$A28) + E$44</f>
        <v>2.9087154782453926</v>
      </c>
      <c r="L28" s="4">
        <f>(F$43-F$44)*EXP(-F$45*$A28) + F$44</f>
        <v>0.20850640870315751</v>
      </c>
      <c r="M28" s="32">
        <f t="shared" ref="M28:N35" si="16">(B28-H28)^2</f>
        <v>3.5950697506510541E-3</v>
      </c>
      <c r="N28" s="4">
        <f t="shared" si="16"/>
        <v>1.4055344276420838E-3</v>
      </c>
      <c r="O28" s="4">
        <f t="shared" si="12"/>
        <v>1.2949587205591461E-2</v>
      </c>
      <c r="P28" s="4">
        <f t="shared" si="12"/>
        <v>0.24893746784969373</v>
      </c>
      <c r="Q28" s="4">
        <f t="shared" si="12"/>
        <v>8.519444618428261E-3</v>
      </c>
      <c r="R28" s="32">
        <f xml:space="preserve"> (B$43 - B$44)*-B$45*EXP(-B$45*$A28)</f>
        <v>-0.92239812999136073</v>
      </c>
      <c r="S28" s="4">
        <f xml:space="preserve"> (C$43 - C$44)*-C$45*EXP(-C$45*$A28)</f>
        <v>0.4694950339303699</v>
      </c>
      <c r="T28" s="4">
        <f xml:space="preserve"> -D$44*D$45*LN(D$43/D$44)*EXP(-D$45*A28)*(D$43/D$44)^EXP(-D$45*A28)</f>
        <v>5.1417213129469959E-2</v>
      </c>
      <c r="U28" s="4">
        <f xml:space="preserve"> (E$43 - E$44)*-E$45*EXP(-E$45*$A28)</f>
        <v>0.71944387246197306</v>
      </c>
      <c r="V28" s="4">
        <f xml:space="preserve"> (F$43 - F$44)*-F$45*EXP(-F$45*$A28)</f>
        <v>3.7045071386845041E-2</v>
      </c>
      <c r="W28" s="32">
        <f t="shared" ref="W28:W35" si="17">R28*-1/($G28/2.6)</f>
        <v>1.5439282004147239</v>
      </c>
      <c r="X28" s="4">
        <f t="shared" ref="X28:X35" si="18">S28*1/($G28/2.6)</f>
        <v>0.78585005679332298</v>
      </c>
      <c r="Y28" s="4">
        <f t="shared" si="13"/>
        <v>8.6063146439885344E-2</v>
      </c>
      <c r="Z28" s="4">
        <f t="shared" si="13"/>
        <v>1.2042193573397832</v>
      </c>
      <c r="AA28" s="4">
        <f t="shared" si="13"/>
        <v>6.2006771849225609E-2</v>
      </c>
      <c r="AB28" s="3"/>
      <c r="AC28" s="32">
        <v>3.3333333333721384</v>
      </c>
      <c r="AD28" s="32">
        <v>28.471036588453671</v>
      </c>
      <c r="AE28" s="4">
        <v>1.6100371685120007</v>
      </c>
      <c r="AF28" s="4">
        <v>0.43100869268269149</v>
      </c>
      <c r="AG28" s="4">
        <v>4.0556283947927332</v>
      </c>
      <c r="AH28" s="4">
        <v>0.32270987136410095</v>
      </c>
      <c r="AI28" s="32">
        <v>1.7533333333333334</v>
      </c>
      <c r="AJ28" s="32">
        <f>(AD$43-AD$44)*EXP(-AD$45*$AC28) + AD$44</f>
        <v>28.360210243180447</v>
      </c>
      <c r="AK28" s="4">
        <f>(AE$43-AE$44)*EXP(-AE$45*$AC28) + AE$44</f>
        <v>1.7984428511762971</v>
      </c>
      <c r="AL28" s="4">
        <f xml:space="preserve"> AF$44*(AF$43/AF$44)^EXP(-AF$45*AC28)</f>
        <v>0.49819402064585289</v>
      </c>
      <c r="AM28" s="4">
        <f>(AG$43-AG$44)*EXP(-AG$45*$AC28) + AG$44</f>
        <v>3.1741754786605192</v>
      </c>
      <c r="AN28" s="4">
        <f>(AH$43-AH$44)*EXP(-AH$45*$AC28) + AH$44</f>
        <v>0.27271158438988591</v>
      </c>
      <c r="AO28" s="32">
        <f t="shared" ref="AO28:AP35" si="19">(AD28-AJ28)^2</f>
        <v>1.228247880661998E-2</v>
      </c>
      <c r="AP28" s="4">
        <f t="shared" si="19"/>
        <v>3.5496701260199541E-2</v>
      </c>
      <c r="AQ28" s="4">
        <f t="shared" si="14"/>
        <v>4.5138682935175574E-3</v>
      </c>
      <c r="AR28" s="4">
        <f t="shared" si="14"/>
        <v>0.77695924335798383</v>
      </c>
      <c r="AS28" s="4">
        <f t="shared" si="14"/>
        <v>2.499828700355962E-3</v>
      </c>
      <c r="AT28" s="32">
        <f xml:space="preserve"> (AD$43 - AD$44)*-AD$45*EXP(-AD$45*$AC28)</f>
        <v>-0.94617394230824936</v>
      </c>
      <c r="AU28" s="4">
        <f xml:space="preserve"> (AE$43 - AE$44)*-AE$45*EXP(-AE$45*$AC28)</f>
        <v>0.48672355995361671</v>
      </c>
      <c r="AV28" s="4">
        <f xml:space="preserve"> -AF$44*AF$45*LN(AF$43/AF$44)*EXP(-AF$45*AC28)*(AF$43/AF$44)^EXP(-AF$45*AC28)</f>
        <v>5.2176400985386596E-2</v>
      </c>
      <c r="AW28" s="4">
        <f xml:space="preserve"> (AG$43 - AG$44)*-AG$45*EXP(-AG$45*$AC28)</f>
        <v>0.73580609636144045</v>
      </c>
      <c r="AX28" s="4">
        <f xml:space="preserve"> (AH$43 - AH$44)*-AH$45*EXP(-AH$45*$AC28)</f>
        <v>5.9296459068443698E-2</v>
      </c>
      <c r="AY28" s="32">
        <f t="shared" ref="AY28:AY35" si="20">AT28*-1/($AI28/2.6)</f>
        <v>1.4030716254761111</v>
      </c>
      <c r="AZ28" s="4">
        <f t="shared" ref="AZ28:AZ35" si="21">AU28*1/($AI28/2.6)</f>
        <v>0.72175737027342401</v>
      </c>
      <c r="BA28" s="4">
        <f t="shared" si="15"/>
        <v>7.7371849369964912E-2</v>
      </c>
      <c r="BB28" s="4">
        <f t="shared" si="15"/>
        <v>1.0911193063914895</v>
      </c>
      <c r="BC28" s="4">
        <f t="shared" si="15"/>
        <v>8.7930110405676956E-2</v>
      </c>
    </row>
    <row r="29" spans="1:55" x14ac:dyDescent="0.2">
      <c r="A29" s="10">
        <v>6.8500000001513399</v>
      </c>
      <c r="B29" s="32">
        <v>26.016790165443016</v>
      </c>
      <c r="C29" s="4">
        <v>3.5082456620831648</v>
      </c>
      <c r="D29" s="4">
        <v>0.55276961129828794</v>
      </c>
      <c r="E29" s="4">
        <v>5.2496291894335156</v>
      </c>
      <c r="F29" s="4">
        <v>0.38148471412666768</v>
      </c>
      <c r="G29" s="32">
        <v>1.34</v>
      </c>
      <c r="H29" s="32">
        <f>(B$43-B$44)*EXP(-B$45*$A29) + B$44</f>
        <v>26.188039936255159</v>
      </c>
      <c r="I29" s="4">
        <f>(C$43-C$44)*EXP(-C$45*$A29) + C$44</f>
        <v>3.3970384253655155</v>
      </c>
      <c r="J29" s="4">
        <f xml:space="preserve"> D$44*(D$43/D$44)^EXP(-D$45*A29)</f>
        <v>0.57941973208776876</v>
      </c>
      <c r="K29" s="4">
        <f>(E$43-E$44)*EXP(-E$45*$A29) + E$44</f>
        <v>5.2038190845861632</v>
      </c>
      <c r="L29" s="4">
        <f>(F$43-F$44)*EXP(-F$45*$A29) + F$44</f>
        <v>0.31668177870885134</v>
      </c>
      <c r="M29" s="32">
        <f t="shared" si="16"/>
        <v>2.9326484003211348E-2</v>
      </c>
      <c r="N29" s="4">
        <f t="shared" si="16"/>
        <v>1.236704949837529E-2</v>
      </c>
      <c r="O29" s="4">
        <f t="shared" si="12"/>
        <v>7.1022893809391746E-4</v>
      </c>
      <c r="P29" s="4">
        <f t="shared" si="12"/>
        <v>2.0985657061254274E-3</v>
      </c>
      <c r="Q29" s="4">
        <f t="shared" si="12"/>
        <v>4.1994204387656754E-3</v>
      </c>
      <c r="R29" s="32">
        <f xml:space="preserve"> (B$43 - B$44)*-B$45*EXP(-B$45*$A29)</f>
        <v>-0.79691027095443001</v>
      </c>
      <c r="S29" s="4">
        <f xml:space="preserve"> (C$43 - C$44)*-C$45*EXP(-C$45*$A29)</f>
        <v>0.41331352262599336</v>
      </c>
      <c r="T29" s="4">
        <f xml:space="preserve"> -D$44*D$45*LN(D$43/D$44)*EXP(-D$45*A29)*(D$43/D$44)^EXP(-D$45*A29)</f>
        <v>7.247531140680534E-2</v>
      </c>
      <c r="U29" s="4">
        <f xml:space="preserve"> (E$43 - E$44)*-E$45*EXP(-E$45*$A29)</f>
        <v>0.59009803145026296</v>
      </c>
      <c r="V29" s="4">
        <f xml:space="preserve"> (F$43 - F$44)*-F$45*EXP(-F$45*$A29)</f>
        <v>2.5230856270028197E-2</v>
      </c>
      <c r="W29" s="32">
        <f t="shared" si="17"/>
        <v>1.5462438093145656</v>
      </c>
      <c r="X29" s="4">
        <f t="shared" si="18"/>
        <v>0.80195161106536017</v>
      </c>
      <c r="Y29" s="4">
        <f t="shared" si="13"/>
        <v>0.1406237385505178</v>
      </c>
      <c r="Z29" s="4">
        <f t="shared" si="13"/>
        <v>1.1449663296796146</v>
      </c>
      <c r="AA29" s="4">
        <f t="shared" si="13"/>
        <v>4.8955392762741273E-2</v>
      </c>
      <c r="AB29" s="3"/>
      <c r="AC29" s="32">
        <v>6.8500000001513399</v>
      </c>
      <c r="AD29" s="32">
        <v>25.059095696894481</v>
      </c>
      <c r="AE29" s="4">
        <v>3.5482202210950948</v>
      </c>
      <c r="AF29" s="4">
        <v>0.83607212572364387</v>
      </c>
      <c r="AG29" s="4">
        <v>5.4677097925146692</v>
      </c>
      <c r="AH29" s="4">
        <v>0.45494127271400614</v>
      </c>
      <c r="AI29" s="32">
        <v>1.5150000000000003</v>
      </c>
      <c r="AJ29" s="32">
        <f>(AD$43-AD$44)*EXP(-AD$45*$AC29) + AD$44</f>
        <v>25.27723394624287</v>
      </c>
      <c r="AK29" s="4">
        <f>(AE$43-AE$44)*EXP(-AE$45*$AC29) + AE$44</f>
        <v>3.3983729903031517</v>
      </c>
      <c r="AL29" s="4">
        <f xml:space="preserve"> AF$44*(AF$43/AF$44)^EXP(-AF$45*AC29)</f>
        <v>0.70831352604456388</v>
      </c>
      <c r="AM29" s="4">
        <f>(AG$43-AG$44)*EXP(-AG$45*$AC29) + AG$44</f>
        <v>5.5112657624429993</v>
      </c>
      <c r="AN29" s="4">
        <f>(AH$43-AH$44)*EXP(-AH$45*$AC29) + AH$44</f>
        <v>0.43921681298077564</v>
      </c>
      <c r="AO29" s="32">
        <f t="shared" si="19"/>
        <v>4.7584295828779835E-2</v>
      </c>
      <c r="AP29" s="4">
        <f t="shared" si="19"/>
        <v>2.2454192576013884E-2</v>
      </c>
      <c r="AQ29" s="4">
        <f t="shared" si="14"/>
        <v>1.6322259791959417E-2</v>
      </c>
      <c r="AR29" s="4">
        <f t="shared" si="14"/>
        <v>1.8971225163975966E-3</v>
      </c>
      <c r="AS29" s="4">
        <f t="shared" si="14"/>
        <v>2.4725863390198742E-4</v>
      </c>
      <c r="AT29" s="32">
        <f xml:space="preserve"> (AD$43 - AD$44)*-AD$45*EXP(-AD$45*$AC29)</f>
        <v>-0.81066698128770676</v>
      </c>
      <c r="AU29" s="4">
        <f xml:space="preserve"> (AE$43 - AE$44)*-AE$45*EXP(-AE$45*$AC29)</f>
        <v>0.42460257105079291</v>
      </c>
      <c r="AV29" s="4">
        <f xml:space="preserve"> -AF$44*AF$45*LN(AF$43/AF$44)*EXP(-AF$45*AC29)*(AF$43/AF$44)^EXP(-AF$45*AC29)</f>
        <v>6.7672769215410614E-2</v>
      </c>
      <c r="AW29" s="4">
        <f xml:space="preserve"> (AG$43 - AG$44)*-AG$45*EXP(-AG$45*$AC29)</f>
        <v>0.59809722748522942</v>
      </c>
      <c r="AX29" s="4">
        <f xml:space="preserve"> (AH$43 - AH$44)*-AH$45*EXP(-AH$45*$AC29)</f>
        <v>3.7122872820655996E-2</v>
      </c>
      <c r="AY29" s="32">
        <f t="shared" si="20"/>
        <v>1.3912436642561301</v>
      </c>
      <c r="AZ29" s="4">
        <f t="shared" si="21"/>
        <v>0.72869088101126156</v>
      </c>
      <c r="BA29" s="4">
        <f t="shared" si="15"/>
        <v>0.1161380857822228</v>
      </c>
      <c r="BB29" s="4">
        <f t="shared" si="15"/>
        <v>1.0264374861132648</v>
      </c>
      <c r="BC29" s="4">
        <f t="shared" si="15"/>
        <v>6.3709220682313897E-2</v>
      </c>
    </row>
    <row r="30" spans="1:55" x14ac:dyDescent="0.2">
      <c r="A30" s="10">
        <v>10.166666666802485</v>
      </c>
      <c r="B30" s="32">
        <v>23.561407745899267</v>
      </c>
      <c r="C30" s="4">
        <v>4.8390206546273422</v>
      </c>
      <c r="D30" s="4">
        <v>0.92298258275395884</v>
      </c>
      <c r="E30" s="4">
        <v>6.843908514105725</v>
      </c>
      <c r="F30" s="4">
        <v>0.3456200651756321</v>
      </c>
      <c r="G30" s="32">
        <v>1.24</v>
      </c>
      <c r="H30" s="32">
        <f>(B$43-B$44)*EXP(-B$45*$A30) + B$44</f>
        <v>23.719120901925614</v>
      </c>
      <c r="I30" s="4">
        <f>(C$43-C$44)*EXP(-C$45*$A30) + C$44</f>
        <v>4.6886774160686997</v>
      </c>
      <c r="J30" s="4">
        <f xml:space="preserve"> D$44*(D$43/D$44)^EXP(-D$45*A30)</f>
        <v>0.85688033605499958</v>
      </c>
      <c r="K30" s="4">
        <f>(E$43-E$44)*EXP(-E$45*$A30) + E$44</f>
        <v>6.9889465463967184</v>
      </c>
      <c r="L30" s="4">
        <f>(F$43-F$44)*EXP(-F$45*$A30) + F$44</f>
        <v>0.38688375742295583</v>
      </c>
      <c r="M30" s="32">
        <f t="shared" si="16"/>
        <v>2.4873439583790787E-2</v>
      </c>
      <c r="N30" s="4">
        <f t="shared" si="16"/>
        <v>2.2603089380300891E-2</v>
      </c>
      <c r="O30" s="4">
        <f t="shared" si="12"/>
        <v>4.3695070186500701E-3</v>
      </c>
      <c r="P30" s="4">
        <f t="shared" si="12"/>
        <v>2.1036030810843254E-2</v>
      </c>
      <c r="Q30" s="4">
        <f t="shared" si="12"/>
        <v>1.7026922978818448E-3</v>
      </c>
      <c r="R30" s="32">
        <f xml:space="preserve"> (B$43 - B$44)*-B$45*EXP(-B$45*$A30)</f>
        <v>-0.69424429620034978</v>
      </c>
      <c r="S30" s="4">
        <f xml:space="preserve"> (C$43 - C$44)*-C$45*EXP(-C$45*$A30)</f>
        <v>0.36650185114677825</v>
      </c>
      <c r="T30" s="4">
        <f xml:space="preserve"> -D$44*D$45*LN(D$43/D$44)*EXP(-D$45*A30)*(D$43/D$44)^EXP(-D$45*A30)</f>
        <v>9.5229058153916607E-2</v>
      </c>
      <c r="U30" s="4">
        <f xml:space="preserve"> (E$43 - E$44)*-E$45*EXP(-E$45*$A30)</f>
        <v>0.48949306868384457</v>
      </c>
      <c r="V30" s="4">
        <f xml:space="preserve"> (F$43 - F$44)*-F$45*EXP(-F$45*$A30)</f>
        <v>1.7563849648179128E-2</v>
      </c>
      <c r="W30" s="32">
        <f t="shared" si="17"/>
        <v>1.4556735242910561</v>
      </c>
      <c r="X30" s="4">
        <f t="shared" si="18"/>
        <v>0.76847162337227704</v>
      </c>
      <c r="Y30" s="4">
        <f t="shared" si="13"/>
        <v>0.19967383161305097</v>
      </c>
      <c r="Z30" s="4">
        <f t="shared" si="13"/>
        <v>1.0263564343370934</v>
      </c>
      <c r="AA30" s="4">
        <f t="shared" si="13"/>
        <v>3.6827426681665915E-2</v>
      </c>
      <c r="AB30" s="3"/>
      <c r="AC30" s="32">
        <v>10.166666666802485</v>
      </c>
      <c r="AD30" s="32">
        <v>22.584228467250558</v>
      </c>
      <c r="AE30" s="4">
        <v>4.9195761545265286</v>
      </c>
      <c r="AF30" s="4">
        <v>1.1399274764685245</v>
      </c>
      <c r="AG30" s="4">
        <v>7.0228788987585116</v>
      </c>
      <c r="AH30" s="4">
        <v>0.47389316078846644</v>
      </c>
      <c r="AI30" s="32">
        <v>1.37</v>
      </c>
      <c r="AJ30" s="32">
        <f>(AD$43-AD$44)*EXP(-AD$45*$AC30) + AD$44</f>
        <v>22.775313961661112</v>
      </c>
      <c r="AK30" s="4">
        <f>(AE$43-AE$44)*EXP(-AE$45*$AC30) + AE$44</f>
        <v>4.7197321153557645</v>
      </c>
      <c r="AL30" s="4">
        <f xml:space="preserve"> AF$44*(AF$43/AF$44)^EXP(-AF$45*AC30)</f>
        <v>0.95951440158061219</v>
      </c>
      <c r="AM30" s="4">
        <f>(AG$43-AG$44)*EXP(-AG$45*$AC30) + AG$44</f>
        <v>7.3131534410927816</v>
      </c>
      <c r="AN30" s="4">
        <f>(AH$43-AH$44)*EXP(-AH$45*$AC30) + AH$44</f>
        <v>0.53874767383591715</v>
      </c>
      <c r="AO30" s="32">
        <f t="shared" si="19"/>
        <v>3.6513666174126033E-2</v>
      </c>
      <c r="AP30" s="4">
        <f t="shared" si="19"/>
        <v>3.9937639992085897E-2</v>
      </c>
      <c r="AQ30" s="4">
        <f t="shared" si="14"/>
        <v>3.2548877590511477E-2</v>
      </c>
      <c r="AR30" s="4">
        <f t="shared" si="14"/>
        <v>8.4259309927369949E-2</v>
      </c>
      <c r="AS30" s="4">
        <f t="shared" si="14"/>
        <v>4.2061078626219545E-3</v>
      </c>
      <c r="AT30" s="32">
        <f xml:space="preserve"> (AD$43 - AD$44)*-AD$45*EXP(-AD$45*$AC30)</f>
        <v>-0.70069935871337674</v>
      </c>
      <c r="AU30" s="4">
        <f xml:space="preserve"> (AE$43 - AE$44)*-AE$45*EXP(-AE$45*$AC30)</f>
        <v>0.37329774621085643</v>
      </c>
      <c r="AV30" s="4">
        <f xml:space="preserve"> -AF$44*AF$45*LN(AF$43/AF$44)*EXP(-AF$45*AC30)*(AF$43/AF$44)^EXP(-AF$45*AC30)</f>
        <v>8.4066154538244994E-2</v>
      </c>
      <c r="AW30" s="4">
        <f xml:space="preserve"> (AG$43 - AG$44)*-AG$45*EXP(-AG$45*$AC30)</f>
        <v>0.49192421577459655</v>
      </c>
      <c r="AX30" s="4">
        <f xml:space="preserve"> (AH$43 - AH$44)*-AH$45*EXP(-AH$45*$AC30)</f>
        <v>2.3868297296720822E-2</v>
      </c>
      <c r="AY30" s="32">
        <f t="shared" si="20"/>
        <v>1.3297944033976492</v>
      </c>
      <c r="AZ30" s="4">
        <f t="shared" si="21"/>
        <v>0.70844827748045747</v>
      </c>
      <c r="BA30" s="4">
        <f t="shared" si="15"/>
        <v>0.15954160715287372</v>
      </c>
      <c r="BB30" s="4">
        <f t="shared" si="15"/>
        <v>0.93357880365981827</v>
      </c>
      <c r="BC30" s="4">
        <f t="shared" si="15"/>
        <v>4.5297498519324186E-2</v>
      </c>
    </row>
    <row r="31" spans="1:55" x14ac:dyDescent="0.2">
      <c r="A31" s="10">
        <v>13.000000000116415</v>
      </c>
      <c r="B31" s="32">
        <v>21.753963175022562</v>
      </c>
      <c r="C31" s="4">
        <v>5.8647389191224866</v>
      </c>
      <c r="D31" s="4">
        <v>1.4559080762264986</v>
      </c>
      <c r="E31" s="4">
        <v>8.0054123877708321</v>
      </c>
      <c r="F31" s="4">
        <v>0.34406073261254355</v>
      </c>
      <c r="G31" s="32">
        <v>1.19</v>
      </c>
      <c r="H31" s="32">
        <f>(B$43-B$44)*EXP(-B$45*$A31) + B$44</f>
        <v>21.863552513180533</v>
      </c>
      <c r="I31" s="4">
        <f>(C$43-C$44)*EXP(-C$45*$A31) + C$44</f>
        <v>5.6755627186380959</v>
      </c>
      <c r="J31" s="4">
        <f xml:space="preserve"> D$44*(D$43/D$44)^EXP(-D$45*A31)</f>
        <v>1.1560911884947678</v>
      </c>
      <c r="K31" s="4">
        <f>(E$43-E$44)*EXP(-E$45*$A31) + E$44</f>
        <v>8.2707801501381812</v>
      </c>
      <c r="L31" s="4">
        <f>(F$43-F$44)*EXP(-F$45*$A31) + F$44</f>
        <v>0.42968486488651858</v>
      </c>
      <c r="M31" s="32">
        <f t="shared" si="16"/>
        <v>1.2009823037902047E-2</v>
      </c>
      <c r="N31" s="4">
        <f t="shared" si="16"/>
        <v>3.5787634829710369E-2</v>
      </c>
      <c r="O31" s="4">
        <f t="shared" si="12"/>
        <v>8.989016616914132E-2</v>
      </c>
      <c r="P31" s="4">
        <f t="shared" si="12"/>
        <v>7.0420049303853899E-2</v>
      </c>
      <c r="Q31" s="4">
        <f t="shared" si="12"/>
        <v>7.331492027671172E-3</v>
      </c>
      <c r="R31" s="32">
        <f xml:space="preserve"> (B$43 - B$44)*-B$45*EXP(-B$45*$A31)</f>
        <v>-0.61708350854207639</v>
      </c>
      <c r="S31" s="4">
        <f xml:space="preserve"> (C$43 - C$44)*-C$45*EXP(-C$45*$A31)</f>
        <v>0.33073508434579019</v>
      </c>
      <c r="T31" s="4">
        <f xml:space="preserve"> -D$44*D$45*LN(D$43/D$44)*EXP(-D$45*A31)*(D$43/D$44)^EXP(-D$45*A31)</f>
        <v>0.11613863244966637</v>
      </c>
      <c r="U31" s="4">
        <f xml:space="preserve"> (E$43 - E$44)*-E$45*EXP(-E$45*$A31)</f>
        <v>0.41725238854419894</v>
      </c>
      <c r="V31" s="4">
        <f xml:space="preserve"> (F$43 - F$44)*-F$45*EXP(-F$45*$A31)</f>
        <v>1.2889389179165617E-2</v>
      </c>
      <c r="W31" s="32">
        <f t="shared" si="17"/>
        <v>1.3482496825289065</v>
      </c>
      <c r="X31" s="4">
        <f t="shared" si="18"/>
        <v>0.72261446999920542</v>
      </c>
      <c r="Y31" s="4">
        <f t="shared" si="13"/>
        <v>0.25374827257910298</v>
      </c>
      <c r="Z31" s="4">
        <f t="shared" si="13"/>
        <v>0.91164387413018255</v>
      </c>
      <c r="AA31" s="4">
        <f t="shared" si="13"/>
        <v>2.8161690643555132E-2</v>
      </c>
      <c r="AB31" s="3"/>
      <c r="AC31" s="32">
        <v>13.000000000116415</v>
      </c>
      <c r="AD31" s="32">
        <v>20.77473416349893</v>
      </c>
      <c r="AE31" s="4">
        <v>5.9185669717476523</v>
      </c>
      <c r="AF31" s="4">
        <v>1.4225983070189927</v>
      </c>
      <c r="AG31" s="4">
        <v>8.3974954917723679</v>
      </c>
      <c r="AH31" s="4">
        <v>0.62097420608532217</v>
      </c>
      <c r="AI31" s="32">
        <v>1.29</v>
      </c>
      <c r="AJ31" s="32">
        <f>(AD$43-AD$44)*EXP(-AD$45*$AC31) + AD$44</f>
        <v>20.908643266549959</v>
      </c>
      <c r="AK31" s="4">
        <f>(AE$43-AE$44)*EXP(-AE$45*$AC31) + AE$44</f>
        <v>5.7213071521697447</v>
      </c>
      <c r="AL31" s="4">
        <f xml:space="preserve"> AF$44*(AF$43/AF$44)^EXP(-AF$45*AC31)</f>
        <v>1.2188983894608836</v>
      </c>
      <c r="AM31" s="4">
        <f>(AG$43-AG$44)*EXP(-AG$45*$AC31) + AG$44</f>
        <v>8.596806261245316</v>
      </c>
      <c r="AN31" s="4">
        <f>(AH$43-AH$44)*EXP(-AH$45*$AC31) + AH$44</f>
        <v>0.59508017889871256</v>
      </c>
      <c r="AO31" s="32">
        <f t="shared" si="19"/>
        <v>1.7931647879930894E-2</v>
      </c>
      <c r="AP31" s="4">
        <f t="shared" si="19"/>
        <v>3.8911436419908664E-2</v>
      </c>
      <c r="AQ31" s="4">
        <f t="shared" si="14"/>
        <v>4.1493656413180452E-2</v>
      </c>
      <c r="AR31" s="4">
        <f t="shared" si="14"/>
        <v>3.9724782827898666E-2</v>
      </c>
      <c r="AS31" s="4">
        <f t="shared" si="14"/>
        <v>6.7050064394087727E-4</v>
      </c>
      <c r="AT31" s="32">
        <f xml:space="preserve"> (AD$43 - AD$44)*-AD$45*EXP(-AD$45*$AC31)</f>
        <v>-0.61865303439623009</v>
      </c>
      <c r="AU31" s="4">
        <f xml:space="preserve"> (AE$43 - AE$44)*-AE$45*EXP(-AE$45*$AC31)</f>
        <v>0.33440927837986606</v>
      </c>
      <c r="AV31" s="4">
        <f xml:space="preserve"> -AF$44*AF$45*LN(AF$43/AF$44)*EXP(-AF$45*AC31)*(AF$43/AF$44)^EXP(-AF$45*AC31)</f>
        <v>9.917462907313912E-2</v>
      </c>
      <c r="AW31" s="4">
        <f xml:space="preserve"> (AG$43 - AG$44)*-AG$45*EXP(-AG$45*$AC31)</f>
        <v>0.41628726707834479</v>
      </c>
      <c r="AX31" s="4">
        <f xml:space="preserve"> (AH$43 - AH$44)*-AH$45*EXP(-AH$45*$AC31)</f>
        <v>1.6366468854847046E-2</v>
      </c>
      <c r="AY31" s="32">
        <f t="shared" si="20"/>
        <v>1.24689758870558</v>
      </c>
      <c r="AZ31" s="4">
        <f t="shared" si="21"/>
        <v>0.67400319673461373</v>
      </c>
      <c r="BA31" s="4">
        <f t="shared" si="15"/>
        <v>0.19988684929469899</v>
      </c>
      <c r="BB31" s="4">
        <f t="shared" si="15"/>
        <v>0.83902860031294302</v>
      </c>
      <c r="BC31" s="4">
        <f t="shared" si="15"/>
        <v>3.2986681412870013E-2</v>
      </c>
    </row>
    <row r="32" spans="1:55" x14ac:dyDescent="0.2">
      <c r="A32" s="10">
        <v>21.583333333488554</v>
      </c>
      <c r="B32" s="32">
        <v>17.523191043296695</v>
      </c>
      <c r="C32" s="4">
        <v>7.9692105398240525</v>
      </c>
      <c r="D32" s="4">
        <v>2.2742930534532797</v>
      </c>
      <c r="E32" s="4">
        <v>11.130053042596399</v>
      </c>
      <c r="F32" s="4">
        <v>0.4874233694897267</v>
      </c>
      <c r="G32" s="32">
        <v>1.0666666666666667</v>
      </c>
      <c r="H32" s="32">
        <f>(B$43-B$44)*EXP(-B$45*$A32) + B$44</f>
        <v>17.409065330147008</v>
      </c>
      <c r="I32" s="4">
        <f>(C$43-C$44)*EXP(-C$45*$A32) + C$44</f>
        <v>8.1152617641805378</v>
      </c>
      <c r="J32" s="4">
        <f xml:space="preserve"> D$44*(D$43/D$44)^EXP(-D$45*A32)</f>
        <v>2.4299674416050756</v>
      </c>
      <c r="K32" s="4">
        <f>(E$43-E$44)*EXP(-E$45*$A32) + E$44</f>
        <v>11.110264820856163</v>
      </c>
      <c r="L32" s="4">
        <f>(F$43-F$44)*EXP(-F$45*$A32) + F$44</f>
        <v>0.50148373650136524</v>
      </c>
      <c r="M32" s="32">
        <f t="shared" si="16"/>
        <v>1.3024678401924514E-2</v>
      </c>
      <c r="N32" s="4">
        <f t="shared" si="16"/>
        <v>2.133096013602841E-2</v>
      </c>
      <c r="O32" s="4">
        <f t="shared" si="12"/>
        <v>2.4234515126436013E-2</v>
      </c>
      <c r="P32" s="4">
        <f t="shared" si="12"/>
        <v>3.9157371964078738E-4</v>
      </c>
      <c r="Q32" s="4">
        <f t="shared" si="12"/>
        <v>1.9769392050197334E-4</v>
      </c>
      <c r="R32" s="32">
        <f xml:space="preserve"> (B$43 - B$44)*-B$45*EXP(-B$45*$A32)</f>
        <v>-0.43185091795617919</v>
      </c>
      <c r="S32" s="4">
        <f xml:space="preserve"> (C$43 - C$44)*-C$45*EXP(-C$45*$A32)</f>
        <v>0.24231533931632784</v>
      </c>
      <c r="T32" s="4">
        <f xml:space="preserve"> -D$44*D$45*LN(D$43/D$44)*EXP(-D$45*A32)*(D$43/D$44)^EXP(-D$45*A32)</f>
        <v>0.17976322313008497</v>
      </c>
      <c r="U32" s="4">
        <f xml:space="preserve"> (E$43 - E$44)*-E$45*EXP(-E$45*$A32)</f>
        <v>0.25722670091981892</v>
      </c>
      <c r="V32" s="4">
        <f xml:space="preserve"> (F$43 - F$44)*-F$45*EXP(-F$45*$A32)</f>
        <v>5.0479802303645656E-3</v>
      </c>
      <c r="W32" s="32">
        <f t="shared" si="17"/>
        <v>1.0526366125181867</v>
      </c>
      <c r="X32" s="4">
        <f t="shared" si="18"/>
        <v>0.59064363958354915</v>
      </c>
      <c r="Y32" s="4">
        <f t="shared" si="13"/>
        <v>0.43817285637958214</v>
      </c>
      <c r="Z32" s="4">
        <f t="shared" si="13"/>
        <v>0.62699008349205865</v>
      </c>
      <c r="AA32" s="4">
        <f t="shared" si="13"/>
        <v>1.230445181151363E-2</v>
      </c>
      <c r="AB32" s="3"/>
      <c r="AC32" s="32">
        <v>21.583333333488554</v>
      </c>
      <c r="AD32" s="32">
        <v>16.627383690224764</v>
      </c>
      <c r="AE32" s="4">
        <v>8.0900671120526528</v>
      </c>
      <c r="AF32" s="4">
        <v>2.0569167658729368</v>
      </c>
      <c r="AG32" s="4">
        <v>11.40534341502908</v>
      </c>
      <c r="AH32" s="4">
        <v>0.61154624151157166</v>
      </c>
      <c r="AI32" s="32">
        <v>1.1133333333333333</v>
      </c>
      <c r="AJ32" s="32">
        <f>(AD$43-AD$44)*EXP(-AD$45*$AC32) + AD$44</f>
        <v>16.485271971364742</v>
      </c>
      <c r="AK32" s="4">
        <f>(AE$43-AE$44)*EXP(-AE$45*$AC32) + AE$44</f>
        <v>8.1623426483130466</v>
      </c>
      <c r="AL32" s="4">
        <f xml:space="preserve"> AF$44*(AF$43/AF$44)^EXP(-AF$45*AC32)</f>
        <v>2.2786467348445667</v>
      </c>
      <c r="AM32" s="4">
        <f>(AG$43-AG$44)*EXP(-AG$45*$AC32) + AG$44</f>
        <v>11.401233031462365</v>
      </c>
      <c r="AN32" s="4">
        <f>(AH$43-AH$44)*EXP(-AH$45*$AC32) + AH$44</f>
        <v>0.67879304303020105</v>
      </c>
      <c r="AO32" s="32">
        <f t="shared" si="19"/>
        <v>2.0195740637349947E-2</v>
      </c>
      <c r="AP32" s="4">
        <f t="shared" si="19"/>
        <v>5.2237531417274894E-3</v>
      </c>
      <c r="AQ32" s="4">
        <f t="shared" si="14"/>
        <v>4.9164179140159955E-2</v>
      </c>
      <c r="AR32" s="4">
        <f t="shared" si="14"/>
        <v>1.6895253065521667E-5</v>
      </c>
      <c r="AS32" s="4">
        <f t="shared" si="14"/>
        <v>4.5221323144859354E-3</v>
      </c>
      <c r="AT32" s="32">
        <f xml:space="preserve"> (AD$43 - AD$44)*-AD$45*EXP(-AD$45*$AC32)</f>
        <v>-0.42423129905189672</v>
      </c>
      <c r="AU32" s="4">
        <f xml:space="preserve"> (AE$43 - AE$44)*-AE$45*EXP(-AE$45*$AC32)</f>
        <v>0.23963042819202415</v>
      </c>
      <c r="AV32" s="4">
        <f xml:space="preserve"> -AF$44*AF$45*LN(AF$43/AF$44)*EXP(-AF$45*AC32)*(AF$43/AF$44)^EXP(-AF$45*AC32)</f>
        <v>0.1481682255877973</v>
      </c>
      <c r="AW32" s="4">
        <f xml:space="preserve"> (AG$43 - AG$44)*-AG$45*EXP(-AG$45*$AC32)</f>
        <v>0.25104143081235486</v>
      </c>
      <c r="AX32" s="4">
        <f xml:space="preserve"> (AH$43 - AH$44)*-AH$45*EXP(-AH$45*$AC32)</f>
        <v>5.2183840254529492E-3</v>
      </c>
      <c r="AY32" s="32">
        <f t="shared" si="20"/>
        <v>0.99071980018107619</v>
      </c>
      <c r="AZ32" s="4">
        <f t="shared" si="21"/>
        <v>0.55961597002927799</v>
      </c>
      <c r="BA32" s="4">
        <f t="shared" si="15"/>
        <v>0.34602160466611348</v>
      </c>
      <c r="BB32" s="4">
        <f t="shared" si="15"/>
        <v>0.58626441926238559</v>
      </c>
      <c r="BC32" s="4">
        <f t="shared" si="15"/>
        <v>1.2186645328902098E-2</v>
      </c>
    </row>
    <row r="33" spans="1:55" x14ac:dyDescent="0.2">
      <c r="A33" s="10">
        <v>26.850000000034925</v>
      </c>
      <c r="B33" s="32">
        <v>15.577228982113422</v>
      </c>
      <c r="C33" s="4">
        <v>8.9325181159201748</v>
      </c>
      <c r="D33" s="4">
        <v>3.449887558467307</v>
      </c>
      <c r="E33" s="4">
        <v>12.41239989698799</v>
      </c>
      <c r="F33" s="4">
        <v>0.53374754147932513</v>
      </c>
      <c r="G33" s="32">
        <v>0.97333333333333338</v>
      </c>
      <c r="H33" s="32">
        <f>(B$43-B$44)*EXP(-B$45*$A33) + B$44</f>
        <v>15.366477373512165</v>
      </c>
      <c r="I33" s="4">
        <f>(C$43-C$44)*EXP(-C$45*$A33) + C$44</f>
        <v>9.2770523731197585</v>
      </c>
      <c r="J33" s="4">
        <f xml:space="preserve"> D$44*(D$43/D$44)^EXP(-D$45*A33)</f>
        <v>3.4663580349990171</v>
      </c>
      <c r="K33" s="4">
        <f>(E$43-E$44)*EXP(-E$45*$A33) + E$44</f>
        <v>12.282439504344323</v>
      </c>
      <c r="L33" s="4">
        <f>(F$43-F$44)*EXP(-F$45*$A33) + F$44</f>
        <v>0.52170101493205223</v>
      </c>
      <c r="M33" s="32">
        <f t="shared" si="16"/>
        <v>4.4416240528017271E-2</v>
      </c>
      <c r="N33" s="4">
        <f t="shared" si="16"/>
        <v>0.11870385438406893</v>
      </c>
      <c r="O33" s="4">
        <f t="shared" si="12"/>
        <v>2.7127659718161241E-4</v>
      </c>
      <c r="P33" s="4">
        <f t="shared" si="12"/>
        <v>1.6889703656096208E-2</v>
      </c>
      <c r="Q33" s="4">
        <f t="shared" si="12"/>
        <v>1.4511880185415064E-4</v>
      </c>
      <c r="R33" s="32">
        <f xml:space="preserve"> (B$43 - B$44)*-B$45*EXP(-B$45*$A33)</f>
        <v>-0.3469132263296057</v>
      </c>
      <c r="S33" s="4">
        <f xml:space="preserve"> (C$43 - C$44)*-C$45*EXP(-C$45*$A33)</f>
        <v>0.20020964205513575</v>
      </c>
      <c r="T33" s="4">
        <f xml:space="preserve"> -D$44*D$45*LN(D$43/D$44)*EXP(-D$45*A33)*(D$43/D$44)^EXP(-D$45*A33)</f>
        <v>0.21253824081615658</v>
      </c>
      <c r="U33" s="4">
        <f xml:space="preserve"> (E$43 - E$44)*-E$45*EXP(-E$45*$A33)</f>
        <v>0.191166101376715</v>
      </c>
      <c r="V33" s="4">
        <f xml:space="preserve"> (F$43 - F$44)*-F$45*EXP(-F$45*$A33)</f>
        <v>2.8399796804783372E-3</v>
      </c>
      <c r="W33" s="32">
        <f t="shared" si="17"/>
        <v>0.9266860155379878</v>
      </c>
      <c r="X33" s="4">
        <f t="shared" si="18"/>
        <v>0.53480657809248588</v>
      </c>
      <c r="Y33" s="4">
        <f t="shared" si="13"/>
        <v>0.56773913642671958</v>
      </c>
      <c r="Z33" s="4">
        <f t="shared" si="13"/>
        <v>0.51064917491040307</v>
      </c>
      <c r="AA33" s="4">
        <f t="shared" si="13"/>
        <v>7.5862470916887087E-3</v>
      </c>
      <c r="AB33" s="3"/>
      <c r="AC33" s="32">
        <v>26.850000000034925</v>
      </c>
      <c r="AD33" s="32">
        <v>14.746568560656526</v>
      </c>
      <c r="AE33" s="4">
        <v>9.0769302917672388</v>
      </c>
      <c r="AF33" s="4">
        <v>3.1022765441936024</v>
      </c>
      <c r="AG33" s="4">
        <v>12.59693937423252</v>
      </c>
      <c r="AH33" s="4">
        <v>0.73706051797432637</v>
      </c>
      <c r="AI33" s="32">
        <v>1.0466666666666666</v>
      </c>
      <c r="AJ33" s="32">
        <f>(AD$43-AD$44)*EXP(-AD$45*$AC33) + AD$44</f>
        <v>14.490740256227109</v>
      </c>
      <c r="AK33" s="4">
        <f>(AE$43-AE$44)*EXP(-AE$45*$AC33) + AE$44</f>
        <v>9.3037211110984579</v>
      </c>
      <c r="AL33" s="4">
        <f xml:space="preserve"> AF$44*(AF$43/AF$44)^EXP(-AF$45*AC33)</f>
        <v>3.1378445770781056</v>
      </c>
      <c r="AM33" s="4">
        <f>(AG$43-AG$44)*EXP(-AG$45*$AC33) + AG$44</f>
        <v>12.537905779281227</v>
      </c>
      <c r="AN33" s="4">
        <f>(AH$43-AH$44)*EXP(-AH$45*$AC33) + AH$44</f>
        <v>0.69854625420034289</v>
      </c>
      <c r="AO33" s="32">
        <f t="shared" si="19"/>
        <v>6.5448121347229979E-2</v>
      </c>
      <c r="AP33" s="4">
        <f t="shared" si="19"/>
        <v>5.1434075732925681E-2</v>
      </c>
      <c r="AQ33" s="4">
        <f t="shared" si="14"/>
        <v>1.2650849632730985E-3</v>
      </c>
      <c r="AR33" s="4">
        <f t="shared" si="14"/>
        <v>3.4849653328733279E-3</v>
      </c>
      <c r="AS33" s="4">
        <f t="shared" si="14"/>
        <v>1.4833485140519763E-3</v>
      </c>
      <c r="AT33" s="32">
        <f xml:space="preserve"> (AD$43 - AD$44)*-AD$45*EXP(-AD$45*$AC33)</f>
        <v>-0.33656506183630008</v>
      </c>
      <c r="AU33" s="4">
        <f xml:space="preserve"> (AE$43 - AE$44)*-AE$45*EXP(-AE$45*$AC33)</f>
        <v>0.1953137689288206</v>
      </c>
      <c r="AV33" s="4">
        <f xml:space="preserve"> -AF$44*AF$45*LN(AF$43/AF$44)*EXP(-AF$45*AC33)*(AF$43/AF$44)^EXP(-AF$45*AC33)</f>
        <v>0.17781698192936266</v>
      </c>
      <c r="AW33" s="4">
        <f xml:space="preserve"> (AG$43 - AG$44)*-AG$45*EXP(-AG$45*$AC33)</f>
        <v>0.18406502024287816</v>
      </c>
      <c r="AX33" s="4">
        <f xml:space="preserve"> (AH$43 - AH$44)*-AH$45*EXP(-AH$45*$AC33)</f>
        <v>2.5878388151995965E-3</v>
      </c>
      <c r="AY33" s="32">
        <f t="shared" si="20"/>
        <v>0.8360533383194716</v>
      </c>
      <c r="AZ33" s="4">
        <f t="shared" si="21"/>
        <v>0.48517433046012765</v>
      </c>
      <c r="BA33" s="4">
        <f t="shared" si="15"/>
        <v>0.44171097421943595</v>
      </c>
      <c r="BB33" s="4">
        <f t="shared" si="15"/>
        <v>0.45723157894727701</v>
      </c>
      <c r="BC33" s="4">
        <f t="shared" si="15"/>
        <v>6.4283894135531384E-3</v>
      </c>
    </row>
    <row r="34" spans="1:55" x14ac:dyDescent="0.2">
      <c r="A34" s="10">
        <v>34.850000000093132</v>
      </c>
      <c r="B34" s="32">
        <v>13.152716033577558</v>
      </c>
      <c r="C34" s="4">
        <v>10.703013257595581</v>
      </c>
      <c r="D34" s="4">
        <v>5.3317200425298381</v>
      </c>
      <c r="E34" s="4">
        <v>13.545995022551303</v>
      </c>
      <c r="F34" s="4">
        <v>0.50771868254161712</v>
      </c>
      <c r="G34" s="32">
        <v>0.92266666666666663</v>
      </c>
      <c r="H34" s="32">
        <f>(B$43-B$44)*EXP(-B$45*$A34) + B$44</f>
        <v>13.00559755443796</v>
      </c>
      <c r="I34" s="4">
        <f>(C$43-C$44)*EXP(-C$45*$A34) + C$44</f>
        <v>10.667440855151082</v>
      </c>
      <c r="J34" s="4">
        <f xml:space="preserve"> D$44*(D$43/D$44)^EXP(-D$45*A34)</f>
        <v>5.3115211372389073</v>
      </c>
      <c r="K34" s="4">
        <f>(E$43-E$44)*EXP(-E$45*$A34) + E$44</f>
        <v>13.513474376959664</v>
      </c>
      <c r="L34" s="4">
        <f>(F$43-F$44)*EXP(-F$45*$A34) + F$44</f>
        <v>0.53685087485219818</v>
      </c>
      <c r="M34" s="32">
        <f t="shared" si="16"/>
        <v>2.1643846904348354E-2</v>
      </c>
      <c r="N34" s="4">
        <f t="shared" si="16"/>
        <v>1.2653958156734139E-3</v>
      </c>
      <c r="O34" s="4">
        <f t="shared" si="12"/>
        <v>4.0799577495199323E-4</v>
      </c>
      <c r="P34" s="4">
        <f t="shared" si="12"/>
        <v>1.0575923896969693E-3</v>
      </c>
      <c r="Q34" s="4">
        <f t="shared" si="12"/>
        <v>8.4868462882067841E-4</v>
      </c>
      <c r="R34" s="32">
        <f xml:space="preserve"> (B$43 - B$44)*-B$45*EXP(-B$45*$A34)</f>
        <v>-0.24873988628392441</v>
      </c>
      <c r="S34" s="4">
        <f xml:space="preserve"> (C$43 - C$44)*-C$45*EXP(-C$45*$A34)</f>
        <v>0.14981908454037604</v>
      </c>
      <c r="T34" s="4">
        <f xml:space="preserve"> -D$44*D$45*LN(D$43/D$44)*EXP(-D$45*A34)*(D$43/D$44)^EXP(-D$45*A34)</f>
        <v>0.24486646917681312</v>
      </c>
      <c r="U34" s="4">
        <f xml:space="preserve"> (E$43 - E$44)*-E$45*EXP(-E$45*$A34)</f>
        <v>0.12178830053440612</v>
      </c>
      <c r="V34" s="4">
        <f xml:space="preserve"> (F$43 - F$44)*-F$45*EXP(-F$45*$A34)</f>
        <v>1.1854098456182854E-3</v>
      </c>
      <c r="W34" s="32">
        <f t="shared" si="17"/>
        <v>0.70092887030874662</v>
      </c>
      <c r="X34" s="4">
        <f t="shared" si="18"/>
        <v>0.42217805614701348</v>
      </c>
      <c r="Y34" s="4">
        <f t="shared" si="13"/>
        <v>0.69001389435662663</v>
      </c>
      <c r="Z34" s="4">
        <f t="shared" si="13"/>
        <v>0.34318957520533522</v>
      </c>
      <c r="AA34" s="4">
        <f t="shared" si="13"/>
        <v>3.340389015831874E-3</v>
      </c>
      <c r="AB34" s="3"/>
      <c r="AC34" s="32">
        <v>34.850000000093132</v>
      </c>
      <c r="AD34" s="32">
        <v>12.399155202909947</v>
      </c>
      <c r="AE34" s="4">
        <v>10.36619144823135</v>
      </c>
      <c r="AF34" s="4">
        <v>4.7869004039008711</v>
      </c>
      <c r="AG34" s="4">
        <v>13.782143533984073</v>
      </c>
      <c r="AH34" s="4">
        <v>0.75711593370881847</v>
      </c>
      <c r="AI34" s="32">
        <v>0.94666666666666677</v>
      </c>
      <c r="AJ34" s="32">
        <f>(AD$43-AD$44)*EXP(-AD$45*$AC34) + AD$44</f>
        <v>12.220669540244884</v>
      </c>
      <c r="AK34" s="4">
        <f>(AE$43-AE$44)*EXP(-AE$45*$AC34) + AE$44</f>
        <v>10.646849188054595</v>
      </c>
      <c r="AL34" s="4">
        <f xml:space="preserve"> AF$44*(AF$43/AF$44)^EXP(-AF$45*AC34)</f>
        <v>4.724007316672612</v>
      </c>
      <c r="AM34" s="4">
        <f>(AG$43-AG$44)*EXP(-AG$45*$AC34) + AG$44</f>
        <v>13.712031628472349</v>
      </c>
      <c r="AN34" s="4">
        <f>(AH$43-AH$44)*EXP(-AH$45*$AC34) + AH$44</f>
        <v>0.71128228282524308</v>
      </c>
      <c r="AO34" s="32">
        <f t="shared" si="19"/>
        <v>3.1857131776986521E-2</v>
      </c>
      <c r="AP34" s="4">
        <f t="shared" si="19"/>
        <v>7.8768766922692801E-2</v>
      </c>
      <c r="AQ34" s="4">
        <f t="shared" si="14"/>
        <v>3.9555404211014137E-3</v>
      </c>
      <c r="AR34" s="4">
        <f t="shared" si="14"/>
        <v>4.9156792944848012E-3</v>
      </c>
      <c r="AS34" s="4">
        <f t="shared" si="14"/>
        <v>2.1007235533174705E-3</v>
      </c>
      <c r="AT34" s="32">
        <f xml:space="preserve"> (AD$43 - AD$44)*-AD$45*EXP(-AD$45*$AC34)</f>
        <v>-0.2367879781363578</v>
      </c>
      <c r="AU34" s="4">
        <f xml:space="preserve"> (AE$43 - AE$44)*-AE$45*EXP(-AE$45*$AC34)</f>
        <v>0.14316371417130605</v>
      </c>
      <c r="AV34" s="4">
        <f xml:space="preserve"> -AF$44*AF$45*LN(AF$43/AF$44)*EXP(-AF$45*AC34)*(AF$43/AF$44)^EXP(-AF$45*AC34)</f>
        <v>0.2172269603267025</v>
      </c>
      <c r="AW34" s="4">
        <f xml:space="preserve"> (AG$43 - AG$44)*-AG$45*EXP(-AG$45*$AC34)</f>
        <v>0.11488175259917122</v>
      </c>
      <c r="AX34" s="4">
        <f xml:space="preserve"> (AH$43 - AH$44)*-AH$45*EXP(-AH$45*$AC34)</f>
        <v>8.9177538488898855E-4</v>
      </c>
      <c r="AY34" s="32">
        <f t="shared" si="20"/>
        <v>0.65033317938858826</v>
      </c>
      <c r="AZ34" s="4">
        <f t="shared" si="21"/>
        <v>0.39319611638598134</v>
      </c>
      <c r="BA34" s="4">
        <f t="shared" si="15"/>
        <v>0.59660925723530955</v>
      </c>
      <c r="BB34" s="4">
        <f t="shared" si="15"/>
        <v>0.31552030643434342</v>
      </c>
      <c r="BC34" s="4">
        <f t="shared" si="15"/>
        <v>2.4492422542725738E-3</v>
      </c>
    </row>
    <row r="35" spans="1:55" x14ac:dyDescent="0.2">
      <c r="A35" s="10">
        <v>46.466666666732635</v>
      </c>
      <c r="B35" s="32">
        <v>10.495101535566974</v>
      </c>
      <c r="C35" s="4">
        <v>12.237672494528493</v>
      </c>
      <c r="D35" s="4">
        <v>8.2384365032123981</v>
      </c>
      <c r="E35" s="4">
        <v>14.505777502623497</v>
      </c>
      <c r="F35" s="4">
        <v>0.6051409831370389</v>
      </c>
      <c r="G35" s="32">
        <v>0.80799999999999994</v>
      </c>
      <c r="H35" s="32">
        <f>(B$43-B$44)*EXP(-B$45*$A35) + B$44</f>
        <v>10.713958812344014</v>
      </c>
      <c r="I35" s="4">
        <f>(C$43-C$44)*EXP(-C$45*$A35) + C$44</f>
        <v>12.087903453569362</v>
      </c>
      <c r="J35" s="4">
        <f xml:space="preserve"> D$44*(D$43/D$44)^EXP(-D$45*A35)</f>
        <v>8.2348626054454694</v>
      </c>
      <c r="K35" s="4">
        <f>(E$43-E$44)*EXP(-E$45*$A35) + E$44</f>
        <v>14.551606770716697</v>
      </c>
      <c r="L35" s="4">
        <f>(F$43-F$44)*EXP(-F$45*$A35) + F$44</f>
        <v>0.54465279501656794</v>
      </c>
      <c r="M35" s="32">
        <f t="shared" si="16"/>
        <v>4.7898507598262002E-2</v>
      </c>
      <c r="N35" s="4">
        <f t="shared" si="16"/>
        <v>2.2430765629817665E-2</v>
      </c>
      <c r="O35" s="4">
        <f t="shared" si="12"/>
        <v>1.2772745248457407E-5</v>
      </c>
      <c r="P35" s="4">
        <f t="shared" si="12"/>
        <v>2.1003218139584385E-3</v>
      </c>
      <c r="Q35" s="4">
        <f t="shared" si="12"/>
        <v>3.6588209020974849E-3</v>
      </c>
      <c r="R35" s="32">
        <f xml:space="preserve"> (B$43 - B$44)*-B$45*EXP(-B$45*$A35)</f>
        <v>-0.15344582359094538</v>
      </c>
      <c r="S35" s="4">
        <f xml:space="preserve"> (C$43 - C$44)*-C$45*EXP(-C$45*$A35)</f>
        <v>9.8338578776556926E-2</v>
      </c>
      <c r="T35" s="4">
        <f xml:space="preserve"> -D$44*D$45*LN(D$43/D$44)*EXP(-D$45*A35)*(D$43/D$44)^EXP(-D$45*A35)</f>
        <v>0.25091204513637272</v>
      </c>
      <c r="U35" s="4">
        <f xml:space="preserve"> (E$43 - E$44)*-E$45*EXP(-E$45*$A35)</f>
        <v>6.3281962440984968E-2</v>
      </c>
      <c r="V35" s="4">
        <f xml:space="preserve"> (F$43 - F$44)*-F$45*EXP(-F$45*$A35)</f>
        <v>3.33334524394583E-4</v>
      </c>
      <c r="W35" s="32">
        <f t="shared" si="17"/>
        <v>0.49376131353522035</v>
      </c>
      <c r="X35" s="4">
        <f t="shared" si="18"/>
        <v>0.31643602081565353</v>
      </c>
      <c r="Y35" s="4">
        <f t="shared" si="13"/>
        <v>0.80739024425070438</v>
      </c>
      <c r="Z35" s="4">
        <f t="shared" si="13"/>
        <v>0.20363007716158532</v>
      </c>
      <c r="AA35" s="4">
        <f t="shared" si="13"/>
        <v>1.0726110933489059E-3</v>
      </c>
      <c r="AB35" s="3"/>
      <c r="AC35" s="32">
        <v>46.466666666732635</v>
      </c>
      <c r="AD35" s="32">
        <v>9.79596975618046</v>
      </c>
      <c r="AE35" s="4">
        <v>12.273915472769181</v>
      </c>
      <c r="AF35" s="4">
        <v>7.4834972381024114</v>
      </c>
      <c r="AG35" s="4">
        <v>14.661269099190646</v>
      </c>
      <c r="AH35" s="4">
        <v>0.69661383026098456</v>
      </c>
      <c r="AI35" s="32">
        <v>0.84</v>
      </c>
      <c r="AJ35" s="32">
        <f>(AD$43-AD$44)*EXP(-AD$45*$AC35) + AD$44</f>
        <v>10.06652335142984</v>
      </c>
      <c r="AK35" s="4">
        <f>(AE$43-AE$44)*EXP(-AE$45*$AC35) + AE$44</f>
        <v>11.985436469042881</v>
      </c>
      <c r="AL35" s="4">
        <f xml:space="preserve"> AF$44*(AF$43/AF$44)^EXP(-AF$45*AC35)</f>
        <v>7.4888205148976068</v>
      </c>
      <c r="AM35" s="4">
        <f>(AG$43-AG$44)*EXP(-AG$45*$AC35) + AG$44</f>
        <v>14.678399810568807</v>
      </c>
      <c r="AN35" s="4">
        <f>(AH$43-AH$44)*EXP(-AH$45*$AC35) + AH$44</f>
        <v>0.71655318470523632</v>
      </c>
      <c r="AO35" s="32">
        <f t="shared" si="19"/>
        <v>7.3199247902365358E-2</v>
      </c>
      <c r="AP35" s="4">
        <f t="shared" si="19"/>
        <v>8.3220135590918537E-2</v>
      </c>
      <c r="AQ35" s="4">
        <f t="shared" si="14"/>
        <v>2.8337275838265782E-5</v>
      </c>
      <c r="AR35" s="4">
        <f t="shared" si="14"/>
        <v>2.9346127232187454E-4</v>
      </c>
      <c r="AS35" s="4">
        <f t="shared" si="14"/>
        <v>3.9757785565350267E-4</v>
      </c>
      <c r="AT35" s="32">
        <f xml:space="preserve"> (AD$43 - AD$44)*-AD$45*EXP(-AD$45*$AC35)</f>
        <v>-0.14210615916477948</v>
      </c>
      <c r="AU35" s="4">
        <f xml:space="preserve"> (AE$43 - AE$44)*-AE$45*EXP(-AE$45*$AC35)</f>
        <v>9.1189966321843716E-2</v>
      </c>
      <c r="AV35" s="4">
        <f xml:space="preserve"> -AF$44*AF$45*LN(AF$43/AF$44)*EXP(-AF$45*AC35)*(AF$43/AF$44)^EXP(-AF$45*AC35)</f>
        <v>0.25424739661025608</v>
      </c>
      <c r="AW35" s="4">
        <f xml:space="preserve"> (AG$43 - AG$44)*-AG$45*EXP(-AG$45*$AC35)</f>
        <v>5.794023425137184E-2</v>
      </c>
      <c r="AX35" s="4">
        <f xml:space="preserve"> (AH$43 - AH$44)*-AH$45*EXP(-AH$45*$AC35)</f>
        <v>1.8984669214612045E-4</v>
      </c>
      <c r="AY35" s="32">
        <f t="shared" si="20"/>
        <v>0.43985239741479365</v>
      </c>
      <c r="AZ35" s="4">
        <f t="shared" si="21"/>
        <v>0.28225465766284963</v>
      </c>
      <c r="BA35" s="4">
        <f t="shared" si="15"/>
        <v>0.78695622760317363</v>
      </c>
      <c r="BB35" s="4">
        <f t="shared" si="15"/>
        <v>0.17933882030186524</v>
      </c>
      <c r="BC35" s="4">
        <f t="shared" si="15"/>
        <v>5.8762071378561098E-4</v>
      </c>
    </row>
    <row r="36" spans="1:55" x14ac:dyDescent="0.2">
      <c r="A36" s="10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3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</row>
    <row r="37" spans="1:55" x14ac:dyDescent="0.2">
      <c r="A37" s="10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3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</row>
    <row r="38" spans="1:55" x14ac:dyDescent="0.2">
      <c r="A38" s="11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</row>
    <row r="39" spans="1:55" x14ac:dyDescent="0.2">
      <c r="A39" s="5" t="s">
        <v>53</v>
      </c>
      <c r="B39" s="5" t="s">
        <v>24</v>
      </c>
      <c r="C39" s="5"/>
      <c r="D39" s="26"/>
      <c r="E39" s="26"/>
      <c r="F39" s="26"/>
      <c r="G39" s="2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5" t="s">
        <v>53</v>
      </c>
      <c r="AD39" s="5" t="s">
        <v>24</v>
      </c>
      <c r="AE39" s="5"/>
      <c r="AF39" s="26"/>
      <c r="AG39" s="26"/>
      <c r="AH39" s="26"/>
      <c r="AI39" s="23"/>
      <c r="AJ39" s="47"/>
      <c r="AK39" s="48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</row>
    <row r="40" spans="1:55" x14ac:dyDescent="0.2">
      <c r="A40" s="5" t="s">
        <v>52</v>
      </c>
      <c r="B40" s="5" t="s">
        <v>54</v>
      </c>
      <c r="C40" s="5"/>
      <c r="D40" s="26"/>
      <c r="E40" s="26"/>
      <c r="F40" s="26"/>
      <c r="G40" s="2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5" t="s">
        <v>52</v>
      </c>
      <c r="AD40" s="5" t="s">
        <v>54</v>
      </c>
      <c r="AE40" s="5"/>
      <c r="AF40" s="26"/>
      <c r="AG40" s="26"/>
      <c r="AH40" s="26"/>
      <c r="AI40" s="23"/>
      <c r="AJ40" s="47"/>
      <c r="AK40" s="48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</row>
    <row r="41" spans="1:55" x14ac:dyDescent="0.2">
      <c r="A41" s="28"/>
      <c r="B41" s="29" t="s">
        <v>47</v>
      </c>
      <c r="C41" s="29" t="s">
        <v>48</v>
      </c>
      <c r="D41" s="30" t="s">
        <v>49</v>
      </c>
      <c r="E41" s="30" t="s">
        <v>50</v>
      </c>
      <c r="F41" s="30" t="s">
        <v>51</v>
      </c>
      <c r="G41" s="2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6"/>
      <c r="AD41" s="29" t="s">
        <v>47</v>
      </c>
      <c r="AE41" s="29" t="s">
        <v>48</v>
      </c>
      <c r="AF41" s="30" t="s">
        <v>49</v>
      </c>
      <c r="AG41" s="30" t="s">
        <v>50</v>
      </c>
      <c r="AH41" s="30" t="s">
        <v>51</v>
      </c>
      <c r="AI41" s="23"/>
      <c r="AJ41" s="49"/>
      <c r="AK41" s="45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</row>
    <row r="42" spans="1:55" x14ac:dyDescent="0.2">
      <c r="A42" s="13" t="s">
        <v>5</v>
      </c>
      <c r="B42" s="20">
        <f>SUM(M27:M35)</f>
        <v>0.21254426911144916</v>
      </c>
      <c r="C42" s="20">
        <f t="shared" ref="C42:F42" si="22">SUM(N27:N35)</f>
        <v>0.26953947378166443</v>
      </c>
      <c r="D42" s="20">
        <f t="shared" si="22"/>
        <v>0.18104423832852101</v>
      </c>
      <c r="E42" s="20">
        <f t="shared" si="22"/>
        <v>0.43611276854440911</v>
      </c>
      <c r="F42" s="20">
        <f t="shared" si="22"/>
        <v>3.0149695490619813E-2</v>
      </c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6" t="s">
        <v>5</v>
      </c>
      <c r="AD42" s="20">
        <f>SUM(AO27:AO35)</f>
        <v>0.32102675246202522</v>
      </c>
      <c r="AE42" s="20">
        <f t="shared" ref="AE42:AH42" si="23">SUM(AP27:AP35)</f>
        <v>0.35985052591103228</v>
      </c>
      <c r="AF42" s="20">
        <f t="shared" si="23"/>
        <v>0.2689601108303189</v>
      </c>
      <c r="AG42" s="20">
        <f t="shared" si="23"/>
        <v>1.1268902448758535</v>
      </c>
      <c r="AH42" s="20">
        <f t="shared" si="23"/>
        <v>1.6698994373761135E-2</v>
      </c>
      <c r="AI42" s="3"/>
      <c r="AJ42" s="42"/>
      <c r="AK42" s="45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</row>
    <row r="43" spans="1:55" x14ac:dyDescent="0.2">
      <c r="A43" s="14" t="s">
        <v>25</v>
      </c>
      <c r="B43" s="7">
        <v>32.503729495022952</v>
      </c>
      <c r="C43" s="7">
        <v>0.18342625133837115</v>
      </c>
      <c r="D43" s="7">
        <v>0.21954085896075509</v>
      </c>
      <c r="E43" s="7">
        <v>0.27052072618285677</v>
      </c>
      <c r="F43" s="7">
        <v>5.9551052506220017E-2</v>
      </c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8" t="s">
        <v>25</v>
      </c>
      <c r="AD43" s="7">
        <v>31.75687389843949</v>
      </c>
      <c r="AE43" s="7">
        <v>6.6361316100269033E-2</v>
      </c>
      <c r="AF43" s="7">
        <v>0.34593107252858513</v>
      </c>
      <c r="AG43" s="7">
        <v>0.46404610233624194</v>
      </c>
      <c r="AH43" s="7">
        <v>2.3906406995436825E-2</v>
      </c>
      <c r="AI43" s="3"/>
      <c r="AJ43" s="42"/>
      <c r="AK43" s="45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</row>
    <row r="44" spans="1:55" x14ac:dyDescent="0.2">
      <c r="A44" s="14" t="s">
        <v>26</v>
      </c>
      <c r="B44" s="7">
        <v>7.0238821778064082</v>
      </c>
      <c r="C44" s="7">
        <v>14.801285365055579</v>
      </c>
      <c r="D44" s="7">
        <v>19.35813443839146</v>
      </c>
      <c r="E44" s="7">
        <v>15.674477510731267</v>
      </c>
      <c r="F44" s="7">
        <v>0.54770493052921221</v>
      </c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8" t="s">
        <v>26</v>
      </c>
      <c r="AD44" s="7">
        <v>6.8334059008256824</v>
      </c>
      <c r="AE44" s="7">
        <v>14.334040026087164</v>
      </c>
      <c r="AF44" s="7">
        <v>27.477203896341493</v>
      </c>
      <c r="AG44" s="7">
        <v>15.661717440101338</v>
      </c>
      <c r="AH44" s="7">
        <v>0.71797877579004188</v>
      </c>
      <c r="AI44" s="3"/>
      <c r="AJ44" s="42"/>
      <c r="AK44" s="45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</row>
    <row r="45" spans="1:55" ht="17" thickBot="1" x14ac:dyDescent="0.25">
      <c r="A45" s="15" t="s">
        <v>18</v>
      </c>
      <c r="B45" s="16">
        <v>4.1583370425089639E-2</v>
      </c>
      <c r="C45" s="16">
        <v>3.624207059104826E-2</v>
      </c>
      <c r="D45" s="16">
        <v>3.56478332950061E-2</v>
      </c>
      <c r="E45" s="16">
        <v>5.6357299363027205E-2</v>
      </c>
      <c r="F45" s="16">
        <v>0.10921354016348639</v>
      </c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17" t="s">
        <v>18</v>
      </c>
      <c r="AD45" s="16">
        <v>4.3953293171649171E-2</v>
      </c>
      <c r="AE45" s="16">
        <v>3.882731338302417E-2</v>
      </c>
      <c r="AF45" s="16">
        <v>2.6116680776602265E-2</v>
      </c>
      <c r="AG45" s="16">
        <v>5.8923213121803417E-2</v>
      </c>
      <c r="AH45" s="16">
        <v>0.13317051023225901</v>
      </c>
      <c r="AI45" s="9"/>
      <c r="AJ45" s="43"/>
      <c r="AK45" s="46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</row>
    <row r="46" spans="1:55" ht="17" thickBot="1" x14ac:dyDescent="0.25"/>
    <row r="47" spans="1:55" x14ac:dyDescent="0.2">
      <c r="A47" s="51" t="s">
        <v>17</v>
      </c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52"/>
      <c r="AK47" s="52"/>
      <c r="AL47" s="52"/>
      <c r="AM47" s="52"/>
      <c r="AN47" s="52"/>
      <c r="AO47" s="52"/>
      <c r="AP47" s="52"/>
      <c r="AQ47" s="52"/>
      <c r="AR47" s="52"/>
      <c r="AS47" s="52"/>
      <c r="AT47" s="52"/>
      <c r="AU47" s="52"/>
      <c r="AV47" s="52"/>
      <c r="AW47" s="52"/>
      <c r="AX47" s="52"/>
      <c r="AY47" s="52"/>
      <c r="AZ47" s="52"/>
      <c r="BA47" s="52"/>
      <c r="BB47" s="52"/>
      <c r="BC47" s="52"/>
    </row>
    <row r="48" spans="1:55" x14ac:dyDescent="0.2">
      <c r="A48" s="55" t="s">
        <v>3</v>
      </c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38"/>
      <c r="AC48" s="53" t="s">
        <v>6</v>
      </c>
      <c r="AD48" s="54"/>
      <c r="AE48" s="54"/>
      <c r="AF48" s="54"/>
      <c r="AG48" s="54"/>
      <c r="AH48" s="54"/>
      <c r="AI48" s="54"/>
      <c r="AJ48" s="54"/>
      <c r="AK48" s="54"/>
      <c r="AL48" s="54"/>
      <c r="AM48" s="54"/>
      <c r="AN48" s="54"/>
      <c r="AO48" s="54"/>
      <c r="AP48" s="54"/>
      <c r="AQ48" s="54"/>
      <c r="AR48" s="54"/>
      <c r="AS48" s="54"/>
      <c r="AT48" s="54"/>
      <c r="AU48" s="54"/>
      <c r="AV48" s="54"/>
      <c r="AW48" s="54"/>
      <c r="AX48" s="54"/>
      <c r="AY48" s="54"/>
      <c r="AZ48" s="54"/>
      <c r="BA48" s="54"/>
      <c r="BB48" s="54"/>
      <c r="BC48" s="54"/>
    </row>
    <row r="49" spans="1:55" ht="18" x14ac:dyDescent="0.25">
      <c r="A49" s="18" t="s">
        <v>2</v>
      </c>
      <c r="B49" s="31" t="s">
        <v>19</v>
      </c>
      <c r="C49" s="19" t="s">
        <v>20</v>
      </c>
      <c r="D49" s="19" t="s">
        <v>21</v>
      </c>
      <c r="E49" s="19" t="s">
        <v>22</v>
      </c>
      <c r="F49" s="19" t="s">
        <v>23</v>
      </c>
      <c r="G49" s="34" t="s">
        <v>4</v>
      </c>
      <c r="H49" s="31" t="s">
        <v>27</v>
      </c>
      <c r="I49" s="19" t="s">
        <v>28</v>
      </c>
      <c r="J49" s="19" t="s">
        <v>29</v>
      </c>
      <c r="K49" s="19" t="s">
        <v>30</v>
      </c>
      <c r="L49" s="19" t="s">
        <v>31</v>
      </c>
      <c r="M49" s="31" t="s">
        <v>32</v>
      </c>
      <c r="N49" s="19" t="s">
        <v>33</v>
      </c>
      <c r="O49" s="19" t="s">
        <v>34</v>
      </c>
      <c r="P49" s="19" t="s">
        <v>35</v>
      </c>
      <c r="Q49" s="19" t="s">
        <v>36</v>
      </c>
      <c r="R49" s="31" t="s">
        <v>37</v>
      </c>
      <c r="S49" s="19" t="s">
        <v>38</v>
      </c>
      <c r="T49" s="19" t="s">
        <v>39</v>
      </c>
      <c r="U49" s="19" t="s">
        <v>40</v>
      </c>
      <c r="V49" s="19" t="s">
        <v>41</v>
      </c>
      <c r="W49" s="31" t="s">
        <v>42</v>
      </c>
      <c r="X49" s="19" t="s">
        <v>43</v>
      </c>
      <c r="Y49" s="19" t="s">
        <v>44</v>
      </c>
      <c r="Z49" s="19" t="s">
        <v>45</v>
      </c>
      <c r="AA49" s="19" t="s">
        <v>46</v>
      </c>
      <c r="AB49" s="3"/>
      <c r="AC49" s="31" t="s">
        <v>2</v>
      </c>
      <c r="AD49" s="31" t="s">
        <v>19</v>
      </c>
      <c r="AE49" s="19" t="s">
        <v>20</v>
      </c>
      <c r="AF49" s="19" t="s">
        <v>21</v>
      </c>
      <c r="AG49" s="19" t="s">
        <v>22</v>
      </c>
      <c r="AH49" s="19" t="s">
        <v>23</v>
      </c>
      <c r="AI49" s="34" t="s">
        <v>4</v>
      </c>
      <c r="AJ49" s="31" t="s">
        <v>27</v>
      </c>
      <c r="AK49" s="19" t="s">
        <v>28</v>
      </c>
      <c r="AL49" s="19" t="s">
        <v>29</v>
      </c>
      <c r="AM49" s="19" t="s">
        <v>30</v>
      </c>
      <c r="AN49" s="19" t="s">
        <v>31</v>
      </c>
      <c r="AO49" s="31" t="s">
        <v>32</v>
      </c>
      <c r="AP49" s="19" t="s">
        <v>33</v>
      </c>
      <c r="AQ49" s="19" t="s">
        <v>34</v>
      </c>
      <c r="AR49" s="19" t="s">
        <v>35</v>
      </c>
      <c r="AS49" s="19" t="s">
        <v>36</v>
      </c>
      <c r="AT49" s="31" t="s">
        <v>37</v>
      </c>
      <c r="AU49" s="19" t="s">
        <v>38</v>
      </c>
      <c r="AV49" s="19" t="s">
        <v>39</v>
      </c>
      <c r="AW49" s="19" t="s">
        <v>40</v>
      </c>
      <c r="AX49" s="19" t="s">
        <v>41</v>
      </c>
      <c r="AY49" s="31" t="s">
        <v>42</v>
      </c>
      <c r="AZ49" s="19" t="s">
        <v>43</v>
      </c>
      <c r="BA49" s="19" t="s">
        <v>44</v>
      </c>
      <c r="BB49" s="19" t="s">
        <v>45</v>
      </c>
      <c r="BC49" s="19" t="s">
        <v>46</v>
      </c>
    </row>
    <row r="50" spans="1:55" x14ac:dyDescent="0.2">
      <c r="A50" s="10">
        <v>0</v>
      </c>
      <c r="B50" s="32">
        <v>30.820228027730302</v>
      </c>
      <c r="C50" s="4">
        <v>0</v>
      </c>
      <c r="D50" s="4">
        <v>0</v>
      </c>
      <c r="E50" s="4">
        <v>0</v>
      </c>
      <c r="F50" s="4">
        <v>0</v>
      </c>
      <c r="G50" s="35">
        <v>1.9200000000000004</v>
      </c>
      <c r="H50" s="32">
        <f>(B$66-B$67)*EXP(-B$68*$A50) + B$67</f>
        <v>30.471452960496883</v>
      </c>
      <c r="I50" s="4">
        <f>(C$66-C$67)*EXP(-C$68*$A50) + C$67</f>
        <v>0.37226893961605256</v>
      </c>
      <c r="J50" s="4">
        <f xml:space="preserve"> D$67*(D$66/D$67)^EXP(-D$68*A50)</f>
        <v>6.9653817314170072E-2</v>
      </c>
      <c r="K50" s="4">
        <f>(E$66-E$67)*EXP(-E$68*$A50) + E$67</f>
        <v>-0.27129381628671823</v>
      </c>
      <c r="L50" s="4">
        <f>(F$66-F$67)*EXP(-F$68*$A50) + F$67</f>
        <v>-2.4480561580298432E-2</v>
      </c>
      <c r="M50" s="32">
        <f>(B50-H50)^2</f>
        <v>0.12164404752367571</v>
      </c>
      <c r="N50" s="4">
        <f>(C50-I50)^2</f>
        <v>0.1385841634028602</v>
      </c>
      <c r="O50" s="4">
        <f t="shared" ref="O50:Q58" si="24">(D50-J50)^2</f>
        <v>4.8516542664357783E-3</v>
      </c>
      <c r="P50" s="4">
        <f t="shared" si="24"/>
        <v>7.3600334755411626E-2</v>
      </c>
      <c r="Q50" s="4">
        <f t="shared" si="24"/>
        <v>5.9929789528678367E-4</v>
      </c>
      <c r="R50" s="32">
        <f xml:space="preserve"> (B$66 - B$67)*-B$68*EXP(-B$68*$A50)</f>
        <v>-0.5938643373555178</v>
      </c>
      <c r="S50" s="4">
        <f xml:space="preserve"> (C$66 - C$67)*-C$68*EXP(-C$68*$A50)</f>
        <v>0.26131757917481102</v>
      </c>
      <c r="T50" s="4">
        <f xml:space="preserve"> -D$67*D$68*LN(D$66/D$67)*EXP(-D$68*A50)*(D$66/D$67)^EXP(-D$68*A50)</f>
        <v>1.1194362298199995E-2</v>
      </c>
      <c r="U50" s="4">
        <f xml:space="preserve"> (E$66 - E$67)*-E$68*EXP(-E$68*$A50)</f>
        <v>0.61913113056747282</v>
      </c>
      <c r="V50" s="4">
        <f xml:space="preserve"> (F$66 - F$67)*-F$68*EXP(-F$68*$A50)</f>
        <v>0.10627118374965956</v>
      </c>
      <c r="W50" s="32">
        <f>R50*-1/($G50/2.6)</f>
        <v>0.80419129016893021</v>
      </c>
      <c r="X50" s="4">
        <f>S50*1/($G50/2.6)</f>
        <v>0.35386755513255652</v>
      </c>
      <c r="Y50" s="4">
        <f t="shared" ref="Y50:AA58" si="25">T50*1/($G50/2.6)</f>
        <v>1.515903227881249E-2</v>
      </c>
      <c r="Z50" s="4">
        <f t="shared" si="25"/>
        <v>0.83840673931011922</v>
      </c>
      <c r="AA50" s="4">
        <f t="shared" si="25"/>
        <v>0.14390889466099729</v>
      </c>
      <c r="AB50" s="3"/>
      <c r="AC50" s="32">
        <v>0</v>
      </c>
      <c r="AD50" s="32">
        <v>30.552404497265918</v>
      </c>
      <c r="AE50" s="4">
        <v>0</v>
      </c>
      <c r="AF50" s="4">
        <v>0</v>
      </c>
      <c r="AG50" s="4">
        <v>0</v>
      </c>
      <c r="AH50" s="4">
        <v>0</v>
      </c>
      <c r="AI50" s="35">
        <v>1.9866666666666668</v>
      </c>
      <c r="AJ50" s="32">
        <f>(AD$66-AD$67)*EXP(-AD$68*$AC50) + AD$67</f>
        <v>30.180809005045351</v>
      </c>
      <c r="AK50" s="4">
        <f>(AE$66-AE$67)*EXP(-AE$68*$AC50) + AE$67</f>
        <v>0.54697203079463463</v>
      </c>
      <c r="AL50" s="4">
        <f xml:space="preserve"> AF$67*(AF$66/AF$67)^EXP(-AF$68*AC50)</f>
        <v>5.7633572818562802E-2</v>
      </c>
      <c r="AM50" s="4">
        <f>(AG$66-AG$67)*EXP(-AG$68*$AC50) + AG$67</f>
        <v>-0.28669233039765274</v>
      </c>
      <c r="AN50" s="4">
        <f>(AH$66-AH$67)*EXP(-AH$68*$AC50) + AH$67</f>
        <v>-2.794064971876975E-2</v>
      </c>
      <c r="AO50" s="32">
        <f>(AD50-AJ50)^2</f>
        <v>0.13808320983864586</v>
      </c>
      <c r="AP50" s="4">
        <f>(AE50-AK50)^2</f>
        <v>0.29917840247160676</v>
      </c>
      <c r="AQ50" s="4">
        <f t="shared" ref="AQ50:AS58" si="26">(AF50-AL50)^2</f>
        <v>3.3216287158325812E-3</v>
      </c>
      <c r="AR50" s="4">
        <f t="shared" si="26"/>
        <v>8.2192492308836879E-2</v>
      </c>
      <c r="AS50" s="4">
        <f t="shared" si="26"/>
        <v>7.8067990670698808E-4</v>
      </c>
      <c r="AT50" s="32">
        <f xml:space="preserve"> (AD$66 - AD$67)*-AD$68*EXP(-AD$68*$AC50)</f>
        <v>-0.58564636746378096</v>
      </c>
      <c r="AU50" s="4">
        <f xml:space="preserve"> (AE$66 - AE$67)*-AE$68*EXP(-AE$68*$AC50)</f>
        <v>0.31880676678694614</v>
      </c>
      <c r="AV50" s="4">
        <f xml:space="preserve"> -AF$67*AF$68*LN(AF$66/AF$67)*EXP(-AF$68*AC50)*(AF$66/AF$67)^EXP(-AF$68*AC50)</f>
        <v>8.2176551937054032E-3</v>
      </c>
      <c r="AW50" s="4">
        <f xml:space="preserve"> (AG$66 - AG$67)*-AG$68*EXP(-AG$68*$AC50)</f>
        <v>0.56483612343944867</v>
      </c>
      <c r="AX50" s="4">
        <f xml:space="preserve"> (AH$66 - AH$67)*-AH$68*EXP(-AH$68*$AC50)</f>
        <v>8.6801489781426336E-2</v>
      </c>
      <c r="AY50" s="32">
        <f>AT50*-1/($AI50/2.6)</f>
        <v>0.76644994399622335</v>
      </c>
      <c r="AZ50" s="4">
        <f>AU50*1/($AI50/2.6)</f>
        <v>0.41723033237217783</v>
      </c>
      <c r="BA50" s="4">
        <f t="shared" ref="BA50:BC58" si="27">AV50*1/($AI50/2.6)</f>
        <v>1.0754649414580895E-2</v>
      </c>
      <c r="BB50" s="4">
        <f t="shared" si="27"/>
        <v>0.73921506087713074</v>
      </c>
      <c r="BC50" s="4">
        <f t="shared" si="27"/>
        <v>0.11359926515018882</v>
      </c>
    </row>
    <row r="51" spans="1:55" x14ac:dyDescent="0.2">
      <c r="A51" s="10">
        <v>3.3666666666395031</v>
      </c>
      <c r="B51" s="32">
        <v>28.39959228475303</v>
      </c>
      <c r="C51" s="4">
        <v>1.4229916823534956</v>
      </c>
      <c r="D51" s="4">
        <v>0.15673463559109993</v>
      </c>
      <c r="E51" s="4">
        <v>1.867069933952916</v>
      </c>
      <c r="F51" s="4">
        <v>0.13523011781738309</v>
      </c>
      <c r="G51" s="35">
        <v>1.3266666666666669</v>
      </c>
      <c r="H51" s="32">
        <f>(B$66-B$67)*EXP(-B$68*$A51) + B$67</f>
        <v>28.550865247036953</v>
      </c>
      <c r="I51" s="4">
        <f>(C$66-C$67)*EXP(-C$68*$A51) + C$67</f>
        <v>1.2208715323464485</v>
      </c>
      <c r="J51" s="4">
        <f xml:space="preserve"> D$67*(D$66/D$67)^EXP(-D$68*A51)</f>
        <v>0.11668036400241305</v>
      </c>
      <c r="K51" s="4">
        <f>(E$66-E$67)*EXP(-E$68*$A51) + E$67</f>
        <v>1.6983953029865866</v>
      </c>
      <c r="L51" s="4">
        <f>(F$66-F$67)*EXP(-F$68*$A51) + F$67</f>
        <v>0.21913844916852751</v>
      </c>
      <c r="M51" s="32">
        <f t="shared" ref="M51:N58" si="28">(B51-H51)^2</f>
        <v>2.2883509118153008E-2</v>
      </c>
      <c r="N51" s="4">
        <f t="shared" si="28"/>
        <v>4.0852555038871217E-2</v>
      </c>
      <c r="O51" s="4">
        <f t="shared" si="24"/>
        <v>1.6043446725002889E-3</v>
      </c>
      <c r="P51" s="4">
        <f t="shared" si="24"/>
        <v>2.8451131131627408E-2</v>
      </c>
      <c r="Q51" s="4">
        <f t="shared" si="24"/>
        <v>7.0406080701334462E-3</v>
      </c>
      <c r="R51" s="32">
        <f xml:space="preserve"> (B$66 - B$67)*-B$68*EXP(-B$68*$A51)</f>
        <v>-0.54770138057086959</v>
      </c>
      <c r="S51" s="4">
        <f xml:space="preserve"> (C$66 - C$67)*-C$68*EXP(-C$68*$A51)</f>
        <v>0.24302403259208935</v>
      </c>
      <c r="T51" s="4">
        <f xml:space="preserve"> -D$67*D$68*LN(D$66/D$67)*EXP(-D$68*A51)*(D$66/D$67)^EXP(-D$68*A51)</f>
        <v>1.7034980040494873E-2</v>
      </c>
      <c r="U51" s="4">
        <f xml:space="preserve"> (E$66 - E$67)*-E$68*EXP(-E$68*$A51)</f>
        <v>0.55225501025822199</v>
      </c>
      <c r="V51" s="4">
        <f xml:space="preserve"> (F$66 - F$67)*-F$68*EXP(-F$68*$A51)</f>
        <v>4.6570461482502518E-2</v>
      </c>
      <c r="W51" s="32">
        <f t="shared" ref="W51:W58" si="29">R51*-1/($G51/2.6)</f>
        <v>1.0733846151891413</v>
      </c>
      <c r="X51" s="4">
        <f t="shared" ref="X51:X58" si="30">S51*1/($G51/2.6)</f>
        <v>0.47627825482871777</v>
      </c>
      <c r="Y51" s="4">
        <f t="shared" si="25"/>
        <v>3.3385136762778891E-2</v>
      </c>
      <c r="Z51" s="4">
        <f t="shared" si="25"/>
        <v>1.0823088140739023</v>
      </c>
      <c r="AA51" s="4">
        <f t="shared" si="25"/>
        <v>9.1268743608924521E-2</v>
      </c>
      <c r="AB51" s="3"/>
      <c r="AC51" s="32">
        <v>3.3666666666395031</v>
      </c>
      <c r="AD51" s="32">
        <v>28.16856516373004</v>
      </c>
      <c r="AE51" s="4">
        <v>1.7735736958116812</v>
      </c>
      <c r="AF51" s="4">
        <v>0.11401123595538577</v>
      </c>
      <c r="AG51" s="4">
        <v>1.5457396199237343</v>
      </c>
      <c r="AH51" s="4">
        <v>9.8741735841112066E-2</v>
      </c>
      <c r="AI51" s="35">
        <v>1.2533333333333332</v>
      </c>
      <c r="AJ51" s="32">
        <f>(AD$66-AD$67)*EXP(-AD$68*$AC51) + AD$67</f>
        <v>28.294518017657939</v>
      </c>
      <c r="AK51" s="4">
        <f>(AE$66-AE$67)*EXP(-AE$68*$AC51) + AE$67</f>
        <v>1.5699816747294282</v>
      </c>
      <c r="AL51" s="4">
        <f xml:space="preserve"> AF$67*(AF$66/AF$67)^EXP(-AF$68*AC51)</f>
        <v>9.1147662659636919E-2</v>
      </c>
      <c r="AM51" s="4">
        <f>(AG$66-AG$67)*EXP(-AG$68*$AC51) + AG$67</f>
        <v>1.5144081468677175</v>
      </c>
      <c r="AN51" s="4">
        <f>(AH$66-AH$67)*EXP(-AH$68*$AC51) + AH$67</f>
        <v>0.18315100408867604</v>
      </c>
      <c r="AO51" s="32">
        <f t="shared" ref="AO51:AP58" si="31">(AD51-AJ51)^2</f>
        <v>1.5864121412582637E-2</v>
      </c>
      <c r="AP51" s="4">
        <f t="shared" si="31"/>
        <v>4.1449711048356569E-2</v>
      </c>
      <c r="AQ51" s="4">
        <f t="shared" si="26"/>
        <v>5.2274298385008016E-4</v>
      </c>
      <c r="AR51" s="4">
        <f t="shared" si="26"/>
        <v>9.8166120385990681E-4</v>
      </c>
      <c r="AS51" s="4">
        <f t="shared" si="26"/>
        <v>7.1249245660892123E-3</v>
      </c>
      <c r="AT51" s="32">
        <f xml:space="preserve"> (AD$66 - AD$67)*-AD$68*EXP(-AD$68*$AC51)</f>
        <v>-0.53566553715070298</v>
      </c>
      <c r="AU51" s="4">
        <f xml:space="preserve"> (AE$66 - AE$67)*-AE$68*EXP(-AE$68*$AC51)</f>
        <v>0.28939609793432319</v>
      </c>
      <c r="AV51" s="4">
        <f xml:space="preserve"> -AF$67*AF$68*LN(AF$66/AF$67)*EXP(-AF$68*AC51)*(AF$66/AF$67)^EXP(-AF$68*AC51)</f>
        <v>1.1841385192333511E-2</v>
      </c>
      <c r="AW51" s="4">
        <f xml:space="preserve"> (AG$66 - AG$67)*-AG$68*EXP(-AG$68*$AC51)</f>
        <v>0.50619562949044694</v>
      </c>
      <c r="AX51" s="4">
        <f xml:space="preserve"> (AH$66 - AH$67)*-AH$68*EXP(-AH$68*$AC51)</f>
        <v>4.3536185109283101E-2</v>
      </c>
      <c r="AY51" s="32">
        <f t="shared" ref="AY51:AY58" si="32">AT51*-1/($AI51/2.6)</f>
        <v>1.1112210611105009</v>
      </c>
      <c r="AZ51" s="4">
        <f t="shared" ref="AZ51:AZ58" si="33">AU51*1/($AI51/2.6)</f>
        <v>0.60034296911907481</v>
      </c>
      <c r="BA51" s="4">
        <f t="shared" si="27"/>
        <v>2.4564575664947179E-2</v>
      </c>
      <c r="BB51" s="4">
        <f t="shared" si="27"/>
        <v>1.0500866781982676</v>
      </c>
      <c r="BC51" s="4">
        <f t="shared" si="27"/>
        <v>9.031442655649155E-2</v>
      </c>
    </row>
    <row r="52" spans="1:55" x14ac:dyDescent="0.2">
      <c r="A52" s="10">
        <v>7.4000000000232831</v>
      </c>
      <c r="B52" s="32">
        <v>26.187313123290554</v>
      </c>
      <c r="C52" s="4">
        <v>2.4964741807205373</v>
      </c>
      <c r="D52" s="4">
        <v>0.19996646371148</v>
      </c>
      <c r="E52" s="4">
        <v>3.5474803383678561</v>
      </c>
      <c r="F52" s="4">
        <v>0.3824682931280004</v>
      </c>
      <c r="G52" s="35">
        <v>1.0966666666666667</v>
      </c>
      <c r="H52" s="32">
        <f>(B$66-B$67)*EXP(-B$68*$A52) + B$67</f>
        <v>26.445503371668728</v>
      </c>
      <c r="I52" s="4">
        <f>(C$66-C$67)*EXP(-C$68*$A52) + C$67</f>
        <v>2.159664215492958</v>
      </c>
      <c r="J52" s="4">
        <f xml:space="preserve"> D$67*(D$66/D$67)^EXP(-D$68*A52)</f>
        <v>0.20350255762162381</v>
      </c>
      <c r="K52" s="4">
        <f>(E$66-E$67)*EXP(-E$68*$A52) + E$67</f>
        <v>3.7800392252033195</v>
      </c>
      <c r="L52" s="4">
        <f>(F$66-F$67)*EXP(-F$68*$A52) + F$67</f>
        <v>0.3384501132765188</v>
      </c>
      <c r="M52" s="32">
        <f t="shared" si="28"/>
        <v>6.666220435758316E-2</v>
      </c>
      <c r="N52" s="4">
        <f t="shared" si="28"/>
        <v>0.1134409526766032</v>
      </c>
      <c r="O52" s="4">
        <f t="shared" si="24"/>
        <v>1.2503960141356151E-5</v>
      </c>
      <c r="P52" s="4">
        <f t="shared" si="24"/>
        <v>5.4083635846149843E-2</v>
      </c>
      <c r="Q52" s="4">
        <f t="shared" si="24"/>
        <v>1.9376001574373804E-3</v>
      </c>
      <c r="R52" s="32">
        <f xml:space="preserve"> (B$66 - B$67)*-B$68*EXP(-B$68*$A52)</f>
        <v>-0.49709721988216948</v>
      </c>
      <c r="S52" s="4">
        <f xml:space="preserve"> (C$66 - C$67)*-C$68*EXP(-C$68*$A52)</f>
        <v>0.22278623479630164</v>
      </c>
      <c r="T52" s="4">
        <f xml:space="preserve"> -D$67*D$68*LN(D$66/D$67)*EXP(-D$68*A52)*(D$66/D$67)^EXP(-D$68*A52)</f>
        <v>2.6481563464800059E-2</v>
      </c>
      <c r="U52" s="4">
        <f xml:space="preserve"> (E$66 - E$67)*-E$68*EXP(-E$68*$A52)</f>
        <v>0.48157773026464218</v>
      </c>
      <c r="V52" s="4">
        <f xml:space="preserve"> (F$66 - F$67)*-F$68*EXP(-F$68*$A52)</f>
        <v>1.733221566478426E-2</v>
      </c>
      <c r="W52" s="32">
        <f t="shared" si="29"/>
        <v>1.1785283632464809</v>
      </c>
      <c r="X52" s="4">
        <f t="shared" si="30"/>
        <v>0.5281862101553656</v>
      </c>
      <c r="Y52" s="4">
        <f t="shared" si="25"/>
        <v>6.2783038001653635E-2</v>
      </c>
      <c r="Z52" s="4">
        <f t="shared" si="25"/>
        <v>1.1417344364936806</v>
      </c>
      <c r="AA52" s="4">
        <f t="shared" si="25"/>
        <v>4.1091575132315268E-2</v>
      </c>
      <c r="AB52" s="3"/>
      <c r="AC52" s="32">
        <v>7.4000000000232831</v>
      </c>
      <c r="AD52" s="32">
        <v>25.9180325537946</v>
      </c>
      <c r="AE52" s="4">
        <v>3.1104125071091273</v>
      </c>
      <c r="AF52" s="4">
        <v>0.2945187549355614</v>
      </c>
      <c r="AG52" s="4">
        <v>3.1957415130849038</v>
      </c>
      <c r="AH52" s="4">
        <v>0.35761493104554365</v>
      </c>
      <c r="AI52" s="35">
        <v>0.9700000000000002</v>
      </c>
      <c r="AJ52" s="32">
        <f>(AD$66-AD$67)*EXP(-AD$68*$AC52) + AD$67</f>
        <v>26.245443331295636</v>
      </c>
      <c r="AK52" s="4">
        <f>(AE$66-AE$67)*EXP(-AE$68*$AC52) + AE$67</f>
        <v>2.6720810785858617</v>
      </c>
      <c r="AL52" s="4">
        <f xml:space="preserve"> AF$67*(AF$66/AF$67)^EXP(-AF$68*AC52)</f>
        <v>0.14965241598542905</v>
      </c>
      <c r="AM52" s="4">
        <f>(AG$66-AG$67)*EXP(-AG$68*$AC52) + AG$67</f>
        <v>3.4276910844641701</v>
      </c>
      <c r="AN52" s="4">
        <f>(AH$66-AH$67)*EXP(-AH$68*$AC52) + AH$67</f>
        <v>0.30263279149591016</v>
      </c>
      <c r="AO52" s="32">
        <f t="shared" si="31"/>
        <v>0.10719781722383318</v>
      </c>
      <c r="AP52" s="4">
        <f t="shared" si="31"/>
        <v>0.19213444123124668</v>
      </c>
      <c r="AQ52" s="4">
        <f t="shared" si="26"/>
        <v>2.0986256160814631E-2</v>
      </c>
      <c r="AR52" s="4">
        <f t="shared" si="26"/>
        <v>5.3800603663025352E-2</v>
      </c>
      <c r="AS52" s="4">
        <f t="shared" si="26"/>
        <v>3.0230356694553712E-3</v>
      </c>
      <c r="AT52" s="32">
        <f xml:space="preserve"> (AD$66 - AD$67)*-AD$68*EXP(-AD$68*$AC52)</f>
        <v>-0.48137144632235962</v>
      </c>
      <c r="AU52" s="4">
        <f xml:space="preserve"> (AE$66 - AE$67)*-AE$68*EXP(-AE$68*$AC52)</f>
        <v>0.25771166484841107</v>
      </c>
      <c r="AV52" s="4">
        <f xml:space="preserve"> -AF$67*AF$68*LN(AF$66/AF$67)*EXP(-AF$68*AC52)*(AF$66/AF$67)^EXP(-AF$68*AC52)</f>
        <v>1.7390907947790697E-2</v>
      </c>
      <c r="AW52" s="4">
        <f xml:space="preserve"> (AG$66 - AG$67)*-AG$68*EXP(-AG$68*$AC52)</f>
        <v>0.44390268251660497</v>
      </c>
      <c r="AX52" s="4">
        <f xml:space="preserve"> (AH$66 - AH$67)*-AH$68*EXP(-AH$68*$AC52)</f>
        <v>1.9047220994853044E-2</v>
      </c>
      <c r="AY52" s="32">
        <f t="shared" si="32"/>
        <v>1.2902739798331286</v>
      </c>
      <c r="AZ52" s="4">
        <f t="shared" si="33"/>
        <v>0.6907735346452254</v>
      </c>
      <c r="BA52" s="4">
        <f t="shared" si="27"/>
        <v>4.6614804808511143E-2</v>
      </c>
      <c r="BB52" s="4">
        <f t="shared" si="27"/>
        <v>1.1898422417970853</v>
      </c>
      <c r="BC52" s="4">
        <f t="shared" si="27"/>
        <v>5.1054406790327737E-2</v>
      </c>
    </row>
    <row r="53" spans="1:55" x14ac:dyDescent="0.2">
      <c r="A53" s="10">
        <v>11.450000000128057</v>
      </c>
      <c r="B53" s="32">
        <v>24.372558661679182</v>
      </c>
      <c r="C53" s="4">
        <v>3.0194085810504632</v>
      </c>
      <c r="D53" s="4">
        <v>0.3871605876112012</v>
      </c>
      <c r="E53" s="4">
        <v>5.0096835694154667</v>
      </c>
      <c r="F53" s="4">
        <v>0.44371407825976894</v>
      </c>
      <c r="G53" s="35">
        <v>1.0346666666666666</v>
      </c>
      <c r="H53" s="32">
        <f>(B$66-B$67)*EXP(-B$68*$A53) + B$67</f>
        <v>24.52714571363687</v>
      </c>
      <c r="I53" s="4">
        <f>(C$66-C$67)*EXP(-C$68*$A53) + C$67</f>
        <v>3.0236823323317186</v>
      </c>
      <c r="J53" s="4">
        <f xml:space="preserve"> D$67*(D$66/D$67)^EXP(-D$68*A53)</f>
        <v>0.33475369743047362</v>
      </c>
      <c r="K53" s="4">
        <f>(E$66-E$67)*EXP(-E$68*$A53) + E$67</f>
        <v>5.6022726650807773</v>
      </c>
      <c r="L53" s="4">
        <f>(F$66-F$67)*EXP(-F$68*$A53) + F$67</f>
        <v>0.38296184836984498</v>
      </c>
      <c r="M53" s="32">
        <f t="shared" si="28"/>
        <v>2.3897156632968711E-2</v>
      </c>
      <c r="N53" s="4">
        <f t="shared" si="28"/>
        <v>1.8264950014032173E-5</v>
      </c>
      <c r="O53" s="4">
        <f t="shared" si="24"/>
        <v>2.7464821384148414E-3</v>
      </c>
      <c r="P53" s="4">
        <f t="shared" si="24"/>
        <v>0.35116183630143061</v>
      </c>
      <c r="Q53" s="4">
        <f t="shared" si="24"/>
        <v>3.6908334365981701E-3</v>
      </c>
      <c r="R53" s="32">
        <f xml:space="preserve"> (B$66 - B$67)*-B$68*EXP(-B$68*$A53)</f>
        <v>-0.45098786437364724</v>
      </c>
      <c r="S53" s="4">
        <f xml:space="preserve"> (C$66 - C$67)*-C$68*EXP(-C$68*$A53)</f>
        <v>0.20416037175498178</v>
      </c>
      <c r="T53" s="4">
        <f xml:space="preserve"> -D$67*D$68*LN(D$66/D$67)*EXP(-D$68*A53)*(D$66/D$67)^EXP(-D$68*A53)</f>
        <v>3.8808114369492275E-2</v>
      </c>
      <c r="U53" s="4">
        <f xml:space="preserve"> (E$66 - E$67)*-E$68*EXP(-E$68*$A53)</f>
        <v>0.41970811766214927</v>
      </c>
      <c r="V53" s="4">
        <f xml:space="preserve"> (F$66 - F$67)*-F$68*EXP(-F$68*$A53)</f>
        <v>6.4242708115982029E-3</v>
      </c>
      <c r="W53" s="32">
        <f t="shared" si="29"/>
        <v>1.1332813602172838</v>
      </c>
      <c r="X53" s="4">
        <f t="shared" si="30"/>
        <v>0.51303186201316298</v>
      </c>
      <c r="Y53" s="4">
        <f t="shared" si="25"/>
        <v>9.7520390490347858E-2</v>
      </c>
      <c r="Z53" s="4">
        <f t="shared" si="25"/>
        <v>1.0546789039190607</v>
      </c>
      <c r="AA53" s="4">
        <f t="shared" si="25"/>
        <v>1.614346402399033E-2</v>
      </c>
      <c r="AB53" s="3"/>
      <c r="AC53" s="32">
        <v>11.450000000128057</v>
      </c>
      <c r="AD53" s="32">
        <v>24.233078043877168</v>
      </c>
      <c r="AE53" s="4">
        <v>3.7398368936983712</v>
      </c>
      <c r="AF53" s="4">
        <v>0.22444806559433242</v>
      </c>
      <c r="AG53" s="4">
        <v>4.7254067066642929</v>
      </c>
      <c r="AH53" s="4">
        <v>0.34864277137484978</v>
      </c>
      <c r="AI53" s="35">
        <v>0.87733333333333341</v>
      </c>
      <c r="AJ53" s="32">
        <f>(AD$66-AD$67)*EXP(-AD$68*$AC53) + AD$67</f>
        <v>24.396851068783118</v>
      </c>
      <c r="AK53" s="4">
        <f>(AE$66-AE$67)*EXP(-AE$68*$AC53) + AE$67</f>
        <v>3.6573415253870953</v>
      </c>
      <c r="AL53" s="4">
        <f xml:space="preserve"> AF$67*(AF$66/AF$67)^EXP(-AF$68*AC53)</f>
        <v>0.2335912218474685</v>
      </c>
      <c r="AM53" s="4">
        <f>(AG$66-AG$67)*EXP(-AG$68*$AC53) + AG$67</f>
        <v>5.1120096516753843</v>
      </c>
      <c r="AN53" s="4">
        <f>(AH$66-AH$67)*EXP(-AH$68*$AC53) + AH$67</f>
        <v>0.35504510779111709</v>
      </c>
      <c r="AO53" s="32">
        <f t="shared" si="31"/>
        <v>2.6821603686844966E-2</v>
      </c>
      <c r="AP53" s="4">
        <f t="shared" si="31"/>
        <v>6.8054857928130652E-3</v>
      </c>
      <c r="AQ53" s="4">
        <f t="shared" si="26"/>
        <v>8.3597306269261423E-5</v>
      </c>
      <c r="AR53" s="4">
        <f t="shared" si="26"/>
        <v>0.14946183709124902</v>
      </c>
      <c r="AS53" s="4">
        <f t="shared" si="26"/>
        <v>4.0989911587062505E-5</v>
      </c>
      <c r="AT53" s="32">
        <f xml:space="preserve"> (AD$66 - AD$67)*-AD$68*EXP(-AD$68*$AC53)</f>
        <v>-0.43238951468588571</v>
      </c>
      <c r="AU53" s="4">
        <f xml:space="preserve"> (AE$66 - AE$67)*-AE$68*EXP(-AE$68*$AC53)</f>
        <v>0.22938625373791194</v>
      </c>
      <c r="AV53" s="4">
        <f xml:space="preserve"> -AF$67*AF$68*LN(AF$66/AF$67)*EXP(-AF$68*AC53)*(AF$66/AF$67)^EXP(-AF$68*AC53)</f>
        <v>2.4270376723393709E-2</v>
      </c>
      <c r="AW53" s="4">
        <f xml:space="preserve"> (AG$66 - AG$67)*-AG$68*EXP(-AG$68*$AC53)</f>
        <v>0.38906439115225927</v>
      </c>
      <c r="AX53" s="4">
        <f xml:space="preserve"> (AH$66 - AH$67)*-AH$68*EXP(-AH$68*$AC53)</f>
        <v>8.3048027505326846E-3</v>
      </c>
      <c r="AY53" s="32">
        <f t="shared" si="32"/>
        <v>1.2813974979292964</v>
      </c>
      <c r="AZ53" s="4">
        <f t="shared" si="33"/>
        <v>0.67979208934487578</v>
      </c>
      <c r="BA53" s="4">
        <f t="shared" si="27"/>
        <v>7.1925888465984383E-2</v>
      </c>
      <c r="BB53" s="4">
        <f t="shared" si="27"/>
        <v>1.1530023749952971</v>
      </c>
      <c r="BC53" s="4">
        <f t="shared" si="27"/>
        <v>2.4611497512976799E-2</v>
      </c>
    </row>
    <row r="54" spans="1:55" x14ac:dyDescent="0.2">
      <c r="A54" s="10">
        <v>19.31666666676756</v>
      </c>
      <c r="B54" s="32">
        <v>21.300009082169051</v>
      </c>
      <c r="C54" s="4">
        <v>4.5341038608572308</v>
      </c>
      <c r="D54" s="4">
        <v>0.92341397661973601</v>
      </c>
      <c r="E54" s="4">
        <v>8.3196864083457047</v>
      </c>
      <c r="F54" s="4">
        <v>0.55579410494822268</v>
      </c>
      <c r="G54" s="35">
        <v>0.88800000000000001</v>
      </c>
      <c r="H54" s="32">
        <f>(B$66-B$67)*EXP(-B$68*$A54) + B$67</f>
        <v>21.294607052995001</v>
      </c>
      <c r="I54" s="4">
        <f>(C$66-C$67)*EXP(-C$68*$A54) + C$67</f>
        <v>4.5009453556546424</v>
      </c>
      <c r="J54" s="4">
        <f xml:space="preserve"> D$67*(D$66/D$67)^EXP(-D$68*A54)</f>
        <v>0.75770395759517617</v>
      </c>
      <c r="K54" s="4">
        <f>(E$66-E$67)*EXP(-E$68*$A54) + E$67</f>
        <v>8.4998134083889276</v>
      </c>
      <c r="L54" s="4">
        <f>(F$66-F$67)*EXP(-F$68*$A54) + F$67</f>
        <v>0.40536364751359888</v>
      </c>
      <c r="M54" s="32">
        <f t="shared" si="28"/>
        <v>2.9181919197287019E-5</v>
      </c>
      <c r="N54" s="4">
        <f t="shared" si="28"/>
        <v>1.0994864672700853E-3</v>
      </c>
      <c r="O54" s="4">
        <f t="shared" si="24"/>
        <v>2.7459810405119984E-2</v>
      </c>
      <c r="P54" s="4">
        <f t="shared" si="24"/>
        <v>3.2445736144571226E-2</v>
      </c>
      <c r="Q54" s="4">
        <f t="shared" si="24"/>
        <v>2.2629322523990164E-2</v>
      </c>
      <c r="R54" s="32">
        <f xml:space="preserve"> (B$66 - B$67)*-B$68*EXP(-B$68*$A54)</f>
        <v>-0.37329105237692267</v>
      </c>
      <c r="S54" s="4">
        <f xml:space="preserve"> (C$66 - C$67)*-C$68*EXP(-C$68*$A54)</f>
        <v>0.17231462892601082</v>
      </c>
      <c r="T54" s="4">
        <f xml:space="preserve"> -D$67*D$68*LN(D$66/D$67)*EXP(-D$68*A54)*(D$66/D$67)^EXP(-D$68*A54)</f>
        <v>7.0183393624617896E-2</v>
      </c>
      <c r="U54" s="4">
        <f xml:space="preserve"> (E$66 - E$67)*-E$68*EXP(-E$68*$A54)</f>
        <v>0.32132899709213586</v>
      </c>
      <c r="V54" s="4">
        <f xml:space="preserve"> (F$66 - F$67)*-F$68*EXP(-F$68*$A54)</f>
        <v>9.345367187824122E-4</v>
      </c>
      <c r="W54" s="32">
        <f t="shared" si="29"/>
        <v>1.0929692974999989</v>
      </c>
      <c r="X54" s="4">
        <f t="shared" si="30"/>
        <v>0.50452481442300467</v>
      </c>
      <c r="Y54" s="4">
        <f t="shared" si="25"/>
        <v>0.20549191827027763</v>
      </c>
      <c r="Z54" s="4">
        <f t="shared" si="25"/>
        <v>0.94082814463913655</v>
      </c>
      <c r="AA54" s="4">
        <f t="shared" si="25"/>
        <v>2.7362561585971531E-3</v>
      </c>
      <c r="AB54" s="3"/>
      <c r="AC54" s="32">
        <v>19.31666666676756</v>
      </c>
      <c r="AD54" s="32">
        <v>21.316777378820532</v>
      </c>
      <c r="AE54" s="4">
        <v>5.8209861345796741</v>
      </c>
      <c r="AF54" s="4">
        <v>0.59552382478155763</v>
      </c>
      <c r="AG54" s="4">
        <v>7.7280652481877921</v>
      </c>
      <c r="AH54" s="4">
        <v>0.5178663390675623</v>
      </c>
      <c r="AI54" s="35">
        <v>0.77333333333333321</v>
      </c>
      <c r="AJ54" s="32">
        <f>(AD$66-AD$67)*EXP(-AD$68*$AC54) + AD$67</f>
        <v>21.326491758718774</v>
      </c>
      <c r="AK54" s="4">
        <f>(AE$66-AE$67)*EXP(-AE$68*$AC54) + AE$67</f>
        <v>5.2723442865867085</v>
      </c>
      <c r="AL54" s="4">
        <f xml:space="preserve"> AF$67*(AF$66/AF$67)^EXP(-AF$68*AC54)</f>
        <v>0.48695308727716968</v>
      </c>
      <c r="AM54" s="4">
        <f>(AG$66-AG$67)*EXP(-AG$68*$AC54) + AG$67</f>
        <v>7.8121230772795922</v>
      </c>
      <c r="AN54" s="4">
        <f>(AH$66-AH$67)*EXP(-AH$68*$AC54) + AH$67</f>
        <v>0.38748401821850276</v>
      </c>
      <c r="AO54" s="32">
        <f t="shared" si="31"/>
        <v>9.4369176807359163E-5</v>
      </c>
      <c r="AP54" s="4">
        <f t="shared" si="31"/>
        <v>0.30100787736913631</v>
      </c>
      <c r="AQ54" s="4">
        <f t="shared" si="26"/>
        <v>1.1787605042246713E-2</v>
      </c>
      <c r="AR54" s="4">
        <f t="shared" si="26"/>
        <v>7.0657186316262837E-3</v>
      </c>
      <c r="AS54" s="4">
        <f t="shared" si="26"/>
        <v>1.6999549589987107E-2</v>
      </c>
      <c r="AT54" s="32">
        <f xml:space="preserve"> (AD$66 - AD$67)*-AD$68*EXP(-AD$68*$AC54)</f>
        <v>-0.35103456536862687</v>
      </c>
      <c r="AU54" s="4">
        <f xml:space="preserve"> (AE$66 - AE$67)*-AE$68*EXP(-AE$68*$AC54)</f>
        <v>0.18295627950714988</v>
      </c>
      <c r="AV54" s="4">
        <f xml:space="preserve"> -AF$67*AF$68*LN(AF$66/AF$67)*EXP(-AF$68*AC54)*(AF$66/AF$67)^EXP(-AF$68*AC54)</f>
        <v>4.0707191530571084E-2</v>
      </c>
      <c r="AW54" s="4">
        <f xml:space="preserve"> (AG$66 - AG$67)*-AG$68*EXP(-AG$68*$AC54)</f>
        <v>0.30115370155199606</v>
      </c>
      <c r="AX54" s="4">
        <f xml:space="preserve"> (AH$66 - AH$67)*-AH$68*EXP(-AH$68*$AC54)</f>
        <v>1.6561299225987315E-3</v>
      </c>
      <c r="AY54" s="32">
        <f t="shared" si="32"/>
        <v>1.1802024180496939</v>
      </c>
      <c r="AZ54" s="4">
        <f t="shared" si="33"/>
        <v>0.61511162937748676</v>
      </c>
      <c r="BA54" s="4">
        <f t="shared" si="27"/>
        <v>0.13686038531829936</v>
      </c>
      <c r="BB54" s="4">
        <f t="shared" si="27"/>
        <v>1.0124995138386077</v>
      </c>
      <c r="BC54" s="4">
        <f t="shared" si="27"/>
        <v>5.5680230156336672E-3</v>
      </c>
    </row>
    <row r="55" spans="1:55" x14ac:dyDescent="0.2">
      <c r="A55" s="10">
        <v>25.533333333441988</v>
      </c>
      <c r="B55" s="32">
        <v>19.228914533308227</v>
      </c>
      <c r="C55" s="4">
        <v>5.4630342490982855</v>
      </c>
      <c r="D55" s="4">
        <v>1.2615805466176768</v>
      </c>
      <c r="E55" s="4">
        <v>10.466065321317389</v>
      </c>
      <c r="F55" s="4">
        <v>0.45602081064229821</v>
      </c>
      <c r="G55" s="35">
        <v>0.83199999999999996</v>
      </c>
      <c r="H55" s="32">
        <f>(B$66-B$67)*EXP(-B$68*$A55) + B$67</f>
        <v>19.139035974113167</v>
      </c>
      <c r="I55" s="4">
        <f>(C$66-C$67)*EXP(-C$68*$A55) + C$67</f>
        <v>5.5034902757336877</v>
      </c>
      <c r="J55" s="4">
        <f xml:space="preserve"> D$67*(D$66/D$67)^EXP(-D$68*A55)</f>
        <v>1.2842746027658891</v>
      </c>
      <c r="K55" s="4">
        <f>(E$66-E$67)*EXP(-E$68*$A55) + E$67</f>
        <v>10.300672148687205</v>
      </c>
      <c r="L55" s="4">
        <f>(F$66-F$67)*EXP(-F$68*$A55) + F$67</f>
        <v>0.40834598472407707</v>
      </c>
      <c r="M55" s="32">
        <f t="shared" si="28"/>
        <v>8.0781554029800123E-3</v>
      </c>
      <c r="N55" s="4">
        <f t="shared" si="28"/>
        <v>1.6366900911243686E-3</v>
      </c>
      <c r="O55" s="4">
        <f t="shared" si="24"/>
        <v>5.150201844582122E-4</v>
      </c>
      <c r="P55" s="4">
        <f t="shared" si="24"/>
        <v>2.735490155267779E-2</v>
      </c>
      <c r="Q55" s="4">
        <f t="shared" si="24"/>
        <v>2.2728890263326905E-3</v>
      </c>
      <c r="R55" s="32">
        <f xml:space="preserve"> (B$66 - B$67)*-B$68*EXP(-B$68*$A55)</f>
        <v>-0.32148007084075669</v>
      </c>
      <c r="S55" s="4">
        <f xml:space="preserve"> (C$66 - C$67)*-C$68*EXP(-C$68*$A55)</f>
        <v>0.1507025075940133</v>
      </c>
      <c r="T55" s="4">
        <f xml:space="preserve"> -D$67*D$68*LN(D$66/D$67)*EXP(-D$68*A55)*(D$66/D$67)^EXP(-D$68*A55)</f>
        <v>9.9625993950285971E-2</v>
      </c>
      <c r="U55" s="4">
        <f xml:space="preserve"> (E$66 - E$67)*-E$68*EXP(-E$68*$A55)</f>
        <v>0.2601851116953447</v>
      </c>
      <c r="V55" s="4">
        <f xml:space="preserve"> (F$66 - F$67)*-F$68*EXP(-F$68*$A55)</f>
        <v>2.036919256667481E-4</v>
      </c>
      <c r="W55" s="32">
        <f t="shared" si="29"/>
        <v>1.0046252213773648</v>
      </c>
      <c r="X55" s="4">
        <f t="shared" si="30"/>
        <v>0.47094533623129164</v>
      </c>
      <c r="Y55" s="4">
        <f t="shared" si="25"/>
        <v>0.31133123109464372</v>
      </c>
      <c r="Z55" s="4">
        <f t="shared" si="25"/>
        <v>0.8130784740479523</v>
      </c>
      <c r="AA55" s="4">
        <f t="shared" si="25"/>
        <v>6.3653726770858789E-4</v>
      </c>
      <c r="AB55" s="3"/>
      <c r="AC55" s="32">
        <v>25.533333333441988</v>
      </c>
      <c r="AD55" s="32">
        <v>19.410352936104154</v>
      </c>
      <c r="AE55" s="4">
        <v>6.0582213821113839</v>
      </c>
      <c r="AF55" s="4">
        <v>0.77829616155706316</v>
      </c>
      <c r="AG55" s="4">
        <v>9.6275688179732946</v>
      </c>
      <c r="AH55" s="4">
        <v>0.45506122137270527</v>
      </c>
      <c r="AI55" s="35">
        <v>0.70833333333333326</v>
      </c>
      <c r="AJ55" s="32">
        <f>(AD$66-AD$67)*EXP(-AD$68*$AC55) + AD$67</f>
        <v>19.314485354066363</v>
      </c>
      <c r="AK55" s="4">
        <f>(AE$66-AE$67)*EXP(-AE$68*$AC55) + AE$67</f>
        <v>6.3138780412187341</v>
      </c>
      <c r="AL55" s="4">
        <f xml:space="preserve"> AF$67*(AF$66/AF$67)^EXP(-AF$68*AC55)</f>
        <v>0.78497731822073957</v>
      </c>
      <c r="AM55" s="4">
        <f>(AG$66-AG$67)*EXP(-AG$68*$AC55) + AG$67</f>
        <v>9.5069898766318701</v>
      </c>
      <c r="AN55" s="4">
        <f>(AH$66-AH$67)*EXP(-AH$68*$AC55) + AH$67</f>
        <v>0.39330452618898382</v>
      </c>
      <c r="AO55" s="32">
        <f t="shared" si="31"/>
        <v>9.1905932857725015E-3</v>
      </c>
      <c r="AP55" s="4">
        <f t="shared" si="31"/>
        <v>6.5360327345931835E-2</v>
      </c>
      <c r="AQ55" s="4">
        <f t="shared" si="26"/>
        <v>4.4637854364587737E-5</v>
      </c>
      <c r="AR55" s="4">
        <f t="shared" si="26"/>
        <v>1.4539281095018676E-2</v>
      </c>
      <c r="AS55" s="4">
        <f t="shared" si="26"/>
        <v>3.8138894000150849E-3</v>
      </c>
      <c r="AT55" s="32">
        <f xml:space="preserve"> (AD$66 - AD$67)*-AD$68*EXP(-AD$68*$AC55)</f>
        <v>-0.29772266843853534</v>
      </c>
      <c r="AU55" s="4">
        <f xml:space="preserve"> (AE$66 - AE$67)*-AE$68*EXP(-AE$68*$AC55)</f>
        <v>0.1530130580156191</v>
      </c>
      <c r="AV55" s="4">
        <f xml:space="preserve"> -AF$67*AF$68*LN(AF$66/AF$67)*EXP(-AF$68*AC55)*(AF$66/AF$67)^EXP(-AF$68*AC55)</f>
        <v>5.5260230231657222E-2</v>
      </c>
      <c r="AW55" s="4">
        <f xml:space="preserve"> (AG$66 - AG$67)*-AG$68*EXP(-AG$68*$AC55)</f>
        <v>0.24597197929589915</v>
      </c>
      <c r="AX55" s="4">
        <f xml:space="preserve"> (AH$66 - AH$67)*-AH$68*EXP(-AH$68*$AC55)</f>
        <v>4.6315973099081431E-4</v>
      </c>
      <c r="AY55" s="32">
        <f t="shared" si="32"/>
        <v>1.0928173241508592</v>
      </c>
      <c r="AZ55" s="4">
        <f t="shared" si="33"/>
        <v>0.56164793059850782</v>
      </c>
      <c r="BA55" s="4">
        <f t="shared" si="27"/>
        <v>0.20283755096796535</v>
      </c>
      <c r="BB55" s="4">
        <f t="shared" si="27"/>
        <v>0.90286185341553582</v>
      </c>
      <c r="BC55" s="4">
        <f t="shared" si="27"/>
        <v>1.7000686596368715E-3</v>
      </c>
    </row>
    <row r="56" spans="1:55" x14ac:dyDescent="0.2">
      <c r="A56" s="10">
        <v>30.633333333476912</v>
      </c>
      <c r="B56" s="32">
        <v>17.676303619495791</v>
      </c>
      <c r="C56" s="4">
        <v>6.03205367195305</v>
      </c>
      <c r="D56" s="4">
        <v>1.6542414060175366</v>
      </c>
      <c r="E56" s="4">
        <v>11.927414202933312</v>
      </c>
      <c r="F56" s="4">
        <v>0.45626070795969642</v>
      </c>
      <c r="G56" s="35">
        <v>0.78666666666666674</v>
      </c>
      <c r="H56" s="32">
        <f>(B$66-B$67)*EXP(-B$68*$A56) + B$67</f>
        <v>17.595994538862275</v>
      </c>
      <c r="I56" s="4">
        <f>(C$66-C$67)*EXP(-C$68*$A56) + C$67</f>
        <v>6.2313299941602933</v>
      </c>
      <c r="J56" s="4">
        <f xml:space="preserve"> D$67*(D$66/D$67)^EXP(-D$68*A56)</f>
        <v>1.8559316541422863</v>
      </c>
      <c r="K56" s="4">
        <f>(E$66-E$67)*EXP(-E$68*$A56) + E$67</f>
        <v>11.51908420955702</v>
      </c>
      <c r="L56" s="4">
        <f>(F$66-F$67)*EXP(-F$68*$A56) + F$67</f>
        <v>0.40893899279945356</v>
      </c>
      <c r="M56" s="32">
        <f t="shared" si="28"/>
        <v>6.4495484322005118E-3</v>
      </c>
      <c r="N56" s="4">
        <f t="shared" si="28"/>
        <v>3.9711052592445062E-2</v>
      </c>
      <c r="O56" s="4">
        <f t="shared" si="24"/>
        <v>4.0678956188623133E-2</v>
      </c>
      <c r="P56" s="4">
        <f t="shared" si="24"/>
        <v>0.16673338349068234</v>
      </c>
      <c r="Q56" s="4">
        <f t="shared" si="24"/>
        <v>2.2393447257071592E-3</v>
      </c>
      <c r="R56" s="32">
        <f xml:space="preserve"> (B$66 - B$67)*-B$68*EXP(-B$68*$A56)</f>
        <v>-0.28439175949043277</v>
      </c>
      <c r="S56" s="4">
        <f xml:space="preserve"> (C$66 - C$67)*-C$68*EXP(-C$68*$A56)</f>
        <v>0.13501227767030827</v>
      </c>
      <c r="T56" s="4">
        <f xml:space="preserve"> -D$67*D$68*LN(D$66/D$67)*EXP(-D$68*A56)*(D$66/D$67)^EXP(-D$68*A56)</f>
        <v>0.12447765974498104</v>
      </c>
      <c r="U56" s="4">
        <f xml:space="preserve"> (E$66 - E$67)*-E$68*EXP(-E$68*$A56)</f>
        <v>0.21881682125211263</v>
      </c>
      <c r="V56" s="4">
        <f xml:space="preserve"> (F$66 - F$67)*-F$68*EXP(-F$68*$A56)</f>
        <v>5.837071160627566E-5</v>
      </c>
      <c r="W56" s="32">
        <f t="shared" si="29"/>
        <v>0.93993886611244715</v>
      </c>
      <c r="X56" s="4">
        <f t="shared" si="30"/>
        <v>0.44622701941881543</v>
      </c>
      <c r="Y56" s="4">
        <f t="shared" si="25"/>
        <v>0.41140921441137795</v>
      </c>
      <c r="Z56" s="4">
        <f t="shared" si="25"/>
        <v>0.72320813803664341</v>
      </c>
      <c r="AA56" s="4">
        <f t="shared" si="25"/>
        <v>1.9292014852921615E-4</v>
      </c>
      <c r="AB56" s="3"/>
      <c r="AC56" s="32">
        <v>30.633333333476912</v>
      </c>
      <c r="AD56" s="32">
        <v>18.026560985339625</v>
      </c>
      <c r="AE56" s="4">
        <v>6.5047516661501303</v>
      </c>
      <c r="AF56" s="4">
        <v>0.87069148345225889</v>
      </c>
      <c r="AG56" s="4">
        <v>10.888905004859678</v>
      </c>
      <c r="AH56" s="4">
        <v>0.4653768060208292</v>
      </c>
      <c r="AI56" s="35">
        <v>0.65</v>
      </c>
      <c r="AJ56" s="32">
        <f>(AD$66-AD$67)*EXP(-AD$68*$AC56) + AD$67</f>
        <v>17.89422331403555</v>
      </c>
      <c r="AK56" s="4">
        <f>(AE$66-AE$67)*EXP(-AE$68*$AC56) + AE$67</f>
        <v>7.0397321322713804</v>
      </c>
      <c r="AL56" s="4">
        <f xml:space="preserve"> AF$67*(AF$66/AF$67)^EXP(-AF$68*AC56)</f>
        <v>1.0972066553774968</v>
      </c>
      <c r="AM56" s="4">
        <f>(AG$66-AG$67)*EXP(-AG$68*$AC56) + AG$67</f>
        <v>10.66283080679089</v>
      </c>
      <c r="AN56" s="4">
        <f>(AH$66-AH$67)*EXP(-AH$68*$AC56) + AH$67</f>
        <v>0.39476978074135621</v>
      </c>
      <c r="AO56" s="32">
        <f t="shared" si="31"/>
        <v>1.7513259246185433E-2</v>
      </c>
      <c r="AP56" s="4">
        <f t="shared" si="31"/>
        <v>0.28620409913130995</v>
      </c>
      <c r="AQ56" s="4">
        <f t="shared" si="26"/>
        <v>5.130912311232011E-2</v>
      </c>
      <c r="AR56" s="4">
        <f t="shared" si="26"/>
        <v>5.1109543032445852E-2</v>
      </c>
      <c r="AS56" s="4">
        <f t="shared" si="26"/>
        <v>4.9853520188161381E-3</v>
      </c>
      <c r="AT56" s="32">
        <f xml:space="preserve"> (AD$66 - AD$67)*-AD$68*EXP(-AD$68*$AC56)</f>
        <v>-0.26009015230103089</v>
      </c>
      <c r="AU56" s="4">
        <f xml:space="preserve"> (AE$66 - AE$67)*-AE$68*EXP(-AE$68*$AC56)</f>
        <v>0.13214536196423007</v>
      </c>
      <c r="AV56" s="4">
        <f xml:space="preserve"> -AF$67*AF$68*LN(AF$66/AF$67)*EXP(-AF$68*AC56)*(AF$66/AF$67)^EXP(-AF$68*AC56)</f>
        <v>6.7084268386945645E-2</v>
      </c>
      <c r="AW56" s="4">
        <f xml:space="preserve"> (AG$66 - AG$67)*-AG$68*EXP(-AG$68*$AC56)</f>
        <v>0.20833994048043658</v>
      </c>
      <c r="AX56" s="4">
        <f xml:space="preserve"> (AH$66 - AH$67)*-AH$68*EXP(-AH$68*$AC56)</f>
        <v>1.6284144039432891E-4</v>
      </c>
      <c r="AY56" s="32">
        <f t="shared" si="32"/>
        <v>1.0403606092041235</v>
      </c>
      <c r="AZ56" s="4">
        <f t="shared" si="33"/>
        <v>0.52858144785692029</v>
      </c>
      <c r="BA56" s="4">
        <f t="shared" si="27"/>
        <v>0.26833707354778258</v>
      </c>
      <c r="BB56" s="4">
        <f t="shared" si="27"/>
        <v>0.83335976192174632</v>
      </c>
      <c r="BC56" s="4">
        <f t="shared" si="27"/>
        <v>6.5136576157731564E-4</v>
      </c>
    </row>
    <row r="57" spans="1:55" x14ac:dyDescent="0.2">
      <c r="A57" s="10">
        <v>46.183333333348855</v>
      </c>
      <c r="B57" s="32">
        <v>14.088061005116385</v>
      </c>
      <c r="C57" s="4">
        <v>7.9794257421853274</v>
      </c>
      <c r="D57" s="4">
        <v>4.3982607516070056</v>
      </c>
      <c r="E57" s="4">
        <v>14.512833796077805</v>
      </c>
      <c r="F57" s="4">
        <v>0.30483752121793273</v>
      </c>
      <c r="G57" s="35">
        <v>0.69500000000000006</v>
      </c>
      <c r="H57" s="32">
        <f>(B$66-B$67)*EXP(-B$68*$A57) + B$67</f>
        <v>13.906117248168119</v>
      </c>
      <c r="I57" s="4">
        <f>(C$66-C$67)*EXP(-C$68*$A57) + C$67</f>
        <v>8.0151213325490982</v>
      </c>
      <c r="J57" s="4">
        <f xml:space="preserve"> D$67*(D$66/D$67)^EXP(-D$68*A57)</f>
        <v>4.3090969521496474</v>
      </c>
      <c r="K57" s="4">
        <f>(E$66-E$67)*EXP(-E$68*$A57) + E$67</f>
        <v>14.162696194229651</v>
      </c>
      <c r="L57" s="4">
        <f>(F$66-F$67)*EXP(-F$68*$A57) + F$67</f>
        <v>0.40917191237834766</v>
      </c>
      <c r="M57" s="32">
        <f t="shared" si="28"/>
        <v>3.3103530692449784E-2</v>
      </c>
      <c r="N57" s="4">
        <f t="shared" si="28"/>
        <v>1.2741751714181262E-3</v>
      </c>
      <c r="O57" s="4">
        <f t="shared" si="24"/>
        <v>7.9501831336719897E-3</v>
      </c>
      <c r="P57" s="4">
        <f t="shared" si="24"/>
        <v>0.12259634022797619</v>
      </c>
      <c r="Q57" s="4">
        <f t="shared" si="24"/>
        <v>1.0885665178814469E-2</v>
      </c>
      <c r="R57" s="32">
        <f xml:space="preserve"> (B$66 - B$67)*-B$68*EXP(-B$68*$A57)</f>
        <v>-0.19570242511782535</v>
      </c>
      <c r="S57" s="4">
        <f xml:space="preserve"> (C$66 - C$67)*-C$68*EXP(-C$68*$A57)</f>
        <v>9.655862430863596E-2</v>
      </c>
      <c r="T57" s="4">
        <f xml:space="preserve"> -D$67*D$68*LN(D$66/D$67)*EXP(-D$68*A57)*(D$66/D$67)^EXP(-D$68*A57)</f>
        <v>0.18546517290754894</v>
      </c>
      <c r="U57" s="4">
        <f xml:space="preserve"> (E$66 - E$67)*-E$68*EXP(-E$68*$A57)</f>
        <v>0.12905924915201866</v>
      </c>
      <c r="V57" s="4">
        <f xml:space="preserve"> (F$66 - F$67)*-F$68*EXP(-F$68*$A57)</f>
        <v>1.2919678440392044E-6</v>
      </c>
      <c r="W57" s="32">
        <f t="shared" si="29"/>
        <v>0.73212418029690063</v>
      </c>
      <c r="X57" s="4">
        <f t="shared" si="30"/>
        <v>0.36122650820496904</v>
      </c>
      <c r="Y57" s="4">
        <f t="shared" si="25"/>
        <v>0.69382654612896011</v>
      </c>
      <c r="Z57" s="4">
        <f t="shared" si="25"/>
        <v>0.48281157956150866</v>
      </c>
      <c r="AA57" s="4">
        <f t="shared" si="25"/>
        <v>4.833260999283355E-6</v>
      </c>
      <c r="AB57" s="3"/>
      <c r="AC57" s="32">
        <v>46.183333333348855</v>
      </c>
      <c r="AD57" s="32">
        <v>14.778870375119173</v>
      </c>
      <c r="AE57" s="4">
        <v>8.4677963756216243</v>
      </c>
      <c r="AF57" s="4">
        <v>2.4918696310427335</v>
      </c>
      <c r="AG57" s="4">
        <v>13.525332423333079</v>
      </c>
      <c r="AH57" s="4">
        <v>0.32757978690728506</v>
      </c>
      <c r="AI57" s="35">
        <v>0.55666666666666664</v>
      </c>
      <c r="AJ57" s="32">
        <f>(AD$66-AD$67)*EXP(-AD$68*$AC57) + AD$67</f>
        <v>14.579467343753088</v>
      </c>
      <c r="AK57" s="4">
        <f>(AE$66-AE$67)*EXP(-AE$68*$AC57) + AE$67</f>
        <v>8.69671196903872</v>
      </c>
      <c r="AL57" s="4">
        <f xml:space="preserve"> AF$67*(AF$66/AF$67)^EXP(-AF$68*AC57)</f>
        <v>2.3763459856500502</v>
      </c>
      <c r="AM57" s="4">
        <f>(AG$66-AG$67)*EXP(-AG$68*$AC57) + AG$67</f>
        <v>13.204939840089978</v>
      </c>
      <c r="AN57" s="4">
        <f>(AH$66-AH$67)*EXP(-AH$68*$AC57) + AH$67</f>
        <v>0.39553147959645762</v>
      </c>
      <c r="AO57" s="32">
        <f t="shared" si="31"/>
        <v>3.9761568917983901E-2</v>
      </c>
      <c r="AP57" s="4">
        <f t="shared" si="31"/>
        <v>5.2402348909501052E-2</v>
      </c>
      <c r="AQ57" s="4">
        <f t="shared" si="26"/>
        <v>1.3345712644814446E-2</v>
      </c>
      <c r="AR57" s="4">
        <f t="shared" si="26"/>
        <v>0.10265140739718794</v>
      </c>
      <c r="AS57" s="4">
        <f t="shared" si="26"/>
        <v>4.6174325393237474E-3</v>
      </c>
      <c r="AT57" s="32">
        <f xml:space="preserve"> (AD$66 - AD$67)*-AD$68*EXP(-AD$68*$AC57)</f>
        <v>-0.17225945343870153</v>
      </c>
      <c r="AU57" s="4">
        <f xml:space="preserve"> (AE$66 - AE$67)*-AE$68*EXP(-AE$68*$AC57)</f>
        <v>8.4508582033987631E-2</v>
      </c>
      <c r="AV57" s="4">
        <f xml:space="preserve"> -AF$67*AF$68*LN(AF$66/AF$67)*EXP(-AF$68*AC57)*(AF$66/AF$67)^EXP(-AF$68*AC57)</f>
        <v>9.453024882800895E-2</v>
      </c>
      <c r="AW57" s="4">
        <f xml:space="preserve"> (AG$66 - AG$67)*-AG$68*EXP(-AG$68*$AC57)</f>
        <v>0.12557358109819203</v>
      </c>
      <c r="AX57" s="4">
        <f xml:space="preserve"> (AH$66 - AH$67)*-AH$68*EXP(-AH$68*$AC57)</f>
        <v>6.7237898857704412E-6</v>
      </c>
      <c r="AY57" s="32">
        <f t="shared" si="32"/>
        <v>0.8045651118693844</v>
      </c>
      <c r="AZ57" s="4">
        <f t="shared" si="33"/>
        <v>0.39471074243419374</v>
      </c>
      <c r="BA57" s="4">
        <f t="shared" si="27"/>
        <v>0.44151852746016157</v>
      </c>
      <c r="BB57" s="4">
        <f t="shared" si="27"/>
        <v>0.58651133686580714</v>
      </c>
      <c r="BC57" s="4">
        <f t="shared" si="27"/>
        <v>3.1404527610185298E-5</v>
      </c>
    </row>
    <row r="58" spans="1:55" x14ac:dyDescent="0.2">
      <c r="A58" s="10">
        <v>70.450000000011642</v>
      </c>
      <c r="B58" s="32">
        <v>10.165761323278081</v>
      </c>
      <c r="C58" s="4">
        <v>9.9190081375576362</v>
      </c>
      <c r="D58" s="4">
        <v>9.1426842666526067</v>
      </c>
      <c r="E58" s="4">
        <v>15.938078503562041</v>
      </c>
      <c r="F58" s="4">
        <v>0.2227446592042579</v>
      </c>
      <c r="G58" s="35">
        <v>0.59666666666666668</v>
      </c>
      <c r="H58" s="32">
        <f>(B$66-B$67)*EXP(-B$68*$A58) + B$67</f>
        <v>10.307880724909749</v>
      </c>
      <c r="I58" s="4">
        <f>(C$66-C$67)*EXP(-C$68*$A58) + C$67</f>
        <v>9.8396356121190021</v>
      </c>
      <c r="J58" s="4">
        <f xml:space="preserve"> D$67*(D$66/D$67)^EXP(-D$68*A58)</f>
        <v>9.1562054895923612</v>
      </c>
      <c r="K58" s="4">
        <f>(E$66-E$67)*EXP(-E$68*$A58) + E$67</f>
        <v>16.296248003969726</v>
      </c>
      <c r="L58" s="4">
        <f>(F$66-F$67)*EXP(-F$68*$A58) + F$67</f>
        <v>0.40917717069098458</v>
      </c>
      <c r="M58" s="32">
        <f t="shared" si="28"/>
        <v>2.0197924320143241E-2</v>
      </c>
      <c r="N58" s="4">
        <f t="shared" si="28"/>
        <v>6.2999977945066262E-3</v>
      </c>
      <c r="O58" s="4">
        <f t="shared" si="24"/>
        <v>1.8282346978654472E-4</v>
      </c>
      <c r="P58" s="4">
        <f t="shared" si="24"/>
        <v>0.12828539102229083</v>
      </c>
      <c r="Q58" s="4">
        <f t="shared" si="24"/>
        <v>3.4757081339248479E-2</v>
      </c>
      <c r="R58" s="32">
        <f xml:space="preserve"> (B$66 - B$67)*-B$68*EXP(-B$68*$A58)</f>
        <v>-0.10921575441801062</v>
      </c>
      <c r="S58" s="4">
        <f xml:space="preserve"> (C$66 - C$67)*-C$68*EXP(-C$68*$A58)</f>
        <v>5.7227095922937468E-2</v>
      </c>
      <c r="T58" s="4">
        <f xml:space="preserve"> -D$67*D$68*LN(D$66/D$67)*EXP(-D$68*A58)*(D$66/D$67)^EXP(-D$68*A58)</f>
        <v>0.19721732392566557</v>
      </c>
      <c r="U58" s="4">
        <f xml:space="preserve"> (E$66 - E$67)*-E$68*EXP(-E$68*$A58)</f>
        <v>5.6619560006130165E-2</v>
      </c>
      <c r="V58" s="4">
        <f xml:space="preserve"> (F$66 - F$67)*-F$68*EXP(-F$68*$A58)</f>
        <v>3.3776746416828361E-9</v>
      </c>
      <c r="W58" s="32">
        <f t="shared" si="29"/>
        <v>0.47591222595557703</v>
      </c>
      <c r="X58" s="4">
        <f t="shared" si="30"/>
        <v>0.24936946826754874</v>
      </c>
      <c r="Y58" s="4">
        <f t="shared" si="25"/>
        <v>0.85938275230178296</v>
      </c>
      <c r="Z58" s="4">
        <f t="shared" si="25"/>
        <v>0.24672210505464542</v>
      </c>
      <c r="AA58" s="4">
        <f t="shared" si="25"/>
        <v>1.4718358773813477E-8</v>
      </c>
      <c r="AB58" s="3"/>
      <c r="AC58" s="32">
        <v>70.450000000011642</v>
      </c>
      <c r="AD58" s="32">
        <v>11.323811006456173</v>
      </c>
      <c r="AE58" s="4">
        <v>10.466804194775962</v>
      </c>
      <c r="AF58" s="4">
        <v>4.7819701882919903</v>
      </c>
      <c r="AG58" s="4">
        <v>15.02936713396184</v>
      </c>
      <c r="AH58" s="4">
        <v>0.20866268667298174</v>
      </c>
      <c r="AI58" s="35">
        <v>0.45166666666666666</v>
      </c>
      <c r="AJ58" s="32">
        <f>(AD$66-AD$67)*EXP(-AD$68*$AC58) + AD$67</f>
        <v>11.496100077166728</v>
      </c>
      <c r="AK58" s="4">
        <f>(AE$66-AE$67)*EXP(-AE$68*$AC58) + AE$67</f>
        <v>10.173067103057461</v>
      </c>
      <c r="AL58" s="4">
        <f xml:space="preserve"> AF$67*(AF$66/AF$67)^EXP(-AF$68*AC58)</f>
        <v>4.8010866837713193</v>
      </c>
      <c r="AM58" s="4">
        <f>(AG$66-AG$67)*EXP(-AG$68*$AC58) + AG$67</f>
        <v>15.311542927951869</v>
      </c>
      <c r="AN58" s="4">
        <f>(AH$66-AH$67)*EXP(-AH$68*$AC58) + AH$67</f>
        <v>0.39556405806984957</v>
      </c>
      <c r="AO58" s="32">
        <f t="shared" si="31"/>
        <v>2.968352388630658E-2</v>
      </c>
      <c r="AP58" s="4">
        <f t="shared" si="31"/>
        <v>8.6281479051243296E-2</v>
      </c>
      <c r="AQ58" s="4">
        <f t="shared" si="26"/>
        <v>3.6544039941120731E-4</v>
      </c>
      <c r="AR58" s="4">
        <f t="shared" si="26"/>
        <v>7.9623178713903731E-2</v>
      </c>
      <c r="AS58" s="4">
        <f t="shared" si="26"/>
        <v>3.493212263002992E-2</v>
      </c>
      <c r="AT58" s="32">
        <f xml:space="preserve"> (AD$66 - AD$67)*-AD$68*EXP(-AD$68*$AC58)</f>
        <v>-9.0559833828262049E-2</v>
      </c>
      <c r="AU58" s="4">
        <f xml:space="preserve"> (AE$66 - AE$67)*-AE$68*EXP(-AE$68*$AC58)</f>
        <v>4.2064610745030172E-2</v>
      </c>
      <c r="AV58" s="4">
        <f xml:space="preserve"> -AF$67*AF$68*LN(AF$66/AF$67)*EXP(-AF$68*AC58)*(AF$66/AF$67)^EXP(-AF$68*AC58)</f>
        <v>9.7653919749555701E-2</v>
      </c>
      <c r="AW58" s="4">
        <f xml:space="preserve"> (AG$66 - AG$67)*-AG$68*EXP(-AG$68*$AC58)</f>
        <v>5.6986488270215033E-2</v>
      </c>
      <c r="AX58" s="4">
        <f xml:space="preserve"> (AH$66 - AH$67)*-AH$68*EXP(-AH$68*$AC58)</f>
        <v>4.651225952476882E-8</v>
      </c>
      <c r="AY58" s="32">
        <f t="shared" si="32"/>
        <v>0.52130384048741252</v>
      </c>
      <c r="AZ58" s="4">
        <f t="shared" si="33"/>
        <v>0.24214314672415893</v>
      </c>
      <c r="BA58" s="4">
        <f t="shared" si="27"/>
        <v>0.56214064505279293</v>
      </c>
      <c r="BB58" s="4">
        <f t="shared" si="27"/>
        <v>0.32804030148168062</v>
      </c>
      <c r="BC58" s="4">
        <f t="shared" si="27"/>
        <v>2.677458481868611E-7</v>
      </c>
    </row>
    <row r="59" spans="1:55" x14ac:dyDescent="0.2">
      <c r="A59" s="10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3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</row>
    <row r="60" spans="1:55" x14ac:dyDescent="0.2">
      <c r="A60" s="10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3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</row>
    <row r="61" spans="1:55" x14ac:dyDescent="0.2">
      <c r="A61" s="11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</row>
    <row r="62" spans="1:55" x14ac:dyDescent="0.2">
      <c r="A62" s="5" t="s">
        <v>53</v>
      </c>
      <c r="B62" s="5" t="s">
        <v>24</v>
      </c>
      <c r="C62" s="5"/>
      <c r="D62" s="26"/>
      <c r="E62" s="26"/>
      <c r="F62" s="26"/>
      <c r="G62" s="2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5" t="s">
        <v>53</v>
      </c>
      <c r="AD62" s="5" t="s">
        <v>24</v>
      </c>
      <c r="AE62" s="5"/>
      <c r="AF62" s="26"/>
      <c r="AG62" s="26"/>
      <c r="AH62" s="26"/>
      <c r="AI62" s="2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</row>
    <row r="63" spans="1:55" x14ac:dyDescent="0.2">
      <c r="A63" s="5" t="s">
        <v>52</v>
      </c>
      <c r="B63" s="5" t="s">
        <v>54</v>
      </c>
      <c r="C63" s="5"/>
      <c r="D63" s="26"/>
      <c r="E63" s="26"/>
      <c r="F63" s="26"/>
      <c r="G63" s="2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5" t="s">
        <v>52</v>
      </c>
      <c r="AD63" s="5" t="s">
        <v>54</v>
      </c>
      <c r="AE63" s="5"/>
      <c r="AF63" s="26"/>
      <c r="AG63" s="26"/>
      <c r="AH63" s="26"/>
      <c r="AI63" s="2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</row>
    <row r="64" spans="1:55" x14ac:dyDescent="0.2">
      <c r="A64" s="28"/>
      <c r="B64" s="29" t="s">
        <v>47</v>
      </c>
      <c r="C64" s="29" t="s">
        <v>48</v>
      </c>
      <c r="D64" s="30" t="s">
        <v>49</v>
      </c>
      <c r="E64" s="30" t="s">
        <v>50</v>
      </c>
      <c r="F64" s="30" t="s">
        <v>51</v>
      </c>
      <c r="G64" s="2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6"/>
      <c r="AD64" s="29" t="s">
        <v>47</v>
      </c>
      <c r="AE64" s="29" t="s">
        <v>48</v>
      </c>
      <c r="AF64" s="30" t="s">
        <v>49</v>
      </c>
      <c r="AG64" s="30" t="s">
        <v>50</v>
      </c>
      <c r="AH64" s="30" t="s">
        <v>51</v>
      </c>
      <c r="AI64" s="2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</row>
    <row r="65" spans="1:55" x14ac:dyDescent="0.2">
      <c r="A65" s="13" t="s">
        <v>5</v>
      </c>
      <c r="B65" s="20">
        <f>SUM(M50:M58)</f>
        <v>0.30294525839935138</v>
      </c>
      <c r="C65" s="20">
        <f t="shared" ref="C65:F65" si="34">SUM(N50:N58)</f>
        <v>0.342917338185113</v>
      </c>
      <c r="D65" s="20">
        <f t="shared" si="34"/>
        <v>8.6001778419152131E-2</v>
      </c>
      <c r="E65" s="20">
        <f t="shared" si="34"/>
        <v>0.98471269047281795</v>
      </c>
      <c r="F65" s="20">
        <f t="shared" si="34"/>
        <v>8.6052642353548731E-2</v>
      </c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6" t="s">
        <v>5</v>
      </c>
      <c r="AD65" s="20">
        <f>SUM(AO50:AO58)</f>
        <v>0.38421006667496233</v>
      </c>
      <c r="AE65" s="20">
        <f t="shared" ref="AE65:AH65" si="35">SUM(AP50:AP58)</f>
        <v>1.3308241723511456</v>
      </c>
      <c r="AF65" s="20">
        <f t="shared" si="35"/>
        <v>0.10176674421992363</v>
      </c>
      <c r="AG65" s="20">
        <f t="shared" si="35"/>
        <v>0.54142572313715365</v>
      </c>
      <c r="AH65" s="20">
        <f t="shared" si="35"/>
        <v>7.6317976232010629E-2</v>
      </c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</row>
    <row r="66" spans="1:55" x14ac:dyDescent="0.2">
      <c r="A66" s="14" t="s">
        <v>25</v>
      </c>
      <c r="B66" s="7">
        <v>30.471452960496883</v>
      </c>
      <c r="C66" s="7">
        <v>0.37226893961605328</v>
      </c>
      <c r="D66" s="7">
        <v>6.9653817314170072E-2</v>
      </c>
      <c r="E66" s="7">
        <v>-0.27129381628671917</v>
      </c>
      <c r="F66" s="7">
        <v>-2.4480561580298418E-2</v>
      </c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8" t="s">
        <v>25</v>
      </c>
      <c r="AD66" s="7">
        <v>30.180809005045351</v>
      </c>
      <c r="AE66" s="7">
        <v>0.5469720307946353</v>
      </c>
      <c r="AF66" s="7">
        <v>5.7633572818562802E-2</v>
      </c>
      <c r="AG66" s="7">
        <v>-0.28669233039765135</v>
      </c>
      <c r="AH66" s="7">
        <v>-2.7940649718769733E-2</v>
      </c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</row>
    <row r="67" spans="1:55" x14ac:dyDescent="0.2">
      <c r="A67" s="14" t="s">
        <v>26</v>
      </c>
      <c r="B67" s="7">
        <v>5.7640115566062873</v>
      </c>
      <c r="C67" s="7">
        <v>12.49429099865317</v>
      </c>
      <c r="D67" s="7">
        <v>19.481551334239658</v>
      </c>
      <c r="E67" s="7">
        <v>17.963852685078745</v>
      </c>
      <c r="F67" s="7">
        <v>0.40917718447416379</v>
      </c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8" t="s">
        <v>26</v>
      </c>
      <c r="AD67" s="7">
        <v>8.0783457641725498</v>
      </c>
      <c r="AE67" s="7">
        <v>11.636226702594797</v>
      </c>
      <c r="AF67" s="7">
        <v>10.02106691420833</v>
      </c>
      <c r="AG67" s="7">
        <v>17.061841813742699</v>
      </c>
      <c r="AH67" s="7">
        <v>0.39556428500341351</v>
      </c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</row>
    <row r="68" spans="1:55" ht="17" thickBot="1" x14ac:dyDescent="0.25">
      <c r="A68" s="15" t="s">
        <v>18</v>
      </c>
      <c r="B68" s="16">
        <v>2.4035849266933973E-2</v>
      </c>
      <c r="C68" s="16">
        <v>2.1557259828610485E-2</v>
      </c>
      <c r="D68" s="16">
        <v>2.8527375665995214E-2</v>
      </c>
      <c r="E68" s="16">
        <v>3.3952627170892855E-2</v>
      </c>
      <c r="F68" s="16">
        <v>0.24505773208606119</v>
      </c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17" t="s">
        <v>18</v>
      </c>
      <c r="AD68" s="16">
        <v>2.6496882319468319E-2</v>
      </c>
      <c r="AE68" s="16">
        <v>2.8749160896959811E-2</v>
      </c>
      <c r="AF68" s="16">
        <v>2.764155314692231E-2</v>
      </c>
      <c r="AG68" s="16">
        <v>3.2558146915843487E-2</v>
      </c>
      <c r="AH68" s="16">
        <v>0.20495980722956061</v>
      </c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</row>
  </sheetData>
  <mergeCells count="9">
    <mergeCell ref="A3:AA3"/>
    <mergeCell ref="AC3:BC3"/>
    <mergeCell ref="A24:BC24"/>
    <mergeCell ref="A2:BC2"/>
    <mergeCell ref="A48:AA48"/>
    <mergeCell ref="AC48:BC48"/>
    <mergeCell ref="A25:AA25"/>
    <mergeCell ref="AC25:BC25"/>
    <mergeCell ref="A47:BC4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0 g L EtOH</vt:lpstr>
      <vt:lpstr>15 g L EtOH</vt:lpstr>
      <vt:lpstr>30 g L EtOH</vt:lpstr>
      <vt:lpstr>40 g L EtOH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Teun Kuil</dc:creator>
  <cp:lastModifiedBy>Teun Kuil</cp:lastModifiedBy>
  <dcterms:created xsi:type="dcterms:W3CDTF">2022-05-25T14:14:44Z</dcterms:created>
  <dcterms:modified xsi:type="dcterms:W3CDTF">2022-08-03T14:55:01Z</dcterms:modified>
</cp:coreProperties>
</file>