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D:\E盘20220321\PAO1 Pf4 related\结果整理与文章写作\Pf6 identification paper\submit\"/>
    </mc:Choice>
  </mc:AlternateContent>
  <xr:revisionPtr revIDLastSave="0" documentId="13_ncr:1_{9EC91323-0D54-4C26-97E3-BE4E7591EF20}" xr6:coauthVersionLast="36" xr6:coauthVersionMax="47" xr10:uidLastSave="{00000000-0000-0000-0000-000000000000}"/>
  <bookViews>
    <workbookView xWindow="-120" yWindow="-120" windowWidth="24240" windowHeight="13140" xr2:uid="{00000000-000D-0000-FFFF-FFFF00000000}"/>
  </bookViews>
  <sheets>
    <sheet name="Table S8" sheetId="6" r:id="rId1"/>
    <sheet name="original" sheetId="5" r:id="rId2"/>
  </sheets>
  <externalReferences>
    <externalReference r:id="rId3"/>
  </externalReferences>
  <calcPr calcId="191029"/>
</workbook>
</file>

<file path=xl/calcChain.xml><?xml version="1.0" encoding="utf-8"?>
<calcChain xmlns="http://schemas.openxmlformats.org/spreadsheetml/2006/main">
  <c r="C19" i="5" l="1"/>
  <c r="D19" i="5"/>
  <c r="E19" i="5"/>
  <c r="F19" i="5"/>
  <c r="G19" i="5"/>
  <c r="H19" i="5"/>
  <c r="I19" i="5"/>
  <c r="C17" i="5"/>
  <c r="D17" i="5"/>
  <c r="E17" i="5"/>
  <c r="F17" i="5"/>
  <c r="G17" i="5"/>
  <c r="H17" i="5"/>
  <c r="I17" i="5"/>
  <c r="C15" i="5"/>
  <c r="D15" i="5"/>
  <c r="E15" i="5"/>
  <c r="F15" i="5"/>
  <c r="G15" i="5"/>
  <c r="H15" i="5"/>
  <c r="I15" i="5"/>
  <c r="C28" i="5"/>
  <c r="D28" i="5"/>
  <c r="E28" i="5"/>
  <c r="F28" i="5"/>
  <c r="G28" i="5"/>
  <c r="H28" i="5"/>
  <c r="I28" i="5"/>
  <c r="C12" i="5"/>
  <c r="D12" i="5"/>
  <c r="E12" i="5"/>
  <c r="F12" i="5"/>
  <c r="G12" i="5"/>
  <c r="H12" i="5"/>
  <c r="I12" i="5"/>
  <c r="C13" i="5"/>
  <c r="D13" i="5"/>
  <c r="E13" i="5"/>
  <c r="F13" i="5"/>
  <c r="G13" i="5"/>
  <c r="H13" i="5"/>
  <c r="I13" i="5"/>
  <c r="C21" i="5"/>
  <c r="D21" i="5"/>
  <c r="E21" i="5"/>
  <c r="F21" i="5"/>
  <c r="G21" i="5"/>
  <c r="H21" i="5"/>
  <c r="I21" i="5"/>
  <c r="C24" i="5"/>
  <c r="D24" i="5"/>
  <c r="E24" i="5"/>
  <c r="F24" i="5"/>
  <c r="G24" i="5"/>
  <c r="H24" i="5"/>
  <c r="I24" i="5"/>
  <c r="C14" i="5"/>
  <c r="D14" i="5"/>
  <c r="E14" i="5"/>
  <c r="F14" i="5"/>
  <c r="G14" i="5"/>
  <c r="H14" i="5"/>
  <c r="I14" i="5"/>
  <c r="C18" i="5"/>
  <c r="D18" i="5"/>
  <c r="E18" i="5"/>
  <c r="F18" i="5"/>
  <c r="G18" i="5"/>
  <c r="H18" i="5"/>
  <c r="I18" i="5"/>
  <c r="C20" i="5"/>
  <c r="D20" i="5"/>
  <c r="E20" i="5"/>
  <c r="F20" i="5"/>
  <c r="G20" i="5"/>
  <c r="H20" i="5"/>
  <c r="I20" i="5"/>
  <c r="C23" i="5"/>
  <c r="D23" i="5"/>
  <c r="E23" i="5"/>
  <c r="F23" i="5"/>
  <c r="G23" i="5"/>
  <c r="H23" i="5"/>
  <c r="I23" i="5"/>
  <c r="C11" i="5"/>
  <c r="D11" i="5"/>
  <c r="E11" i="5"/>
  <c r="F11" i="5"/>
  <c r="G11" i="5"/>
  <c r="H11" i="5"/>
  <c r="I11" i="5"/>
  <c r="C26" i="5"/>
  <c r="D26" i="5"/>
  <c r="E26" i="5"/>
  <c r="F26" i="5"/>
  <c r="G26" i="5"/>
  <c r="H26" i="5"/>
  <c r="I26" i="5"/>
  <c r="C16" i="5"/>
  <c r="D16" i="5"/>
  <c r="E16" i="5"/>
  <c r="F16" i="5"/>
  <c r="G16" i="5"/>
  <c r="H16" i="5"/>
  <c r="I16" i="5"/>
  <c r="C25" i="5"/>
  <c r="D25" i="5"/>
  <c r="E25" i="5"/>
  <c r="F25" i="5"/>
  <c r="G25" i="5"/>
  <c r="H25" i="5"/>
  <c r="I25" i="5"/>
  <c r="C8" i="5"/>
  <c r="D8" i="5"/>
  <c r="E8" i="5"/>
  <c r="F8" i="5"/>
  <c r="G8" i="5"/>
  <c r="H8" i="5"/>
  <c r="I8" i="5"/>
  <c r="C10" i="5"/>
  <c r="D10" i="5"/>
  <c r="E10" i="5"/>
  <c r="F10" i="5"/>
  <c r="G10" i="5"/>
  <c r="H10" i="5"/>
  <c r="I10" i="5"/>
  <c r="C7" i="5"/>
  <c r="D7" i="5"/>
  <c r="E7" i="5"/>
  <c r="F7" i="5"/>
  <c r="G7" i="5"/>
  <c r="H7" i="5"/>
  <c r="I7" i="5"/>
  <c r="C9" i="5"/>
  <c r="D9" i="5"/>
  <c r="E9" i="5"/>
  <c r="F9" i="5"/>
  <c r="G9" i="5"/>
  <c r="H9" i="5"/>
  <c r="I9" i="5"/>
  <c r="C6" i="5"/>
  <c r="D6" i="5"/>
  <c r="E6" i="5"/>
  <c r="F6" i="5"/>
  <c r="G6" i="5"/>
  <c r="H6" i="5"/>
  <c r="I6" i="5"/>
  <c r="C4" i="5"/>
  <c r="D4" i="5"/>
  <c r="E4" i="5"/>
  <c r="F4" i="5"/>
  <c r="G4" i="5"/>
  <c r="H4" i="5"/>
  <c r="I4" i="5"/>
  <c r="C27" i="5"/>
  <c r="D27" i="5"/>
  <c r="E27" i="5"/>
  <c r="F27" i="5"/>
  <c r="G27" i="5"/>
  <c r="H27" i="5"/>
  <c r="I27" i="5"/>
  <c r="C22" i="5"/>
  <c r="D22" i="5"/>
  <c r="E22" i="5"/>
  <c r="F22" i="5"/>
  <c r="G22" i="5"/>
  <c r="H22" i="5"/>
  <c r="I22" i="5"/>
  <c r="C5" i="5"/>
  <c r="D5" i="5"/>
  <c r="E5" i="5"/>
  <c r="F5" i="5"/>
  <c r="G5" i="5"/>
  <c r="H5" i="5"/>
  <c r="I5" i="5"/>
  <c r="M19" i="5"/>
  <c r="M17" i="5"/>
  <c r="M15" i="5"/>
  <c r="M28" i="5"/>
  <c r="M12" i="5"/>
  <c r="M13" i="5"/>
  <c r="M21" i="5"/>
  <c r="M24" i="5"/>
  <c r="M14" i="5"/>
  <c r="M18" i="5"/>
  <c r="M20" i="5"/>
  <c r="M23" i="5"/>
  <c r="M11" i="5"/>
  <c r="M26" i="5"/>
  <c r="M16" i="5"/>
  <c r="M25" i="5"/>
  <c r="M8" i="5"/>
  <c r="M10" i="5"/>
  <c r="M7" i="5"/>
  <c r="M9" i="5"/>
  <c r="M6" i="5"/>
  <c r="M27" i="5"/>
  <c r="M22" i="5"/>
  <c r="M5" i="5"/>
</calcChain>
</file>

<file path=xl/sharedStrings.xml><?xml version="1.0" encoding="utf-8"?>
<sst xmlns="http://schemas.openxmlformats.org/spreadsheetml/2006/main" count="276" uniqueCount="130">
  <si>
    <t>Run</t>
  </si>
  <si>
    <t>RNA-Seq</t>
  </si>
  <si>
    <t>WGS</t>
  </si>
  <si>
    <t>OTHER</t>
  </si>
  <si>
    <t>SRR12995206</t>
  </si>
  <si>
    <t>SRR13160340</t>
  </si>
  <si>
    <t>SRR13063394</t>
  </si>
  <si>
    <t>ERR4580875</t>
  </si>
  <si>
    <t>ERR4580892</t>
  </si>
  <si>
    <t>SRR12363287</t>
  </si>
  <si>
    <t>SRR12363298</t>
  </si>
  <si>
    <t>SRR12053847</t>
  </si>
  <si>
    <t>SRR12118055</t>
  </si>
  <si>
    <t>SRR11998423</t>
  </si>
  <si>
    <t>SRR11814595</t>
  </si>
  <si>
    <t>SRR11361804</t>
  </si>
  <si>
    <t>SRR10137258</t>
  </si>
  <si>
    <t>SRR10008981</t>
  </si>
  <si>
    <t>SRR10137255</t>
  </si>
  <si>
    <t>SRR9031888</t>
  </si>
  <si>
    <t>SRR8862098</t>
  </si>
  <si>
    <t>SRR8597328</t>
  </si>
  <si>
    <t>SRR8061809</t>
  </si>
  <si>
    <t>SRR7059181</t>
  </si>
  <si>
    <t>ERR2181630</t>
  </si>
  <si>
    <t>SRR5311841</t>
  </si>
  <si>
    <t>SRR1654902</t>
  </si>
  <si>
    <t>SRR032420</t>
  </si>
  <si>
    <t>Control of a programmed cell death pathway in Pseudomonas aeruginosa by an antiterminator.</t>
  </si>
  <si>
    <t>Nature communications</t>
  </si>
  <si>
    <t>Differential transcription profiling of the phage LUZ19 infection process in different growth media.</t>
  </si>
  <si>
    <t>RNA biology</t>
  </si>
  <si>
    <t>Comparison of single-nucleotide variants identified by Illumina and Oxford Nanopore technologies in the context of a potential outbreak of Shiga toxin-producing Escherichia coli.</t>
  </si>
  <si>
    <t>GigaScience</t>
  </si>
  <si>
    <t>Endogenous membrane stress induces T6SS activity in Pseudomonas aeruginosa.</t>
  </si>
  <si>
    <t>Proceedings of the National Academy of Sciences of the United States of America</t>
  </si>
  <si>
    <t>A Grad-seq View of RNA and Protein Complexes in Pseudomonas aeruginosa under Standard and Bacteriophage Predation Conditions.</t>
  </si>
  <si>
    <t>mBio</t>
  </si>
  <si>
    <t>Glucose-Binding of Periplasmic Protein GltB Activates GtrS-GltR Two-Component System in Pseudomonas aeruginosa.</t>
  </si>
  <si>
    <t>Microorganisms</t>
  </si>
  <si>
    <t>H-NS-like proteins in Pseudomonas aeruginosa coordinately silence intragenic transcription.</t>
  </si>
  <si>
    <t>Molecular microbiology</t>
  </si>
  <si>
    <t>Transcription Inhibitors with XRE DNA-Binding and Cupin Signal-Sensing Domains Drive Metabolic Diversification in Pseudomonas.</t>
  </si>
  <si>
    <t>mSystems</t>
  </si>
  <si>
    <t>RNA atlas of human bacterial pathogens uncovers stress dynamics linked to infection.</t>
  </si>
  <si>
    <t>Distinct Activities of Bacterial Condensins for Chromosome Management in Pseudomonas aeruginosa.</t>
  </si>
  <si>
    <t>Cell reports</t>
  </si>
  <si>
    <t>Identification of novel targets of azithromycin activity against Pseudomonas aeruginosa grown in physiologically relevant media.</t>
  </si>
  <si>
    <t>Nature microbiology</t>
  </si>
  <si>
    <t>Frontiers in microbiology</t>
  </si>
  <si>
    <t>Species-specific recruitment of transcription factors dictates toxin expression.</t>
  </si>
  <si>
    <t>Nucleic acids research</t>
  </si>
  <si>
    <t>Mucin glycans attenuate the virulence of Pseudomonas aeruginosa in infection.</t>
  </si>
  <si>
    <t>An integrated genomic regulatory network of virulence-related transcriptional factors in Pseudomonas aeruginosa.</t>
  </si>
  <si>
    <t>Integrative omics analysis of Pseudomonas aeruginosa virus PA5oct highlights the molecular complexity of jumbo phages.</t>
  </si>
  <si>
    <t>Environmental microbiology</t>
  </si>
  <si>
    <t>Scientific reports</t>
  </si>
  <si>
    <t>Films of Bacteria at Interfaces (FBI): Remodeling of Fluid Interfaces by Pseudomonas aeruginosa.</t>
  </si>
  <si>
    <t>Explosive cell lysis as a mechanism for the biogenesis of bacterial membrane vesicles and biofilms.</t>
  </si>
  <si>
    <t>Genome-scale identification of resistance functions in Pseudomonas aeruginosa using Tn-seq.</t>
  </si>
  <si>
    <t>SRA</t>
    <phoneticPr fontId="18" type="noConversion"/>
  </si>
  <si>
    <t>whole genome (1-16275471)</t>
    <phoneticPr fontId="18" type="noConversion"/>
  </si>
  <si>
    <t>PubMed ID</t>
    <phoneticPr fontId="18" type="noConversion"/>
  </si>
  <si>
    <t>Journal</t>
    <phoneticPr fontId="18" type="noConversion"/>
  </si>
  <si>
    <t>Date</t>
    <phoneticPr fontId="18" type="noConversion"/>
  </si>
  <si>
    <t>Publiactions</t>
    <phoneticPr fontId="18" type="noConversion"/>
  </si>
  <si>
    <t>Genome-wide mapping of the RNA targets of the Pseudomonas aeruginosa riboregulatory protein RsmN.</t>
    <phoneticPr fontId="18" type="noConversion"/>
  </si>
  <si>
    <t>Average depth mapping to our new assembled MPAO1 genome</t>
    <phoneticPr fontId="18" type="noConversion"/>
  </si>
  <si>
    <t>Additive Effects of Quorum Sensing Anti-Activators on Pseudomonas aeruginosa Virulence Traits and Transcriptome.</t>
    <phoneticPr fontId="18" type="noConversion"/>
  </si>
  <si>
    <t>2017 Jan 1</t>
    <phoneticPr fontId="18" type="noConversion"/>
  </si>
  <si>
    <t>Title</t>
    <phoneticPr fontId="18" type="noConversion"/>
  </si>
  <si>
    <t>Library Strategy</t>
    <phoneticPr fontId="18" type="noConversion"/>
  </si>
  <si>
    <t>Pf4 
(4717479-4729916)</t>
    <phoneticPr fontId="18" type="noConversion"/>
  </si>
  <si>
    <t>Pf6 
(5241440-5253589)</t>
    <phoneticPr fontId="18" type="noConversion"/>
  </si>
  <si>
    <t>Pf4 downstream 1000bp)</t>
    <phoneticPr fontId="18" type="noConversion"/>
  </si>
  <si>
    <t>Pf4 upstream 1000 bp</t>
    <phoneticPr fontId="18" type="noConversion"/>
  </si>
  <si>
    <t>Pf6 upstream 1000 bp</t>
    <phoneticPr fontId="18" type="noConversion"/>
  </si>
  <si>
    <t>Pf6 downstream 1000bp)</t>
    <phoneticPr fontId="18" type="noConversion"/>
  </si>
  <si>
    <t>SRR12804022</t>
    <phoneticPr fontId="18" type="noConversion"/>
  </si>
  <si>
    <t>Allelic polymorphism shapes community function in evolving Pseudomonas aeruginosa populations</t>
  </si>
  <si>
    <t>The ISME Journal (</t>
  </si>
  <si>
    <t>2020 Mar 23</t>
    <phoneticPr fontId="18" type="noConversion"/>
  </si>
  <si>
    <t>An integrated model system to gain mechanistic insights into biofilm-associated antimicrobial resistance in Pseudomonas aeruginosa MPAO1</t>
  </si>
  <si>
    <t>NPJ Biofilms Microbiomes</t>
  </si>
  <si>
    <t>2020 Oct 30</t>
    <phoneticPr fontId="18" type="noConversion"/>
  </si>
  <si>
    <t>Genome sequence of Pseudomonas aeruginosa PAO1161, a PAO1 derivative with the ICEPae1161 integrative and conjugative element</t>
  </si>
  <si>
    <t>BMC Genomics</t>
  </si>
  <si>
    <t>2020 Jan 6</t>
    <phoneticPr fontId="18" type="noConversion"/>
  </si>
  <si>
    <t>Draft Genome Sequences of Two Alginate-Overproducing Variants of Pseudomonas aeruginosa, PAO1-VE2 and PAO1-VE13</t>
  </si>
  <si>
    <t>Genome Announc</t>
  </si>
  <si>
    <t>2013 Dec 12</t>
    <phoneticPr fontId="18" type="noConversion"/>
  </si>
  <si>
    <t>Antimicrob Agents Chemother</t>
  </si>
  <si>
    <t>Method for regulated expression of single-copy efflux pump genes in a surrogate Pseudomonas aeruginosa strain: identification of the BpeEF-OprC chloramphenicol and trimethoprim efflux pump of Burkholderia pseudomallei 1026b</t>
  </si>
  <si>
    <t>2006 Oct</t>
    <phoneticPr fontId="18" type="noConversion"/>
  </si>
  <si>
    <t>Draft Genome Sequence of a Stable Mucoid Strain of Pseudomonas aeruginosa PAO581 with a mucA25 Mutation</t>
  </si>
  <si>
    <t>2013 Oct 10</t>
    <phoneticPr fontId="18" type="noConversion"/>
  </si>
  <si>
    <t>Complete genome sequence of Pseudomonas aeruginosa PAO1, an opportunistic pathogen</t>
  </si>
  <si>
    <t>Nature</t>
  </si>
  <si>
    <t>2000 Aug 31</t>
    <phoneticPr fontId="18" type="noConversion"/>
  </si>
  <si>
    <t>Table S8. Published articles with sequenching raw data deposited in the NCBI SRA database.</t>
    <phoneticPr fontId="18" type="noConversion"/>
  </si>
  <si>
    <t>2017 Jan 1</t>
  </si>
  <si>
    <t>2011 Jan 18</t>
  </si>
  <si>
    <t>2017 Dec 19</t>
  </si>
  <si>
    <t>2018 Jul 27</t>
  </si>
  <si>
    <t>2019 Jul 3</t>
  </si>
  <si>
    <t>2019 Aug 1</t>
  </si>
  <si>
    <t>2020 Jun</t>
  </si>
  <si>
    <t>2020 Dec 29</t>
  </si>
  <si>
    <t>2021 Feb 9</t>
  </si>
  <si>
    <t>2021 Feb 21</t>
  </si>
  <si>
    <t>2021 Mar 17</t>
  </si>
  <si>
    <t>2019 Dec</t>
  </si>
  <si>
    <t>2021 Jan 15</t>
  </si>
  <si>
    <t>2021 Jun 2</t>
  </si>
  <si>
    <t>2021 Jun</t>
  </si>
  <si>
    <t>2016 Apr 14</t>
  </si>
  <si>
    <t>2020 Nov 3</t>
  </si>
  <si>
    <t>2021 Jan 12</t>
  </si>
  <si>
    <t>2020 Mar 18</t>
  </si>
  <si>
    <t>Date of publish</t>
    <phoneticPr fontId="18" type="noConversion"/>
  </si>
  <si>
    <t>Pf6</t>
    <phoneticPr fontId="18" type="noConversion"/>
  </si>
  <si>
    <t>Pf4</t>
    <phoneticPr fontId="18" type="noConversion"/>
  </si>
  <si>
    <t>Y</t>
    <phoneticPr fontId="18" type="noConversion"/>
  </si>
  <si>
    <t>N</t>
    <phoneticPr fontId="18" type="noConversion"/>
  </si>
  <si>
    <t>below are those with genome published</t>
    <phoneticPr fontId="18" type="noConversion"/>
  </si>
  <si>
    <t>whole genome
 (1-16275471)</t>
    <phoneticPr fontId="18" type="noConversion"/>
  </si>
  <si>
    <t>SRR5311841</t>
    <phoneticPr fontId="18" type="noConversion"/>
  </si>
  <si>
    <t>Pf6 downstream 1000 bp</t>
    <phoneticPr fontId="18" type="noConversion"/>
  </si>
  <si>
    <t>Pf4 downstream 1000 bp</t>
    <phoneticPr fontId="18" type="noConversion"/>
  </si>
  <si>
    <t>Table S3. Published articles with sequenching raw data deposited in the NCBI SRA database. Sequencing reads were mapped to the reference genome of MPAO1 (CP079712). Average depths were calculated of Pf4 and Pf6 genome regions and their  1000 bp flanking regions. Because the structrual genes of Pf4 and Pf6 are highly similar (~ 99% identity at nucleiotide acid level), a few reads of SRR5311841 sample (withou Pf6 ) were still mapped to Pf6 region. Y indicates yes and N indicates no.</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</si>
</sst>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26"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
      <b/>
      <sz val="11"/>
      <color theme="1"/>
      <name val="等线"/>
      <family val="3"/>
      <charset val="134"/>
      <scheme val="minor"/>
    </font>
    <font>
      <b/>
      <sz val="12"/>
      <color theme="1"/>
      <name val="等线"/>
      <family val="3"/>
      <charset val="134"/>
      <scheme val="minor"/>
    </font>
    <font>
      <sz val="9"/>
      <color theme="1"/>
      <name val="Arial"/>
      <family val="2"/>
    </font>
    <font>
      <b/>
      <sz val="9"/>
      <color theme="1"/>
      <name val="Arial"/>
      <family val="2"/>
    </font>
    <font>
      <b/>
      <sz val="10"/>
      <color theme="1"/>
      <name val="等线"/>
      <family val="3"/>
      <charset val="134"/>
      <scheme val="minor"/>
    </font>
    <font>
      <b/>
      <sz val="9"/>
      <color rgb="FFFF0000"/>
      <name val="Arial"/>
      <family val="2"/>
    </font>
    <font>
      <sz val="9"/>
      <color rgb="FFFF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6">
    <xf numFmtId="0" fontId="0" fillId="0" borderId="0" xfId="0">
      <alignment vertical="center"/>
    </xf>
    <xf numFmtId="176" fontId="0" fillId="0" borderId="0" xfId="0" applyNumberFormat="1">
      <alignment vertical="center"/>
    </xf>
    <xf numFmtId="0" fontId="20" fillId="0" borderId="0" xfId="0" applyFont="1">
      <alignment vertical="center"/>
    </xf>
    <xf numFmtId="0" fontId="0" fillId="0" borderId="0" xfId="0" applyAlignment="1">
      <alignment vertical="center" wrapText="1"/>
    </xf>
    <xf numFmtId="0" fontId="19" fillId="0" borderId="0" xfId="0" applyFont="1" applyAlignment="1">
      <alignment vertical="center" wrapText="1"/>
    </xf>
    <xf numFmtId="0" fontId="0" fillId="0" borderId="0" xfId="0" applyFill="1">
      <alignment vertical="center"/>
    </xf>
    <xf numFmtId="176" fontId="0" fillId="0" borderId="0" xfId="0" applyNumberFormat="1" applyFill="1">
      <alignment vertical="center"/>
    </xf>
    <xf numFmtId="176" fontId="0" fillId="33" borderId="0" xfId="0" applyNumberFormat="1" applyFill="1">
      <alignment vertical="center"/>
    </xf>
    <xf numFmtId="0" fontId="0" fillId="33" borderId="0" xfId="0" applyFill="1">
      <alignment vertical="center"/>
    </xf>
    <xf numFmtId="0" fontId="21" fillId="0" borderId="0" xfId="0" applyFont="1" applyFill="1">
      <alignment vertical="center"/>
    </xf>
    <xf numFmtId="176" fontId="21" fillId="0" borderId="0" xfId="0" applyNumberFormat="1" applyFont="1" applyFill="1">
      <alignment vertical="center"/>
    </xf>
    <xf numFmtId="0" fontId="23" fillId="0" borderId="0" xfId="0" applyFont="1">
      <alignment vertical="center"/>
    </xf>
    <xf numFmtId="0" fontId="21" fillId="0" borderId="10" xfId="0" applyFont="1" applyBorder="1">
      <alignment vertical="center"/>
    </xf>
    <xf numFmtId="0" fontId="21" fillId="0" borderId="11" xfId="0" applyFont="1" applyBorder="1">
      <alignment vertical="center"/>
    </xf>
    <xf numFmtId="0" fontId="22" fillId="0" borderId="11" xfId="0" applyFont="1" applyBorder="1">
      <alignment vertical="center"/>
    </xf>
    <xf numFmtId="0" fontId="21" fillId="0" borderId="13" xfId="0" applyFont="1" applyBorder="1">
      <alignment vertical="center"/>
    </xf>
    <xf numFmtId="0" fontId="21" fillId="0" borderId="0" xfId="0" applyFont="1" applyBorder="1">
      <alignment vertical="center"/>
    </xf>
    <xf numFmtId="0" fontId="21" fillId="0" borderId="15" xfId="0" applyFont="1" applyFill="1" applyBorder="1">
      <alignment vertical="center"/>
    </xf>
    <xf numFmtId="0" fontId="21" fillId="0" borderId="16" xfId="0" applyFont="1" applyFill="1" applyBorder="1">
      <alignment vertical="center"/>
    </xf>
    <xf numFmtId="0" fontId="21" fillId="0" borderId="0" xfId="0" applyFont="1" applyFill="1" applyBorder="1">
      <alignment vertical="center"/>
    </xf>
    <xf numFmtId="0" fontId="21" fillId="0" borderId="13" xfId="0" applyFont="1" applyFill="1" applyBorder="1">
      <alignment vertical="center"/>
    </xf>
    <xf numFmtId="0" fontId="21" fillId="0" borderId="15" xfId="0" applyFont="1" applyBorder="1">
      <alignment vertical="center"/>
    </xf>
    <xf numFmtId="0" fontId="21" fillId="0" borderId="16" xfId="0" applyFont="1" applyBorder="1">
      <alignment vertical="center"/>
    </xf>
    <xf numFmtId="0" fontId="22" fillId="0" borderId="18" xfId="0" applyFont="1" applyBorder="1" applyAlignment="1">
      <alignment vertical="center" wrapText="1"/>
    </xf>
    <xf numFmtId="0" fontId="22" fillId="0" borderId="19" xfId="0" applyFont="1" applyBorder="1" applyAlignment="1">
      <alignment vertical="center" wrapText="1"/>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1" fillId="0" borderId="0" xfId="0" applyFont="1" applyBorder="1" applyAlignment="1">
      <alignment horizontal="center" vertical="center"/>
    </xf>
    <xf numFmtId="176" fontId="21" fillId="0" borderId="0" xfId="0" applyNumberFormat="1" applyFont="1" applyBorder="1" applyAlignment="1">
      <alignment horizontal="center" vertical="center"/>
    </xf>
    <xf numFmtId="176" fontId="21" fillId="0" borderId="14" xfId="0" applyNumberFormat="1" applyFont="1" applyBorder="1" applyAlignment="1">
      <alignment horizontal="center" vertical="center"/>
    </xf>
    <xf numFmtId="0" fontId="21" fillId="0" borderId="16" xfId="0" applyFont="1" applyFill="1" applyBorder="1" applyAlignment="1">
      <alignment horizontal="center" vertical="center"/>
    </xf>
    <xf numFmtId="0" fontId="24" fillId="0" borderId="16" xfId="0" applyFont="1" applyFill="1" applyBorder="1" applyAlignment="1">
      <alignment horizontal="center" vertical="center"/>
    </xf>
    <xf numFmtId="176" fontId="21" fillId="0" borderId="16" xfId="0" applyNumberFormat="1" applyFont="1" applyFill="1" applyBorder="1" applyAlignment="1">
      <alignment horizontal="center" vertical="center"/>
    </xf>
    <xf numFmtId="176" fontId="25" fillId="0" borderId="16" xfId="0" applyNumberFormat="1" applyFont="1" applyFill="1" applyBorder="1" applyAlignment="1">
      <alignment horizontal="center" vertical="center"/>
    </xf>
    <xf numFmtId="176" fontId="21" fillId="0" borderId="17" xfId="0" applyNumberFormat="1" applyFont="1" applyFill="1" applyBorder="1" applyAlignment="1">
      <alignment horizontal="center" vertical="center"/>
    </xf>
    <xf numFmtId="0" fontId="21" fillId="0" borderId="11" xfId="0" applyFont="1" applyBorder="1" applyAlignment="1">
      <alignment horizontal="center" vertical="center"/>
    </xf>
    <xf numFmtId="176" fontId="21" fillId="0" borderId="11" xfId="0" applyNumberFormat="1" applyFont="1" applyBorder="1" applyAlignment="1">
      <alignment horizontal="center" vertical="center"/>
    </xf>
    <xf numFmtId="176" fontId="21" fillId="0" borderId="12" xfId="0" applyNumberFormat="1" applyFont="1" applyBorder="1" applyAlignment="1">
      <alignment horizontal="center" vertical="center"/>
    </xf>
    <xf numFmtId="176" fontId="21" fillId="0" borderId="0" xfId="0" applyNumberFormat="1" applyFont="1" applyFill="1" applyBorder="1" applyAlignment="1">
      <alignment horizontal="center" vertical="center"/>
    </xf>
    <xf numFmtId="176" fontId="21" fillId="0" borderId="14" xfId="0" applyNumberFormat="1" applyFont="1" applyFill="1" applyBorder="1" applyAlignment="1">
      <alignment horizontal="center" vertical="center"/>
    </xf>
    <xf numFmtId="0" fontId="21" fillId="0" borderId="16" xfId="0" applyFont="1" applyBorder="1" applyAlignment="1">
      <alignment horizontal="center" vertical="center"/>
    </xf>
    <xf numFmtId="176" fontId="21" fillId="0" borderId="16" xfId="0" applyNumberFormat="1" applyFont="1" applyBorder="1" applyAlignment="1">
      <alignment horizontal="center" vertical="center"/>
    </xf>
    <xf numFmtId="176" fontId="21" fillId="0" borderId="17" xfId="0" applyNumberFormat="1"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19" fillId="0" borderId="0" xfId="0" applyFont="1"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3454;&#39564;&#25968;&#25454;-&#20854;&#20182;&#20154;\gyx\SRA\total-depth&#25972;&#297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depth"/>
      <sheetName val="Sheet1"/>
    </sheetNames>
    <sheetDataSet>
      <sheetData sheetId="0" refreshError="1"/>
      <sheetData sheetId="1" refreshError="1">
        <row r="1">
          <cell r="A1" t="str">
            <v>depth</v>
          </cell>
          <cell r="C1" t="str">
            <v>4707478-4717478</v>
          </cell>
          <cell r="D1" t="str">
            <v>4717478-4729917</v>
          </cell>
          <cell r="E1" t="str">
            <v>4729917-4739917</v>
          </cell>
          <cell r="F1" t="str">
            <v>5231438-5241438</v>
          </cell>
          <cell r="G1" t="str">
            <v>5241438-5253608</v>
          </cell>
          <cell r="H1" t="str">
            <v>5253608-5263608</v>
          </cell>
        </row>
        <row r="2">
          <cell r="A2" t="str">
            <v>ERR2181630</v>
          </cell>
          <cell r="B2">
            <v>251.41900000000001</v>
          </cell>
          <cell r="C2">
            <v>224.91</v>
          </cell>
          <cell r="D2">
            <v>324.58199999999999</v>
          </cell>
          <cell r="E2">
            <v>259.03899999999999</v>
          </cell>
          <cell r="F2">
            <v>223.02699999999999</v>
          </cell>
          <cell r="G2">
            <v>296.37200000000001</v>
          </cell>
          <cell r="H2">
            <v>203.09200000000001</v>
          </cell>
          <cell r="I2">
            <v>29375519</v>
          </cell>
          <cell r="J2" t="str">
            <v>ERR2181630</v>
          </cell>
          <cell r="K2">
            <v>29375519</v>
          </cell>
          <cell r="L2" t="str">
            <v>Asfahl KL</v>
          </cell>
          <cell r="M2" t="str">
            <v>Additive Effects of Quorum Sensing Anti-Activators on Pseudomonas aeruginosa Virulence Traits and Transcriptome.</v>
          </cell>
          <cell r="N2" t="str">
            <v>Frontiers in microbiology</v>
          </cell>
          <cell r="O2">
            <v>2017</v>
          </cell>
        </row>
        <row r="3">
          <cell r="A3" t="str">
            <v>ERR4580875</v>
          </cell>
          <cell r="B3">
            <v>161.30099999999999</v>
          </cell>
          <cell r="C3">
            <v>165.26599999999999</v>
          </cell>
          <cell r="D3">
            <v>222.97300000000001</v>
          </cell>
          <cell r="E3">
            <v>162.87700000000001</v>
          </cell>
          <cell r="F3">
            <v>182.49199999999999</v>
          </cell>
          <cell r="G3">
            <v>236.35400000000001</v>
          </cell>
          <cell r="H3">
            <v>182.48400000000001</v>
          </cell>
          <cell r="I3">
            <v>33563827</v>
          </cell>
          <cell r="J3" t="str">
            <v>ERR4580875</v>
          </cell>
          <cell r="K3">
            <v>33563827</v>
          </cell>
          <cell r="L3" t="str">
            <v>Gerovac M</v>
          </cell>
          <cell r="M3" t="str">
            <v>A Grad-seq View of RNA and Protein Complexes in Pseudomonas aeruginosa under Standard and Bacteriophage Predation Conditions.</v>
          </cell>
          <cell r="N3" t="str">
            <v>mBio</v>
          </cell>
          <cell r="O3" t="str">
            <v>2021 Feb 9</v>
          </cell>
        </row>
        <row r="4">
          <cell r="A4" t="str">
            <v>ERR4580892</v>
          </cell>
          <cell r="B4">
            <v>178.035</v>
          </cell>
          <cell r="C4">
            <v>177.97</v>
          </cell>
          <cell r="D4">
            <v>248.846</v>
          </cell>
          <cell r="E4">
            <v>183.965</v>
          </cell>
          <cell r="F4">
            <v>199.38200000000001</v>
          </cell>
          <cell r="G4">
            <v>272.096</v>
          </cell>
          <cell r="H4">
            <v>203.54599999999999</v>
          </cell>
          <cell r="I4">
            <v>33670077</v>
          </cell>
          <cell r="J4" t="str">
            <v>ERR4580892</v>
          </cell>
          <cell r="K4">
            <v>33670077</v>
          </cell>
          <cell r="L4" t="str">
            <v>Xu C</v>
          </cell>
          <cell r="M4" t="str">
            <v>Glucose-Binding of Periplasmic Protein GltB Activates GtrS-GltR Two-Component System in Pseudomonas aeruginosa.</v>
          </cell>
          <cell r="N4" t="str">
            <v>Microorganisms</v>
          </cell>
          <cell r="O4" t="str">
            <v>2021 Feb 21</v>
          </cell>
        </row>
        <row r="5">
          <cell r="A5" t="str">
            <v>SRR032420</v>
          </cell>
          <cell r="B5">
            <v>56.5259</v>
          </cell>
          <cell r="C5">
            <v>57.021299999999997</v>
          </cell>
          <cell r="D5">
            <v>65.302199999999999</v>
          </cell>
          <cell r="E5">
            <v>56.091200000000001</v>
          </cell>
          <cell r="F5">
            <v>59.431899999999999</v>
          </cell>
          <cell r="G5">
            <v>65.992199999999997</v>
          </cell>
          <cell r="H5">
            <v>61.225200000000001</v>
          </cell>
          <cell r="I5">
            <v>21253457</v>
          </cell>
          <cell r="J5" t="str">
            <v>SRR032420</v>
          </cell>
          <cell r="K5">
            <v>21253457</v>
          </cell>
          <cell r="L5" t="str">
            <v>Gallagher LA</v>
          </cell>
          <cell r="M5" t="str">
            <v>Genome-scale identification of resistance functions in Pseudomonas aeruginosa using Tn-seq.</v>
          </cell>
          <cell r="N5" t="str">
            <v>mBio</v>
          </cell>
          <cell r="O5" t="str">
            <v>2011 Jan 18</v>
          </cell>
        </row>
        <row r="6">
          <cell r="A6" t="str">
            <v>SRR10008981</v>
          </cell>
          <cell r="B6">
            <v>65.730599999999995</v>
          </cell>
          <cell r="C6">
            <v>19.197199999999999</v>
          </cell>
          <cell r="D6">
            <v>33.542700000000004</v>
          </cell>
          <cell r="E6">
            <v>14.398099999999999</v>
          </cell>
          <cell r="F6">
            <v>140.309</v>
          </cell>
          <cell r="G6">
            <v>44.2804</v>
          </cell>
          <cell r="H6">
            <v>22.7286</v>
          </cell>
          <cell r="I6">
            <v>31611643</v>
          </cell>
          <cell r="J6" t="str">
            <v>SRR10008981</v>
          </cell>
          <cell r="K6">
            <v>31611643</v>
          </cell>
          <cell r="L6" t="str">
            <v>Wheeler KM</v>
          </cell>
          <cell r="M6" t="str">
            <v>Mucin glycans attenuate the virulence of Pseudomonas aeruginosa in infection.</v>
          </cell>
          <cell r="N6" t="str">
            <v>Nature microbiology</v>
          </cell>
          <cell r="O6" t="str">
            <v>2019 Dec</v>
          </cell>
        </row>
        <row r="7">
          <cell r="A7" t="str">
            <v>SRR10137255</v>
          </cell>
          <cell r="B7">
            <v>87.030100000000004</v>
          </cell>
          <cell r="C7">
            <v>73.927899999999994</v>
          </cell>
          <cell r="D7">
            <v>773.30499999999995</v>
          </cell>
          <cell r="E7">
            <v>82.0929</v>
          </cell>
          <cell r="F7">
            <v>99.221400000000003</v>
          </cell>
          <cell r="G7">
            <v>739.35400000000004</v>
          </cell>
          <cell r="H7">
            <v>112.21299999999999</v>
          </cell>
          <cell r="I7">
            <v>31925438</v>
          </cell>
          <cell r="J7" t="str">
            <v>SRR10137255</v>
          </cell>
          <cell r="K7">
            <v>31925438</v>
          </cell>
          <cell r="L7" t="str">
            <v>Trouillon J</v>
          </cell>
          <cell r="M7" t="str">
            <v>Species-specific recruitment of transcription factors dictates toxin expression.</v>
          </cell>
          <cell r="N7" t="str">
            <v>Nucleic acids research</v>
          </cell>
          <cell r="O7" t="str">
            <v>2020 Mar 18</v>
          </cell>
        </row>
        <row r="8">
          <cell r="A8" t="str">
            <v>SRR10137258</v>
          </cell>
          <cell r="B8">
            <v>78.670400000000001</v>
          </cell>
          <cell r="C8">
            <v>76.389399999999995</v>
          </cell>
          <cell r="D8">
            <v>420.37200000000001</v>
          </cell>
          <cell r="E8">
            <v>83.3352</v>
          </cell>
          <cell r="F8">
            <v>94.294399999999996</v>
          </cell>
          <cell r="G8">
            <v>407.35899999999998</v>
          </cell>
          <cell r="H8">
            <v>102.786</v>
          </cell>
          <cell r="I8">
            <v>31925438</v>
          </cell>
          <cell r="J8" t="str">
            <v>SRR10137258</v>
          </cell>
          <cell r="K8">
            <v>31925438</v>
          </cell>
          <cell r="L8" t="str">
            <v>Trouillon J</v>
          </cell>
          <cell r="M8" t="str">
            <v>Species-specific recruitment of transcription factors dictates toxin expression.</v>
          </cell>
          <cell r="N8" t="str">
            <v>Nucleic acids research</v>
          </cell>
          <cell r="O8" t="str">
            <v>2020 Mar 18</v>
          </cell>
        </row>
        <row r="9">
          <cell r="A9" t="str">
            <v>SRR11361804</v>
          </cell>
          <cell r="B9">
            <v>52.848300000000002</v>
          </cell>
          <cell r="C9">
            <v>49.721200000000003</v>
          </cell>
          <cell r="D9">
            <v>48.533299999999997</v>
          </cell>
          <cell r="E9">
            <v>27.488099999999999</v>
          </cell>
          <cell r="F9">
            <v>55.728200000000001</v>
          </cell>
          <cell r="G9">
            <v>55.1539</v>
          </cell>
          <cell r="H9">
            <v>59.622900000000001</v>
          </cell>
          <cell r="I9">
            <v>33318204</v>
          </cell>
          <cell r="J9" t="str">
            <v>SRR11361804</v>
          </cell>
          <cell r="K9">
            <v>33318204</v>
          </cell>
          <cell r="L9" t="str">
            <v>Belanger CR</v>
          </cell>
          <cell r="M9" t="str">
            <v>Identification of novel targets of azithromycin activity against Pseudomonas aeruginosa grown in physiologically relevant media.</v>
          </cell>
          <cell r="N9" t="str">
            <v>Proceedings of the National Academy of Sciences of the United States of America</v>
          </cell>
          <cell r="O9" t="str">
            <v>2020 Dec 29</v>
          </cell>
        </row>
        <row r="10">
          <cell r="A10" t="str">
            <v>SRR11364707</v>
          </cell>
          <cell r="B10">
            <v>0</v>
          </cell>
          <cell r="C10">
            <v>0</v>
          </cell>
          <cell r="D10">
            <v>0</v>
          </cell>
          <cell r="E10">
            <v>0</v>
          </cell>
          <cell r="F10">
            <v>0</v>
          </cell>
          <cell r="G10">
            <v>0</v>
          </cell>
          <cell r="H10">
            <v>0</v>
          </cell>
          <cell r="I10">
            <v>32753509</v>
          </cell>
          <cell r="J10" t="str">
            <v>SRR11364707</v>
          </cell>
          <cell r="K10">
            <v>32753509</v>
          </cell>
          <cell r="L10" t="str">
            <v>Pletzer D</v>
          </cell>
          <cell r="M10" t="str">
            <v>The Stringent Stress Response Controls Proteases and Global Regulators under Optimal Growth Conditions in Pseudomonas aeruginosa.</v>
          </cell>
          <cell r="N10" t="str">
            <v>mSystems</v>
          </cell>
          <cell r="O10" t="str">
            <v>2020 Aug 4</v>
          </cell>
        </row>
        <row r="11">
          <cell r="A11" t="str">
            <v>SRR11467704</v>
          </cell>
          <cell r="B11">
            <v>28.253599999999999</v>
          </cell>
          <cell r="C11">
            <v>1.3432999999999999</v>
          </cell>
          <cell r="D11">
            <v>0</v>
          </cell>
          <cell r="E11">
            <v>9.3100000000000002E-2</v>
          </cell>
          <cell r="F11">
            <v>40.998199999999997</v>
          </cell>
          <cell r="G11">
            <v>0.26205499999999998</v>
          </cell>
          <cell r="H11">
            <v>7.1212</v>
          </cell>
          <cell r="I11">
            <v>32807892</v>
          </cell>
          <cell r="J11" t="str">
            <v>SRR11467704</v>
          </cell>
          <cell r="K11">
            <v>32807892</v>
          </cell>
          <cell r="L11" t="str">
            <v>Imdahl F</v>
          </cell>
          <cell r="M11" t="str">
            <v>Single-cell RNA-sequencing reports growth-condition-specific global transcriptomes of individual bacteria.</v>
          </cell>
          <cell r="N11" t="str">
            <v>Nature microbiology</v>
          </cell>
          <cell r="O11" t="str">
            <v>2020 Oct</v>
          </cell>
        </row>
        <row r="12">
          <cell r="A12" t="str">
            <v>SRR11814595</v>
          </cell>
          <cell r="B12">
            <v>1526.17</v>
          </cell>
          <cell r="C12">
            <v>1506.67</v>
          </cell>
          <cell r="D12">
            <v>2093.9699999999998</v>
          </cell>
          <cell r="E12">
            <v>1560.53</v>
          </cell>
          <cell r="F12">
            <v>1855.11</v>
          </cell>
          <cell r="G12">
            <v>2340.7199999999998</v>
          </cell>
          <cell r="H12">
            <v>1689.45</v>
          </cell>
          <cell r="I12">
            <v>33147461</v>
          </cell>
          <cell r="J12" t="str">
            <v>SRR11814595</v>
          </cell>
          <cell r="K12">
            <v>33147461</v>
          </cell>
          <cell r="L12" t="str">
            <v>Lioy VS</v>
          </cell>
          <cell r="M12" t="str">
            <v>Distinct Activities of Bacterial Condensins for Chromosome Management in Pseudomonas aeruginosa.</v>
          </cell>
          <cell r="N12" t="str">
            <v>Cell reports</v>
          </cell>
          <cell r="O12" t="str">
            <v>2020 Nov 3</v>
          </cell>
        </row>
        <row r="13">
          <cell r="A13" t="str">
            <v>SRR11885548</v>
          </cell>
          <cell r="B13">
            <v>0</v>
          </cell>
          <cell r="C13">
            <v>0</v>
          </cell>
          <cell r="D13">
            <v>0</v>
          </cell>
          <cell r="E13">
            <v>0</v>
          </cell>
          <cell r="F13">
            <v>0</v>
          </cell>
          <cell r="G13">
            <v>0</v>
          </cell>
          <cell r="H13">
            <v>0</v>
          </cell>
          <cell r="I13">
            <v>33779544</v>
          </cell>
          <cell r="J13" t="str">
            <v>SRR11885548</v>
          </cell>
          <cell r="K13">
            <v>33779544</v>
          </cell>
          <cell r="L13" t="str">
            <v>Wang T</v>
          </cell>
          <cell r="M13" t="str">
            <v>An atlas of the binding specificities of transcription factors in Pseudomonas aeruginosa directs prediction of novel regulators in virulence.</v>
          </cell>
          <cell r="N13" t="str">
            <v>eLife</v>
          </cell>
          <cell r="O13" t="str">
            <v>2021 Mar 29</v>
          </cell>
        </row>
        <row r="14">
          <cell r="A14" t="str">
            <v>SRR11885572</v>
          </cell>
          <cell r="B14">
            <v>0</v>
          </cell>
          <cell r="C14">
            <v>0</v>
          </cell>
          <cell r="D14">
            <v>0</v>
          </cell>
          <cell r="E14">
            <v>0</v>
          </cell>
          <cell r="F14">
            <v>0</v>
          </cell>
          <cell r="G14">
            <v>0</v>
          </cell>
          <cell r="H14">
            <v>0</v>
          </cell>
          <cell r="I14">
            <v>33779544</v>
          </cell>
          <cell r="J14" t="str">
            <v>SRR11885572</v>
          </cell>
          <cell r="K14">
            <v>33779544</v>
          </cell>
          <cell r="L14" t="str">
            <v>Wang T</v>
          </cell>
          <cell r="M14" t="str">
            <v>An atlas of the binding specificities of transcription factors in Pseudomonas aeruginosa directs prediction of novel regulators in virulence.</v>
          </cell>
          <cell r="N14" t="str">
            <v>eLife</v>
          </cell>
          <cell r="O14" t="str">
            <v>2021 Mar 29</v>
          </cell>
        </row>
        <row r="15">
          <cell r="A15" t="str">
            <v>SRR11998423</v>
          </cell>
          <cell r="B15">
            <v>301.47800000000001</v>
          </cell>
          <cell r="C15">
            <v>110.91200000000001</v>
          </cell>
          <cell r="D15">
            <v>297.31</v>
          </cell>
          <cell r="E15">
            <v>227.11799999999999</v>
          </cell>
          <cell r="F15">
            <v>1067.53</v>
          </cell>
          <cell r="G15">
            <v>18.131599999999999</v>
          </cell>
          <cell r="H15">
            <v>110.684</v>
          </cell>
          <cell r="I15">
            <v>34078900</v>
          </cell>
          <cell r="J15" t="str">
            <v>SRR11998423</v>
          </cell>
          <cell r="K15">
            <v>34078900</v>
          </cell>
          <cell r="L15" t="str">
            <v>Avican K</v>
          </cell>
          <cell r="M15" t="str">
            <v>RNA atlas of human bacterial pathogens uncovers stress dynamics linked to infection.</v>
          </cell>
          <cell r="N15" t="str">
            <v>Nature communications</v>
          </cell>
          <cell r="O15" t="str">
            <v>2021 Jun 2</v>
          </cell>
        </row>
        <row r="16">
          <cell r="A16" t="str">
            <v>SRR12053847</v>
          </cell>
          <cell r="B16">
            <v>109.065</v>
          </cell>
          <cell r="C16">
            <v>119.631</v>
          </cell>
          <cell r="D16">
            <v>171.92400000000001</v>
          </cell>
          <cell r="E16">
            <v>116.66800000000001</v>
          </cell>
          <cell r="F16">
            <v>127.33799999999999</v>
          </cell>
          <cell r="G16">
            <v>175.24600000000001</v>
          </cell>
          <cell r="H16">
            <v>128.01499999999999</v>
          </cell>
          <cell r="I16">
            <v>33731715</v>
          </cell>
          <cell r="J16" t="str">
            <v>SRR12053847</v>
          </cell>
          <cell r="K16">
            <v>33731715</v>
          </cell>
          <cell r="L16" t="str">
            <v>Pe帽a JM</v>
          </cell>
          <cell r="M16" t="str">
            <v>Control of a programmed cell death pathway in Pseudomonas aeruginosa by an antiterminator.</v>
          </cell>
          <cell r="N16" t="str">
            <v>Nature communications</v>
          </cell>
          <cell r="O16" t="str">
            <v>2021 Mar 17</v>
          </cell>
        </row>
        <row r="17">
          <cell r="A17" t="str">
            <v>SRR12118055</v>
          </cell>
          <cell r="B17">
            <v>185.697</v>
          </cell>
          <cell r="C17">
            <v>111.70699999999999</v>
          </cell>
          <cell r="D17">
            <v>1645.13</v>
          </cell>
          <cell r="E17">
            <v>139.959</v>
          </cell>
          <cell r="F17">
            <v>154.577</v>
          </cell>
          <cell r="G17">
            <v>4223.79</v>
          </cell>
          <cell r="H17">
            <v>153.55000000000001</v>
          </cell>
          <cell r="I17">
            <v>33670077</v>
          </cell>
          <cell r="J17" t="str">
            <v>SRR12118055</v>
          </cell>
          <cell r="K17">
            <v>33670077</v>
          </cell>
          <cell r="L17" t="str">
            <v>Xu C</v>
          </cell>
          <cell r="M17" t="str">
            <v>Glucose-Binding of Periplasmic Protein GltB Activates GtrS-GltR Two-Component System in Pseudomonas aeruginosa.</v>
          </cell>
          <cell r="N17" t="str">
            <v>Microorganisms</v>
          </cell>
          <cell r="O17" t="str">
            <v>2021 Feb 21</v>
          </cell>
        </row>
        <row r="18">
          <cell r="A18" t="str">
            <v>SRR12363287</v>
          </cell>
          <cell r="B18">
            <v>66.387299999999996</v>
          </cell>
          <cell r="C18">
            <v>6.4421999999999997</v>
          </cell>
          <cell r="D18">
            <v>43.137099999999997</v>
          </cell>
          <cell r="E18">
            <v>36.235799999999998</v>
          </cell>
          <cell r="F18">
            <v>34.530299999999997</v>
          </cell>
          <cell r="G18">
            <v>48.291899999999998</v>
          </cell>
          <cell r="H18">
            <v>14.662100000000001</v>
          </cell>
          <cell r="I18">
            <v>33245158</v>
          </cell>
          <cell r="J18" t="str">
            <v>SRR12363287</v>
          </cell>
          <cell r="K18">
            <v>33245158</v>
          </cell>
          <cell r="L18" t="str">
            <v>Lippa AM</v>
          </cell>
          <cell r="M18" t="str">
            <v>H-NS-like proteins in Pseudomonas aeruginosa coordinately silence intragenic transcription.</v>
          </cell>
          <cell r="N18" t="str">
            <v>Molecular microbiology</v>
          </cell>
          <cell r="O18" t="str">
            <v>2021 Jun</v>
          </cell>
        </row>
        <row r="19">
          <cell r="A19" t="str">
            <v>SRR12363298</v>
          </cell>
          <cell r="B19">
            <v>86.557400000000001</v>
          </cell>
          <cell r="C19">
            <v>73.538300000000007</v>
          </cell>
          <cell r="D19">
            <v>769.78399999999999</v>
          </cell>
          <cell r="E19">
            <v>81.630300000000005</v>
          </cell>
          <cell r="F19">
            <v>98.647800000000004</v>
          </cell>
          <cell r="G19">
            <v>736.64200000000005</v>
          </cell>
          <cell r="H19">
            <v>111.626</v>
          </cell>
          <cell r="I19">
            <v>33436508</v>
          </cell>
          <cell r="J19" t="str">
            <v>SRR12363298</v>
          </cell>
          <cell r="K19">
            <v>33436508</v>
          </cell>
          <cell r="L19" t="str">
            <v>Trouillon J</v>
          </cell>
          <cell r="M19" t="str">
            <v>Transcription Inhibitors with XRE DNA-Binding and Cupin Signal-Sensing Domains Drive Metabolic Diversification in Pseudomonas.</v>
          </cell>
          <cell r="N19" t="str">
            <v>mSystems</v>
          </cell>
          <cell r="O19" t="str">
            <v>2021 Jan 12</v>
          </cell>
        </row>
        <row r="20">
          <cell r="A20" t="str">
            <v>SRR12770239</v>
          </cell>
          <cell r="B20">
            <v>26.086400000000001</v>
          </cell>
          <cell r="C20">
            <v>26.794</v>
          </cell>
          <cell r="D20">
            <v>2.41743</v>
          </cell>
          <cell r="E20">
            <v>27.055900000000001</v>
          </cell>
          <cell r="F20">
            <v>32.801499999999997</v>
          </cell>
          <cell r="G20">
            <v>3.2131699999999999</v>
          </cell>
          <cell r="H20">
            <v>34.368600000000001</v>
          </cell>
          <cell r="I20">
            <v>31433830</v>
          </cell>
          <cell r="J20" t="str">
            <v>SRR12770239</v>
          </cell>
          <cell r="K20">
            <v>31433830</v>
          </cell>
          <cell r="L20" t="str">
            <v>Greig DR</v>
          </cell>
          <cell r="M20" t="str">
            <v>Comparison of single-nucleotide variants identified by Illumina and Oxford Nanopore technologies in the context of a potential outbreak of Shiga toxin-producing Escherichia coli.</v>
          </cell>
          <cell r="N20" t="str">
            <v>GigaScience</v>
          </cell>
          <cell r="O20" t="str">
            <v>2019 Aug 1</v>
          </cell>
        </row>
        <row r="21">
          <cell r="A21" t="str">
            <v>SRR12804022</v>
          </cell>
          <cell r="B21">
            <v>19.9346</v>
          </cell>
          <cell r="C21">
            <v>5.1435000000000004</v>
          </cell>
          <cell r="D21">
            <v>51.0276</v>
          </cell>
          <cell r="E21">
            <v>4.2388000000000003</v>
          </cell>
          <cell r="F21">
            <v>25.384899999999998</v>
          </cell>
          <cell r="G21">
            <v>0.13098599999999999</v>
          </cell>
          <cell r="H21">
            <v>3.5524</v>
          </cell>
          <cell r="I21">
            <v>33443205</v>
          </cell>
          <cell r="J21" t="str">
            <v>SRR12804022</v>
          </cell>
          <cell r="K21">
            <v>33443205</v>
          </cell>
          <cell r="L21" t="str">
            <v>Stolle AS</v>
          </cell>
          <cell r="M21" t="str">
            <v>Endogenous membrane stress induces T6SS activity in Pseudomonas aeruginosa.</v>
          </cell>
          <cell r="N21" t="str">
            <v>Proceedings of the National Academy of Sciences of the United States of America</v>
          </cell>
          <cell r="O21" t="str">
            <v>2021 Jan 5</v>
          </cell>
        </row>
        <row r="22">
          <cell r="A22" t="str">
            <v>SRR12905308</v>
          </cell>
          <cell r="B22">
            <v>132.423</v>
          </cell>
          <cell r="C22">
            <v>133.88499999999999</v>
          </cell>
          <cell r="D22">
            <v>43.284399999999998</v>
          </cell>
          <cell r="E22">
            <v>136.77199999999999</v>
          </cell>
          <cell r="F22">
            <v>138.01499999999999</v>
          </cell>
          <cell r="G22">
            <v>34.707000000000001</v>
          </cell>
          <cell r="H22">
            <v>131.571</v>
          </cell>
          <cell r="I22">
            <v>33731715</v>
          </cell>
          <cell r="J22" t="str">
            <v>SRR12905308</v>
          </cell>
          <cell r="K22">
            <v>33731715</v>
          </cell>
          <cell r="L22" t="str">
            <v>Pe帽a JM</v>
          </cell>
          <cell r="M22" t="str">
            <v>Control of a programmed cell death pathway in Pseudomonas aeruginosa by an antiterminator.</v>
          </cell>
          <cell r="N22" t="str">
            <v>Nature communications</v>
          </cell>
          <cell r="O22" t="str">
            <v>2021 Mar 17</v>
          </cell>
        </row>
        <row r="23">
          <cell r="A23" t="str">
            <v>SRR12995206</v>
          </cell>
          <cell r="B23">
            <v>57.295699999999997</v>
          </cell>
          <cell r="C23">
            <v>24.021899999999999</v>
          </cell>
          <cell r="D23">
            <v>29.505299999999998</v>
          </cell>
          <cell r="E23">
            <v>42.888199999999998</v>
          </cell>
          <cell r="F23">
            <v>50.4358</v>
          </cell>
          <cell r="G23">
            <v>24.808900000000001</v>
          </cell>
          <cell r="H23">
            <v>15.673299999999999</v>
          </cell>
          <cell r="I23">
            <v>33731715</v>
          </cell>
          <cell r="J23" t="str">
            <v>SRR12995206</v>
          </cell>
          <cell r="K23">
            <v>33731715</v>
          </cell>
          <cell r="L23" t="str">
            <v>Pe帽a JM</v>
          </cell>
          <cell r="M23" t="str">
            <v>Control of a programmed cell death pathway in Pseudomonas aeruginosa by an antiterminator.</v>
          </cell>
          <cell r="N23" t="str">
            <v>Nature communications</v>
          </cell>
          <cell r="O23" t="str">
            <v>2021 Mar 17</v>
          </cell>
        </row>
        <row r="24">
          <cell r="A24" t="str">
            <v>SRR13063394</v>
          </cell>
          <cell r="B24">
            <v>204.244</v>
          </cell>
          <cell r="C24">
            <v>49.348399999999998</v>
          </cell>
          <cell r="D24">
            <v>102.46299999999999</v>
          </cell>
          <cell r="E24">
            <v>48.361199999999997</v>
          </cell>
          <cell r="F24">
            <v>158.59299999999999</v>
          </cell>
          <cell r="G24">
            <v>93.043400000000005</v>
          </cell>
          <cell r="H24">
            <v>52.976999999999997</v>
          </cell>
          <cell r="I24">
            <v>31433830</v>
          </cell>
          <cell r="J24" t="str">
            <v>SRR13063394</v>
          </cell>
          <cell r="K24">
            <v>31433830</v>
          </cell>
          <cell r="L24" t="str">
            <v>Greig DR</v>
          </cell>
          <cell r="M24" t="str">
            <v>Comparison of single-nucleotide variants identified by Illumina and Oxford Nanopore technologies in the context of a potential outbreak of Shiga toxin-producing Escherichia coli.</v>
          </cell>
          <cell r="N24" t="str">
            <v>GigaScience</v>
          </cell>
          <cell r="O24" t="str">
            <v>2019 Aug 1</v>
          </cell>
        </row>
        <row r="25">
          <cell r="A25" t="str">
            <v>SRR13160340</v>
          </cell>
          <cell r="B25">
            <v>56.293500000000002</v>
          </cell>
          <cell r="C25">
            <v>3.7534999999999998</v>
          </cell>
          <cell r="D25">
            <v>19.201899999999998</v>
          </cell>
          <cell r="E25">
            <v>10.038</v>
          </cell>
          <cell r="F25">
            <v>102.925</v>
          </cell>
          <cell r="G25">
            <v>28.253</v>
          </cell>
          <cell r="H25">
            <v>30.895800000000001</v>
          </cell>
          <cell r="I25">
            <v>33448239</v>
          </cell>
          <cell r="J25" t="str">
            <v>SRR13160340</v>
          </cell>
          <cell r="K25">
            <v>33448239</v>
          </cell>
          <cell r="L25" t="str">
            <v>Brand茫o A</v>
          </cell>
          <cell r="M25" t="str">
            <v>Differential transcription profiling of the phage LUZ19 infection process in different growth media.</v>
          </cell>
          <cell r="N25" t="str">
            <v>RNA biology</v>
          </cell>
          <cell r="O25" t="str">
            <v>2021 Jan 15</v>
          </cell>
        </row>
        <row r="26">
          <cell r="A26" t="str">
            <v>SRR1654902</v>
          </cell>
          <cell r="B26">
            <v>451.529</v>
          </cell>
          <cell r="C26">
            <v>370.42500000000001</v>
          </cell>
          <cell r="D26">
            <v>576.53</v>
          </cell>
          <cell r="E26">
            <v>342.24099999999999</v>
          </cell>
          <cell r="F26">
            <v>374.44200000000001</v>
          </cell>
          <cell r="G26">
            <v>602.99800000000005</v>
          </cell>
          <cell r="H26">
            <v>413.14400000000001</v>
          </cell>
          <cell r="I26">
            <v>27075392</v>
          </cell>
          <cell r="J26" t="str">
            <v>SRR1654902</v>
          </cell>
          <cell r="K26">
            <v>27075392</v>
          </cell>
          <cell r="L26" t="str">
            <v>Turnbull L</v>
          </cell>
          <cell r="M26" t="str">
            <v>Explosive cell lysis as a mechanism for the biogenesis of bacterial membrane vesicles and biofilms.</v>
          </cell>
          <cell r="N26" t="str">
            <v>Nature communications</v>
          </cell>
          <cell r="O26" t="str">
            <v>2016 Apr 14</v>
          </cell>
        </row>
        <row r="27">
          <cell r="A27" t="str">
            <v>SRR2099413</v>
          </cell>
          <cell r="B27">
            <v>16.204499999999999</v>
          </cell>
          <cell r="C27">
            <v>18.1708</v>
          </cell>
          <cell r="D27">
            <v>22.151499999999999</v>
          </cell>
          <cell r="E27">
            <v>22.432500000000001</v>
          </cell>
          <cell r="F27">
            <v>4.5163000000000002</v>
          </cell>
          <cell r="G27">
            <v>14.3971</v>
          </cell>
          <cell r="H27">
            <v>22.751100000000001</v>
          </cell>
          <cell r="I27">
            <v>27116299</v>
          </cell>
          <cell r="J27" t="str">
            <v>SRR2099413</v>
          </cell>
          <cell r="K27">
            <v>27116299</v>
          </cell>
          <cell r="L27" t="str">
            <v>Gao SH</v>
          </cell>
          <cell r="M27" t="str">
            <v>Determining Multiple Responses of Pseudomonas aeruginosa PAO1 to an Antimicrobial Agent, Free Nitrous Acid.</v>
          </cell>
          <cell r="N27" t="str">
            <v>Environmental science &amp; technology</v>
          </cell>
          <cell r="O27" t="str">
            <v>2016 May 17</v>
          </cell>
        </row>
        <row r="28">
          <cell r="A28" t="str">
            <v>SRR2146101</v>
          </cell>
          <cell r="B28">
            <v>1.1928000000000001</v>
          </cell>
          <cell r="C28">
            <v>1.2215</v>
          </cell>
          <cell r="D28">
            <v>1.1510899999999999</v>
          </cell>
          <cell r="E28">
            <v>0.99039999999999995</v>
          </cell>
          <cell r="F28">
            <v>1.1187</v>
          </cell>
          <cell r="G28">
            <v>4.9544299999999999E-2</v>
          </cell>
          <cell r="H28">
            <v>1.4836</v>
          </cell>
          <cell r="I28">
            <v>26282874</v>
          </cell>
          <cell r="J28" t="str">
            <v>SRR2146101</v>
          </cell>
          <cell r="K28">
            <v>26282874</v>
          </cell>
          <cell r="L28" t="str">
            <v>Popat R</v>
          </cell>
          <cell r="M28" t="str">
            <v>Conflict of interest and signal interference lead to the breakdown of honest signaling.</v>
          </cell>
          <cell r="N28" t="str">
            <v>Evolution; international journal of organic evolution</v>
          </cell>
          <cell r="O28" t="str">
            <v>2015 Sep</v>
          </cell>
        </row>
        <row r="29">
          <cell r="A29" t="str">
            <v>SRR3322027</v>
          </cell>
          <cell r="B29">
            <v>13.2829</v>
          </cell>
          <cell r="C29">
            <v>12.9124</v>
          </cell>
          <cell r="D29">
            <v>9.1564200000000007</v>
          </cell>
          <cell r="E29">
            <v>13.7111</v>
          </cell>
          <cell r="F29">
            <v>13.169499999999999</v>
          </cell>
          <cell r="G29">
            <v>11.808</v>
          </cell>
          <cell r="H29">
            <v>15.909800000000001</v>
          </cell>
          <cell r="I29">
            <v>27303730</v>
          </cell>
          <cell r="J29" t="str">
            <v>SRR3322027</v>
          </cell>
          <cell r="K29">
            <v>27303730</v>
          </cell>
          <cell r="L29" t="str">
            <v>Sarwar Z</v>
          </cell>
          <cell r="M29" t="str">
            <v>GcsR, a TyrR-Like Enhancer-Binding Protein, Regulates Expression of the Glycine Cleavage System in Pseudomonas aeruginosa PAO1.</v>
          </cell>
          <cell r="N29" t="str">
            <v>mSphere</v>
          </cell>
          <cell r="O29" t="str">
            <v>2016 Mar-Apr</v>
          </cell>
        </row>
        <row r="30">
          <cell r="A30" t="str">
            <v>SRR5311841</v>
          </cell>
          <cell r="B30">
            <v>165.73699999999999</v>
          </cell>
          <cell r="C30">
            <v>173.21</v>
          </cell>
          <cell r="D30">
            <v>274.54000000000002</v>
          </cell>
          <cell r="E30">
            <v>185.27</v>
          </cell>
          <cell r="F30">
            <v>188.85599999999999</v>
          </cell>
          <cell r="G30">
            <v>5.1894</v>
          </cell>
          <cell r="H30">
            <v>183.613</v>
          </cell>
          <cell r="I30">
            <v>29718466</v>
          </cell>
          <cell r="J30" t="str">
            <v>SRR5311841</v>
          </cell>
          <cell r="K30">
            <v>29718466</v>
          </cell>
          <cell r="L30" t="str">
            <v>Romero M</v>
          </cell>
          <cell r="M30" t="str">
            <v>Genome-wide mapping of the RNA targets of the Pseudomonas aeruginosa riboregulatory protein RsmN.</v>
          </cell>
          <cell r="N30" t="str">
            <v>Nucleic acids research</v>
          </cell>
          <cell r="O30" t="str">
            <v>2018 Jul 27</v>
          </cell>
        </row>
        <row r="31">
          <cell r="A31" t="str">
            <v>SRR7059181</v>
          </cell>
          <cell r="B31">
            <v>186.15899999999999</v>
          </cell>
          <cell r="C31">
            <v>185.00800000000001</v>
          </cell>
          <cell r="D31">
            <v>196.42599999999999</v>
          </cell>
          <cell r="E31">
            <v>191.65899999999999</v>
          </cell>
          <cell r="F31">
            <v>191.31700000000001</v>
          </cell>
          <cell r="G31">
            <v>194.684</v>
          </cell>
          <cell r="H31">
            <v>191.93199999999999</v>
          </cell>
          <cell r="I31">
            <v>29259206</v>
          </cell>
          <cell r="J31" t="str">
            <v>SRR7059181</v>
          </cell>
          <cell r="K31">
            <v>29259206</v>
          </cell>
          <cell r="L31" t="str">
            <v>Niepa THR</v>
          </cell>
          <cell r="M31" t="str">
            <v>Films of Bacteria at Interfaces (FBI): Remodeling of Fluid Interfaces by Pseudomonas aeruginosa.</v>
          </cell>
          <cell r="N31" t="str">
            <v>Scientific reports</v>
          </cell>
          <cell r="O31" t="str">
            <v>2017 Dec 19</v>
          </cell>
        </row>
        <row r="32">
          <cell r="A32" t="str">
            <v>SRR8061809</v>
          </cell>
          <cell r="B32">
            <v>109.91200000000001</v>
          </cell>
          <cell r="C32">
            <v>108.37</v>
          </cell>
          <cell r="D32">
            <v>94.004099999999994</v>
          </cell>
          <cell r="E32">
            <v>110.009</v>
          </cell>
          <cell r="F32">
            <v>115.91200000000001</v>
          </cell>
          <cell r="G32">
            <v>96.485399999999998</v>
          </cell>
          <cell r="H32">
            <v>116.621</v>
          </cell>
          <cell r="I32">
            <v>31433830</v>
          </cell>
          <cell r="J32" t="str">
            <v>SRR8061809</v>
          </cell>
          <cell r="K32">
            <v>31433830</v>
          </cell>
          <cell r="L32" t="str">
            <v>Greig DR</v>
          </cell>
          <cell r="M32" t="str">
            <v>Comparison of single-nucleotide variants identified by Illumina and Oxford Nanopore technologies in the context of a potential outbreak of Shiga toxin-producing Escherichia coli.</v>
          </cell>
          <cell r="N32" t="str">
            <v>GigaScience</v>
          </cell>
          <cell r="O32" t="str">
            <v>2019 Aug 1</v>
          </cell>
        </row>
        <row r="33">
          <cell r="A33" t="str">
            <v>SRR8597328</v>
          </cell>
          <cell r="B33">
            <v>76.235799999999998</v>
          </cell>
          <cell r="C33">
            <v>75.103499999999997</v>
          </cell>
          <cell r="D33">
            <v>78.803700000000006</v>
          </cell>
          <cell r="E33">
            <v>78.194599999999994</v>
          </cell>
          <cell r="F33">
            <v>78.798100000000005</v>
          </cell>
          <cell r="G33">
            <v>79.210400000000007</v>
          </cell>
          <cell r="H33">
            <v>76.583500000000001</v>
          </cell>
          <cell r="I33">
            <v>31270321</v>
          </cell>
          <cell r="J33" t="str">
            <v>SRR8597328</v>
          </cell>
          <cell r="K33">
            <v>31270321</v>
          </cell>
          <cell r="L33" t="str">
            <v>Huang H</v>
          </cell>
          <cell r="M33" t="str">
            <v>An integrated genomic regulatory network of virulence-related transcriptional factors in Pseudomonas aeruginosa.</v>
          </cell>
          <cell r="N33" t="str">
            <v>Nature communications</v>
          </cell>
          <cell r="O33" t="str">
            <v>2019 Jul 3</v>
          </cell>
        </row>
        <row r="34">
          <cell r="A34" t="str">
            <v>SRR8862098</v>
          </cell>
          <cell r="B34">
            <v>95.418400000000005</v>
          </cell>
          <cell r="C34">
            <v>100.80500000000001</v>
          </cell>
          <cell r="D34">
            <v>89.357500000000002</v>
          </cell>
          <cell r="E34">
            <v>99.733900000000006</v>
          </cell>
          <cell r="F34">
            <v>103.20099999999999</v>
          </cell>
          <cell r="G34">
            <v>90.650999999999996</v>
          </cell>
          <cell r="H34">
            <v>101.91</v>
          </cell>
          <cell r="I34">
            <v>32154616</v>
          </cell>
          <cell r="J34" t="str">
            <v>SRR8862098</v>
          </cell>
          <cell r="K34">
            <v>32154616</v>
          </cell>
          <cell r="L34" t="str">
            <v>Lood C</v>
          </cell>
          <cell r="M34" t="str">
            <v>Integrative omics analysis of Pseudomonas aeruginosa virus PA5oct highlights the molecular complexity of jumbo phages.</v>
          </cell>
          <cell r="N34" t="str">
            <v>Environmental microbiology</v>
          </cell>
          <cell r="O34" t="str">
            <v>2020 Jun</v>
          </cell>
        </row>
        <row r="35">
          <cell r="A35" t="str">
            <v>SRR9031888</v>
          </cell>
          <cell r="B35">
            <v>33.200899999999997</v>
          </cell>
          <cell r="C35">
            <v>30.854500000000002</v>
          </cell>
          <cell r="D35">
            <v>35.136699999999998</v>
          </cell>
          <cell r="E35">
            <v>33.965800000000002</v>
          </cell>
          <cell r="F35">
            <v>34.523600000000002</v>
          </cell>
          <cell r="G35">
            <v>34.441600000000001</v>
          </cell>
          <cell r="H35">
            <v>31.633800000000001</v>
          </cell>
          <cell r="I35">
            <v>31270321</v>
          </cell>
          <cell r="J35" t="str">
            <v>SRR9031888</v>
          </cell>
          <cell r="K35">
            <v>31270321</v>
          </cell>
          <cell r="L35" t="str">
            <v>Huang H</v>
          </cell>
          <cell r="M35" t="str">
            <v>An integrated genomic regulatory network of virulence-related transcriptional factors in Pseudomonas aeruginosa.</v>
          </cell>
          <cell r="N35" t="str">
            <v>Nature communications</v>
          </cell>
          <cell r="O35" t="str">
            <v>2019 Jul 3</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F8029-E317-416D-BBBC-6E49AFA9DE98}">
  <dimension ref="A1:M29"/>
  <sheetViews>
    <sheetView tabSelected="1" workbookViewId="0">
      <selection activeCell="G12" sqref="G12"/>
    </sheetView>
  </sheetViews>
  <sheetFormatPr defaultRowHeight="14.25" x14ac:dyDescent="0.2"/>
  <cols>
    <col min="1" max="1" width="8.5" customWidth="1"/>
    <col min="2" max="2" width="12" customWidth="1"/>
    <col min="3" max="3" width="12.5" customWidth="1"/>
    <col min="4" max="4" width="8.75" customWidth="1"/>
    <col min="5" max="5" width="4.375" customWidth="1"/>
    <col min="6" max="6" width="3.75" customWidth="1"/>
    <col min="7" max="7" width="11.75" customWidth="1"/>
    <col min="8" max="8" width="17.375" customWidth="1"/>
    <col min="9" max="9" width="14.75" customWidth="1"/>
    <col min="10" max="10" width="18.875" customWidth="1"/>
    <col min="11" max="11" width="17.25" customWidth="1"/>
    <col min="12" max="12" width="20.125" customWidth="1"/>
    <col min="13" max="13" width="18.75" customWidth="1"/>
  </cols>
  <sheetData>
    <row r="1" spans="1:13" x14ac:dyDescent="0.2">
      <c r="A1" s="11" t="s">
        <v>129</v>
      </c>
    </row>
    <row r="2" spans="1:13" x14ac:dyDescent="0.2">
      <c r="A2" s="12"/>
      <c r="B2" s="13"/>
      <c r="C2" s="43" t="s">
        <v>60</v>
      </c>
      <c r="D2" s="43"/>
      <c r="E2" s="14"/>
      <c r="F2" s="14"/>
      <c r="G2" s="43" t="s">
        <v>67</v>
      </c>
      <c r="H2" s="43"/>
      <c r="I2" s="43"/>
      <c r="J2" s="43"/>
      <c r="K2" s="43"/>
      <c r="L2" s="43"/>
      <c r="M2" s="44"/>
    </row>
    <row r="3" spans="1:13" ht="24" x14ac:dyDescent="0.2">
      <c r="A3" s="23" t="s">
        <v>62</v>
      </c>
      <c r="B3" s="24" t="s">
        <v>119</v>
      </c>
      <c r="C3" s="24" t="s">
        <v>0</v>
      </c>
      <c r="D3" s="24" t="s">
        <v>71</v>
      </c>
      <c r="E3" s="24" t="s">
        <v>121</v>
      </c>
      <c r="F3" s="24" t="s">
        <v>120</v>
      </c>
      <c r="G3" s="25" t="s">
        <v>125</v>
      </c>
      <c r="H3" s="25" t="s">
        <v>75</v>
      </c>
      <c r="I3" s="25" t="s">
        <v>72</v>
      </c>
      <c r="J3" s="25" t="s">
        <v>128</v>
      </c>
      <c r="K3" s="25" t="s">
        <v>76</v>
      </c>
      <c r="L3" s="25" t="s">
        <v>73</v>
      </c>
      <c r="M3" s="26" t="s">
        <v>127</v>
      </c>
    </row>
    <row r="4" spans="1:13" x14ac:dyDescent="0.2">
      <c r="A4" s="15">
        <v>29375519</v>
      </c>
      <c r="B4" s="16" t="s">
        <v>100</v>
      </c>
      <c r="C4" s="16" t="s">
        <v>24</v>
      </c>
      <c r="D4" s="16" t="s">
        <v>2</v>
      </c>
      <c r="E4" s="27" t="s">
        <v>122</v>
      </c>
      <c r="F4" s="27" t="s">
        <v>122</v>
      </c>
      <c r="G4" s="28">
        <v>251.41900000000001</v>
      </c>
      <c r="H4" s="28">
        <v>224.91</v>
      </c>
      <c r="I4" s="28">
        <v>324.58199999999999</v>
      </c>
      <c r="J4" s="28">
        <v>259.03899999999999</v>
      </c>
      <c r="K4" s="28">
        <v>223.02699999999999</v>
      </c>
      <c r="L4" s="28">
        <v>296.37200000000001</v>
      </c>
      <c r="M4" s="29">
        <v>203.09200000000001</v>
      </c>
    </row>
    <row r="5" spans="1:13" x14ac:dyDescent="0.2">
      <c r="A5" s="15">
        <v>21253457</v>
      </c>
      <c r="B5" s="16" t="s">
        <v>101</v>
      </c>
      <c r="C5" s="16" t="s">
        <v>27</v>
      </c>
      <c r="D5" s="16" t="s">
        <v>2</v>
      </c>
      <c r="E5" s="27" t="s">
        <v>122</v>
      </c>
      <c r="F5" s="27" t="s">
        <v>122</v>
      </c>
      <c r="G5" s="28">
        <v>56.5259</v>
      </c>
      <c r="H5" s="28">
        <v>57.021299999999997</v>
      </c>
      <c r="I5" s="28">
        <v>65.302199999999999</v>
      </c>
      <c r="J5" s="28">
        <v>56.091200000000001</v>
      </c>
      <c r="K5" s="28">
        <v>59.431899999999999</v>
      </c>
      <c r="L5" s="28">
        <v>65.992199999999997</v>
      </c>
      <c r="M5" s="29">
        <v>61.225200000000001</v>
      </c>
    </row>
    <row r="6" spans="1:13" x14ac:dyDescent="0.2">
      <c r="A6" s="15">
        <v>29259206</v>
      </c>
      <c r="B6" s="16" t="s">
        <v>102</v>
      </c>
      <c r="C6" s="16" t="s">
        <v>23</v>
      </c>
      <c r="D6" s="16" t="s">
        <v>2</v>
      </c>
      <c r="E6" s="27" t="s">
        <v>122</v>
      </c>
      <c r="F6" s="27" t="s">
        <v>122</v>
      </c>
      <c r="G6" s="28">
        <v>186.15899999999999</v>
      </c>
      <c r="H6" s="28">
        <v>185.00800000000001</v>
      </c>
      <c r="I6" s="28">
        <v>196.42599999999999</v>
      </c>
      <c r="J6" s="28">
        <v>191.65899999999999</v>
      </c>
      <c r="K6" s="28">
        <v>191.31700000000001</v>
      </c>
      <c r="L6" s="28">
        <v>194.684</v>
      </c>
      <c r="M6" s="29">
        <v>191.93199999999999</v>
      </c>
    </row>
    <row r="7" spans="1:13" x14ac:dyDescent="0.2">
      <c r="A7" s="15">
        <v>31270321</v>
      </c>
      <c r="B7" s="16" t="s">
        <v>104</v>
      </c>
      <c r="C7" s="16" t="s">
        <v>21</v>
      </c>
      <c r="D7" s="16" t="s">
        <v>2</v>
      </c>
      <c r="E7" s="27" t="s">
        <v>122</v>
      </c>
      <c r="F7" s="27" t="s">
        <v>122</v>
      </c>
      <c r="G7" s="28">
        <v>76.235799999999998</v>
      </c>
      <c r="H7" s="28">
        <v>75.103499999999997</v>
      </c>
      <c r="I7" s="28">
        <v>78.803700000000006</v>
      </c>
      <c r="J7" s="28">
        <v>78.194599999999994</v>
      </c>
      <c r="K7" s="28">
        <v>78.798100000000005</v>
      </c>
      <c r="L7" s="28">
        <v>79.210400000000007</v>
      </c>
      <c r="M7" s="29">
        <v>76.583500000000001</v>
      </c>
    </row>
    <row r="8" spans="1:13" x14ac:dyDescent="0.2">
      <c r="A8" s="15">
        <v>31270321</v>
      </c>
      <c r="B8" s="16" t="s">
        <v>104</v>
      </c>
      <c r="C8" s="16" t="s">
        <v>19</v>
      </c>
      <c r="D8" s="16" t="s">
        <v>2</v>
      </c>
      <c r="E8" s="27" t="s">
        <v>122</v>
      </c>
      <c r="F8" s="27" t="s">
        <v>122</v>
      </c>
      <c r="G8" s="28">
        <v>33.200899999999997</v>
      </c>
      <c r="H8" s="28">
        <v>30.854500000000002</v>
      </c>
      <c r="I8" s="28">
        <v>35.136699999999998</v>
      </c>
      <c r="J8" s="28">
        <v>33.965800000000002</v>
      </c>
      <c r="K8" s="28">
        <v>34.523600000000002</v>
      </c>
      <c r="L8" s="28">
        <v>34.441600000000001</v>
      </c>
      <c r="M8" s="29">
        <v>31.633800000000001</v>
      </c>
    </row>
    <row r="9" spans="1:13" x14ac:dyDescent="0.2">
      <c r="A9" s="15">
        <v>31433830</v>
      </c>
      <c r="B9" s="16" t="s">
        <v>105</v>
      </c>
      <c r="C9" s="16" t="s">
        <v>22</v>
      </c>
      <c r="D9" s="16" t="s">
        <v>2</v>
      </c>
      <c r="E9" s="27" t="s">
        <v>122</v>
      </c>
      <c r="F9" s="27" t="s">
        <v>122</v>
      </c>
      <c r="G9" s="28">
        <v>109.91200000000001</v>
      </c>
      <c r="H9" s="28">
        <v>108.37</v>
      </c>
      <c r="I9" s="28">
        <v>94.004099999999994</v>
      </c>
      <c r="J9" s="28">
        <v>110.009</v>
      </c>
      <c r="K9" s="28">
        <v>115.91200000000001</v>
      </c>
      <c r="L9" s="28">
        <v>96.485399999999998</v>
      </c>
      <c r="M9" s="29">
        <v>116.621</v>
      </c>
    </row>
    <row r="10" spans="1:13" x14ac:dyDescent="0.2">
      <c r="A10" s="15">
        <v>32154616</v>
      </c>
      <c r="B10" s="16" t="s">
        <v>106</v>
      </c>
      <c r="C10" s="16" t="s">
        <v>20</v>
      </c>
      <c r="D10" s="16" t="s">
        <v>2</v>
      </c>
      <c r="E10" s="27" t="s">
        <v>122</v>
      </c>
      <c r="F10" s="27" t="s">
        <v>122</v>
      </c>
      <c r="G10" s="28">
        <v>95.418400000000005</v>
      </c>
      <c r="H10" s="28">
        <v>100.80500000000001</v>
      </c>
      <c r="I10" s="28">
        <v>89.357500000000002</v>
      </c>
      <c r="J10" s="28">
        <v>99.733900000000006</v>
      </c>
      <c r="K10" s="28">
        <v>103.20099999999999</v>
      </c>
      <c r="L10" s="28">
        <v>90.650999999999996</v>
      </c>
      <c r="M10" s="29">
        <v>101.91</v>
      </c>
    </row>
    <row r="11" spans="1:13" x14ac:dyDescent="0.2">
      <c r="A11" s="15">
        <v>33318204</v>
      </c>
      <c r="B11" s="16" t="s">
        <v>107</v>
      </c>
      <c r="C11" s="16" t="s">
        <v>15</v>
      </c>
      <c r="D11" s="16" t="s">
        <v>2</v>
      </c>
      <c r="E11" s="27" t="s">
        <v>122</v>
      </c>
      <c r="F11" s="27" t="s">
        <v>122</v>
      </c>
      <c r="G11" s="28">
        <v>52.848300000000002</v>
      </c>
      <c r="H11" s="28">
        <v>49.721200000000003</v>
      </c>
      <c r="I11" s="28">
        <v>48.533299999999997</v>
      </c>
      <c r="J11" s="28">
        <v>27.488099999999999</v>
      </c>
      <c r="K11" s="28">
        <v>55.728200000000001</v>
      </c>
      <c r="L11" s="28">
        <v>55.1539</v>
      </c>
      <c r="M11" s="29">
        <v>59.622900000000001</v>
      </c>
    </row>
    <row r="12" spans="1:13" x14ac:dyDescent="0.2">
      <c r="A12" s="15">
        <v>33563827</v>
      </c>
      <c r="B12" s="16" t="s">
        <v>108</v>
      </c>
      <c r="C12" s="16" t="s">
        <v>7</v>
      </c>
      <c r="D12" s="16" t="s">
        <v>2</v>
      </c>
      <c r="E12" s="27" t="s">
        <v>122</v>
      </c>
      <c r="F12" s="27" t="s">
        <v>122</v>
      </c>
      <c r="G12" s="28">
        <v>161.30099999999999</v>
      </c>
      <c r="H12" s="28">
        <v>165.26599999999999</v>
      </c>
      <c r="I12" s="28">
        <v>222.97300000000001</v>
      </c>
      <c r="J12" s="28">
        <v>162.87700000000001</v>
      </c>
      <c r="K12" s="28">
        <v>182.49199999999999</v>
      </c>
      <c r="L12" s="28">
        <v>236.35400000000001</v>
      </c>
      <c r="M12" s="29">
        <v>182.48400000000001</v>
      </c>
    </row>
    <row r="13" spans="1:13" x14ac:dyDescent="0.2">
      <c r="A13" s="15">
        <v>33670077</v>
      </c>
      <c r="B13" s="16" t="s">
        <v>109</v>
      </c>
      <c r="C13" s="16" t="s">
        <v>8</v>
      </c>
      <c r="D13" s="16" t="s">
        <v>2</v>
      </c>
      <c r="E13" s="27" t="s">
        <v>122</v>
      </c>
      <c r="F13" s="27" t="s">
        <v>122</v>
      </c>
      <c r="G13" s="28">
        <v>178.035</v>
      </c>
      <c r="H13" s="28">
        <v>177.97</v>
      </c>
      <c r="I13" s="28">
        <v>248.846</v>
      </c>
      <c r="J13" s="28">
        <v>183.965</v>
      </c>
      <c r="K13" s="28">
        <v>199.38200000000001</v>
      </c>
      <c r="L13" s="28">
        <v>272.096</v>
      </c>
      <c r="M13" s="29">
        <v>203.54599999999999</v>
      </c>
    </row>
    <row r="14" spans="1:13" x14ac:dyDescent="0.2">
      <c r="A14" s="15">
        <v>33731715</v>
      </c>
      <c r="B14" s="16" t="s">
        <v>110</v>
      </c>
      <c r="C14" s="16" t="s">
        <v>11</v>
      </c>
      <c r="D14" s="16" t="s">
        <v>2</v>
      </c>
      <c r="E14" s="27" t="s">
        <v>122</v>
      </c>
      <c r="F14" s="27" t="s">
        <v>122</v>
      </c>
      <c r="G14" s="28">
        <v>109.065</v>
      </c>
      <c r="H14" s="28">
        <v>119.631</v>
      </c>
      <c r="I14" s="28">
        <v>171.92400000000001</v>
      </c>
      <c r="J14" s="28">
        <v>116.66800000000001</v>
      </c>
      <c r="K14" s="28">
        <v>127.33799999999999</v>
      </c>
      <c r="L14" s="28">
        <v>175.24600000000001</v>
      </c>
      <c r="M14" s="29">
        <v>128.01499999999999</v>
      </c>
    </row>
    <row r="15" spans="1:13" x14ac:dyDescent="0.2">
      <c r="A15" s="17">
        <v>29718466</v>
      </c>
      <c r="B15" s="18" t="s">
        <v>103</v>
      </c>
      <c r="C15" s="18" t="s">
        <v>126</v>
      </c>
      <c r="D15" s="18" t="s">
        <v>2</v>
      </c>
      <c r="E15" s="30" t="s">
        <v>122</v>
      </c>
      <c r="F15" s="31" t="s">
        <v>123</v>
      </c>
      <c r="G15" s="32">
        <v>165.73699999999999</v>
      </c>
      <c r="H15" s="32">
        <v>173.21</v>
      </c>
      <c r="I15" s="32">
        <v>274.54000000000002</v>
      </c>
      <c r="J15" s="32">
        <v>185.27</v>
      </c>
      <c r="K15" s="32">
        <v>188.85599999999999</v>
      </c>
      <c r="L15" s="33">
        <v>5.1894</v>
      </c>
      <c r="M15" s="34">
        <v>183.613</v>
      </c>
    </row>
    <row r="16" spans="1:13" x14ac:dyDescent="0.2">
      <c r="A16" s="12">
        <v>31433830</v>
      </c>
      <c r="B16" s="13" t="s">
        <v>105</v>
      </c>
      <c r="C16" s="13" t="s">
        <v>6</v>
      </c>
      <c r="D16" s="13" t="s">
        <v>1</v>
      </c>
      <c r="E16" s="35" t="s">
        <v>122</v>
      </c>
      <c r="F16" s="35" t="s">
        <v>122</v>
      </c>
      <c r="G16" s="36">
        <v>204.244</v>
      </c>
      <c r="H16" s="36">
        <v>49.348399999999998</v>
      </c>
      <c r="I16" s="36">
        <v>102.46299999999999</v>
      </c>
      <c r="J16" s="36">
        <v>48.361199999999997</v>
      </c>
      <c r="K16" s="36">
        <v>158.59299999999999</v>
      </c>
      <c r="L16" s="36">
        <v>93.043400000000005</v>
      </c>
      <c r="M16" s="37">
        <v>52.976999999999997</v>
      </c>
    </row>
    <row r="17" spans="1:13" x14ac:dyDescent="0.2">
      <c r="A17" s="15">
        <v>31611643</v>
      </c>
      <c r="B17" s="16" t="s">
        <v>111</v>
      </c>
      <c r="C17" s="16" t="s">
        <v>17</v>
      </c>
      <c r="D17" s="16" t="s">
        <v>1</v>
      </c>
      <c r="E17" s="27" t="s">
        <v>122</v>
      </c>
      <c r="F17" s="27" t="s">
        <v>122</v>
      </c>
      <c r="G17" s="28">
        <v>65.730599999999995</v>
      </c>
      <c r="H17" s="28">
        <v>19.197199999999999</v>
      </c>
      <c r="I17" s="28">
        <v>33.542700000000004</v>
      </c>
      <c r="J17" s="28">
        <v>14.398099999999999</v>
      </c>
      <c r="K17" s="28">
        <v>140.309</v>
      </c>
      <c r="L17" s="28">
        <v>44.2804</v>
      </c>
      <c r="M17" s="29">
        <v>22.7286</v>
      </c>
    </row>
    <row r="18" spans="1:13" x14ac:dyDescent="0.2">
      <c r="A18" s="15">
        <v>33448239</v>
      </c>
      <c r="B18" s="19" t="s">
        <v>112</v>
      </c>
      <c r="C18" s="16" t="s">
        <v>5</v>
      </c>
      <c r="D18" s="16" t="s">
        <v>1</v>
      </c>
      <c r="E18" s="27" t="s">
        <v>122</v>
      </c>
      <c r="F18" s="27" t="s">
        <v>122</v>
      </c>
      <c r="G18" s="28">
        <v>56.293500000000002</v>
      </c>
      <c r="H18" s="28">
        <v>3.7534999999999998</v>
      </c>
      <c r="I18" s="28">
        <v>19.201899999999998</v>
      </c>
      <c r="J18" s="28">
        <v>10.038</v>
      </c>
      <c r="K18" s="28">
        <v>102.925</v>
      </c>
      <c r="L18" s="28">
        <v>28.253</v>
      </c>
      <c r="M18" s="29">
        <v>30.895800000000001</v>
      </c>
    </row>
    <row r="19" spans="1:13" x14ac:dyDescent="0.2">
      <c r="A19" s="20">
        <v>33670077</v>
      </c>
      <c r="B19" s="16" t="s">
        <v>109</v>
      </c>
      <c r="C19" s="19" t="s">
        <v>12</v>
      </c>
      <c r="D19" s="19" t="s">
        <v>1</v>
      </c>
      <c r="E19" s="27" t="s">
        <v>122</v>
      </c>
      <c r="F19" s="27" t="s">
        <v>122</v>
      </c>
      <c r="G19" s="38">
        <v>185.697</v>
      </c>
      <c r="H19" s="38">
        <v>111.70699999999999</v>
      </c>
      <c r="I19" s="38">
        <v>1645.13</v>
      </c>
      <c r="J19" s="38">
        <v>139.959</v>
      </c>
      <c r="K19" s="38">
        <v>154.577</v>
      </c>
      <c r="L19" s="38">
        <v>4223.79</v>
      </c>
      <c r="M19" s="39">
        <v>153.55000000000001</v>
      </c>
    </row>
    <row r="20" spans="1:13" x14ac:dyDescent="0.2">
      <c r="A20" s="15">
        <v>33731715</v>
      </c>
      <c r="B20" s="16" t="s">
        <v>110</v>
      </c>
      <c r="C20" s="16" t="s">
        <v>4</v>
      </c>
      <c r="D20" s="16" t="s">
        <v>1</v>
      </c>
      <c r="E20" s="27" t="s">
        <v>122</v>
      </c>
      <c r="F20" s="27" t="s">
        <v>122</v>
      </c>
      <c r="G20" s="28">
        <v>57.295699999999997</v>
      </c>
      <c r="H20" s="28">
        <v>24.021899999999999</v>
      </c>
      <c r="I20" s="28">
        <v>29.505299999999998</v>
      </c>
      <c r="J20" s="28">
        <v>42.888199999999998</v>
      </c>
      <c r="K20" s="28">
        <v>50.4358</v>
      </c>
      <c r="L20" s="28">
        <v>24.808900000000001</v>
      </c>
      <c r="M20" s="29">
        <v>15.673299999999999</v>
      </c>
    </row>
    <row r="21" spans="1:13" x14ac:dyDescent="0.2">
      <c r="A21" s="15">
        <v>34078900</v>
      </c>
      <c r="B21" s="16" t="s">
        <v>113</v>
      </c>
      <c r="C21" s="16" t="s">
        <v>13</v>
      </c>
      <c r="D21" s="16" t="s">
        <v>1</v>
      </c>
      <c r="E21" s="27" t="s">
        <v>122</v>
      </c>
      <c r="F21" s="27" t="s">
        <v>122</v>
      </c>
      <c r="G21" s="28">
        <v>301.47800000000001</v>
      </c>
      <c r="H21" s="28">
        <v>110.91200000000001</v>
      </c>
      <c r="I21" s="28">
        <v>297.31</v>
      </c>
      <c r="J21" s="28">
        <v>227.11799999999999</v>
      </c>
      <c r="K21" s="28">
        <v>1067.53</v>
      </c>
      <c r="L21" s="28">
        <v>18.131599999999999</v>
      </c>
      <c r="M21" s="29">
        <v>110.684</v>
      </c>
    </row>
    <row r="22" spans="1:13" x14ac:dyDescent="0.2">
      <c r="A22" s="21">
        <v>33245158</v>
      </c>
      <c r="B22" s="22" t="s">
        <v>114</v>
      </c>
      <c r="C22" s="22" t="s">
        <v>9</v>
      </c>
      <c r="D22" s="22" t="s">
        <v>1</v>
      </c>
      <c r="E22" s="40" t="s">
        <v>122</v>
      </c>
      <c r="F22" s="40" t="s">
        <v>122</v>
      </c>
      <c r="G22" s="41">
        <v>66.387299999999996</v>
      </c>
      <c r="H22" s="41">
        <v>6.4421999999999997</v>
      </c>
      <c r="I22" s="41">
        <v>43.137099999999997</v>
      </c>
      <c r="J22" s="41">
        <v>36.235799999999998</v>
      </c>
      <c r="K22" s="41">
        <v>34.530299999999997</v>
      </c>
      <c r="L22" s="41">
        <v>48.291899999999998</v>
      </c>
      <c r="M22" s="42">
        <v>14.662100000000001</v>
      </c>
    </row>
    <row r="23" spans="1:13" x14ac:dyDescent="0.2">
      <c r="A23" s="12">
        <v>27075392</v>
      </c>
      <c r="B23" s="13" t="s">
        <v>115</v>
      </c>
      <c r="C23" s="13" t="s">
        <v>26</v>
      </c>
      <c r="D23" s="13" t="s">
        <v>3</v>
      </c>
      <c r="E23" s="35" t="s">
        <v>122</v>
      </c>
      <c r="F23" s="35" t="s">
        <v>122</v>
      </c>
      <c r="G23" s="36">
        <v>451.529</v>
      </c>
      <c r="H23" s="36">
        <v>370.42500000000001</v>
      </c>
      <c r="I23" s="36">
        <v>576.53</v>
      </c>
      <c r="J23" s="36">
        <v>342.24099999999999</v>
      </c>
      <c r="K23" s="36">
        <v>374.44200000000001</v>
      </c>
      <c r="L23" s="36">
        <v>602.99800000000005</v>
      </c>
      <c r="M23" s="37">
        <v>413.14400000000001</v>
      </c>
    </row>
    <row r="24" spans="1:13" x14ac:dyDescent="0.2">
      <c r="A24" s="15">
        <v>33147461</v>
      </c>
      <c r="B24" s="16" t="s">
        <v>116</v>
      </c>
      <c r="C24" s="16" t="s">
        <v>14</v>
      </c>
      <c r="D24" s="16" t="s">
        <v>3</v>
      </c>
      <c r="E24" s="27" t="s">
        <v>122</v>
      </c>
      <c r="F24" s="27" t="s">
        <v>122</v>
      </c>
      <c r="G24" s="28">
        <v>1526.17</v>
      </c>
      <c r="H24" s="28">
        <v>1506.67</v>
      </c>
      <c r="I24" s="28">
        <v>2093.9699999999998</v>
      </c>
      <c r="J24" s="28">
        <v>1560.53</v>
      </c>
      <c r="K24" s="28">
        <v>1855.11</v>
      </c>
      <c r="L24" s="28">
        <v>2340.7199999999998</v>
      </c>
      <c r="M24" s="29">
        <v>1689.45</v>
      </c>
    </row>
    <row r="25" spans="1:13" x14ac:dyDescent="0.2">
      <c r="A25" s="15">
        <v>33436508</v>
      </c>
      <c r="B25" s="16" t="s">
        <v>117</v>
      </c>
      <c r="C25" s="16" t="s">
        <v>10</v>
      </c>
      <c r="D25" s="16" t="s">
        <v>3</v>
      </c>
      <c r="E25" s="27" t="s">
        <v>122</v>
      </c>
      <c r="F25" s="27" t="s">
        <v>122</v>
      </c>
      <c r="G25" s="28">
        <v>86.557400000000001</v>
      </c>
      <c r="H25" s="28">
        <v>73.538300000000007</v>
      </c>
      <c r="I25" s="28">
        <v>769.78399999999999</v>
      </c>
      <c r="J25" s="28">
        <v>81.630300000000005</v>
      </c>
      <c r="K25" s="28">
        <v>98.647800000000004</v>
      </c>
      <c r="L25" s="28">
        <v>736.64200000000005</v>
      </c>
      <c r="M25" s="29">
        <v>111.626</v>
      </c>
    </row>
    <row r="26" spans="1:13" x14ac:dyDescent="0.2">
      <c r="A26" s="15">
        <v>31925438</v>
      </c>
      <c r="B26" s="16" t="s">
        <v>118</v>
      </c>
      <c r="C26" s="16" t="s">
        <v>18</v>
      </c>
      <c r="D26" s="16" t="s">
        <v>3</v>
      </c>
      <c r="E26" s="27" t="s">
        <v>122</v>
      </c>
      <c r="F26" s="27" t="s">
        <v>122</v>
      </c>
      <c r="G26" s="28">
        <v>87.030100000000004</v>
      </c>
      <c r="H26" s="28">
        <v>73.927899999999994</v>
      </c>
      <c r="I26" s="28">
        <v>773.30499999999995</v>
      </c>
      <c r="J26" s="28">
        <v>82.0929</v>
      </c>
      <c r="K26" s="28">
        <v>99.221400000000003</v>
      </c>
      <c r="L26" s="28">
        <v>739.35400000000004</v>
      </c>
      <c r="M26" s="29">
        <v>112.21299999999999</v>
      </c>
    </row>
    <row r="27" spans="1:13" x14ac:dyDescent="0.2">
      <c r="A27" s="21">
        <v>31925438</v>
      </c>
      <c r="B27" s="22" t="s">
        <v>118</v>
      </c>
      <c r="C27" s="22" t="s">
        <v>16</v>
      </c>
      <c r="D27" s="22" t="s">
        <v>3</v>
      </c>
      <c r="E27" s="40" t="s">
        <v>122</v>
      </c>
      <c r="F27" s="40" t="s">
        <v>122</v>
      </c>
      <c r="G27" s="41">
        <v>78.670400000000001</v>
      </c>
      <c r="H27" s="41">
        <v>76.389399999999995</v>
      </c>
      <c r="I27" s="41">
        <v>420.37200000000001</v>
      </c>
      <c r="J27" s="41">
        <v>83.3352</v>
      </c>
      <c r="K27" s="41">
        <v>94.294399999999996</v>
      </c>
      <c r="L27" s="41">
        <v>407.35899999999998</v>
      </c>
      <c r="M27" s="42">
        <v>102.786</v>
      </c>
    </row>
    <row r="29" spans="1:13" x14ac:dyDescent="0.2">
      <c r="A29" s="9"/>
      <c r="B29" s="9"/>
      <c r="C29" s="9"/>
      <c r="D29" s="9"/>
      <c r="E29" s="9"/>
      <c r="F29" s="9"/>
      <c r="G29" s="10"/>
      <c r="H29" s="10"/>
      <c r="I29" s="10"/>
      <c r="J29" s="10"/>
      <c r="K29" s="10"/>
      <c r="L29" s="10"/>
      <c r="M29" s="10"/>
    </row>
  </sheetData>
  <mergeCells count="2">
    <mergeCell ref="C2:D2"/>
    <mergeCell ref="G2:M2"/>
  </mergeCells>
  <phoneticPr fontId="1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zoomScale="80" zoomScaleNormal="80" workbookViewId="0"/>
  </sheetViews>
  <sheetFormatPr defaultRowHeight="14.25" x14ac:dyDescent="0.2"/>
  <cols>
    <col min="1" max="1" width="13" customWidth="1"/>
    <col min="3" max="3" width="15" bestFit="1" customWidth="1"/>
    <col min="4" max="4" width="17.5" customWidth="1"/>
    <col min="5" max="5" width="17.375" customWidth="1"/>
    <col min="6" max="6" width="17.25" customWidth="1"/>
    <col min="7" max="7" width="19.75" customWidth="1"/>
    <col min="8" max="9" width="17.25" customWidth="1"/>
    <col min="10" max="10" width="11.75" customWidth="1"/>
    <col min="11" max="11" width="52.75" customWidth="1"/>
    <col min="12" max="12" width="13.625" customWidth="1"/>
  </cols>
  <sheetData>
    <row r="1" spans="1:13" ht="15.75" x14ac:dyDescent="0.2">
      <c r="A1" s="2" t="s">
        <v>99</v>
      </c>
    </row>
    <row r="2" spans="1:13" x14ac:dyDescent="0.2">
      <c r="A2" s="45" t="s">
        <v>60</v>
      </c>
      <c r="B2" s="45"/>
      <c r="C2" s="45" t="s">
        <v>67</v>
      </c>
      <c r="D2" s="45"/>
      <c r="E2" s="45"/>
      <c r="F2" s="45"/>
      <c r="G2" s="45"/>
      <c r="H2" s="45"/>
      <c r="I2" s="45"/>
      <c r="J2" s="45" t="s">
        <v>65</v>
      </c>
      <c r="K2" s="45"/>
      <c r="L2" s="45"/>
      <c r="M2" s="45"/>
    </row>
    <row r="3" spans="1:13" s="3" customFormat="1" ht="28.5" x14ac:dyDescent="0.2">
      <c r="A3" s="4" t="s">
        <v>0</v>
      </c>
      <c r="B3" s="4" t="s">
        <v>71</v>
      </c>
      <c r="C3" s="4" t="s">
        <v>61</v>
      </c>
      <c r="D3" s="4" t="s">
        <v>75</v>
      </c>
      <c r="E3" s="4" t="s">
        <v>72</v>
      </c>
      <c r="F3" s="4" t="s">
        <v>74</v>
      </c>
      <c r="G3" s="4" t="s">
        <v>76</v>
      </c>
      <c r="H3" s="4" t="s">
        <v>73</v>
      </c>
      <c r="I3" s="4" t="s">
        <v>77</v>
      </c>
      <c r="J3" s="4" t="s">
        <v>62</v>
      </c>
      <c r="K3" s="4" t="s">
        <v>70</v>
      </c>
      <c r="L3" s="4" t="s">
        <v>63</v>
      </c>
      <c r="M3" s="4" t="s">
        <v>64</v>
      </c>
    </row>
    <row r="4" spans="1:13" x14ac:dyDescent="0.2">
      <c r="A4" t="s">
        <v>24</v>
      </c>
      <c r="B4" t="s">
        <v>2</v>
      </c>
      <c r="C4" s="1">
        <f>VLOOKUP(A4,[1]Sheet1!$A:$O,2,FALSE)</f>
        <v>251.41900000000001</v>
      </c>
      <c r="D4" s="1">
        <f>VLOOKUP(A4,[1]Sheet1!$A:$O,3,FALSE)</f>
        <v>224.91</v>
      </c>
      <c r="E4" s="1">
        <f>VLOOKUP(A4,[1]Sheet1!$A:$O,4,FALSE)</f>
        <v>324.58199999999999</v>
      </c>
      <c r="F4" s="1">
        <f>VLOOKUP(A4,[1]Sheet1!$A:$O,5,FALSE)</f>
        <v>259.03899999999999</v>
      </c>
      <c r="G4" s="1">
        <f>VLOOKUP(A4,[1]Sheet1!$A:$O,6,FALSE)</f>
        <v>223.02699999999999</v>
      </c>
      <c r="H4" s="1">
        <f>VLOOKUP(A4,[1]Sheet1!$A:$O,7,FALSE)</f>
        <v>296.37200000000001</v>
      </c>
      <c r="I4" s="1">
        <f>VLOOKUP(A4,[1]Sheet1!$A:$O,8,FALSE)</f>
        <v>203.09200000000001</v>
      </c>
      <c r="J4">
        <v>29375519</v>
      </c>
      <c r="K4" t="s">
        <v>68</v>
      </c>
      <c r="L4" t="s">
        <v>49</v>
      </c>
      <c r="M4" t="s">
        <v>69</v>
      </c>
    </row>
    <row r="5" spans="1:13" x14ac:dyDescent="0.2">
      <c r="A5" t="s">
        <v>27</v>
      </c>
      <c r="B5" t="s">
        <v>2</v>
      </c>
      <c r="C5" s="1">
        <f>VLOOKUP(A5,[1]Sheet1!$A:$O,2,FALSE)</f>
        <v>56.5259</v>
      </c>
      <c r="D5" s="1">
        <f>VLOOKUP(A5,[1]Sheet1!$A:$O,3,FALSE)</f>
        <v>57.021299999999997</v>
      </c>
      <c r="E5" s="1">
        <f>VLOOKUP(A5,[1]Sheet1!$A:$O,4,FALSE)</f>
        <v>65.302199999999999</v>
      </c>
      <c r="F5" s="1">
        <f>VLOOKUP(A5,[1]Sheet1!$A:$O,5,FALSE)</f>
        <v>56.091200000000001</v>
      </c>
      <c r="G5" s="1">
        <f>VLOOKUP(A5,[1]Sheet1!$A:$O,6,FALSE)</f>
        <v>59.431899999999999</v>
      </c>
      <c r="H5" s="1">
        <f>VLOOKUP(A5,[1]Sheet1!$A:$O,7,FALSE)</f>
        <v>65.992199999999997</v>
      </c>
      <c r="I5" s="1">
        <f>VLOOKUP(A5,[1]Sheet1!$A:$O,8,FALSE)</f>
        <v>61.225200000000001</v>
      </c>
      <c r="J5">
        <v>21253457</v>
      </c>
      <c r="K5" t="s">
        <v>59</v>
      </c>
      <c r="L5" t="s">
        <v>37</v>
      </c>
      <c r="M5" t="str">
        <f>VLOOKUP(A5,[1]Sheet1!$A:$O,15,FALSE)</f>
        <v>2011 Jan 18</v>
      </c>
    </row>
    <row r="6" spans="1:13" x14ac:dyDescent="0.2">
      <c r="A6" t="s">
        <v>23</v>
      </c>
      <c r="B6" t="s">
        <v>2</v>
      </c>
      <c r="C6" s="1">
        <f>VLOOKUP(A6,[1]Sheet1!$A:$O,2,FALSE)</f>
        <v>186.15899999999999</v>
      </c>
      <c r="D6" s="1">
        <f>VLOOKUP(A6,[1]Sheet1!$A:$O,3,FALSE)</f>
        <v>185.00800000000001</v>
      </c>
      <c r="E6" s="1">
        <f>VLOOKUP(A6,[1]Sheet1!$A:$O,4,FALSE)</f>
        <v>196.42599999999999</v>
      </c>
      <c r="F6" s="1">
        <f>VLOOKUP(A6,[1]Sheet1!$A:$O,5,FALSE)</f>
        <v>191.65899999999999</v>
      </c>
      <c r="G6" s="1">
        <f>VLOOKUP(A6,[1]Sheet1!$A:$O,6,FALSE)</f>
        <v>191.31700000000001</v>
      </c>
      <c r="H6" s="1">
        <f>VLOOKUP(A6,[1]Sheet1!$A:$O,7,FALSE)</f>
        <v>194.684</v>
      </c>
      <c r="I6" s="1">
        <f>VLOOKUP(A6,[1]Sheet1!$A:$O,8,FALSE)</f>
        <v>191.93199999999999</v>
      </c>
      <c r="J6">
        <v>29259206</v>
      </c>
      <c r="K6" t="s">
        <v>57</v>
      </c>
      <c r="L6" t="s">
        <v>56</v>
      </c>
      <c r="M6" t="str">
        <f>VLOOKUP(A6,[1]Sheet1!$A:$O,15,FALSE)</f>
        <v>2017 Dec 19</v>
      </c>
    </row>
    <row r="7" spans="1:13" x14ac:dyDescent="0.2">
      <c r="A7" t="s">
        <v>21</v>
      </c>
      <c r="B7" t="s">
        <v>2</v>
      </c>
      <c r="C7" s="1">
        <f>VLOOKUP(A7,[1]Sheet1!$A:$O,2,FALSE)</f>
        <v>76.235799999999998</v>
      </c>
      <c r="D7" s="1">
        <f>VLOOKUP(A7,[1]Sheet1!$A:$O,3,FALSE)</f>
        <v>75.103499999999997</v>
      </c>
      <c r="E7" s="1">
        <f>VLOOKUP(A7,[1]Sheet1!$A:$O,4,FALSE)</f>
        <v>78.803700000000006</v>
      </c>
      <c r="F7" s="1">
        <f>VLOOKUP(A7,[1]Sheet1!$A:$O,5,FALSE)</f>
        <v>78.194599999999994</v>
      </c>
      <c r="G7" s="1">
        <f>VLOOKUP(A7,[1]Sheet1!$A:$O,6,FALSE)</f>
        <v>78.798100000000005</v>
      </c>
      <c r="H7" s="1">
        <f>VLOOKUP(A7,[1]Sheet1!$A:$O,7,FALSE)</f>
        <v>79.210400000000007</v>
      </c>
      <c r="I7" s="1">
        <f>VLOOKUP(A7,[1]Sheet1!$A:$O,8,FALSE)</f>
        <v>76.583500000000001</v>
      </c>
      <c r="J7">
        <v>31270321</v>
      </c>
      <c r="K7" t="s">
        <v>53</v>
      </c>
      <c r="L7" t="s">
        <v>29</v>
      </c>
      <c r="M7" t="str">
        <f>VLOOKUP(A7,[1]Sheet1!$A:$O,15,FALSE)</f>
        <v>2019 Jul 3</v>
      </c>
    </row>
    <row r="8" spans="1:13" x14ac:dyDescent="0.2">
      <c r="A8" t="s">
        <v>19</v>
      </c>
      <c r="B8" t="s">
        <v>2</v>
      </c>
      <c r="C8" s="1">
        <f>VLOOKUP(A8,[1]Sheet1!$A:$O,2,FALSE)</f>
        <v>33.200899999999997</v>
      </c>
      <c r="D8" s="1">
        <f>VLOOKUP(A8,[1]Sheet1!$A:$O,3,FALSE)</f>
        <v>30.854500000000002</v>
      </c>
      <c r="E8" s="1">
        <f>VLOOKUP(A8,[1]Sheet1!$A:$O,4,FALSE)</f>
        <v>35.136699999999998</v>
      </c>
      <c r="F8" s="1">
        <f>VLOOKUP(A8,[1]Sheet1!$A:$O,5,FALSE)</f>
        <v>33.965800000000002</v>
      </c>
      <c r="G8" s="1">
        <f>VLOOKUP(A8,[1]Sheet1!$A:$O,6,FALSE)</f>
        <v>34.523600000000002</v>
      </c>
      <c r="H8" s="1">
        <f>VLOOKUP(A8,[1]Sheet1!$A:$O,7,FALSE)</f>
        <v>34.441600000000001</v>
      </c>
      <c r="I8" s="1">
        <f>VLOOKUP(A8,[1]Sheet1!$A:$O,8,FALSE)</f>
        <v>31.633800000000001</v>
      </c>
      <c r="J8">
        <v>31270321</v>
      </c>
      <c r="K8" t="s">
        <v>53</v>
      </c>
      <c r="L8" t="s">
        <v>29</v>
      </c>
      <c r="M8" t="str">
        <f>VLOOKUP(A8,[1]Sheet1!$A:$O,15,FALSE)</f>
        <v>2019 Jul 3</v>
      </c>
    </row>
    <row r="9" spans="1:13" x14ac:dyDescent="0.2">
      <c r="A9" t="s">
        <v>22</v>
      </c>
      <c r="B9" t="s">
        <v>2</v>
      </c>
      <c r="C9" s="1">
        <f>VLOOKUP(A9,[1]Sheet1!$A:$O,2,FALSE)</f>
        <v>109.91200000000001</v>
      </c>
      <c r="D9" s="1">
        <f>VLOOKUP(A9,[1]Sheet1!$A:$O,3,FALSE)</f>
        <v>108.37</v>
      </c>
      <c r="E9" s="1">
        <f>VLOOKUP(A9,[1]Sheet1!$A:$O,4,FALSE)</f>
        <v>94.004099999999994</v>
      </c>
      <c r="F9" s="1">
        <f>VLOOKUP(A9,[1]Sheet1!$A:$O,5,FALSE)</f>
        <v>110.009</v>
      </c>
      <c r="G9" s="1">
        <f>VLOOKUP(A9,[1]Sheet1!$A:$O,6,FALSE)</f>
        <v>115.91200000000001</v>
      </c>
      <c r="H9" s="1">
        <f>VLOOKUP(A9,[1]Sheet1!$A:$O,7,FALSE)</f>
        <v>96.485399999999998</v>
      </c>
      <c r="I9" s="1">
        <f>VLOOKUP(A9,[1]Sheet1!$A:$O,8,FALSE)</f>
        <v>116.621</v>
      </c>
      <c r="J9">
        <v>31433830</v>
      </c>
      <c r="K9" t="s">
        <v>32</v>
      </c>
      <c r="L9" t="s">
        <v>33</v>
      </c>
      <c r="M9" t="str">
        <f>VLOOKUP(A9,[1]Sheet1!$A:$O,15,FALSE)</f>
        <v>2019 Aug 1</v>
      </c>
    </row>
    <row r="10" spans="1:13" x14ac:dyDescent="0.2">
      <c r="A10" t="s">
        <v>20</v>
      </c>
      <c r="B10" t="s">
        <v>2</v>
      </c>
      <c r="C10" s="1">
        <f>VLOOKUP(A10,[1]Sheet1!$A:$O,2,FALSE)</f>
        <v>95.418400000000005</v>
      </c>
      <c r="D10" s="1">
        <f>VLOOKUP(A10,[1]Sheet1!$A:$O,3,FALSE)</f>
        <v>100.80500000000001</v>
      </c>
      <c r="E10" s="1">
        <f>VLOOKUP(A10,[1]Sheet1!$A:$O,4,FALSE)</f>
        <v>89.357500000000002</v>
      </c>
      <c r="F10" s="1">
        <f>VLOOKUP(A10,[1]Sheet1!$A:$O,5,FALSE)</f>
        <v>99.733900000000006</v>
      </c>
      <c r="G10" s="1">
        <f>VLOOKUP(A10,[1]Sheet1!$A:$O,6,FALSE)</f>
        <v>103.20099999999999</v>
      </c>
      <c r="H10" s="1">
        <f>VLOOKUP(A10,[1]Sheet1!$A:$O,7,FALSE)</f>
        <v>90.650999999999996</v>
      </c>
      <c r="I10" s="1">
        <f>VLOOKUP(A10,[1]Sheet1!$A:$O,8,FALSE)</f>
        <v>101.91</v>
      </c>
      <c r="J10">
        <v>32154616</v>
      </c>
      <c r="K10" t="s">
        <v>54</v>
      </c>
      <c r="L10" t="s">
        <v>55</v>
      </c>
      <c r="M10" t="str">
        <f>VLOOKUP(A10,[1]Sheet1!$A:$O,15,FALSE)</f>
        <v>2020 Jun</v>
      </c>
    </row>
    <row r="11" spans="1:13" x14ac:dyDescent="0.2">
      <c r="A11" t="s">
        <v>15</v>
      </c>
      <c r="B11" t="s">
        <v>2</v>
      </c>
      <c r="C11" s="1">
        <f>VLOOKUP(A11,[1]Sheet1!$A:$O,2,FALSE)</f>
        <v>52.848300000000002</v>
      </c>
      <c r="D11" s="1">
        <f>VLOOKUP(A11,[1]Sheet1!$A:$O,3,FALSE)</f>
        <v>49.721200000000003</v>
      </c>
      <c r="E11" s="1">
        <f>VLOOKUP(A11,[1]Sheet1!$A:$O,4,FALSE)</f>
        <v>48.533299999999997</v>
      </c>
      <c r="F11" s="1">
        <f>VLOOKUP(A11,[1]Sheet1!$A:$O,5,FALSE)</f>
        <v>27.488099999999999</v>
      </c>
      <c r="G11" s="1">
        <f>VLOOKUP(A11,[1]Sheet1!$A:$O,6,FALSE)</f>
        <v>55.728200000000001</v>
      </c>
      <c r="H11" s="1">
        <f>VLOOKUP(A11,[1]Sheet1!$A:$O,7,FALSE)</f>
        <v>55.1539</v>
      </c>
      <c r="I11" s="1">
        <f>VLOOKUP(A11,[1]Sheet1!$A:$O,8,FALSE)</f>
        <v>59.622900000000001</v>
      </c>
      <c r="J11">
        <v>33318204</v>
      </c>
      <c r="K11" t="s">
        <v>47</v>
      </c>
      <c r="L11" t="s">
        <v>35</v>
      </c>
      <c r="M11" t="str">
        <f>VLOOKUP(A11,[1]Sheet1!$A:$O,15,FALSE)</f>
        <v>2020 Dec 29</v>
      </c>
    </row>
    <row r="12" spans="1:13" x14ac:dyDescent="0.2">
      <c r="A12" t="s">
        <v>7</v>
      </c>
      <c r="B12" t="s">
        <v>2</v>
      </c>
      <c r="C12" s="1">
        <f>VLOOKUP(A12,[1]Sheet1!$A:$O,2,FALSE)</f>
        <v>161.30099999999999</v>
      </c>
      <c r="D12" s="1">
        <f>VLOOKUP(A12,[1]Sheet1!$A:$O,3,FALSE)</f>
        <v>165.26599999999999</v>
      </c>
      <c r="E12" s="1">
        <f>VLOOKUP(A12,[1]Sheet1!$A:$O,4,FALSE)</f>
        <v>222.97300000000001</v>
      </c>
      <c r="F12" s="1">
        <f>VLOOKUP(A12,[1]Sheet1!$A:$O,5,FALSE)</f>
        <v>162.87700000000001</v>
      </c>
      <c r="G12" s="1">
        <f>VLOOKUP(A12,[1]Sheet1!$A:$O,6,FALSE)</f>
        <v>182.49199999999999</v>
      </c>
      <c r="H12" s="1">
        <f>VLOOKUP(A12,[1]Sheet1!$A:$O,7,FALSE)</f>
        <v>236.35400000000001</v>
      </c>
      <c r="I12" s="1">
        <f>VLOOKUP(A12,[1]Sheet1!$A:$O,8,FALSE)</f>
        <v>182.48400000000001</v>
      </c>
      <c r="J12">
        <v>33563827</v>
      </c>
      <c r="K12" t="s">
        <v>36</v>
      </c>
      <c r="L12" t="s">
        <v>37</v>
      </c>
      <c r="M12" t="str">
        <f>VLOOKUP(A12,[1]Sheet1!$A:$O,15,FALSE)</f>
        <v>2021 Feb 9</v>
      </c>
    </row>
    <row r="13" spans="1:13" x14ac:dyDescent="0.2">
      <c r="A13" t="s">
        <v>8</v>
      </c>
      <c r="B13" t="s">
        <v>2</v>
      </c>
      <c r="C13" s="1">
        <f>VLOOKUP(A13,[1]Sheet1!$A:$O,2,FALSE)</f>
        <v>178.035</v>
      </c>
      <c r="D13" s="1">
        <f>VLOOKUP(A13,[1]Sheet1!$A:$O,3,FALSE)</f>
        <v>177.97</v>
      </c>
      <c r="E13" s="1">
        <f>VLOOKUP(A13,[1]Sheet1!$A:$O,4,FALSE)</f>
        <v>248.846</v>
      </c>
      <c r="F13" s="1">
        <f>VLOOKUP(A13,[1]Sheet1!$A:$O,5,FALSE)</f>
        <v>183.965</v>
      </c>
      <c r="G13" s="1">
        <f>VLOOKUP(A13,[1]Sheet1!$A:$O,6,FALSE)</f>
        <v>199.38200000000001</v>
      </c>
      <c r="H13" s="1">
        <f>VLOOKUP(A13,[1]Sheet1!$A:$O,7,FALSE)</f>
        <v>272.096</v>
      </c>
      <c r="I13" s="1">
        <f>VLOOKUP(A13,[1]Sheet1!$A:$O,8,FALSE)</f>
        <v>203.54599999999999</v>
      </c>
      <c r="J13">
        <v>33670077</v>
      </c>
      <c r="K13" t="s">
        <v>38</v>
      </c>
      <c r="L13" t="s">
        <v>39</v>
      </c>
      <c r="M13" t="str">
        <f>VLOOKUP(A13,[1]Sheet1!$A:$O,15,FALSE)</f>
        <v>2021 Feb 21</v>
      </c>
    </row>
    <row r="14" spans="1:13" x14ac:dyDescent="0.2">
      <c r="A14" t="s">
        <v>11</v>
      </c>
      <c r="B14" t="s">
        <v>2</v>
      </c>
      <c r="C14" s="1">
        <f>VLOOKUP(A14,[1]Sheet1!$A:$O,2,FALSE)</f>
        <v>109.065</v>
      </c>
      <c r="D14" s="1">
        <f>VLOOKUP(A14,[1]Sheet1!$A:$O,3,FALSE)</f>
        <v>119.631</v>
      </c>
      <c r="E14" s="1">
        <f>VLOOKUP(A14,[1]Sheet1!$A:$O,4,FALSE)</f>
        <v>171.92400000000001</v>
      </c>
      <c r="F14" s="1">
        <f>VLOOKUP(A14,[1]Sheet1!$A:$O,5,FALSE)</f>
        <v>116.66800000000001</v>
      </c>
      <c r="G14" s="1">
        <f>VLOOKUP(A14,[1]Sheet1!$A:$O,6,FALSE)</f>
        <v>127.33799999999999</v>
      </c>
      <c r="H14" s="1">
        <f>VLOOKUP(A14,[1]Sheet1!$A:$O,7,FALSE)</f>
        <v>175.24600000000001</v>
      </c>
      <c r="I14" s="1">
        <f>VLOOKUP(A14,[1]Sheet1!$A:$O,8,FALSE)</f>
        <v>128.01499999999999</v>
      </c>
      <c r="J14">
        <v>33731715</v>
      </c>
      <c r="K14" t="s">
        <v>28</v>
      </c>
      <c r="L14" t="s">
        <v>29</v>
      </c>
      <c r="M14" t="str">
        <f>VLOOKUP(A14,[1]Sheet1!$A:$O,15,FALSE)</f>
        <v>2021 Mar 17</v>
      </c>
    </row>
    <row r="15" spans="1:13" x14ac:dyDescent="0.2">
      <c r="A15" t="s">
        <v>6</v>
      </c>
      <c r="B15" t="s">
        <v>1</v>
      </c>
      <c r="C15" s="1">
        <f>VLOOKUP(A15,[1]Sheet1!$A:$O,2,FALSE)</f>
        <v>204.244</v>
      </c>
      <c r="D15" s="1">
        <f>VLOOKUP(A15,[1]Sheet1!$A:$O,3,FALSE)</f>
        <v>49.348399999999998</v>
      </c>
      <c r="E15" s="1">
        <f>VLOOKUP(A15,[1]Sheet1!$A:$O,4,FALSE)</f>
        <v>102.46299999999999</v>
      </c>
      <c r="F15" s="1">
        <f>VLOOKUP(A15,[1]Sheet1!$A:$O,5,FALSE)</f>
        <v>48.361199999999997</v>
      </c>
      <c r="G15" s="1">
        <f>VLOOKUP(A15,[1]Sheet1!$A:$O,6,FALSE)</f>
        <v>158.59299999999999</v>
      </c>
      <c r="H15" s="1">
        <f>VLOOKUP(A15,[1]Sheet1!$A:$O,7,FALSE)</f>
        <v>93.043400000000005</v>
      </c>
      <c r="I15" s="1">
        <f>VLOOKUP(A15,[1]Sheet1!$A:$O,8,FALSE)</f>
        <v>52.976999999999997</v>
      </c>
      <c r="J15">
        <v>31433830</v>
      </c>
      <c r="K15" t="s">
        <v>32</v>
      </c>
      <c r="L15" t="s">
        <v>33</v>
      </c>
      <c r="M15" t="str">
        <f>VLOOKUP(A15,[1]Sheet1!$A:$O,15,FALSE)</f>
        <v>2019 Aug 1</v>
      </c>
    </row>
    <row r="16" spans="1:13" x14ac:dyDescent="0.2">
      <c r="A16" t="s">
        <v>17</v>
      </c>
      <c r="B16" t="s">
        <v>1</v>
      </c>
      <c r="C16" s="1">
        <f>VLOOKUP(A16,[1]Sheet1!$A:$O,2,FALSE)</f>
        <v>65.730599999999995</v>
      </c>
      <c r="D16" s="1">
        <f>VLOOKUP(A16,[1]Sheet1!$A:$O,3,FALSE)</f>
        <v>19.197199999999999</v>
      </c>
      <c r="E16" s="1">
        <f>VLOOKUP(A16,[1]Sheet1!$A:$O,4,FALSE)</f>
        <v>33.542700000000004</v>
      </c>
      <c r="F16" s="1">
        <f>VLOOKUP(A16,[1]Sheet1!$A:$O,5,FALSE)</f>
        <v>14.398099999999999</v>
      </c>
      <c r="G16" s="1">
        <f>VLOOKUP(A16,[1]Sheet1!$A:$O,6,FALSE)</f>
        <v>140.309</v>
      </c>
      <c r="H16" s="1">
        <f>VLOOKUP(A16,[1]Sheet1!$A:$O,7,FALSE)</f>
        <v>44.2804</v>
      </c>
      <c r="I16" s="1">
        <f>VLOOKUP(A16,[1]Sheet1!$A:$O,8,FALSE)</f>
        <v>22.7286</v>
      </c>
      <c r="J16">
        <v>31611643</v>
      </c>
      <c r="K16" t="s">
        <v>52</v>
      </c>
      <c r="L16" t="s">
        <v>48</v>
      </c>
      <c r="M16" t="str">
        <f>VLOOKUP(A16,[1]Sheet1!$A:$O,15,FALSE)</f>
        <v>2019 Dec</v>
      </c>
    </row>
    <row r="17" spans="1:13" x14ac:dyDescent="0.2">
      <c r="A17" t="s">
        <v>5</v>
      </c>
      <c r="B17" t="s">
        <v>1</v>
      </c>
      <c r="C17" s="1">
        <f>VLOOKUP(A17,[1]Sheet1!$A:$O,2,FALSE)</f>
        <v>56.293500000000002</v>
      </c>
      <c r="D17" s="1">
        <f>VLOOKUP(A17,[1]Sheet1!$A:$O,3,FALSE)</f>
        <v>3.7534999999999998</v>
      </c>
      <c r="E17" s="1">
        <f>VLOOKUP(A17,[1]Sheet1!$A:$O,4,FALSE)</f>
        <v>19.201899999999998</v>
      </c>
      <c r="F17" s="1">
        <f>VLOOKUP(A17,[1]Sheet1!$A:$O,5,FALSE)</f>
        <v>10.038</v>
      </c>
      <c r="G17" s="1">
        <f>VLOOKUP(A17,[1]Sheet1!$A:$O,6,FALSE)</f>
        <v>102.925</v>
      </c>
      <c r="H17" s="1">
        <f>VLOOKUP(A17,[1]Sheet1!$A:$O,7,FALSE)</f>
        <v>28.253</v>
      </c>
      <c r="I17" s="1">
        <f>VLOOKUP(A17,[1]Sheet1!$A:$O,8,FALSE)</f>
        <v>30.895800000000001</v>
      </c>
      <c r="J17">
        <v>33448239</v>
      </c>
      <c r="K17" t="s">
        <v>30</v>
      </c>
      <c r="L17" t="s">
        <v>31</v>
      </c>
      <c r="M17" t="str">
        <f>VLOOKUP(A17,[1]Sheet1!$A:$O,15,FALSE)</f>
        <v>2021 Jan 15</v>
      </c>
    </row>
    <row r="18" spans="1:13" s="5" customFormat="1" x14ac:dyDescent="0.2">
      <c r="A18" s="5" t="s">
        <v>12</v>
      </c>
      <c r="B18" s="5" t="s">
        <v>1</v>
      </c>
      <c r="C18" s="6">
        <f>VLOOKUP(A18,[1]Sheet1!$A:$O,2,FALSE)</f>
        <v>185.697</v>
      </c>
      <c r="D18" s="6">
        <f>VLOOKUP(A18,[1]Sheet1!$A:$O,3,FALSE)</f>
        <v>111.70699999999999</v>
      </c>
      <c r="E18" s="6">
        <f>VLOOKUP(A18,[1]Sheet1!$A:$O,4,FALSE)</f>
        <v>1645.13</v>
      </c>
      <c r="F18" s="6">
        <f>VLOOKUP(A18,[1]Sheet1!$A:$O,5,FALSE)</f>
        <v>139.959</v>
      </c>
      <c r="G18" s="6">
        <f>VLOOKUP(A18,[1]Sheet1!$A:$O,6,FALSE)</f>
        <v>154.577</v>
      </c>
      <c r="H18" s="6">
        <f>VLOOKUP(A18,[1]Sheet1!$A:$O,7,FALSE)</f>
        <v>4223.79</v>
      </c>
      <c r="I18" s="6">
        <f>VLOOKUP(A18,[1]Sheet1!$A:$O,8,FALSE)</f>
        <v>153.55000000000001</v>
      </c>
      <c r="J18" s="5">
        <v>33670077</v>
      </c>
      <c r="K18" s="5" t="s">
        <v>38</v>
      </c>
      <c r="L18" s="5" t="s">
        <v>39</v>
      </c>
      <c r="M18" s="5" t="str">
        <f>VLOOKUP(A18,[1]Sheet1!$A:$O,15,FALSE)</f>
        <v>2021 Feb 21</v>
      </c>
    </row>
    <row r="19" spans="1:13" x14ac:dyDescent="0.2">
      <c r="A19" t="s">
        <v>4</v>
      </c>
      <c r="B19" t="s">
        <v>1</v>
      </c>
      <c r="C19" s="1">
        <f>VLOOKUP(A19,[1]Sheet1!$A:$O,2,FALSE)</f>
        <v>57.295699999999997</v>
      </c>
      <c r="D19" s="1">
        <f>VLOOKUP(A19,[1]Sheet1!$A:$O,3,FALSE)</f>
        <v>24.021899999999999</v>
      </c>
      <c r="E19" s="1">
        <f>VLOOKUP(A19,[1]Sheet1!$A:$O,4,FALSE)</f>
        <v>29.505299999999998</v>
      </c>
      <c r="F19" s="1">
        <f>VLOOKUP(A19,[1]Sheet1!$A:$O,5,FALSE)</f>
        <v>42.888199999999998</v>
      </c>
      <c r="G19" s="1">
        <f>VLOOKUP(A19,[1]Sheet1!$A:$O,6,FALSE)</f>
        <v>50.4358</v>
      </c>
      <c r="H19" s="1">
        <f>VLOOKUP(A19,[1]Sheet1!$A:$O,7,FALSE)</f>
        <v>24.808900000000001</v>
      </c>
      <c r="I19" s="1">
        <f>VLOOKUP(A19,[1]Sheet1!$A:$O,8,FALSE)</f>
        <v>15.673299999999999</v>
      </c>
      <c r="J19">
        <v>33731715</v>
      </c>
      <c r="K19" t="s">
        <v>28</v>
      </c>
      <c r="L19" t="s">
        <v>29</v>
      </c>
      <c r="M19" t="str">
        <f>VLOOKUP(A19,[1]Sheet1!$A:$O,15,FALSE)</f>
        <v>2021 Mar 17</v>
      </c>
    </row>
    <row r="20" spans="1:13" x14ac:dyDescent="0.2">
      <c r="A20" t="s">
        <v>13</v>
      </c>
      <c r="B20" t="s">
        <v>1</v>
      </c>
      <c r="C20" s="1">
        <f>VLOOKUP(A20,[1]Sheet1!$A:$O,2,FALSE)</f>
        <v>301.47800000000001</v>
      </c>
      <c r="D20" s="1">
        <f>VLOOKUP(A20,[1]Sheet1!$A:$O,3,FALSE)</f>
        <v>110.91200000000001</v>
      </c>
      <c r="E20" s="1">
        <f>VLOOKUP(A20,[1]Sheet1!$A:$O,4,FALSE)</f>
        <v>297.31</v>
      </c>
      <c r="F20" s="1">
        <f>VLOOKUP(A20,[1]Sheet1!$A:$O,5,FALSE)</f>
        <v>227.11799999999999</v>
      </c>
      <c r="G20" s="1">
        <f>VLOOKUP(A20,[1]Sheet1!$A:$O,6,FALSE)</f>
        <v>1067.53</v>
      </c>
      <c r="H20" s="1">
        <f>VLOOKUP(A20,[1]Sheet1!$A:$O,7,FALSE)</f>
        <v>18.131599999999999</v>
      </c>
      <c r="I20" s="1">
        <f>VLOOKUP(A20,[1]Sheet1!$A:$O,8,FALSE)</f>
        <v>110.684</v>
      </c>
      <c r="J20">
        <v>34078900</v>
      </c>
      <c r="K20" t="s">
        <v>44</v>
      </c>
      <c r="L20" t="s">
        <v>29</v>
      </c>
      <c r="M20" t="str">
        <f>VLOOKUP(A20,[1]Sheet1!$A:$O,15,FALSE)</f>
        <v>2021 Jun 2</v>
      </c>
    </row>
    <row r="21" spans="1:13" x14ac:dyDescent="0.2">
      <c r="A21" t="s">
        <v>9</v>
      </c>
      <c r="B21" t="s">
        <v>1</v>
      </c>
      <c r="C21" s="1">
        <f>VLOOKUP(A21,[1]Sheet1!$A:$O,2,FALSE)</f>
        <v>66.387299999999996</v>
      </c>
      <c r="D21" s="1">
        <f>VLOOKUP(A21,[1]Sheet1!$A:$O,3,FALSE)</f>
        <v>6.4421999999999997</v>
      </c>
      <c r="E21" s="1">
        <f>VLOOKUP(A21,[1]Sheet1!$A:$O,4,FALSE)</f>
        <v>43.137099999999997</v>
      </c>
      <c r="F21" s="1">
        <f>VLOOKUP(A21,[1]Sheet1!$A:$O,5,FALSE)</f>
        <v>36.235799999999998</v>
      </c>
      <c r="G21" s="1">
        <f>VLOOKUP(A21,[1]Sheet1!$A:$O,6,FALSE)</f>
        <v>34.530299999999997</v>
      </c>
      <c r="H21" s="1">
        <f>VLOOKUP(A21,[1]Sheet1!$A:$O,7,FALSE)</f>
        <v>48.291899999999998</v>
      </c>
      <c r="I21" s="1">
        <f>VLOOKUP(A21,[1]Sheet1!$A:$O,8,FALSE)</f>
        <v>14.662100000000001</v>
      </c>
      <c r="J21">
        <v>33245158</v>
      </c>
      <c r="K21" t="s">
        <v>40</v>
      </c>
      <c r="L21" t="s">
        <v>41</v>
      </c>
      <c r="M21" t="str">
        <f>VLOOKUP(A21,[1]Sheet1!$A:$O,15,FALSE)</f>
        <v>2021 Jun</v>
      </c>
    </row>
    <row r="22" spans="1:13" x14ac:dyDescent="0.2">
      <c r="A22" t="s">
        <v>26</v>
      </c>
      <c r="B22" t="s">
        <v>3</v>
      </c>
      <c r="C22" s="1">
        <f>VLOOKUP(A22,[1]Sheet1!$A:$O,2,FALSE)</f>
        <v>451.529</v>
      </c>
      <c r="D22" s="1">
        <f>VLOOKUP(A22,[1]Sheet1!$A:$O,3,FALSE)</f>
        <v>370.42500000000001</v>
      </c>
      <c r="E22" s="1">
        <f>VLOOKUP(A22,[1]Sheet1!$A:$O,4,FALSE)</f>
        <v>576.53</v>
      </c>
      <c r="F22" s="1">
        <f>VLOOKUP(A22,[1]Sheet1!$A:$O,5,FALSE)</f>
        <v>342.24099999999999</v>
      </c>
      <c r="G22" s="1">
        <f>VLOOKUP(A22,[1]Sheet1!$A:$O,6,FALSE)</f>
        <v>374.44200000000001</v>
      </c>
      <c r="H22" s="1">
        <f>VLOOKUP(A22,[1]Sheet1!$A:$O,7,FALSE)</f>
        <v>602.99800000000005</v>
      </c>
      <c r="I22" s="1">
        <f>VLOOKUP(A22,[1]Sheet1!$A:$O,8,FALSE)</f>
        <v>413.14400000000001</v>
      </c>
      <c r="J22">
        <v>27075392</v>
      </c>
      <c r="K22" t="s">
        <v>58</v>
      </c>
      <c r="L22" t="s">
        <v>29</v>
      </c>
      <c r="M22" t="str">
        <f>VLOOKUP(A22,[1]Sheet1!$A:$O,15,FALSE)</f>
        <v>2016 Apr 14</v>
      </c>
    </row>
    <row r="23" spans="1:13" x14ac:dyDescent="0.2">
      <c r="A23" t="s">
        <v>14</v>
      </c>
      <c r="B23" t="s">
        <v>3</v>
      </c>
      <c r="C23" s="1">
        <f>VLOOKUP(A23,[1]Sheet1!$A:$O,2,FALSE)</f>
        <v>1526.17</v>
      </c>
      <c r="D23" s="1">
        <f>VLOOKUP(A23,[1]Sheet1!$A:$O,3,FALSE)</f>
        <v>1506.67</v>
      </c>
      <c r="E23" s="1">
        <f>VLOOKUP(A23,[1]Sheet1!$A:$O,4,FALSE)</f>
        <v>2093.9699999999998</v>
      </c>
      <c r="F23" s="1">
        <f>VLOOKUP(A23,[1]Sheet1!$A:$O,5,FALSE)</f>
        <v>1560.53</v>
      </c>
      <c r="G23" s="1">
        <f>VLOOKUP(A23,[1]Sheet1!$A:$O,6,FALSE)</f>
        <v>1855.11</v>
      </c>
      <c r="H23" s="1">
        <f>VLOOKUP(A23,[1]Sheet1!$A:$O,7,FALSE)</f>
        <v>2340.7199999999998</v>
      </c>
      <c r="I23" s="1">
        <f>VLOOKUP(A23,[1]Sheet1!$A:$O,8,FALSE)</f>
        <v>1689.45</v>
      </c>
      <c r="J23">
        <v>33147461</v>
      </c>
      <c r="K23" t="s">
        <v>45</v>
      </c>
      <c r="L23" t="s">
        <v>46</v>
      </c>
      <c r="M23" t="str">
        <f>VLOOKUP(A23,[1]Sheet1!$A:$O,15,FALSE)</f>
        <v>2020 Nov 3</v>
      </c>
    </row>
    <row r="24" spans="1:13" x14ac:dyDescent="0.2">
      <c r="A24" t="s">
        <v>10</v>
      </c>
      <c r="B24" t="s">
        <v>3</v>
      </c>
      <c r="C24" s="1">
        <f>VLOOKUP(A24,[1]Sheet1!$A:$O,2,FALSE)</f>
        <v>86.557400000000001</v>
      </c>
      <c r="D24" s="1">
        <f>VLOOKUP(A24,[1]Sheet1!$A:$O,3,FALSE)</f>
        <v>73.538300000000007</v>
      </c>
      <c r="E24" s="1">
        <f>VLOOKUP(A24,[1]Sheet1!$A:$O,4,FALSE)</f>
        <v>769.78399999999999</v>
      </c>
      <c r="F24" s="1">
        <f>VLOOKUP(A24,[1]Sheet1!$A:$O,5,FALSE)</f>
        <v>81.630300000000005</v>
      </c>
      <c r="G24" s="1">
        <f>VLOOKUP(A24,[1]Sheet1!$A:$O,6,FALSE)</f>
        <v>98.647800000000004</v>
      </c>
      <c r="H24" s="1">
        <f>VLOOKUP(A24,[1]Sheet1!$A:$O,7,FALSE)</f>
        <v>736.64200000000005</v>
      </c>
      <c r="I24" s="1">
        <f>VLOOKUP(A24,[1]Sheet1!$A:$O,8,FALSE)</f>
        <v>111.626</v>
      </c>
      <c r="J24">
        <v>33436508</v>
      </c>
      <c r="K24" t="s">
        <v>42</v>
      </c>
      <c r="L24" t="s">
        <v>43</v>
      </c>
      <c r="M24" t="str">
        <f>VLOOKUP(A24,[1]Sheet1!$A:$O,15,FALSE)</f>
        <v>2021 Jan 12</v>
      </c>
    </row>
    <row r="25" spans="1:13" x14ac:dyDescent="0.2">
      <c r="A25" t="s">
        <v>18</v>
      </c>
      <c r="B25" t="s">
        <v>3</v>
      </c>
      <c r="C25" s="1">
        <f>VLOOKUP(A25,[1]Sheet1!$A:$O,2,FALSE)</f>
        <v>87.030100000000004</v>
      </c>
      <c r="D25" s="1">
        <f>VLOOKUP(A25,[1]Sheet1!$A:$O,3,FALSE)</f>
        <v>73.927899999999994</v>
      </c>
      <c r="E25" s="1">
        <f>VLOOKUP(A25,[1]Sheet1!$A:$O,4,FALSE)</f>
        <v>773.30499999999995</v>
      </c>
      <c r="F25" s="1">
        <f>VLOOKUP(A25,[1]Sheet1!$A:$O,5,FALSE)</f>
        <v>82.0929</v>
      </c>
      <c r="G25" s="1">
        <f>VLOOKUP(A25,[1]Sheet1!$A:$O,6,FALSE)</f>
        <v>99.221400000000003</v>
      </c>
      <c r="H25" s="1">
        <f>VLOOKUP(A25,[1]Sheet1!$A:$O,7,FALSE)</f>
        <v>739.35400000000004</v>
      </c>
      <c r="I25" s="1">
        <f>VLOOKUP(A25,[1]Sheet1!$A:$O,8,FALSE)</f>
        <v>112.21299999999999</v>
      </c>
      <c r="J25">
        <v>31925438</v>
      </c>
      <c r="K25" t="s">
        <v>50</v>
      </c>
      <c r="L25" t="s">
        <v>51</v>
      </c>
      <c r="M25" t="str">
        <f>VLOOKUP(A25,[1]Sheet1!$A:$O,15,FALSE)</f>
        <v>2020 Mar 18</v>
      </c>
    </row>
    <row r="26" spans="1:13" x14ac:dyDescent="0.2">
      <c r="A26" t="s">
        <v>16</v>
      </c>
      <c r="B26" t="s">
        <v>3</v>
      </c>
      <c r="C26" s="1">
        <f>VLOOKUP(A26,[1]Sheet1!$A:$O,2,FALSE)</f>
        <v>78.670400000000001</v>
      </c>
      <c r="D26" s="1">
        <f>VLOOKUP(A26,[1]Sheet1!$A:$O,3,FALSE)</f>
        <v>76.389399999999995</v>
      </c>
      <c r="E26" s="1">
        <f>VLOOKUP(A26,[1]Sheet1!$A:$O,4,FALSE)</f>
        <v>420.37200000000001</v>
      </c>
      <c r="F26" s="1">
        <f>VLOOKUP(A26,[1]Sheet1!$A:$O,5,FALSE)</f>
        <v>83.3352</v>
      </c>
      <c r="G26" s="1">
        <f>VLOOKUP(A26,[1]Sheet1!$A:$O,6,FALSE)</f>
        <v>94.294399999999996</v>
      </c>
      <c r="H26" s="1">
        <f>VLOOKUP(A26,[1]Sheet1!$A:$O,7,FALSE)</f>
        <v>407.35899999999998</v>
      </c>
      <c r="I26" s="1">
        <f>VLOOKUP(A26,[1]Sheet1!$A:$O,8,FALSE)</f>
        <v>102.786</v>
      </c>
      <c r="J26">
        <v>31925438</v>
      </c>
      <c r="K26" t="s">
        <v>50</v>
      </c>
      <c r="L26" t="s">
        <v>51</v>
      </c>
      <c r="M26" t="str">
        <f>VLOOKUP(A26,[1]Sheet1!$A:$O,15,FALSE)</f>
        <v>2020 Mar 18</v>
      </c>
    </row>
    <row r="27" spans="1:13" x14ac:dyDescent="0.2">
      <c r="A27" s="8" t="s">
        <v>25</v>
      </c>
      <c r="B27" s="8" t="s">
        <v>2</v>
      </c>
      <c r="C27" s="7">
        <f>VLOOKUP(A27,[1]Sheet1!$A:$O,2,FALSE)</f>
        <v>165.73699999999999</v>
      </c>
      <c r="D27" s="7">
        <f>VLOOKUP(A27,[1]Sheet1!$A:$O,3,FALSE)</f>
        <v>173.21</v>
      </c>
      <c r="E27" s="7">
        <f>VLOOKUP(A27,[1]Sheet1!$A:$O,4,FALSE)</f>
        <v>274.54000000000002</v>
      </c>
      <c r="F27" s="7">
        <f>VLOOKUP(A27,[1]Sheet1!$A:$O,5,FALSE)</f>
        <v>185.27</v>
      </c>
      <c r="G27" s="7">
        <f>VLOOKUP(A27,[1]Sheet1!$A:$O,6,FALSE)</f>
        <v>188.85599999999999</v>
      </c>
      <c r="H27" s="7">
        <f>VLOOKUP(A27,[1]Sheet1!$A:$O,7,FALSE)</f>
        <v>5.1894</v>
      </c>
      <c r="I27" s="7">
        <f>VLOOKUP(A27,[1]Sheet1!$A:$O,8,FALSE)</f>
        <v>183.613</v>
      </c>
      <c r="J27">
        <v>29718466</v>
      </c>
      <c r="K27" t="s">
        <v>66</v>
      </c>
      <c r="L27" t="s">
        <v>51</v>
      </c>
      <c r="M27" t="str">
        <f>VLOOKUP(A27,[1]Sheet1!$A:$O,15,FALSE)</f>
        <v>2018 Jul 27</v>
      </c>
    </row>
    <row r="28" spans="1:13" x14ac:dyDescent="0.2">
      <c r="A28" s="8" t="s">
        <v>78</v>
      </c>
      <c r="B28" s="8" t="s">
        <v>1</v>
      </c>
      <c r="C28" s="7">
        <f>VLOOKUP(A28,[1]Sheet1!$A:$O,2,FALSE)</f>
        <v>19.9346</v>
      </c>
      <c r="D28" s="7">
        <f>VLOOKUP(A28,[1]Sheet1!$A:$O,3,FALSE)</f>
        <v>5.1435000000000004</v>
      </c>
      <c r="E28" s="7">
        <f>VLOOKUP(A28,[1]Sheet1!$A:$O,4,FALSE)</f>
        <v>51.0276</v>
      </c>
      <c r="F28" s="7">
        <f>VLOOKUP(A28,[1]Sheet1!$A:$O,5,FALSE)</f>
        <v>4.2388000000000003</v>
      </c>
      <c r="G28" s="7">
        <f>VLOOKUP(A28,[1]Sheet1!$A:$O,6,FALSE)</f>
        <v>25.384899999999998</v>
      </c>
      <c r="H28" s="7">
        <f>VLOOKUP(A28,[1]Sheet1!$A:$O,7,FALSE)</f>
        <v>0.13098599999999999</v>
      </c>
      <c r="I28" s="7">
        <f>VLOOKUP(A28,[1]Sheet1!$A:$O,8,FALSE)</f>
        <v>3.5524</v>
      </c>
      <c r="J28">
        <v>33443205</v>
      </c>
      <c r="K28" t="s">
        <v>34</v>
      </c>
      <c r="L28" t="s">
        <v>35</v>
      </c>
      <c r="M28" t="str">
        <f>VLOOKUP(A28,[1]Sheet1!$A:$O,15,FALSE)</f>
        <v>2021 Jan 5</v>
      </c>
    </row>
    <row r="29" spans="1:13" x14ac:dyDescent="0.2">
      <c r="J29" t="s">
        <v>124</v>
      </c>
    </row>
    <row r="30" spans="1:13" x14ac:dyDescent="0.2">
      <c r="J30">
        <v>32341475</v>
      </c>
      <c r="K30" t="s">
        <v>79</v>
      </c>
      <c r="L30" t="s">
        <v>80</v>
      </c>
      <c r="M30" t="s">
        <v>81</v>
      </c>
    </row>
    <row r="31" spans="1:13" x14ac:dyDescent="0.2">
      <c r="J31">
        <v>33127897</v>
      </c>
      <c r="K31" t="s">
        <v>82</v>
      </c>
      <c r="L31" t="s">
        <v>83</v>
      </c>
      <c r="M31" t="s">
        <v>84</v>
      </c>
    </row>
    <row r="32" spans="1:13" x14ac:dyDescent="0.2">
      <c r="J32">
        <v>31906858</v>
      </c>
      <c r="K32" t="s">
        <v>85</v>
      </c>
      <c r="L32" t="s">
        <v>86</v>
      </c>
      <c r="M32" t="s">
        <v>87</v>
      </c>
    </row>
    <row r="33" spans="10:13" x14ac:dyDescent="0.2">
      <c r="J33">
        <v>24336371</v>
      </c>
      <c r="K33" t="s">
        <v>88</v>
      </c>
      <c r="L33" t="s">
        <v>89</v>
      </c>
      <c r="M33" t="s">
        <v>90</v>
      </c>
    </row>
    <row r="34" spans="10:13" x14ac:dyDescent="0.2">
      <c r="J34">
        <v>17005832</v>
      </c>
      <c r="K34" t="s">
        <v>92</v>
      </c>
      <c r="L34" t="s">
        <v>91</v>
      </c>
      <c r="M34" t="s">
        <v>93</v>
      </c>
    </row>
    <row r="35" spans="10:13" x14ac:dyDescent="0.2">
      <c r="J35">
        <v>24115549</v>
      </c>
      <c r="K35" t="s">
        <v>94</v>
      </c>
      <c r="L35" t="s">
        <v>89</v>
      </c>
      <c r="M35" t="s">
        <v>95</v>
      </c>
    </row>
    <row r="36" spans="10:13" x14ac:dyDescent="0.2">
      <c r="J36">
        <v>10984043</v>
      </c>
      <c r="K36" t="s">
        <v>96</v>
      </c>
      <c r="L36" t="s">
        <v>97</v>
      </c>
      <c r="M36" t="s">
        <v>98</v>
      </c>
    </row>
  </sheetData>
  <sortState ref="A6:M22">
    <sortCondition ref="A6:A22"/>
  </sortState>
  <mergeCells count="3">
    <mergeCell ref="A2:B2"/>
    <mergeCell ref="C2:I2"/>
    <mergeCell ref="J2:M2"/>
  </mergeCells>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Table S8</vt:lpstr>
      <vt:lpstr>original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dc:creator>
  <cp:lastModifiedBy>Yunxue Guo</cp:lastModifiedBy>
  <dcterms:created xsi:type="dcterms:W3CDTF">2021-07-16T03:45:53Z</dcterms:created>
  <dcterms:modified xsi:type="dcterms:W3CDTF">2022-09-01T06:31:58Z</dcterms:modified>
</cp:coreProperties>
</file>