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宁波晶点\论文\氢气\20210126\Given Data\Fig3\"/>
    </mc:Choice>
  </mc:AlternateContent>
  <bookViews>
    <workbookView xWindow="0" yWindow="0" windowWidth="18525" windowHeight="7140" activeTab="1"/>
  </bookViews>
  <sheets>
    <sheet name="测试数据" sheetId="1" r:id="rId1"/>
    <sheet name="计算" sheetId="2" r:id="rId2"/>
  </sheets>
  <calcPr calcId="162913"/>
</workbook>
</file>

<file path=xl/calcChain.xml><?xml version="1.0" encoding="utf-8"?>
<calcChain xmlns="http://schemas.openxmlformats.org/spreadsheetml/2006/main">
  <c r="J8" i="2" l="1"/>
  <c r="J9" i="2"/>
  <c r="I38" i="2" l="1"/>
  <c r="H38" i="2"/>
  <c r="G38" i="2"/>
  <c r="F38" i="2"/>
  <c r="E38" i="2"/>
  <c r="D38" i="2"/>
  <c r="C38" i="2"/>
  <c r="K38" i="2" s="1"/>
  <c r="I37" i="2"/>
  <c r="H37" i="2"/>
  <c r="G37" i="2"/>
  <c r="F37" i="2"/>
  <c r="K37" i="2" s="1"/>
  <c r="E37" i="2"/>
  <c r="J37" i="2" s="1"/>
  <c r="K34" i="2"/>
  <c r="J34" i="2"/>
  <c r="K33" i="2"/>
  <c r="J33" i="2"/>
  <c r="K32" i="2"/>
  <c r="J32" i="2"/>
  <c r="K29" i="2"/>
  <c r="I29" i="2"/>
  <c r="H29" i="2"/>
  <c r="G29" i="2"/>
  <c r="F29" i="2"/>
  <c r="E29" i="2"/>
  <c r="J29" i="2" s="1"/>
  <c r="C29" i="2"/>
  <c r="I28" i="2"/>
  <c r="H28" i="2"/>
  <c r="G28" i="2"/>
  <c r="F28" i="2"/>
  <c r="E28" i="2"/>
  <c r="D28" i="2"/>
  <c r="C28" i="2"/>
  <c r="K28" i="2" s="1"/>
  <c r="K24" i="2"/>
  <c r="J24" i="2"/>
  <c r="K23" i="2"/>
  <c r="J23" i="2"/>
  <c r="K22" i="2"/>
  <c r="J22" i="2"/>
  <c r="J19" i="2"/>
  <c r="H19" i="2"/>
  <c r="G19" i="2"/>
  <c r="F19" i="2"/>
  <c r="E19" i="2"/>
  <c r="D19" i="2"/>
  <c r="C19" i="2"/>
  <c r="K19" i="2" s="1"/>
  <c r="J18" i="2"/>
  <c r="H18" i="2"/>
  <c r="G18" i="2"/>
  <c r="F18" i="2"/>
  <c r="E18" i="2"/>
  <c r="D18" i="2"/>
  <c r="C18" i="2"/>
  <c r="K18" i="2" s="1"/>
  <c r="K14" i="2"/>
  <c r="J14" i="2"/>
  <c r="K13" i="2"/>
  <c r="J13" i="2"/>
  <c r="K12" i="2"/>
  <c r="J12" i="2"/>
  <c r="H9" i="2"/>
  <c r="G9" i="2"/>
  <c r="F9" i="2"/>
  <c r="E9" i="2"/>
  <c r="D9" i="2"/>
  <c r="C9" i="2"/>
  <c r="K9" i="2" s="1"/>
  <c r="H8" i="2"/>
  <c r="G8" i="2"/>
  <c r="F8" i="2"/>
  <c r="E8" i="2"/>
  <c r="D8" i="2"/>
  <c r="C8" i="2"/>
  <c r="K8" i="2" s="1"/>
  <c r="K4" i="2"/>
  <c r="J4" i="2"/>
  <c r="K3" i="2"/>
  <c r="J3" i="2"/>
  <c r="K2" i="2"/>
  <c r="J2" i="2"/>
  <c r="J55" i="1"/>
  <c r="I55" i="1"/>
  <c r="H55" i="1"/>
  <c r="G55" i="1"/>
  <c r="F55" i="1"/>
  <c r="E55" i="1"/>
  <c r="D55" i="1"/>
  <c r="J54" i="1"/>
  <c r="I54" i="1"/>
  <c r="H54" i="1"/>
  <c r="G54" i="1"/>
  <c r="F54" i="1"/>
  <c r="E54" i="1"/>
  <c r="D54" i="1"/>
  <c r="J53" i="1"/>
  <c r="I53" i="1"/>
  <c r="H53" i="1"/>
  <c r="G53" i="1"/>
  <c r="F53" i="1"/>
  <c r="E53" i="1"/>
  <c r="D53" i="1"/>
  <c r="J52" i="1"/>
  <c r="I52" i="1"/>
  <c r="H52" i="1"/>
  <c r="G52" i="1"/>
  <c r="F52" i="1"/>
  <c r="E52" i="1"/>
  <c r="D52" i="1"/>
  <c r="J51" i="1"/>
  <c r="I51" i="1"/>
  <c r="H51" i="1"/>
  <c r="G51" i="1"/>
  <c r="F51" i="1"/>
  <c r="E51" i="1"/>
  <c r="D51" i="1"/>
  <c r="J50" i="1"/>
  <c r="I50" i="1"/>
  <c r="H50" i="1"/>
  <c r="G50" i="1"/>
  <c r="F50" i="1"/>
  <c r="E50" i="1"/>
  <c r="D50" i="1"/>
  <c r="K49" i="1"/>
  <c r="I27" i="1"/>
  <c r="H27" i="1"/>
  <c r="G27" i="1"/>
  <c r="F27" i="1"/>
  <c r="E27" i="1"/>
  <c r="D27" i="1"/>
  <c r="I26" i="1"/>
  <c r="H26" i="1"/>
  <c r="G26" i="1"/>
  <c r="F26" i="1"/>
  <c r="E26" i="1"/>
  <c r="D26" i="1"/>
  <c r="I25" i="1"/>
  <c r="H25" i="1"/>
  <c r="G25" i="1"/>
  <c r="F25" i="1"/>
  <c r="E25" i="1"/>
  <c r="D25" i="1"/>
  <c r="I24" i="1"/>
  <c r="H24" i="1"/>
  <c r="G24" i="1"/>
  <c r="F24" i="1"/>
  <c r="E24" i="1"/>
  <c r="D24" i="1"/>
  <c r="I23" i="1"/>
  <c r="H23" i="1"/>
  <c r="G23" i="1"/>
  <c r="F23" i="1"/>
  <c r="E23" i="1"/>
  <c r="D23" i="1"/>
  <c r="I22" i="1"/>
  <c r="H22" i="1"/>
  <c r="G22" i="1"/>
  <c r="F22" i="1"/>
  <c r="E22" i="1"/>
  <c r="D22" i="1"/>
  <c r="J19" i="1"/>
  <c r="J28" i="2" l="1"/>
  <c r="J38" i="2"/>
</calcChain>
</file>

<file path=xl/sharedStrings.xml><?xml version="1.0" encoding="utf-8"?>
<sst xmlns="http://schemas.openxmlformats.org/spreadsheetml/2006/main" count="131" uniqueCount="70">
  <si>
    <t>1</t>
  </si>
  <si>
    <t>50</t>
  </si>
  <si>
    <t>450</t>
  </si>
  <si>
    <t>2020-05-27 16:15:45</t>
  </si>
  <si>
    <t>2020-05-27 16:16:15</t>
  </si>
  <si>
    <t>@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</si>
  <si>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</si>
  <si>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</si>
  <si>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</si>
  <si>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</si>
  <si>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</si>
  <si>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</si>
  <si>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</si>
  <si>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</si>
  <si>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</si>
  <si>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</si>
  <si>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</si>
  <si>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2020-05-27 16:17:42</t>
  </si>
  <si>
    <t>2020-05-27 16:18:19</t>
  </si>
  <si>
    <t>A</t>
  </si>
  <si>
    <t>SD</t>
  </si>
  <si>
    <t>Node name:</t>
  </si>
  <si>
    <t>Area scan or not:</t>
  </si>
  <si>
    <t>Repeat times:</t>
  </si>
  <si>
    <t>Integral time:</t>
  </si>
  <si>
    <t>Slit bandwidth:</t>
  </si>
  <si>
    <t>Test end time:</t>
  </si>
  <si>
    <t>wavelength:</t>
    <phoneticPr fontId="1" type="noConversion"/>
  </si>
  <si>
    <t>Test start time:</t>
    <phoneticPr fontId="1" type="noConversion"/>
  </si>
  <si>
    <t>Enzyme plate</t>
  </si>
  <si>
    <t>Photometric test 1</t>
  </si>
  <si>
    <t>No such function</t>
  </si>
  <si>
    <t>not</t>
    <phoneticPr fontId="1" type="noConversion"/>
  </si>
  <si>
    <t>not</t>
    <phoneticPr fontId="1" type="noConversion"/>
  </si>
  <si>
    <t>wavelength:</t>
    <phoneticPr fontId="1" type="noConversion"/>
  </si>
  <si>
    <t>Test start time:</t>
    <phoneticPr fontId="1" type="noConversion"/>
  </si>
  <si>
    <t>Normal group</t>
    <phoneticPr fontId="1" type="noConversion"/>
  </si>
  <si>
    <t>Model group</t>
    <phoneticPr fontId="1" type="noConversion"/>
  </si>
  <si>
    <t>Test group</t>
    <phoneticPr fontId="1" type="noConversion"/>
  </si>
  <si>
    <t>Normal group</t>
    <phoneticPr fontId="1" type="noConversion"/>
  </si>
  <si>
    <t>Model group</t>
    <phoneticPr fontId="1" type="noConversion"/>
  </si>
  <si>
    <t>Mean</t>
    <phoneticPr fontId="1" type="noConversion"/>
  </si>
  <si>
    <t>Plate control</t>
    <phoneticPr fontId="1" type="noConversion"/>
  </si>
  <si>
    <t>Model group</t>
    <phoneticPr fontId="1" type="noConversion"/>
  </si>
  <si>
    <t>Test group</t>
    <phoneticPr fontId="1" type="noConversion"/>
  </si>
  <si>
    <t>Four volumes of hydrogen-rich medium</t>
    <phoneticPr fontId="1" type="noConversion"/>
  </si>
  <si>
    <t>Three volumes of hydrogen-rich medium</t>
    <phoneticPr fontId="1" type="noConversion"/>
  </si>
  <si>
    <t>Three volumes of hydrogen-rich medium</t>
    <phoneticPr fontId="1" type="noConversion"/>
  </si>
  <si>
    <t>One volumes of hydrogen-rich medium</t>
    <phoneticPr fontId="1" type="noConversion"/>
  </si>
  <si>
    <t>Two volumes of hydrogen-rich medium</t>
    <phoneticPr fontId="1" type="noConversion"/>
  </si>
  <si>
    <t>Subtract blank</t>
  </si>
  <si>
    <t>Two volumes of hydrogen-rich medium</t>
    <phoneticPr fontId="1" type="noConversion"/>
  </si>
  <si>
    <t>Percentage compared with control group</t>
    <phoneticPr fontId="1" type="noConversion"/>
  </si>
  <si>
    <t>Percentage compared with control group</t>
    <phoneticPr fontId="1" type="noConversion"/>
  </si>
  <si>
    <t>Percentage compared with control group</t>
    <phoneticPr fontId="1" type="noConversion"/>
  </si>
  <si>
    <t>Two volumes of hydrogen-rich medium</t>
    <phoneticPr fontId="1" type="noConversion"/>
  </si>
  <si>
    <t>Three volumes of hydrogen-rich medium</t>
    <phoneticPr fontId="1" type="noConversion"/>
  </si>
  <si>
    <t>Four volumes of hydrogen-rich medium</t>
    <phoneticPr fontId="1" type="noConversion"/>
  </si>
  <si>
    <t>Four volumes of hydrogen-rich medium</t>
    <phoneticPr fontId="1" type="noConversion"/>
  </si>
  <si>
    <t>Percentage of cell viability</t>
    <phoneticPr fontId="1" type="noConversion"/>
  </si>
  <si>
    <r>
      <t>Operation</t>
    </r>
    <r>
      <rPr>
        <sz val="11"/>
        <color indexed="8"/>
        <rFont val="宋体"/>
        <family val="3"/>
        <charset val="134"/>
      </rPr>
      <t>：</t>
    </r>
    <phoneticPr fontId="1" type="noConversion"/>
  </si>
  <si>
    <t>Model group</t>
    <phoneticPr fontId="1" type="noConversion"/>
  </si>
  <si>
    <t>Test group</t>
    <phoneticPr fontId="1" type="noConversion"/>
  </si>
  <si>
    <t>Test group</t>
    <phoneticPr fontId="1" type="noConversion"/>
  </si>
  <si>
    <r>
      <t>Operation</t>
    </r>
    <r>
      <rPr>
        <sz val="11"/>
        <color indexed="8"/>
        <rFont val="宋体"/>
        <family val="3"/>
        <charset val="134"/>
      </rPr>
      <t>：</t>
    </r>
    <phoneticPr fontId="1" type="noConversion"/>
  </si>
  <si>
    <t>Normal group</t>
    <phoneticPr fontId="1" type="noConversion"/>
  </si>
  <si>
    <t>Model group</t>
    <phoneticPr fontId="1" type="noConversion"/>
  </si>
  <si>
    <t>Test group</t>
    <phoneticPr fontId="1" type="noConversion"/>
  </si>
  <si>
    <t>Mean</t>
    <phoneticPr fontId="1" type="noConversion"/>
  </si>
  <si>
    <r>
      <rPr>
        <sz val="11"/>
        <color indexed="8"/>
        <rFont val="宋体"/>
        <family val="3"/>
        <charset val="134"/>
      </rPr>
      <t>异常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</si>
</sst>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0000_ "/>
    <numFmt numFmtId="177" formatCode="0.000_ "/>
    <numFmt numFmtId="178" formatCode="0.0000_ "/>
    <numFmt numFmtId="179" formatCode="0.0000000_ "/>
  </numFmts>
  <fonts count="7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sz val="14"/>
      <color rgb="FFFF0000"/>
      <name val="Times New Roman"/>
      <family val="1"/>
    </font>
    <font>
      <sz val="16"/>
      <color rgb="FFFF0000"/>
      <name val="Times New Roman"/>
      <family val="1"/>
    </font>
    <font>
      <sz val="11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2" fillId="0" borderId="0" xfId="0" applyFont="1" applyFill="1">
      <alignment vertical="center"/>
    </xf>
    <xf numFmtId="178" fontId="2" fillId="0" borderId="0" xfId="0" applyNumberFormat="1" applyFont="1">
      <alignment vertical="center"/>
    </xf>
    <xf numFmtId="0" fontId="4" fillId="0" borderId="0" xfId="0" applyFont="1" applyAlignment="1">
      <alignment horizontal="center" vertical="center"/>
    </xf>
    <xf numFmtId="177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10" fontId="2" fillId="0" borderId="0" xfId="0" applyNumberFormat="1" applyFont="1">
      <alignment vertical="center"/>
    </xf>
    <xf numFmtId="10" fontId="2" fillId="2" borderId="0" xfId="0" applyNumberFormat="1" applyFont="1" applyFill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10" fontId="2" fillId="0" borderId="0" xfId="0" applyNumberFormat="1" applyFont="1" applyAlignment="1">
      <alignment horizontal="center" vertical="center"/>
    </xf>
    <xf numFmtId="179" fontId="2" fillId="0" borderId="0" xfId="0" applyNumberFormat="1" applyFont="1">
      <alignment vertical="center"/>
    </xf>
    <xf numFmtId="10" fontId="2" fillId="3" borderId="0" xfId="0" applyNumberFormat="1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0"/>
  <sheetViews>
    <sheetView topLeftCell="A19" workbookViewId="0">
      <selection activeCell="K42" sqref="K42"/>
    </sheetView>
  </sheetViews>
  <sheetFormatPr defaultColWidth="9" defaultRowHeight="13.5" x14ac:dyDescent="0.15"/>
  <cols>
    <col min="1" max="1" width="4.375" customWidth="1"/>
    <col min="2" max="2" width="15.875" customWidth="1"/>
    <col min="10" max="10" width="12.875"/>
  </cols>
  <sheetData>
    <row r="1" spans="1:16" ht="1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 x14ac:dyDescent="0.15">
      <c r="A2" s="1"/>
      <c r="B2" s="1" t="s">
        <v>60</v>
      </c>
      <c r="C2" s="1" t="s">
        <v>29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15" x14ac:dyDescent="0.15">
      <c r="A3" s="1"/>
      <c r="B3" s="1" t="s">
        <v>21</v>
      </c>
      <c r="C3" s="1" t="s">
        <v>30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15" x14ac:dyDescent="0.15">
      <c r="A4" s="1"/>
      <c r="B4" s="1" t="s">
        <v>22</v>
      </c>
      <c r="C4" s="1" t="s">
        <v>32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15" x14ac:dyDescent="0.15">
      <c r="A5" s="1"/>
      <c r="B5" s="1" t="s">
        <v>23</v>
      </c>
      <c r="C5" s="1" t="s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15" x14ac:dyDescent="0.15">
      <c r="A6" s="1"/>
      <c r="B6" s="1" t="s">
        <v>24</v>
      </c>
      <c r="C6" s="1" t="s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15" x14ac:dyDescent="0.15">
      <c r="A7" s="1"/>
      <c r="B7" s="1" t="s">
        <v>25</v>
      </c>
      <c r="C7" s="1" t="s">
        <v>31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15" x14ac:dyDescent="0.15">
      <c r="A8" s="1"/>
      <c r="B8" s="1" t="s">
        <v>27</v>
      </c>
      <c r="C8" s="1" t="s">
        <v>2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5" x14ac:dyDescent="0.15">
      <c r="A9" s="1"/>
      <c r="B9" s="1" t="s">
        <v>28</v>
      </c>
      <c r="C9" s="1" t="s">
        <v>3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15" x14ac:dyDescent="0.15">
      <c r="A10" s="1"/>
      <c r="B10" s="1" t="s">
        <v>26</v>
      </c>
      <c r="C10" s="1" t="s">
        <v>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15" x14ac:dyDescent="0.15">
      <c r="A11" s="1"/>
      <c r="B11" s="1" t="s">
        <v>5</v>
      </c>
      <c r="C11" s="1" t="s">
        <v>0</v>
      </c>
      <c r="D11" s="1" t="s">
        <v>6</v>
      </c>
      <c r="E11" s="1" t="s">
        <v>7</v>
      </c>
      <c r="F11" s="1" t="s">
        <v>8</v>
      </c>
      <c r="G11" s="1" t="s">
        <v>9</v>
      </c>
      <c r="H11" s="1" t="s">
        <v>10</v>
      </c>
      <c r="I11" s="1" t="s">
        <v>11</v>
      </c>
      <c r="J11" s="1" t="s">
        <v>12</v>
      </c>
      <c r="K11" s="1" t="s">
        <v>13</v>
      </c>
      <c r="L11" s="1" t="s">
        <v>14</v>
      </c>
      <c r="M11" s="1" t="s">
        <v>15</v>
      </c>
      <c r="N11" s="1" t="s">
        <v>16</v>
      </c>
      <c r="O11" s="1"/>
      <c r="P11" s="1"/>
    </row>
    <row r="12" spans="1:16" ht="15" x14ac:dyDescent="0.15">
      <c r="A12" s="1"/>
      <c r="B12" s="1"/>
      <c r="C12" s="1"/>
      <c r="D12" s="1"/>
      <c r="E12" s="1"/>
      <c r="F12" s="1"/>
      <c r="G12" s="1"/>
      <c r="H12" s="1"/>
      <c r="I12" s="1"/>
      <c r="J12" s="1" t="s">
        <v>42</v>
      </c>
      <c r="K12" s="1"/>
      <c r="L12" s="1"/>
      <c r="M12" s="1"/>
      <c r="N12" s="1"/>
      <c r="O12" s="1"/>
      <c r="P12" s="1"/>
    </row>
    <row r="13" spans="1:16" ht="15" x14ac:dyDescent="0.15">
      <c r="A13" s="1"/>
      <c r="B13" s="1"/>
      <c r="C13" s="2" t="s">
        <v>36</v>
      </c>
      <c r="D13" s="1">
        <v>0.35399999999999998</v>
      </c>
      <c r="E13" s="1">
        <v>0.46929999999999999</v>
      </c>
      <c r="F13" s="1">
        <v>0.49440000000000001</v>
      </c>
      <c r="G13" s="1">
        <v>0.53800000000000003</v>
      </c>
      <c r="H13" s="1">
        <v>0.59599999999999997</v>
      </c>
      <c r="I13" s="1">
        <v>0.72629999999999995</v>
      </c>
      <c r="J13" s="1">
        <v>8.6300000000000002E-2</v>
      </c>
      <c r="K13" s="1">
        <v>4.8000000000000001E-2</v>
      </c>
      <c r="L13" s="1"/>
      <c r="M13" s="1"/>
      <c r="N13" s="1"/>
      <c r="O13" s="1"/>
      <c r="P13" s="1"/>
    </row>
    <row r="14" spans="1:16" ht="15" x14ac:dyDescent="0.15">
      <c r="A14" s="1"/>
      <c r="B14" s="1"/>
      <c r="C14" s="2" t="s">
        <v>61</v>
      </c>
      <c r="D14" s="1">
        <v>0.49759999999999999</v>
      </c>
      <c r="E14" s="1">
        <v>0.55110000000000003</v>
      </c>
      <c r="F14" s="1">
        <v>0.44779999999999998</v>
      </c>
      <c r="G14" s="1">
        <v>0.36170000000000002</v>
      </c>
      <c r="H14" s="1">
        <v>0.36830000000000002</v>
      </c>
      <c r="I14" s="1">
        <v>0.47920000000000001</v>
      </c>
      <c r="J14" s="1">
        <v>8.5900000000000004E-2</v>
      </c>
      <c r="K14" s="1">
        <v>4.8099999999999997E-2</v>
      </c>
      <c r="L14" s="1"/>
      <c r="M14" s="1"/>
      <c r="N14" s="1"/>
      <c r="O14" s="1"/>
      <c r="P14" s="1"/>
    </row>
    <row r="15" spans="1:16" ht="15" x14ac:dyDescent="0.15">
      <c r="A15" s="1"/>
      <c r="B15" s="2" t="s">
        <v>48</v>
      </c>
      <c r="C15" s="2" t="s">
        <v>62</v>
      </c>
      <c r="D15" s="1">
        <v>0.55110000000000003</v>
      </c>
      <c r="E15" s="1">
        <v>0.73909999999999998</v>
      </c>
      <c r="F15" s="1">
        <v>0.70579999999999998</v>
      </c>
      <c r="G15" s="1">
        <v>0.65939999999999999</v>
      </c>
      <c r="H15" s="1">
        <v>0.68920000000000003</v>
      </c>
      <c r="I15" s="1">
        <v>0.66839999999999999</v>
      </c>
      <c r="J15" s="1">
        <v>8.6999999999999994E-2</v>
      </c>
      <c r="K15" s="1">
        <v>4.8000000000000001E-2</v>
      </c>
      <c r="L15" s="1"/>
      <c r="M15" s="1"/>
      <c r="N15" s="1"/>
      <c r="O15" s="1"/>
      <c r="P15" s="1"/>
    </row>
    <row r="16" spans="1:16" ht="15" x14ac:dyDescent="0.15">
      <c r="A16" s="1"/>
      <c r="B16" s="1"/>
      <c r="C16" s="1" t="s">
        <v>36</v>
      </c>
      <c r="D16" s="1">
        <v>0.69450000000000001</v>
      </c>
      <c r="E16" s="1">
        <v>0.70450000000000002</v>
      </c>
      <c r="F16" s="1">
        <v>0.68500000000000005</v>
      </c>
      <c r="G16" s="1">
        <v>0.72</v>
      </c>
      <c r="H16" s="1">
        <v>0.69289999999999996</v>
      </c>
      <c r="I16" s="1">
        <v>0.68630000000000002</v>
      </c>
      <c r="J16" s="1">
        <v>8.5099999999999995E-2</v>
      </c>
      <c r="K16" s="1">
        <v>4.8000000000000001E-2</v>
      </c>
      <c r="L16" s="1"/>
      <c r="M16" s="1"/>
      <c r="N16" s="1"/>
      <c r="O16" s="1"/>
      <c r="P16" s="1"/>
    </row>
    <row r="17" spans="1:16" ht="15" x14ac:dyDescent="0.15">
      <c r="A17" s="1"/>
      <c r="B17" s="1"/>
      <c r="C17" s="1" t="s">
        <v>37</v>
      </c>
      <c r="D17" s="1">
        <v>0.7601</v>
      </c>
      <c r="E17" s="1">
        <v>0.74750000000000005</v>
      </c>
      <c r="F17" s="1">
        <v>0.7198</v>
      </c>
      <c r="G17" s="1">
        <v>0.69689999999999996</v>
      </c>
      <c r="H17" s="1">
        <v>0.69789999999999996</v>
      </c>
      <c r="I17" s="1">
        <v>0.65080000000000005</v>
      </c>
      <c r="J17" s="1">
        <v>8.5400000000000004E-2</v>
      </c>
      <c r="K17" s="1">
        <v>4.8099999999999997E-2</v>
      </c>
      <c r="L17" s="1"/>
      <c r="M17" s="1"/>
      <c r="N17" s="1"/>
      <c r="O17" s="1"/>
      <c r="P17" s="1"/>
    </row>
    <row r="18" spans="1:16" ht="15" x14ac:dyDescent="0.15">
      <c r="A18" s="1"/>
      <c r="B18" s="3" t="s">
        <v>51</v>
      </c>
      <c r="C18" s="1" t="s">
        <v>38</v>
      </c>
      <c r="D18" s="1">
        <v>0.60929999999999995</v>
      </c>
      <c r="E18" s="1">
        <v>0.7631</v>
      </c>
      <c r="F18" s="1">
        <v>0.66100000000000003</v>
      </c>
      <c r="G18" s="1">
        <v>0.6048</v>
      </c>
      <c r="H18" s="1">
        <v>0.70389999999999997</v>
      </c>
      <c r="I18" s="1">
        <v>0.65700000000000003</v>
      </c>
      <c r="J18" s="1">
        <v>8.4400000000000003E-2</v>
      </c>
      <c r="K18" s="1">
        <v>4.8300000000000003E-2</v>
      </c>
      <c r="L18" s="1"/>
      <c r="M18" s="1"/>
      <c r="N18" s="1"/>
      <c r="O18" s="1"/>
      <c r="P18" s="1"/>
    </row>
    <row r="19" spans="1:16" ht="15" x14ac:dyDescent="0.15">
      <c r="A19" s="1"/>
      <c r="B19" s="1"/>
      <c r="C19" s="1"/>
      <c r="D19" s="1"/>
      <c r="E19" s="1"/>
      <c r="F19" s="1"/>
      <c r="G19" s="1"/>
      <c r="H19" s="1"/>
      <c r="I19" s="1"/>
      <c r="J19" s="4">
        <f>AVERAGE(J13:J18)</f>
        <v>8.5683333333333334E-2</v>
      </c>
      <c r="K19" s="1"/>
      <c r="L19" s="1"/>
      <c r="M19" s="1"/>
      <c r="N19" s="1"/>
      <c r="O19" s="1"/>
      <c r="P19" s="1"/>
    </row>
    <row r="20" spans="1:16" ht="1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15" x14ac:dyDescent="0.15">
      <c r="A21" s="1"/>
      <c r="B21" s="1" t="s">
        <v>50</v>
      </c>
      <c r="C21" s="1"/>
      <c r="D21" s="1"/>
      <c r="E21" s="1"/>
      <c r="F21" s="1"/>
      <c r="G21" s="1"/>
      <c r="H21" s="1"/>
      <c r="I21" s="1"/>
      <c r="J21" s="1"/>
      <c r="K21" s="1" t="s">
        <v>41</v>
      </c>
      <c r="L21" s="1"/>
      <c r="M21" s="1"/>
      <c r="N21" s="1"/>
      <c r="O21" s="1"/>
      <c r="P21" s="1"/>
    </row>
    <row r="22" spans="1:16" ht="15" x14ac:dyDescent="0.15">
      <c r="A22" s="1"/>
      <c r="B22" s="1"/>
      <c r="C22" s="2" t="s">
        <v>36</v>
      </c>
      <c r="D22" s="1">
        <f t="shared" ref="D22:I22" si="0">D13-0.0857</f>
        <v>0.26829999999999998</v>
      </c>
      <c r="E22" s="1">
        <f t="shared" si="0"/>
        <v>0.3836</v>
      </c>
      <c r="F22" s="1">
        <f t="shared" si="0"/>
        <v>0.40870000000000001</v>
      </c>
      <c r="G22" s="1">
        <f t="shared" si="0"/>
        <v>0.45230000000000004</v>
      </c>
      <c r="H22" s="1">
        <f t="shared" si="0"/>
        <v>0.51029999999999998</v>
      </c>
      <c r="I22" s="1">
        <f t="shared" si="0"/>
        <v>0.64059999999999995</v>
      </c>
      <c r="J22" s="1"/>
      <c r="K22" s="1"/>
      <c r="L22" s="1"/>
      <c r="M22" s="1"/>
      <c r="N22" s="1"/>
      <c r="O22" s="1"/>
      <c r="P22" s="1"/>
    </row>
    <row r="23" spans="1:16" ht="15" x14ac:dyDescent="0.15">
      <c r="A23" s="1"/>
      <c r="B23" s="1"/>
      <c r="C23" s="2" t="s">
        <v>40</v>
      </c>
      <c r="D23" s="1">
        <f t="shared" ref="D23:I23" si="1">D14-0.0857</f>
        <v>0.41189999999999999</v>
      </c>
      <c r="E23" s="1">
        <f t="shared" si="1"/>
        <v>0.46540000000000004</v>
      </c>
      <c r="F23" s="1">
        <f t="shared" si="1"/>
        <v>0.36209999999999998</v>
      </c>
      <c r="G23" s="1">
        <f t="shared" si="1"/>
        <v>0.27600000000000002</v>
      </c>
      <c r="H23" s="1">
        <f t="shared" si="1"/>
        <v>0.28260000000000002</v>
      </c>
      <c r="I23" s="1">
        <f t="shared" si="1"/>
        <v>0.39350000000000002</v>
      </c>
      <c r="J23" s="1"/>
      <c r="K23" s="1"/>
      <c r="L23" s="1"/>
      <c r="M23" s="1"/>
      <c r="N23" s="1"/>
      <c r="O23" s="1"/>
      <c r="P23" s="1"/>
    </row>
    <row r="24" spans="1:16" ht="15" x14ac:dyDescent="0.15">
      <c r="A24" s="1"/>
      <c r="B24" s="2" t="s">
        <v>48</v>
      </c>
      <c r="C24" s="2" t="s">
        <v>63</v>
      </c>
      <c r="D24" s="1">
        <f t="shared" ref="D24:I24" si="2">D15-0.0857</f>
        <v>0.46540000000000004</v>
      </c>
      <c r="E24" s="1">
        <f t="shared" si="2"/>
        <v>0.65339999999999998</v>
      </c>
      <c r="F24" s="1">
        <f t="shared" si="2"/>
        <v>0.62009999999999998</v>
      </c>
      <c r="G24" s="1">
        <f t="shared" si="2"/>
        <v>0.57369999999999999</v>
      </c>
      <c r="H24" s="1">
        <f t="shared" si="2"/>
        <v>0.60350000000000004</v>
      </c>
      <c r="I24" s="1">
        <f t="shared" si="2"/>
        <v>0.5827</v>
      </c>
      <c r="J24" s="1"/>
      <c r="K24" s="1"/>
      <c r="L24" s="1"/>
      <c r="M24" s="1"/>
      <c r="N24" s="1"/>
      <c r="O24" s="1"/>
      <c r="P24" s="1"/>
    </row>
    <row r="25" spans="1:16" ht="15" x14ac:dyDescent="0.15">
      <c r="A25" s="1"/>
      <c r="B25" s="1"/>
      <c r="C25" s="1" t="s">
        <v>39</v>
      </c>
      <c r="D25" s="1">
        <f t="shared" ref="D25:I25" si="3">D16-0.0857</f>
        <v>0.60880000000000001</v>
      </c>
      <c r="E25" s="1">
        <f t="shared" si="3"/>
        <v>0.61880000000000002</v>
      </c>
      <c r="F25" s="1">
        <f t="shared" si="3"/>
        <v>0.59930000000000005</v>
      </c>
      <c r="G25" s="1">
        <f t="shared" si="3"/>
        <v>0.63429999999999997</v>
      </c>
      <c r="H25" s="1">
        <f t="shared" si="3"/>
        <v>0.60719999999999996</v>
      </c>
      <c r="I25" s="1">
        <f t="shared" si="3"/>
        <v>0.60060000000000002</v>
      </c>
      <c r="J25" s="1"/>
      <c r="K25" s="1"/>
      <c r="L25" s="1"/>
      <c r="M25" s="1"/>
      <c r="N25" s="1"/>
      <c r="O25" s="1"/>
      <c r="P25" s="1"/>
    </row>
    <row r="26" spans="1:16" ht="15" x14ac:dyDescent="0.15">
      <c r="A26" s="1"/>
      <c r="B26" s="1"/>
      <c r="C26" s="1" t="s">
        <v>40</v>
      </c>
      <c r="D26" s="1">
        <f t="shared" ref="D26:I26" si="4">D17-0.0857</f>
        <v>0.6744</v>
      </c>
      <c r="E26" s="1">
        <f t="shared" si="4"/>
        <v>0.66180000000000005</v>
      </c>
      <c r="F26" s="1">
        <f t="shared" si="4"/>
        <v>0.6341</v>
      </c>
      <c r="G26" s="1">
        <f t="shared" si="4"/>
        <v>0.61119999999999997</v>
      </c>
      <c r="H26" s="1">
        <f t="shared" si="4"/>
        <v>0.61219999999999997</v>
      </c>
      <c r="I26" s="1">
        <f t="shared" si="4"/>
        <v>0.56510000000000005</v>
      </c>
      <c r="J26" s="1"/>
      <c r="K26" s="1"/>
      <c r="L26" s="1"/>
      <c r="M26" s="1"/>
      <c r="N26" s="1"/>
      <c r="O26" s="1"/>
      <c r="P26" s="1"/>
    </row>
    <row r="27" spans="1:16" ht="15" x14ac:dyDescent="0.15">
      <c r="A27" s="1"/>
      <c r="B27" s="3" t="s">
        <v>49</v>
      </c>
      <c r="C27" s="1" t="s">
        <v>38</v>
      </c>
      <c r="D27" s="1">
        <f t="shared" ref="D27:I27" si="5">D18-0.0857</f>
        <v>0.52359999999999995</v>
      </c>
      <c r="E27" s="1">
        <f t="shared" si="5"/>
        <v>0.6774</v>
      </c>
      <c r="F27" s="1">
        <f t="shared" si="5"/>
        <v>0.57530000000000003</v>
      </c>
      <c r="G27" s="1">
        <f t="shared" si="5"/>
        <v>0.51910000000000001</v>
      </c>
      <c r="H27" s="1">
        <f t="shared" si="5"/>
        <v>0.61819999999999997</v>
      </c>
      <c r="I27" s="1">
        <f t="shared" si="5"/>
        <v>0.57130000000000003</v>
      </c>
      <c r="J27" s="1"/>
      <c r="K27" s="1"/>
      <c r="L27" s="1"/>
      <c r="M27" s="1"/>
      <c r="N27" s="1"/>
      <c r="O27" s="1"/>
      <c r="P27" s="1"/>
    </row>
    <row r="28" spans="1:16" ht="15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15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15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15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15" x14ac:dyDescent="0.15">
      <c r="A32" s="1"/>
      <c r="B32" s="1" t="s">
        <v>64</v>
      </c>
      <c r="C32" s="1" t="s">
        <v>29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15" x14ac:dyDescent="0.15">
      <c r="A33" s="1"/>
      <c r="B33" s="1" t="s">
        <v>21</v>
      </c>
      <c r="C33" s="1" t="s">
        <v>30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15" x14ac:dyDescent="0.15">
      <c r="A34" s="1"/>
      <c r="B34" s="1" t="s">
        <v>22</v>
      </c>
      <c r="C34" s="1" t="s">
        <v>33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15" x14ac:dyDescent="0.15">
      <c r="A35" s="1"/>
      <c r="B35" s="1" t="s">
        <v>23</v>
      </c>
      <c r="C35" s="1" t="s">
        <v>0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15" x14ac:dyDescent="0.15">
      <c r="A36" s="1"/>
      <c r="B36" s="1" t="s">
        <v>24</v>
      </c>
      <c r="C36" s="1" t="s">
        <v>1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15" x14ac:dyDescent="0.15">
      <c r="A37" s="1"/>
      <c r="B37" s="1" t="s">
        <v>25</v>
      </c>
      <c r="C37" s="1" t="s">
        <v>31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15" x14ac:dyDescent="0.15">
      <c r="A38" s="1"/>
      <c r="B38" s="1" t="s">
        <v>34</v>
      </c>
      <c r="C38" s="1" t="s">
        <v>2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15" x14ac:dyDescent="0.15">
      <c r="A39" s="1"/>
      <c r="B39" s="1" t="s">
        <v>35</v>
      </c>
      <c r="C39" s="1" t="s">
        <v>17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15" x14ac:dyDescent="0.15">
      <c r="A40" s="1"/>
      <c r="B40" s="1" t="s">
        <v>26</v>
      </c>
      <c r="C40" s="1" t="s">
        <v>18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15" x14ac:dyDescent="0.15">
      <c r="A41" s="1"/>
      <c r="B41" s="1" t="s">
        <v>5</v>
      </c>
      <c r="C41" s="1" t="s">
        <v>0</v>
      </c>
      <c r="D41" s="1" t="s">
        <v>6</v>
      </c>
      <c r="E41" s="1" t="s">
        <v>7</v>
      </c>
      <c r="F41" s="1" t="s">
        <v>8</v>
      </c>
      <c r="G41" s="1" t="s">
        <v>9</v>
      </c>
      <c r="H41" s="1" t="s">
        <v>10</v>
      </c>
      <c r="I41" s="1" t="s">
        <v>11</v>
      </c>
      <c r="J41" s="1" t="s">
        <v>12</v>
      </c>
      <c r="K41" s="1" t="s">
        <v>13</v>
      </c>
      <c r="L41" s="1" t="s">
        <v>14</v>
      </c>
      <c r="M41" s="1" t="s">
        <v>15</v>
      </c>
      <c r="N41" s="1" t="s">
        <v>16</v>
      </c>
      <c r="O41" s="1"/>
      <c r="P41" s="1"/>
    </row>
    <row r="42" spans="1:16" ht="15" x14ac:dyDescent="0.15">
      <c r="A42" s="1"/>
      <c r="B42" s="1" t="s">
        <v>19</v>
      </c>
      <c r="C42" s="1"/>
      <c r="D42" s="1"/>
      <c r="E42" s="1"/>
      <c r="F42" s="1"/>
      <c r="G42" s="1"/>
      <c r="H42" s="1"/>
      <c r="I42" s="1"/>
      <c r="J42" s="1"/>
      <c r="K42" s="1" t="s">
        <v>42</v>
      </c>
      <c r="L42" s="1"/>
      <c r="M42" s="1"/>
      <c r="N42" s="1"/>
      <c r="O42" s="1"/>
      <c r="P42" s="1"/>
    </row>
    <row r="43" spans="1:16" ht="15" x14ac:dyDescent="0.15">
      <c r="A43" s="1"/>
      <c r="B43" s="2"/>
      <c r="C43" s="2" t="s">
        <v>36</v>
      </c>
      <c r="D43" s="1">
        <v>0.72099999999999997</v>
      </c>
      <c r="E43" s="1">
        <v>0.8004</v>
      </c>
      <c r="F43" s="1">
        <v>0.66059999999999997</v>
      </c>
      <c r="G43" s="1">
        <v>0.80149999999999999</v>
      </c>
      <c r="H43" s="1">
        <v>0.60389999999999999</v>
      </c>
      <c r="I43" s="1">
        <v>0.63590000000000002</v>
      </c>
      <c r="J43" s="1">
        <v>0.72619999999999996</v>
      </c>
      <c r="K43" s="1">
        <v>9.0399999999999994E-2</v>
      </c>
      <c r="L43" s="1"/>
      <c r="M43" s="1"/>
      <c r="N43" s="1"/>
      <c r="O43" s="1"/>
      <c r="P43" s="1"/>
    </row>
    <row r="44" spans="1:16" ht="15" x14ac:dyDescent="0.15">
      <c r="A44" s="1"/>
      <c r="B44" s="2"/>
      <c r="C44" s="2" t="s">
        <v>61</v>
      </c>
      <c r="D44" s="1">
        <v>0.82989999999999997</v>
      </c>
      <c r="E44" s="1">
        <v>0.86799999999999999</v>
      </c>
      <c r="F44" s="1">
        <v>0.83460000000000001</v>
      </c>
      <c r="G44" s="1">
        <v>0.86280000000000001</v>
      </c>
      <c r="H44" s="1">
        <v>0.84309999999999996</v>
      </c>
      <c r="I44" s="1">
        <v>0.8851</v>
      </c>
      <c r="J44" s="1">
        <v>0.69979999999999998</v>
      </c>
      <c r="K44" s="1">
        <v>8.8499999999999995E-2</v>
      </c>
      <c r="L44" s="1"/>
      <c r="M44" s="1"/>
      <c r="N44" s="1"/>
      <c r="O44" s="1"/>
      <c r="P44" s="1"/>
    </row>
    <row r="45" spans="1:16" ht="15" x14ac:dyDescent="0.15">
      <c r="A45" s="1"/>
      <c r="B45" s="2" t="s">
        <v>46</v>
      </c>
      <c r="C45" s="2" t="s">
        <v>38</v>
      </c>
      <c r="D45" s="1">
        <v>0.71060000000000001</v>
      </c>
      <c r="E45" s="1">
        <v>1.0704</v>
      </c>
      <c r="F45" s="1">
        <v>0.72070000000000001</v>
      </c>
      <c r="G45" s="1">
        <v>0.83750000000000002</v>
      </c>
      <c r="H45" s="1">
        <v>0.73119999999999996</v>
      </c>
      <c r="I45" s="1">
        <v>0.84699999999999998</v>
      </c>
      <c r="J45" s="1">
        <v>0.7107</v>
      </c>
      <c r="K45" s="1">
        <v>8.6800000000000002E-2</v>
      </c>
      <c r="L45" s="1"/>
      <c r="M45" s="1"/>
      <c r="N45" s="1"/>
      <c r="O45" s="1"/>
      <c r="P45" s="1"/>
    </row>
    <row r="46" spans="1:16" ht="15" x14ac:dyDescent="0.15">
      <c r="A46" s="1"/>
      <c r="B46" s="1"/>
      <c r="C46" s="1" t="s">
        <v>36</v>
      </c>
      <c r="D46" s="1">
        <v>0.6794</v>
      </c>
      <c r="E46" s="1">
        <v>0.74339999999999995</v>
      </c>
      <c r="F46" s="1">
        <v>0.74339999999999995</v>
      </c>
      <c r="G46" s="1">
        <v>0.73240000000000005</v>
      </c>
      <c r="H46" s="1">
        <v>0.6845</v>
      </c>
      <c r="I46" s="1">
        <v>0.74619999999999997</v>
      </c>
      <c r="J46" s="1">
        <v>0.82940000000000003</v>
      </c>
      <c r="K46" s="1">
        <v>7.8600000000000003E-2</v>
      </c>
      <c r="L46" s="1"/>
      <c r="M46" s="1"/>
      <c r="N46" s="1"/>
      <c r="O46" s="1"/>
      <c r="P46" s="1"/>
    </row>
    <row r="47" spans="1:16" ht="15" x14ac:dyDescent="0.15">
      <c r="A47" s="1"/>
      <c r="B47" s="1"/>
      <c r="C47" s="1" t="s">
        <v>43</v>
      </c>
      <c r="D47" s="1">
        <v>0.67679999999999996</v>
      </c>
      <c r="E47" s="1">
        <v>0.66769999999999996</v>
      </c>
      <c r="F47" s="1">
        <v>0.97729999999999995</v>
      </c>
      <c r="G47" s="1">
        <v>0.92710000000000004</v>
      </c>
      <c r="H47" s="1">
        <v>0.81769999999999998</v>
      </c>
      <c r="I47" s="1">
        <v>0.82179999999999997</v>
      </c>
      <c r="J47" s="1">
        <v>0.72729999999999995</v>
      </c>
      <c r="K47" s="1">
        <v>8.6699999999999999E-2</v>
      </c>
      <c r="L47" s="1"/>
      <c r="M47" s="1"/>
      <c r="N47" s="1"/>
      <c r="O47" s="1"/>
      <c r="P47" s="1"/>
    </row>
    <row r="48" spans="1:16" ht="15" x14ac:dyDescent="0.15">
      <c r="A48" s="1"/>
      <c r="B48" s="1" t="s">
        <v>45</v>
      </c>
      <c r="C48" s="1" t="s">
        <v>38</v>
      </c>
      <c r="D48" s="1">
        <v>0.88090000000000002</v>
      </c>
      <c r="E48" s="1">
        <v>0.90690000000000004</v>
      </c>
      <c r="F48" s="1">
        <v>0.8266</v>
      </c>
      <c r="G48" s="1">
        <v>0.93489999999999995</v>
      </c>
      <c r="H48" s="1">
        <v>0.79579999999999995</v>
      </c>
      <c r="I48" s="1">
        <v>0.81610000000000005</v>
      </c>
      <c r="J48" s="1">
        <v>0.73309999999999997</v>
      </c>
      <c r="K48" s="1">
        <v>7.6600000000000001E-2</v>
      </c>
      <c r="L48" s="1"/>
      <c r="M48" s="1"/>
      <c r="N48" s="1"/>
      <c r="O48" s="1"/>
      <c r="P48" s="1"/>
    </row>
    <row r="49" spans="1:16" ht="15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2">
        <f>AVERAGE(K43:K48)</f>
        <v>8.4600000000000009E-2</v>
      </c>
      <c r="L49" s="1"/>
      <c r="M49" s="1"/>
      <c r="N49" s="1"/>
      <c r="O49" s="1"/>
      <c r="P49" s="1"/>
    </row>
    <row r="50" spans="1:16" ht="15" x14ac:dyDescent="0.15">
      <c r="A50" s="1"/>
      <c r="B50" s="2"/>
      <c r="C50" s="2" t="s">
        <v>36</v>
      </c>
      <c r="D50" s="1">
        <f>D43-0.0846</f>
        <v>0.63639999999999997</v>
      </c>
      <c r="E50" s="1">
        <f t="shared" ref="E50:J50" si="6">E43-0.0846</f>
        <v>0.71579999999999999</v>
      </c>
      <c r="F50" s="1">
        <f t="shared" si="6"/>
        <v>0.57599999999999996</v>
      </c>
      <c r="G50" s="1">
        <f t="shared" si="6"/>
        <v>0.71689999999999998</v>
      </c>
      <c r="H50" s="1">
        <f t="shared" si="6"/>
        <v>0.51929999999999998</v>
      </c>
      <c r="I50" s="1">
        <f t="shared" si="6"/>
        <v>0.55130000000000001</v>
      </c>
      <c r="J50" s="1">
        <f t="shared" si="6"/>
        <v>0.64159999999999995</v>
      </c>
      <c r="K50" s="1"/>
      <c r="L50" s="1"/>
      <c r="M50" s="1"/>
      <c r="N50" s="1"/>
      <c r="O50" s="1"/>
      <c r="P50" s="1"/>
    </row>
    <row r="51" spans="1:16" ht="15" x14ac:dyDescent="0.15">
      <c r="A51" s="1"/>
      <c r="B51" s="2"/>
      <c r="C51" s="2" t="s">
        <v>37</v>
      </c>
      <c r="D51" s="1">
        <f t="shared" ref="D51:J51" si="7">D44-0.0846</f>
        <v>0.74529999999999996</v>
      </c>
      <c r="E51" s="1">
        <f t="shared" si="7"/>
        <v>0.78339999999999999</v>
      </c>
      <c r="F51" s="1">
        <f t="shared" si="7"/>
        <v>0.75</v>
      </c>
      <c r="G51" s="1">
        <f t="shared" si="7"/>
        <v>0.7782</v>
      </c>
      <c r="H51" s="1">
        <f t="shared" si="7"/>
        <v>0.75849999999999995</v>
      </c>
      <c r="I51" s="1">
        <f t="shared" si="7"/>
        <v>0.80049999999999999</v>
      </c>
      <c r="J51" s="1">
        <f t="shared" si="7"/>
        <v>0.61519999999999997</v>
      </c>
      <c r="K51" s="1"/>
      <c r="L51" s="1"/>
      <c r="M51" s="1"/>
      <c r="N51" s="1"/>
      <c r="O51" s="1"/>
      <c r="P51" s="1"/>
    </row>
    <row r="52" spans="1:16" ht="15" x14ac:dyDescent="0.15">
      <c r="A52" s="1"/>
      <c r="B52" s="2" t="s">
        <v>47</v>
      </c>
      <c r="C52" s="2" t="s">
        <v>38</v>
      </c>
      <c r="D52" s="1">
        <f t="shared" ref="D52:J52" si="8">D45-0.0846</f>
        <v>0.626</v>
      </c>
      <c r="E52" s="1">
        <f t="shared" si="8"/>
        <v>0.98580000000000001</v>
      </c>
      <c r="F52" s="1">
        <f t="shared" si="8"/>
        <v>0.6361</v>
      </c>
      <c r="G52" s="1">
        <f t="shared" si="8"/>
        <v>0.75290000000000001</v>
      </c>
      <c r="H52" s="1">
        <f t="shared" si="8"/>
        <v>0.64659999999999995</v>
      </c>
      <c r="I52" s="1">
        <f t="shared" si="8"/>
        <v>0.76239999999999997</v>
      </c>
      <c r="J52" s="1">
        <f t="shared" si="8"/>
        <v>0.62609999999999999</v>
      </c>
      <c r="K52" s="1"/>
      <c r="L52" s="1"/>
      <c r="M52" s="1"/>
      <c r="N52" s="1"/>
      <c r="O52" s="1"/>
      <c r="P52" s="1"/>
    </row>
    <row r="53" spans="1:16" ht="15" x14ac:dyDescent="0.15">
      <c r="A53" s="1"/>
      <c r="B53" s="1"/>
      <c r="C53" s="1" t="s">
        <v>36</v>
      </c>
      <c r="D53" s="1">
        <f t="shared" ref="D53:J53" si="9">D46-0.0846</f>
        <v>0.5948</v>
      </c>
      <c r="E53" s="1">
        <f t="shared" si="9"/>
        <v>0.65879999999999994</v>
      </c>
      <c r="F53" s="1">
        <f t="shared" si="9"/>
        <v>0.65879999999999994</v>
      </c>
      <c r="G53" s="1">
        <f t="shared" si="9"/>
        <v>0.64780000000000004</v>
      </c>
      <c r="H53" s="1">
        <f t="shared" si="9"/>
        <v>0.59989999999999999</v>
      </c>
      <c r="I53" s="1">
        <f t="shared" si="9"/>
        <v>0.66159999999999997</v>
      </c>
      <c r="J53" s="1">
        <f t="shared" si="9"/>
        <v>0.74480000000000002</v>
      </c>
      <c r="K53" s="1"/>
      <c r="L53" s="1"/>
      <c r="M53" s="1"/>
      <c r="N53" s="1"/>
      <c r="O53" s="1"/>
      <c r="P53" s="1"/>
    </row>
    <row r="54" spans="1:16" ht="15" x14ac:dyDescent="0.15">
      <c r="A54" s="1"/>
      <c r="B54" s="1"/>
      <c r="C54" s="1" t="s">
        <v>43</v>
      </c>
      <c r="D54" s="1">
        <f t="shared" ref="D54:J54" si="10">D47-0.0846</f>
        <v>0.59219999999999995</v>
      </c>
      <c r="E54" s="1">
        <f t="shared" si="10"/>
        <v>0.58309999999999995</v>
      </c>
      <c r="F54" s="1">
        <f t="shared" si="10"/>
        <v>0.89269999999999994</v>
      </c>
      <c r="G54" s="1">
        <f t="shared" si="10"/>
        <v>0.84250000000000003</v>
      </c>
      <c r="H54" s="1">
        <f t="shared" si="10"/>
        <v>0.73309999999999997</v>
      </c>
      <c r="I54" s="1">
        <f t="shared" si="10"/>
        <v>0.73719999999999997</v>
      </c>
      <c r="J54" s="1">
        <f t="shared" si="10"/>
        <v>0.64269999999999994</v>
      </c>
      <c r="K54" s="1"/>
      <c r="L54" s="1"/>
      <c r="M54" s="1"/>
      <c r="N54" s="1"/>
      <c r="O54" s="1"/>
      <c r="P54" s="1"/>
    </row>
    <row r="55" spans="1:16" ht="15" x14ac:dyDescent="0.15">
      <c r="A55" s="1"/>
      <c r="B55" s="1" t="s">
        <v>57</v>
      </c>
      <c r="C55" s="1" t="s">
        <v>44</v>
      </c>
      <c r="D55" s="1">
        <f t="shared" ref="D55:J55" si="11">D48-0.0846</f>
        <v>0.79630000000000001</v>
      </c>
      <c r="E55" s="1">
        <f t="shared" si="11"/>
        <v>0.82230000000000003</v>
      </c>
      <c r="F55" s="1">
        <f t="shared" si="11"/>
        <v>0.74199999999999999</v>
      </c>
      <c r="G55" s="1">
        <f t="shared" si="11"/>
        <v>0.85029999999999994</v>
      </c>
      <c r="H55" s="1">
        <f t="shared" si="11"/>
        <v>0.71119999999999994</v>
      </c>
      <c r="I55" s="1">
        <f t="shared" si="11"/>
        <v>0.73150000000000004</v>
      </c>
      <c r="J55" s="1">
        <f t="shared" si="11"/>
        <v>0.64849999999999997</v>
      </c>
      <c r="K55" s="1"/>
      <c r="L55" s="1"/>
      <c r="M55" s="1"/>
      <c r="N55" s="1"/>
      <c r="O55" s="1"/>
      <c r="P55" s="1"/>
    </row>
    <row r="56" spans="1:16" ht="15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15" x14ac:dyDescent="0.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15" x14ac:dyDescent="0.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15" x14ac:dyDescent="0.1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15" x14ac:dyDescent="0.1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15" x14ac:dyDescent="0.1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15" x14ac:dyDescent="0.1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15" x14ac:dyDescent="0.1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15" x14ac:dyDescent="0.1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15" x14ac:dyDescent="0.1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15" x14ac:dyDescent="0.1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15" x14ac:dyDescent="0.1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15" x14ac:dyDescent="0.1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15" x14ac:dyDescent="0.1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15" x14ac:dyDescent="0.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15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15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15" x14ac:dyDescent="0.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15" x14ac:dyDescent="0.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15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15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15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15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15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15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15" x14ac:dyDescent="0.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15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15" x14ac:dyDescent="0.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15" x14ac:dyDescent="0.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15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15" x14ac:dyDescent="0.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15" x14ac:dyDescent="0.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15" x14ac:dyDescent="0.1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15" x14ac:dyDescent="0.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15" x14ac:dyDescent="0.1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tabSelected="1" workbookViewId="0">
      <selection activeCell="B8" sqref="B8:B9"/>
    </sheetView>
  </sheetViews>
  <sheetFormatPr defaultColWidth="8.75" defaultRowHeight="13.5" x14ac:dyDescent="0.15"/>
  <cols>
    <col min="3" max="11" width="12.875"/>
  </cols>
  <sheetData>
    <row r="1" spans="1:13" ht="18.75" x14ac:dyDescent="0.15">
      <c r="A1" s="1"/>
      <c r="B1" s="5" t="s">
        <v>48</v>
      </c>
      <c r="C1" s="5"/>
      <c r="D1" s="1"/>
      <c r="E1" s="1"/>
      <c r="F1" s="1"/>
      <c r="G1" s="1"/>
      <c r="H1" s="1"/>
      <c r="I1" s="1"/>
      <c r="J1" s="1" t="s">
        <v>68</v>
      </c>
      <c r="K1" s="1" t="s">
        <v>20</v>
      </c>
      <c r="L1" s="1"/>
      <c r="M1" s="1"/>
    </row>
    <row r="2" spans="1:13" ht="15" x14ac:dyDescent="0.15">
      <c r="A2" s="1"/>
      <c r="B2" s="1" t="s">
        <v>36</v>
      </c>
      <c r="C2" s="1">
        <v>0.26829999999999998</v>
      </c>
      <c r="D2" s="1">
        <v>0.3836</v>
      </c>
      <c r="E2" s="1">
        <v>0.40870000000000001</v>
      </c>
      <c r="F2" s="1">
        <v>0.45229999999999998</v>
      </c>
      <c r="G2" s="1">
        <v>0.51029999999999998</v>
      </c>
      <c r="H2" s="1">
        <v>0.64059999999999995</v>
      </c>
      <c r="I2" s="1"/>
      <c r="J2" s="6">
        <f>AVERAGE(C2:H2)</f>
        <v>0.44396666666666668</v>
      </c>
      <c r="K2" s="6">
        <f>_xlfn.STDEV.S(C2:H2)</f>
        <v>0.12560324305791873</v>
      </c>
      <c r="L2" s="1"/>
      <c r="M2" s="1"/>
    </row>
    <row r="3" spans="1:13" ht="15" x14ac:dyDescent="0.15">
      <c r="A3" s="1"/>
      <c r="B3" s="1" t="s">
        <v>66</v>
      </c>
      <c r="C3" s="1">
        <v>0.41189999999999999</v>
      </c>
      <c r="D3" s="1">
        <v>0.46539999999999998</v>
      </c>
      <c r="E3" s="1">
        <v>0.36209999999999998</v>
      </c>
      <c r="F3" s="1">
        <v>0.27600000000000002</v>
      </c>
      <c r="G3" s="1">
        <v>0.28260000000000002</v>
      </c>
      <c r="H3" s="1">
        <v>0.39350000000000002</v>
      </c>
      <c r="I3" s="1"/>
      <c r="J3" s="7">
        <f t="shared" ref="J3:J9" si="0">AVERAGE(C3:H3)</f>
        <v>0.36525000000000002</v>
      </c>
      <c r="K3" s="6">
        <f>_xlfn.STDEV.S(C3:H3)</f>
        <v>7.4579910163528829E-2</v>
      </c>
      <c r="L3" s="1"/>
      <c r="M3" s="1"/>
    </row>
    <row r="4" spans="1:13" ht="15" x14ac:dyDescent="0.15">
      <c r="A4" s="1"/>
      <c r="B4" s="1" t="s">
        <v>38</v>
      </c>
      <c r="C4" s="1">
        <v>0.46539999999999998</v>
      </c>
      <c r="D4" s="1">
        <v>0.65339999999999998</v>
      </c>
      <c r="E4" s="1">
        <v>0.62009999999999998</v>
      </c>
      <c r="F4" s="1">
        <v>0.57369999999999999</v>
      </c>
      <c r="G4" s="1">
        <v>0.60350000000000004</v>
      </c>
      <c r="H4" s="1">
        <v>0.5827</v>
      </c>
      <c r="I4" s="1"/>
      <c r="J4" s="6">
        <f t="shared" si="0"/>
        <v>0.58313333333333339</v>
      </c>
      <c r="K4" s="6">
        <f>_xlfn.STDEV.S(C4:H4)</f>
        <v>6.429471725318206E-2</v>
      </c>
      <c r="L4" s="1"/>
      <c r="M4" s="1"/>
    </row>
    <row r="5" spans="1:13" ht="15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6"/>
      <c r="L5" s="1"/>
      <c r="M5" s="1"/>
    </row>
    <row r="6" spans="1:13" ht="15" x14ac:dyDescent="0.15">
      <c r="A6" s="1"/>
      <c r="B6" s="1" t="s">
        <v>52</v>
      </c>
      <c r="C6" s="1"/>
      <c r="D6" s="1"/>
      <c r="E6" s="1"/>
      <c r="F6" s="1"/>
      <c r="G6" s="1"/>
      <c r="H6" s="1"/>
      <c r="I6" s="1"/>
      <c r="J6" s="1"/>
      <c r="K6" s="6"/>
      <c r="L6" s="1"/>
      <c r="M6" s="1"/>
    </row>
    <row r="7" spans="1:13" ht="15" x14ac:dyDescent="0.15">
      <c r="A7" s="1"/>
      <c r="B7" s="1"/>
      <c r="C7" s="1"/>
      <c r="D7" s="1"/>
      <c r="E7" s="1"/>
      <c r="F7" s="1"/>
      <c r="G7" s="1"/>
      <c r="H7" s="1"/>
      <c r="I7" s="1"/>
      <c r="J7" s="1" t="s">
        <v>59</v>
      </c>
      <c r="K7" s="6"/>
      <c r="L7" s="1"/>
      <c r="M7" s="1"/>
    </row>
    <row r="8" spans="1:13" ht="15" x14ac:dyDescent="0.15">
      <c r="A8" s="1"/>
      <c r="B8" s="1" t="s">
        <v>40</v>
      </c>
      <c r="C8" s="8">
        <f t="shared" ref="C8:H8" si="1">C3/0.36525</f>
        <v>1.1277207392197124</v>
      </c>
      <c r="D8" s="8">
        <f t="shared" si="1"/>
        <v>1.2741957563312798</v>
      </c>
      <c r="E8" s="8">
        <f t="shared" si="1"/>
        <v>0.99137577002053379</v>
      </c>
      <c r="F8" s="8">
        <f t="shared" si="1"/>
        <v>0.75564681724845995</v>
      </c>
      <c r="G8" s="8">
        <f t="shared" si="1"/>
        <v>0.77371663244353184</v>
      </c>
      <c r="H8" s="8">
        <f t="shared" si="1"/>
        <v>1.0773442847364818</v>
      </c>
      <c r="I8" s="8"/>
      <c r="J8" s="9">
        <f t="shared" si="0"/>
        <v>0.99999999999999989</v>
      </c>
      <c r="K8" s="9">
        <f t="shared" ref="K8:K12" si="2">_xlfn.STDEV.S(C8:H8)</f>
        <v>0.20418866574545871</v>
      </c>
      <c r="L8" s="1"/>
      <c r="M8" s="1"/>
    </row>
    <row r="9" spans="1:13" ht="15" x14ac:dyDescent="0.15">
      <c r="A9" s="1"/>
      <c r="B9" s="1" t="s">
        <v>38</v>
      </c>
      <c r="C9" s="8">
        <f t="shared" ref="C9:H9" si="3">C4/0.36525</f>
        <v>1.2741957563312798</v>
      </c>
      <c r="D9" s="8">
        <f t="shared" si="3"/>
        <v>1.7889117043121148</v>
      </c>
      <c r="E9" s="8">
        <f t="shared" si="3"/>
        <v>1.6977412731006158</v>
      </c>
      <c r="F9" s="8">
        <f t="shared" si="3"/>
        <v>1.5707049965776865</v>
      </c>
      <c r="G9" s="8">
        <f t="shared" si="3"/>
        <v>1.6522929500342232</v>
      </c>
      <c r="H9" s="8">
        <f t="shared" si="3"/>
        <v>1.5953456536618753</v>
      </c>
      <c r="I9" s="8"/>
      <c r="J9" s="9">
        <f t="shared" si="0"/>
        <v>1.5965320556696325</v>
      </c>
      <c r="K9" s="9">
        <f t="shared" si="2"/>
        <v>0.17602934224006131</v>
      </c>
      <c r="L9" s="1"/>
      <c r="M9" s="1"/>
    </row>
    <row r="10" spans="1:13" ht="15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ht="18.75" x14ac:dyDescent="0.15">
      <c r="A11" s="1"/>
      <c r="B11" s="5" t="s">
        <v>55</v>
      </c>
      <c r="C11" s="5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ht="15" x14ac:dyDescent="0.15">
      <c r="A12" s="1"/>
      <c r="B12" s="1" t="s">
        <v>36</v>
      </c>
      <c r="C12" s="1">
        <v>0.60880000000000001</v>
      </c>
      <c r="D12" s="1">
        <v>0.61880000000000002</v>
      </c>
      <c r="E12" s="1">
        <v>0.59930000000000005</v>
      </c>
      <c r="F12" s="1">
        <v>0.63429999999999997</v>
      </c>
      <c r="G12" s="1">
        <v>0.60719999999999996</v>
      </c>
      <c r="H12" s="1">
        <v>0.60060000000000002</v>
      </c>
      <c r="I12" s="1"/>
      <c r="J12" s="6">
        <f>AVERAGE(C12:H12)</f>
        <v>0.61150000000000004</v>
      </c>
      <c r="K12" s="6">
        <f t="shared" si="2"/>
        <v>1.3164801555663477E-2</v>
      </c>
      <c r="L12" s="1"/>
      <c r="M12" s="1"/>
    </row>
    <row r="13" spans="1:13" ht="15" x14ac:dyDescent="0.15">
      <c r="A13" s="1"/>
      <c r="B13" s="1" t="s">
        <v>40</v>
      </c>
      <c r="C13" s="1">
        <v>0.6744</v>
      </c>
      <c r="D13" s="1">
        <v>0.66180000000000005</v>
      </c>
      <c r="E13" s="1">
        <v>0.6341</v>
      </c>
      <c r="F13" s="1">
        <v>0.61119999999999997</v>
      </c>
      <c r="G13" s="1">
        <v>0.61219999999999997</v>
      </c>
      <c r="H13" s="1">
        <v>0.56510000000000005</v>
      </c>
      <c r="I13" s="1"/>
      <c r="J13" s="7">
        <f t="shared" ref="J13:J19" si="4">AVERAGE(C13:H13)</f>
        <v>0.62646666666666673</v>
      </c>
      <c r="K13" s="6">
        <f t="shared" ref="K13:K19" si="5">_xlfn.STDEV.S(C13:H13)</f>
        <v>3.9514031263168617E-2</v>
      </c>
      <c r="L13" s="1"/>
      <c r="M13" s="1"/>
    </row>
    <row r="14" spans="1:13" ht="15" x14ac:dyDescent="0.15">
      <c r="A14" s="1"/>
      <c r="B14" s="1" t="s">
        <v>38</v>
      </c>
      <c r="C14" s="1">
        <v>0.52359999999999995</v>
      </c>
      <c r="D14" s="1">
        <v>0.6774</v>
      </c>
      <c r="E14" s="1">
        <v>0.57530000000000003</v>
      </c>
      <c r="F14" s="1">
        <v>0.51910000000000001</v>
      </c>
      <c r="G14" s="1">
        <v>0.61819999999999997</v>
      </c>
      <c r="H14" s="1">
        <v>0.57130000000000003</v>
      </c>
      <c r="I14" s="1"/>
      <c r="J14" s="6">
        <f t="shared" si="4"/>
        <v>0.58081666666666665</v>
      </c>
      <c r="K14" s="6">
        <f t="shared" si="5"/>
        <v>5.9882465435773989E-2</v>
      </c>
      <c r="L14" s="1"/>
      <c r="M14" s="1"/>
    </row>
    <row r="15" spans="1:13" ht="15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15" x14ac:dyDescent="0.15">
      <c r="A16" s="1"/>
      <c r="B16" s="1" t="s">
        <v>53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ht="15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ht="15" x14ac:dyDescent="0.15">
      <c r="A18" s="1"/>
      <c r="B18" s="1" t="s">
        <v>40</v>
      </c>
      <c r="C18" s="8">
        <f t="shared" ref="C18:H18" si="6">C13/0.62647</f>
        <v>1.0765080530592048</v>
      </c>
      <c r="D18" s="8">
        <f t="shared" si="6"/>
        <v>1.0563953581177072</v>
      </c>
      <c r="E18" s="8">
        <f t="shared" si="6"/>
        <v>1.0121793541590181</v>
      </c>
      <c r="F18" s="8">
        <f t="shared" si="6"/>
        <v>0.97562532922566125</v>
      </c>
      <c r="G18" s="8">
        <f t="shared" si="6"/>
        <v>0.97722157485593886</v>
      </c>
      <c r="H18" s="8">
        <f t="shared" si="6"/>
        <v>0.9020384056698646</v>
      </c>
      <c r="I18" s="8"/>
      <c r="J18" s="9">
        <f t="shared" si="4"/>
        <v>0.99999467918123253</v>
      </c>
      <c r="K18" s="9">
        <f t="shared" si="5"/>
        <v>6.3074099738484865E-2</v>
      </c>
      <c r="L18" s="1"/>
      <c r="M18" s="1"/>
    </row>
    <row r="19" spans="1:13" ht="15" x14ac:dyDescent="0.15">
      <c r="A19" s="1"/>
      <c r="B19" s="1" t="s">
        <v>67</v>
      </c>
      <c r="C19" s="8">
        <f t="shared" ref="C19:H19" si="7">C14/0.62647</f>
        <v>0.83579421201334458</v>
      </c>
      <c r="D19" s="8">
        <f t="shared" si="7"/>
        <v>1.0812967899500376</v>
      </c>
      <c r="E19" s="8">
        <f t="shared" si="7"/>
        <v>0.91832011109869593</v>
      </c>
      <c r="F19" s="8">
        <f t="shared" si="7"/>
        <v>0.82861110667709548</v>
      </c>
      <c r="G19" s="8">
        <f t="shared" si="7"/>
        <v>0.98679904863760437</v>
      </c>
      <c r="H19" s="8">
        <f t="shared" si="7"/>
        <v>0.91193512857758563</v>
      </c>
      <c r="I19" s="8"/>
      <c r="J19" s="9">
        <f t="shared" si="4"/>
        <v>0.92712606615906068</v>
      </c>
      <c r="K19" s="9">
        <f t="shared" si="5"/>
        <v>9.558712378210292E-2</v>
      </c>
      <c r="L19" s="1"/>
      <c r="M19" s="1"/>
    </row>
    <row r="20" spans="1:13" ht="1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ht="20.25" x14ac:dyDescent="0.15">
      <c r="A21" s="1"/>
      <c r="B21" s="10" t="s">
        <v>56</v>
      </c>
      <c r="C21" s="10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ht="15" x14ac:dyDescent="0.15">
      <c r="A22" s="1"/>
      <c r="B22" s="1" t="s">
        <v>36</v>
      </c>
      <c r="C22" s="1">
        <v>0.63639999999999997</v>
      </c>
      <c r="D22" s="1">
        <v>0.71579999999999999</v>
      </c>
      <c r="E22" s="1">
        <v>0.57599999999999996</v>
      </c>
      <c r="F22" s="1">
        <v>0.71689999999999998</v>
      </c>
      <c r="G22" s="1">
        <v>0.51929999999999998</v>
      </c>
      <c r="H22" s="1">
        <v>0.55130000000000001</v>
      </c>
      <c r="I22" s="1">
        <v>0.64159999999999995</v>
      </c>
      <c r="J22" s="4">
        <f>AVERAGE(C22:I22)</f>
        <v>0.62247142857142845</v>
      </c>
      <c r="K22" s="4">
        <f>_xlfn.STDEV.S(C22:I22)</f>
        <v>7.7520098776289931E-2</v>
      </c>
      <c r="L22" s="1"/>
      <c r="M22" s="1"/>
    </row>
    <row r="23" spans="1:13" ht="15" x14ac:dyDescent="0.15">
      <c r="A23" s="1"/>
      <c r="B23" s="1" t="s">
        <v>40</v>
      </c>
      <c r="C23" s="1">
        <v>0.74529999999999996</v>
      </c>
      <c r="D23" s="1">
        <v>0.78339999999999999</v>
      </c>
      <c r="E23" s="1">
        <v>0.75</v>
      </c>
      <c r="F23" s="1">
        <v>0.7782</v>
      </c>
      <c r="G23" s="1">
        <v>0.75849999999999995</v>
      </c>
      <c r="H23" s="1">
        <v>0.80049999999999999</v>
      </c>
      <c r="I23" s="1">
        <v>0.61519999999999997</v>
      </c>
      <c r="J23" s="4">
        <f t="shared" ref="J23:J29" si="8">AVERAGE(C23:I23)</f>
        <v>0.74729999999999996</v>
      </c>
      <c r="K23" s="4">
        <f t="shared" ref="K23:K29" si="9">_xlfn.STDEV.S(C23:I23)</f>
        <v>6.1475469362448423E-2</v>
      </c>
      <c r="L23" s="1"/>
      <c r="M23" s="1"/>
    </row>
    <row r="24" spans="1:13" ht="15" x14ac:dyDescent="0.15">
      <c r="A24" s="1"/>
      <c r="B24" s="1" t="s">
        <v>38</v>
      </c>
      <c r="C24" s="1">
        <v>0.626</v>
      </c>
      <c r="D24" s="11">
        <v>0.98580000000000001</v>
      </c>
      <c r="E24" s="1">
        <v>0.6361</v>
      </c>
      <c r="F24" s="1">
        <v>0.75290000000000001</v>
      </c>
      <c r="G24" s="1">
        <v>0.64659999999999995</v>
      </c>
      <c r="H24" s="1">
        <v>0.76239999999999997</v>
      </c>
      <c r="I24" s="1">
        <v>0.62609999999999999</v>
      </c>
      <c r="J24" s="4">
        <f t="shared" si="8"/>
        <v>0.71941428571428567</v>
      </c>
      <c r="K24" s="4">
        <f t="shared" si="9"/>
        <v>0.13140737458467913</v>
      </c>
      <c r="L24" s="1"/>
      <c r="M24" s="1"/>
    </row>
    <row r="25" spans="1:13" ht="15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15" x14ac:dyDescent="0.15">
      <c r="A26" s="1"/>
      <c r="B26" s="1" t="s">
        <v>53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ht="15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ht="15" x14ac:dyDescent="0.15">
      <c r="A28" s="1"/>
      <c r="B28" s="1" t="s">
        <v>66</v>
      </c>
      <c r="C28" s="8">
        <f>C23/0.7473</f>
        <v>0.99732369864846782</v>
      </c>
      <c r="D28" s="8">
        <f t="shared" ref="D28:I28" si="10">D23/0.7473</f>
        <v>1.048307239395156</v>
      </c>
      <c r="E28" s="8">
        <f t="shared" si="10"/>
        <v>1.0036130068245686</v>
      </c>
      <c r="F28" s="8">
        <f t="shared" si="10"/>
        <v>1.0413488558811723</v>
      </c>
      <c r="G28" s="8">
        <f t="shared" si="10"/>
        <v>1.0149872875685801</v>
      </c>
      <c r="H28" s="8">
        <f t="shared" si="10"/>
        <v>1.0711896159507561</v>
      </c>
      <c r="I28" s="8">
        <f t="shared" si="10"/>
        <v>0.82323029573129936</v>
      </c>
      <c r="J28" s="9">
        <f t="shared" si="8"/>
        <v>1</v>
      </c>
      <c r="K28" s="9">
        <f t="shared" si="9"/>
        <v>8.2263440870398011E-2</v>
      </c>
      <c r="L28" s="1"/>
      <c r="M28" s="1"/>
    </row>
    <row r="29" spans="1:13" ht="15" x14ac:dyDescent="0.15">
      <c r="A29" s="1"/>
      <c r="B29" s="1" t="s">
        <v>38</v>
      </c>
      <c r="C29" s="8">
        <f>C24/0.7473</f>
        <v>0.83768232302957313</v>
      </c>
      <c r="D29" s="12" t="s">
        <v>69</v>
      </c>
      <c r="E29" s="8">
        <f>E24/0.7473</f>
        <v>0.85119764485481064</v>
      </c>
      <c r="F29" s="8">
        <f>F24/0.7473</f>
        <v>1.0074936437842901</v>
      </c>
      <c r="G29" s="8">
        <f>G24/0.7473</f>
        <v>0.86524822695035464</v>
      </c>
      <c r="H29" s="8">
        <f>H24/0.7473</f>
        <v>1.020206075204068</v>
      </c>
      <c r="I29" s="8">
        <f>I24/0.7473</f>
        <v>0.83781613809714972</v>
      </c>
      <c r="J29" s="9">
        <f t="shared" si="8"/>
        <v>0.90327400865337448</v>
      </c>
      <c r="K29" s="9">
        <f t="shared" si="9"/>
        <v>8.6347843419474185E-2</v>
      </c>
      <c r="L29" s="1"/>
      <c r="M29" s="1"/>
    </row>
    <row r="30" spans="1:13" ht="15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ht="20.25" x14ac:dyDescent="0.15">
      <c r="A31" s="1"/>
      <c r="B31" s="10" t="s">
        <v>58</v>
      </c>
      <c r="C31" s="10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ht="15" x14ac:dyDescent="0.15">
      <c r="A32" s="1"/>
      <c r="B32" s="1" t="s">
        <v>65</v>
      </c>
      <c r="C32" s="1">
        <v>0.5948</v>
      </c>
      <c r="D32" s="1">
        <v>0.65880000000000005</v>
      </c>
      <c r="E32" s="1">
        <v>0.65880000000000005</v>
      </c>
      <c r="F32" s="1">
        <v>0.64780000000000004</v>
      </c>
      <c r="G32" s="1">
        <v>0.59989999999999999</v>
      </c>
      <c r="H32" s="1">
        <v>0.66159999999999997</v>
      </c>
      <c r="I32" s="1">
        <v>0.74480000000000002</v>
      </c>
      <c r="J32" s="4">
        <f>AVERAGE(C32:I32)</f>
        <v>0.65235714285714275</v>
      </c>
      <c r="K32" s="13">
        <f>_xlfn.STDEV.S(C32:I32)</f>
        <v>4.9664670781245743E-2</v>
      </c>
      <c r="L32" s="1"/>
      <c r="M32" s="1"/>
    </row>
    <row r="33" spans="1:13" ht="15" x14ac:dyDescent="0.15">
      <c r="A33" s="1"/>
      <c r="B33" s="1" t="s">
        <v>66</v>
      </c>
      <c r="C33" s="1"/>
      <c r="D33" s="1"/>
      <c r="E33" s="1">
        <v>0.89270000000000005</v>
      </c>
      <c r="F33" s="1">
        <v>0.84250000000000003</v>
      </c>
      <c r="G33" s="1">
        <v>0.73309999999999997</v>
      </c>
      <c r="H33" s="1">
        <v>0.73719999999999997</v>
      </c>
      <c r="I33" s="1">
        <v>0.64270000000000005</v>
      </c>
      <c r="J33" s="4">
        <f>AVERAGE(C33:I33)</f>
        <v>0.7696400000000001</v>
      </c>
      <c r="K33" s="13">
        <f t="shared" ref="K33:K38" si="11">_xlfn.STDEV.S(C33:I33)</f>
        <v>9.8683372459598892E-2</v>
      </c>
      <c r="L33" s="1"/>
      <c r="M33" s="1"/>
    </row>
    <row r="34" spans="1:13" ht="15" x14ac:dyDescent="0.15">
      <c r="A34" s="1"/>
      <c r="B34" s="1" t="s">
        <v>38</v>
      </c>
      <c r="C34" s="1">
        <v>0.79630000000000001</v>
      </c>
      <c r="D34" s="1">
        <v>0.82230000000000003</v>
      </c>
      <c r="E34" s="1">
        <v>0.74199999999999999</v>
      </c>
      <c r="F34" s="1">
        <v>0.85029999999999994</v>
      </c>
      <c r="G34" s="1">
        <v>0.71120000000000005</v>
      </c>
      <c r="H34" s="1">
        <v>0.73150000000000004</v>
      </c>
      <c r="I34" s="1">
        <v>0.64849999999999997</v>
      </c>
      <c r="J34" s="4">
        <f>AVERAGE(C34:I34)</f>
        <v>0.75744285714285708</v>
      </c>
      <c r="K34" s="13">
        <f t="shared" si="11"/>
        <v>6.9829837394026567E-2</v>
      </c>
      <c r="L34" s="1"/>
      <c r="M34" s="1"/>
    </row>
    <row r="35" spans="1:13" ht="15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3"/>
      <c r="L35" s="1"/>
      <c r="M35" s="1"/>
    </row>
    <row r="36" spans="1:13" ht="15" x14ac:dyDescent="0.15">
      <c r="A36" s="1"/>
      <c r="B36" s="1" t="s">
        <v>54</v>
      </c>
      <c r="C36" s="1"/>
      <c r="D36" s="1"/>
      <c r="E36" s="1"/>
      <c r="F36" s="1"/>
      <c r="G36" s="1"/>
      <c r="H36" s="1"/>
      <c r="I36" s="1"/>
      <c r="J36" s="1"/>
      <c r="K36" s="13"/>
      <c r="L36" s="1"/>
      <c r="M36" s="1"/>
    </row>
    <row r="37" spans="1:13" ht="15" x14ac:dyDescent="0.15">
      <c r="A37" s="1"/>
      <c r="B37" s="1" t="s">
        <v>40</v>
      </c>
      <c r="C37" s="8"/>
      <c r="D37" s="8"/>
      <c r="E37" s="8">
        <f t="shared" ref="E37:I37" si="12">E33/0.7696</f>
        <v>1.1599532224532225</v>
      </c>
      <c r="F37" s="8">
        <f t="shared" si="12"/>
        <v>1.0947245322245323</v>
      </c>
      <c r="G37" s="8">
        <f t="shared" si="12"/>
        <v>0.95257276507276512</v>
      </c>
      <c r="H37" s="8">
        <f t="shared" si="12"/>
        <v>0.95790020790020791</v>
      </c>
      <c r="I37" s="8">
        <f t="shared" si="12"/>
        <v>0.83510914760914767</v>
      </c>
      <c r="J37" s="9">
        <f>AVERAGE(C37:I37)</f>
        <v>1.000051975051975</v>
      </c>
      <c r="K37" s="14">
        <f t="shared" si="11"/>
        <v>0.12822683531652757</v>
      </c>
      <c r="L37" s="1"/>
      <c r="M37" s="1"/>
    </row>
    <row r="38" spans="1:13" ht="15" x14ac:dyDescent="0.15">
      <c r="A38" s="1"/>
      <c r="B38" s="1" t="s">
        <v>38</v>
      </c>
      <c r="C38" s="8">
        <f>C34/0.7696</f>
        <v>1.0346933471933473</v>
      </c>
      <c r="D38" s="8">
        <f t="shared" ref="D38:I38" si="13">D34/0.7696</f>
        <v>1.068477130977131</v>
      </c>
      <c r="E38" s="8">
        <f t="shared" si="13"/>
        <v>0.9641372141372142</v>
      </c>
      <c r="F38" s="8">
        <f t="shared" si="13"/>
        <v>1.1048596673596673</v>
      </c>
      <c r="G38" s="8">
        <f t="shared" si="13"/>
        <v>0.92411642411642425</v>
      </c>
      <c r="H38" s="8">
        <f t="shared" si="13"/>
        <v>0.95049376299376309</v>
      </c>
      <c r="I38" s="8">
        <f t="shared" si="13"/>
        <v>0.84264553014553012</v>
      </c>
      <c r="J38" s="9">
        <f>AVERAGE(C38:I38)</f>
        <v>0.98420329670329676</v>
      </c>
      <c r="K38" s="14">
        <f t="shared" si="11"/>
        <v>9.0735235699098957E-2</v>
      </c>
      <c r="L38" s="1"/>
      <c r="M38" s="1"/>
    </row>
    <row r="39" spans="1:13" ht="15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ht="15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  <row r="41" spans="1:13" ht="15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  <row r="42" spans="1:13" ht="15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</sheetData>
  <mergeCells count="4">
    <mergeCell ref="B1:C1"/>
    <mergeCell ref="B11:C11"/>
    <mergeCell ref="B21:C21"/>
    <mergeCell ref="B31:C3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测试数据</vt:lpstr>
      <vt:lpstr>计算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yangy</cp:lastModifiedBy>
  <dcterms:created xsi:type="dcterms:W3CDTF">2020-05-27T16:16:00Z</dcterms:created>
  <dcterms:modified xsi:type="dcterms:W3CDTF">2021-01-29T07:50:05Z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2052-11.1.0.9662</vt:lpwstr>
  </property>
</Properties>
</file>