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7907"/>
  <workbookPr/>
  <mc:AlternateContent xmlns:mc="http://schemas.openxmlformats.org/markup-compatibility/2006">
    <mc:Choice Requires="x15">
      <x15ac:absPath xmlns:x15ac="http://schemas.microsoft.com/office/spreadsheetml/2010/11/ac" url="/Users/xinning/Dropbox/WORK/Princeton/PU Manuscripts/Haynes_Isara/0_Files for submission_v.1_updated 22July22/1st_submission/"/>
    </mc:Choice>
  </mc:AlternateContent>
  <bookViews>
    <workbookView xWindow="0" yWindow="460" windowWidth="19420" windowHeight="11020"/>
  </bookViews>
  <sheets>
    <sheet name="DATA_ISARA_compiled_27July22" sheetId="1" r:id="rId1"/>
    <sheet name="Error_calculations" sheetId="11" r:id="rId2"/>
    <sheet name="Leaf litter" sheetId="3" r:id="rId3"/>
    <sheet name="Lichens" sheetId="4" r:id="rId4"/>
    <sheet name="Moss" sheetId="5" r:id="rId5"/>
    <sheet name="Soil" sheetId="7" r:id="rId6"/>
    <sheet name="Termites" sheetId="6" r:id="rId7"/>
    <sheet name="Wood" sheetId="8" r:id="rId8"/>
    <sheet name="RP_paired" sheetId="9" r:id="rId9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" i="11" l="1"/>
  <c r="D2" i="11"/>
  <c r="X2" i="11"/>
  <c r="Y2" i="11"/>
  <c r="Z2" i="11"/>
  <c r="AF2" i="11"/>
  <c r="AG2" i="11"/>
  <c r="AM2" i="11"/>
  <c r="AN2" i="11"/>
  <c r="X3" i="11"/>
  <c r="Y3" i="11"/>
  <c r="Z3" i="11"/>
  <c r="AF3" i="11"/>
  <c r="AG3" i="11"/>
  <c r="AM3" i="11"/>
  <c r="AN3" i="11"/>
  <c r="E2" i="11"/>
  <c r="L2" i="11"/>
  <c r="L14" i="11"/>
  <c r="X14" i="11"/>
  <c r="Y14" i="11"/>
  <c r="Z14" i="11"/>
  <c r="AF14" i="11"/>
  <c r="AG14" i="11"/>
  <c r="AM14" i="11"/>
  <c r="AN14" i="11"/>
  <c r="D14" i="11"/>
  <c r="J14" i="11"/>
  <c r="E14" i="11"/>
  <c r="D3" i="11"/>
  <c r="L4" i="11"/>
  <c r="L5" i="11"/>
  <c r="L6" i="11"/>
  <c r="L7" i="11"/>
  <c r="L8" i="11"/>
  <c r="L9" i="11"/>
  <c r="L10" i="11"/>
  <c r="L11" i="11"/>
  <c r="L12" i="11"/>
  <c r="L13" i="11"/>
  <c r="L15" i="11"/>
  <c r="L16" i="11"/>
  <c r="L17" i="11"/>
  <c r="L18" i="11"/>
  <c r="L3" i="11"/>
  <c r="AN18" i="11"/>
  <c r="AM18" i="11"/>
  <c r="AG18" i="11"/>
  <c r="AF18" i="11"/>
  <c r="Z18" i="11"/>
  <c r="Y18" i="11"/>
  <c r="X18" i="11"/>
  <c r="J18" i="11"/>
  <c r="E18" i="11"/>
  <c r="D18" i="11"/>
  <c r="AN17" i="11"/>
  <c r="AM17" i="11"/>
  <c r="AG17" i="11"/>
  <c r="AF17" i="11"/>
  <c r="Z17" i="11"/>
  <c r="Y17" i="11"/>
  <c r="X17" i="11"/>
  <c r="J17" i="11"/>
  <c r="E17" i="11"/>
  <c r="D17" i="11"/>
  <c r="AN16" i="11"/>
  <c r="AM16" i="11"/>
  <c r="AG16" i="11"/>
  <c r="AF16" i="11"/>
  <c r="Z16" i="11"/>
  <c r="Y16" i="11"/>
  <c r="X16" i="11"/>
  <c r="J16" i="11"/>
  <c r="E16" i="11"/>
  <c r="D16" i="11"/>
  <c r="AN15" i="11"/>
  <c r="AM15" i="11"/>
  <c r="AG15" i="11"/>
  <c r="AF15" i="11"/>
  <c r="Z15" i="11"/>
  <c r="Y15" i="11"/>
  <c r="X15" i="11"/>
  <c r="J15" i="11"/>
  <c r="E15" i="11"/>
  <c r="D15" i="11"/>
  <c r="AN13" i="11"/>
  <c r="AM13" i="11"/>
  <c r="AG13" i="11"/>
  <c r="AF13" i="11"/>
  <c r="Z13" i="11"/>
  <c r="Y13" i="11"/>
  <c r="X13" i="11"/>
  <c r="J13" i="11"/>
  <c r="E13" i="11"/>
  <c r="D13" i="11"/>
  <c r="AN12" i="11"/>
  <c r="AM12" i="11"/>
  <c r="AG12" i="11"/>
  <c r="AF12" i="11"/>
  <c r="Z12" i="11"/>
  <c r="Y12" i="11"/>
  <c r="X12" i="11"/>
  <c r="J12" i="11"/>
  <c r="E12" i="11"/>
  <c r="D12" i="11"/>
  <c r="AN11" i="11"/>
  <c r="AM11" i="11"/>
  <c r="AG11" i="11"/>
  <c r="AF11" i="11"/>
  <c r="Z11" i="11"/>
  <c r="Y11" i="11"/>
  <c r="X11" i="11"/>
  <c r="J11" i="11"/>
  <c r="E11" i="11"/>
  <c r="D11" i="11"/>
  <c r="AN10" i="11"/>
  <c r="AM10" i="11"/>
  <c r="AG10" i="11"/>
  <c r="AF10" i="11"/>
  <c r="Z10" i="11"/>
  <c r="Y10" i="11"/>
  <c r="X10" i="11"/>
  <c r="J10" i="11"/>
  <c r="E10" i="11"/>
  <c r="D10" i="11"/>
  <c r="AN9" i="11"/>
  <c r="AM9" i="11"/>
  <c r="AG9" i="11"/>
  <c r="AF9" i="11"/>
  <c r="Z9" i="11"/>
  <c r="Y9" i="11"/>
  <c r="X9" i="11"/>
  <c r="J9" i="11"/>
  <c r="E9" i="11"/>
  <c r="D9" i="11"/>
  <c r="AN8" i="11"/>
  <c r="AM8" i="11"/>
  <c r="AG8" i="11"/>
  <c r="AF8" i="11"/>
  <c r="Z8" i="11"/>
  <c r="Y8" i="11"/>
  <c r="X8" i="11"/>
  <c r="J8" i="11"/>
  <c r="E8" i="11"/>
  <c r="D8" i="11"/>
  <c r="AN7" i="11"/>
  <c r="AM7" i="11"/>
  <c r="AG7" i="11"/>
  <c r="AF7" i="11"/>
  <c r="Z7" i="11"/>
  <c r="Y7" i="11"/>
  <c r="X7" i="11"/>
  <c r="J7" i="11"/>
  <c r="E7" i="11"/>
  <c r="D7" i="11"/>
  <c r="AN6" i="11"/>
  <c r="AM6" i="11"/>
  <c r="AG6" i="11"/>
  <c r="AF6" i="11"/>
  <c r="Z6" i="11"/>
  <c r="Y6" i="11"/>
  <c r="X6" i="11"/>
  <c r="J6" i="11"/>
  <c r="E6" i="11"/>
  <c r="D6" i="11"/>
  <c r="AN5" i="11"/>
  <c r="AM5" i="11"/>
  <c r="AG5" i="11"/>
  <c r="AF5" i="11"/>
  <c r="Z5" i="11"/>
  <c r="Y5" i="11"/>
  <c r="X5" i="11"/>
  <c r="J5" i="11"/>
  <c r="E5" i="11"/>
  <c r="D5" i="11"/>
  <c r="AN4" i="11"/>
  <c r="AM4" i="11"/>
  <c r="AG4" i="11"/>
  <c r="AF4" i="11"/>
  <c r="Z4" i="11"/>
  <c r="Y4" i="11"/>
  <c r="X4" i="11"/>
  <c r="J4" i="11"/>
  <c r="E4" i="11"/>
  <c r="D4" i="11"/>
  <c r="B4" i="11"/>
  <c r="J3" i="11"/>
  <c r="E3" i="11"/>
  <c r="I35" i="9"/>
  <c r="I34" i="9"/>
  <c r="H29" i="9"/>
  <c r="H30" i="9"/>
  <c r="B37" i="9"/>
  <c r="B38" i="9"/>
  <c r="E38" i="9"/>
  <c r="D38" i="9"/>
  <c r="C38" i="9"/>
  <c r="E37" i="9"/>
  <c r="D37" i="9"/>
  <c r="C37" i="9"/>
  <c r="I30" i="9"/>
  <c r="I31" i="9"/>
  <c r="I32" i="9"/>
  <c r="I33" i="9"/>
  <c r="I29" i="9"/>
  <c r="I37" i="9"/>
  <c r="G30" i="9"/>
  <c r="G31" i="9"/>
  <c r="G29" i="9"/>
  <c r="L29" i="9"/>
  <c r="H7" i="9"/>
  <c r="H9" i="9"/>
  <c r="H10" i="9"/>
  <c r="H11" i="9"/>
  <c r="H12" i="9"/>
  <c r="N30" i="9"/>
  <c r="N29" i="9"/>
  <c r="H14" i="9"/>
  <c r="H15" i="9"/>
  <c r="H16" i="9"/>
  <c r="H17" i="9"/>
  <c r="H18" i="9"/>
  <c r="H19" i="9"/>
  <c r="H21" i="9"/>
  <c r="H22" i="9"/>
  <c r="H23" i="9"/>
  <c r="H24" i="9"/>
  <c r="H25" i="9"/>
  <c r="J7" i="9"/>
  <c r="J25" i="9"/>
  <c r="J24" i="9"/>
  <c r="J23" i="9"/>
  <c r="J22" i="9"/>
  <c r="J21" i="9"/>
  <c r="J19" i="9"/>
  <c r="J18" i="9"/>
  <c r="J17" i="9"/>
  <c r="J16" i="9"/>
  <c r="J15" i="9"/>
  <c r="J14" i="9"/>
  <c r="J12" i="9"/>
  <c r="J11" i="9"/>
  <c r="J10" i="9"/>
  <c r="J9" i="9"/>
  <c r="AO3" i="11"/>
  <c r="AQ3" i="11"/>
  <c r="AA14" i="11"/>
  <c r="AC14" i="11"/>
  <c r="AH3" i="11"/>
  <c r="AJ3" i="11"/>
  <c r="AA3" i="11"/>
  <c r="AC3" i="11"/>
  <c r="AB2" i="11"/>
  <c r="AB12" i="11"/>
  <c r="AB3" i="11"/>
  <c r="AO14" i="11"/>
  <c r="AQ14" i="11"/>
  <c r="AP3" i="11"/>
  <c r="AP2" i="11"/>
  <c r="AI2" i="11"/>
  <c r="AI3" i="11"/>
  <c r="AH14" i="11"/>
  <c r="AJ14" i="11"/>
  <c r="AH13" i="11"/>
  <c r="AJ13" i="11"/>
  <c r="AP7" i="11"/>
  <c r="AA10" i="11"/>
  <c r="AC10" i="11"/>
  <c r="AP11" i="11"/>
  <c r="AP5" i="11"/>
  <c r="AI7" i="11"/>
  <c r="AP13" i="11"/>
  <c r="AI16" i="11"/>
  <c r="AI9" i="11"/>
  <c r="AP8" i="11"/>
  <c r="AI6" i="11"/>
  <c r="AP12" i="11"/>
  <c r="AP6" i="11"/>
  <c r="AI8" i="11"/>
  <c r="AI15" i="11"/>
  <c r="AB13" i="11"/>
  <c r="AO13" i="11"/>
  <c r="AP15" i="11"/>
  <c r="AI17" i="11"/>
  <c r="AA4" i="11"/>
  <c r="AC4" i="11"/>
  <c r="AA18" i="11"/>
  <c r="AC18" i="11"/>
  <c r="AI4" i="11"/>
  <c r="AO8" i="11"/>
  <c r="AQ8" i="11"/>
  <c r="AP9" i="11"/>
  <c r="AI10" i="11"/>
  <c r="AP16" i="11"/>
  <c r="AI18" i="11"/>
  <c r="AI5" i="11"/>
  <c r="AI11" i="11"/>
  <c r="AO17" i="11"/>
  <c r="AQ17" i="11"/>
  <c r="AP4" i="11"/>
  <c r="AP10" i="11"/>
  <c r="AI12" i="11"/>
  <c r="AP18" i="11"/>
  <c r="AA6" i="11"/>
  <c r="AC6" i="11"/>
  <c r="AI13" i="11"/>
  <c r="AP17" i="11"/>
  <c r="AO5" i="11"/>
  <c r="AQ5" i="11"/>
  <c r="AA5" i="11"/>
  <c r="AC5" i="11"/>
  <c r="AA8" i="11"/>
  <c r="AC8" i="11"/>
  <c r="AA15" i="11"/>
  <c r="AC15" i="11"/>
  <c r="B5" i="11"/>
  <c r="B6" i="11"/>
  <c r="B7" i="11"/>
  <c r="B8" i="11"/>
  <c r="B9" i="11"/>
  <c r="B10" i="11"/>
  <c r="B11" i="11"/>
  <c r="B12" i="11"/>
  <c r="B13" i="11"/>
  <c r="B15" i="11"/>
  <c r="B16" i="11"/>
  <c r="B17" i="11"/>
  <c r="B18" i="11"/>
  <c r="AH5" i="11"/>
  <c r="AA16" i="11"/>
  <c r="AC16" i="11"/>
  <c r="AA13" i="11"/>
  <c r="AC13" i="11"/>
  <c r="AB5" i="11"/>
  <c r="AB6" i="11"/>
  <c r="AO6" i="11"/>
  <c r="AH7" i="11"/>
  <c r="AJ7" i="11"/>
  <c r="AO9" i="11"/>
  <c r="AQ9" i="11"/>
  <c r="AH12" i="11"/>
  <c r="AJ12" i="11"/>
  <c r="AO12" i="11"/>
  <c r="AB18" i="11"/>
  <c r="AO7" i="11"/>
  <c r="AH10" i="11"/>
  <c r="AB16" i="11"/>
  <c r="AB9" i="11"/>
  <c r="AH15" i="11"/>
  <c r="AO4" i="11"/>
  <c r="AQ4" i="11"/>
  <c r="AA9" i="11"/>
  <c r="AA12" i="11"/>
  <c r="AC12" i="11"/>
  <c r="AA17" i="11"/>
  <c r="AC17" i="11"/>
  <c r="AH6" i="11"/>
  <c r="AA7" i="11"/>
  <c r="AC7" i="11"/>
  <c r="AH11" i="11"/>
  <c r="AJ11" i="11"/>
  <c r="AB15" i="11"/>
  <c r="AH16" i="11"/>
  <c r="AJ16" i="11"/>
  <c r="AO18" i="11"/>
  <c r="AQ18" i="11"/>
  <c r="AB8" i="11"/>
  <c r="AO16" i="11"/>
  <c r="AQ16" i="11"/>
  <c r="AB11" i="11"/>
  <c r="AB17" i="11"/>
  <c r="AB7" i="11"/>
  <c r="AB10" i="11"/>
  <c r="AB4" i="11"/>
  <c r="AH4" i="11"/>
  <c r="AJ4" i="11"/>
  <c r="AA11" i="11"/>
  <c r="AC11" i="11"/>
  <c r="AO15" i="11"/>
  <c r="AO10" i="11"/>
  <c r="AQ10" i="11"/>
  <c r="AH17" i="11"/>
  <c r="AH8" i="11"/>
  <c r="AH9" i="11"/>
  <c r="AJ9" i="11"/>
  <c r="AO11" i="11"/>
  <c r="AH18" i="11"/>
  <c r="AJ18" i="11"/>
  <c r="K30" i="9"/>
  <c r="G37" i="9"/>
  <c r="I38" i="9"/>
  <c r="G38" i="9"/>
  <c r="H37" i="9"/>
  <c r="H38" i="9"/>
  <c r="L31" i="9"/>
  <c r="K29" i="9"/>
  <c r="L30" i="9"/>
  <c r="B14" i="11"/>
  <c r="AQ13" i="11"/>
  <c r="AQ15" i="11"/>
  <c r="AQ11" i="11"/>
  <c r="AJ8" i="11"/>
  <c r="AC9" i="11"/>
  <c r="AQ6" i="11"/>
  <c r="AJ17" i="11"/>
  <c r="AJ6" i="11"/>
  <c r="AJ10" i="11"/>
  <c r="AJ15" i="11"/>
  <c r="AQ12" i="11"/>
  <c r="AQ7" i="11"/>
  <c r="AJ5" i="11"/>
  <c r="K38" i="9"/>
  <c r="K37" i="9"/>
  <c r="L38" i="9"/>
  <c r="L37" i="9"/>
  <c r="Z29" i="8"/>
  <c r="Z12" i="8"/>
  <c r="Z5" i="8"/>
  <c r="Z6" i="8"/>
  <c r="Z7" i="8"/>
  <c r="Z8" i="8"/>
  <c r="Z9" i="8"/>
  <c r="Z4" i="8"/>
  <c r="Z10" i="8"/>
  <c r="Z11" i="8"/>
  <c r="Z14" i="8"/>
  <c r="Z15" i="8"/>
  <c r="Z16" i="8"/>
  <c r="Z17" i="8"/>
  <c r="Z18" i="8"/>
  <c r="Z19" i="8"/>
  <c r="Z20" i="8"/>
  <c r="Z21" i="8"/>
  <c r="Z22" i="8"/>
  <c r="Z23" i="8"/>
  <c r="Z24" i="8"/>
  <c r="Z25" i="8"/>
  <c r="Z26" i="8"/>
  <c r="Z27" i="8"/>
  <c r="Z28" i="8"/>
  <c r="Z31" i="8"/>
  <c r="Z32" i="8"/>
  <c r="Z33" i="8"/>
  <c r="Z34" i="8"/>
  <c r="Z35" i="8"/>
  <c r="Z36" i="8"/>
  <c r="Z37" i="8"/>
  <c r="Z38" i="8"/>
  <c r="Z39" i="8"/>
  <c r="Z40" i="8"/>
  <c r="Z41" i="8"/>
  <c r="Z42" i="8"/>
  <c r="Z43" i="8"/>
  <c r="Z44" i="8"/>
  <c r="Z45" i="8"/>
  <c r="Z46" i="8"/>
  <c r="Z47" i="8"/>
  <c r="Z48" i="8"/>
  <c r="AC3" i="8"/>
  <c r="AA3" i="8"/>
  <c r="Z9" i="6"/>
  <c r="Z5" i="6"/>
  <c r="Z4" i="6"/>
  <c r="Z11" i="6"/>
  <c r="Z12" i="6"/>
  <c r="Z13" i="6"/>
  <c r="Z14" i="6"/>
  <c r="Z10" i="7"/>
  <c r="Z5" i="7"/>
  <c r="Z6" i="7"/>
  <c r="Z7" i="7"/>
  <c r="Z8" i="7"/>
  <c r="Z9" i="7"/>
  <c r="Z12" i="7"/>
  <c r="AA13" i="7"/>
  <c r="Z4" i="7"/>
  <c r="Z15" i="7"/>
  <c r="Z16" i="7"/>
  <c r="Z17" i="7"/>
  <c r="Z18" i="7"/>
  <c r="Z19" i="7"/>
  <c r="Z20" i="7"/>
  <c r="Z21" i="7"/>
  <c r="Z22" i="7"/>
  <c r="Z23" i="7"/>
  <c r="Z24" i="7"/>
  <c r="Z25" i="7"/>
  <c r="Z26" i="7"/>
  <c r="Z27" i="7"/>
  <c r="AB4" i="7"/>
  <c r="AA14" i="7"/>
  <c r="Z31" i="5"/>
  <c r="Z5" i="5"/>
  <c r="Z4" i="5"/>
  <c r="Z6" i="5"/>
  <c r="Z7" i="5"/>
  <c r="Z8" i="5"/>
  <c r="Z9" i="5"/>
  <c r="Z10" i="5"/>
  <c r="Z11" i="5"/>
  <c r="Z12" i="5"/>
  <c r="Z13" i="5"/>
  <c r="Z14" i="5"/>
  <c r="Z15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3" i="5"/>
  <c r="Z34" i="5"/>
  <c r="Z35" i="5"/>
  <c r="Z36" i="5"/>
  <c r="AB4" i="5"/>
  <c r="AE4" i="5"/>
  <c r="AA16" i="5"/>
  <c r="AD4" i="5"/>
  <c r="AE3" i="4"/>
  <c r="AD3" i="4"/>
  <c r="AC3" i="4"/>
  <c r="AB3" i="4"/>
  <c r="AA3" i="4"/>
  <c r="Z6" i="3"/>
  <c r="Z5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AB5" i="3"/>
  <c r="AE5" i="3"/>
  <c r="AA5" i="3"/>
  <c r="AB3" i="8"/>
  <c r="AC5" i="3"/>
  <c r="AA4" i="5"/>
  <c r="AD3" i="8"/>
  <c r="AD5" i="3"/>
  <c r="AE3" i="8"/>
  <c r="AC4" i="5"/>
  <c r="AB3" i="6"/>
  <c r="AA3" i="6"/>
  <c r="AC3" i="6"/>
  <c r="AE3" i="6"/>
  <c r="AD3" i="6"/>
  <c r="AC4" i="7"/>
  <c r="AD4" i="7"/>
  <c r="AE4" i="7"/>
  <c r="AA4" i="7"/>
</calcChain>
</file>

<file path=xl/sharedStrings.xml><?xml version="1.0" encoding="utf-8"?>
<sst xmlns="http://schemas.openxmlformats.org/spreadsheetml/2006/main" count="2685" uniqueCount="361">
  <si>
    <t>2019-rd1</t>
  </si>
  <si>
    <t>unknown</t>
  </si>
  <si>
    <t>KEL-RP-E:8th</t>
  </si>
  <si>
    <t>KEL-RP-D:1st</t>
  </si>
  <si>
    <t>2020-RP</t>
  </si>
  <si>
    <t>RD-2020-Rp4</t>
  </si>
  <si>
    <t>RD-2020-Rp29</t>
  </si>
  <si>
    <t>RD-2020-Rp28</t>
  </si>
  <si>
    <t>RD-2020-Rp25</t>
  </si>
  <si>
    <t>RD-2020-Rp24</t>
  </si>
  <si>
    <t>RD-2020-Rp23</t>
  </si>
  <si>
    <t>RD-2020-Rp22</t>
  </si>
  <si>
    <t>RD-2020-Rp21</t>
  </si>
  <si>
    <t>RD-2020-Rp18</t>
  </si>
  <si>
    <t>RD-2020-Rp17</t>
  </si>
  <si>
    <t>RD-2020-Rp12</t>
  </si>
  <si>
    <t>RD-2020-Rp11</t>
  </si>
  <si>
    <t>2019-sh2</t>
  </si>
  <si>
    <t>2019-sh1</t>
  </si>
  <si>
    <t>KVB 8</t>
  </si>
  <si>
    <t>KVB 41</t>
  </si>
  <si>
    <t>KVB 4</t>
  </si>
  <si>
    <t>KVB 39</t>
  </si>
  <si>
    <t>KVB 37</t>
  </si>
  <si>
    <t>KVB 35</t>
  </si>
  <si>
    <t>KVB 33</t>
  </si>
  <si>
    <t>KVB 31</t>
  </si>
  <si>
    <t>KVB 29</t>
  </si>
  <si>
    <t>KVB 22</t>
  </si>
  <si>
    <t>KVB 18</t>
  </si>
  <si>
    <t>KVB 15</t>
  </si>
  <si>
    <t>KVB 11</t>
  </si>
  <si>
    <t>2019-sh3</t>
  </si>
  <si>
    <t>SH-2019-Z9</t>
  </si>
  <si>
    <t>SH-2019-Z8</t>
  </si>
  <si>
    <t>SH-2019-Z5b</t>
  </si>
  <si>
    <t>SH-2019-Z5-a</t>
  </si>
  <si>
    <t>SH-2019-Z2-1</t>
  </si>
  <si>
    <t>RD-2019-2</t>
  </si>
  <si>
    <t>2019-ez-july31</t>
  </si>
  <si>
    <t>EZ-2019-8-1-21</t>
  </si>
  <si>
    <t>EZ-2019-8-1-12</t>
  </si>
  <si>
    <t>EZ-2019-7-5-8</t>
  </si>
  <si>
    <t>EZ-2019-7-5-6</t>
  </si>
  <si>
    <t>EZ-2019-7-5-4</t>
  </si>
  <si>
    <t>EZ-2019-7-4-4</t>
  </si>
  <si>
    <t>EZ-2019-7-4-3</t>
  </si>
  <si>
    <t>EZ-2019-7-4-2</t>
  </si>
  <si>
    <t>EZ-2019-7-11-7</t>
  </si>
  <si>
    <t>EZ-2019-7-11-4</t>
  </si>
  <si>
    <t>EZ-2019-7-10-5</t>
  </si>
  <si>
    <t>2019-ez-aug6</t>
  </si>
  <si>
    <t>EZ-2019-8-8-9</t>
  </si>
  <si>
    <t>EZ-2019-8-8-8</t>
  </si>
  <si>
    <t>EZ-2019-8-8-7</t>
  </si>
  <si>
    <t>EZ-2019-8-8-6</t>
  </si>
  <si>
    <t>EZ-2019-8-8-20</t>
  </si>
  <si>
    <t>EZ-2019-8-8-19</t>
  </si>
  <si>
    <t>EZ-2019-8-8-18</t>
  </si>
  <si>
    <t>EZ-2019-8-8-16</t>
  </si>
  <si>
    <t>EZ-2019-8-8-15</t>
  </si>
  <si>
    <t>EZ-2019-8-8-13</t>
  </si>
  <si>
    <t>EZ-2019-8-8-12</t>
  </si>
  <si>
    <t>EZ-2019-8-8-11</t>
  </si>
  <si>
    <t>EZ-2019-8-8-10</t>
  </si>
  <si>
    <t>EZ-2019-8-2-7</t>
  </si>
  <si>
    <t>EZ-2019-8-2-3</t>
  </si>
  <si>
    <t>EZ-2019-8-2-1</t>
  </si>
  <si>
    <t>EZ-2019-8-1-9</t>
  </si>
  <si>
    <t>EZ-2019-8-1-8</t>
  </si>
  <si>
    <t>EZ-2019-8-1-7</t>
  </si>
  <si>
    <t>EZ-2019-8-1-6</t>
  </si>
  <si>
    <t>EZ-2019-8-1-5</t>
  </si>
  <si>
    <t>EZ-2019-8-1-33</t>
  </si>
  <si>
    <t>EZ-2019-8-1-32</t>
  </si>
  <si>
    <t>EZ-2019-8-1-31</t>
  </si>
  <si>
    <t>EZ-2019-8-1-30</t>
  </si>
  <si>
    <t>EZ-2019-8-1-29</t>
  </si>
  <si>
    <t>EZ-2019-8-1-27</t>
  </si>
  <si>
    <t>possible leak in vial?, chromatography looks normal</t>
  </si>
  <si>
    <t>?</t>
  </si>
  <si>
    <t>EZ-2019-8-1-26</t>
  </si>
  <si>
    <t>EZ-2019-8-1-25</t>
  </si>
  <si>
    <t>EZ-2019-8-1-24</t>
  </si>
  <si>
    <t>EZ-2019-8-1-23</t>
  </si>
  <si>
    <t>EZ-2019-8-1-22</t>
  </si>
  <si>
    <t>EZ-2019-8-1-20</t>
  </si>
  <si>
    <t>EZ-2019-8-1-19</t>
  </si>
  <si>
    <t>EZ-2019-8-1-18</t>
  </si>
  <si>
    <t>EZ-2019-8-1-17</t>
  </si>
  <si>
    <t>EZ-2019-8-1-16</t>
  </si>
  <si>
    <t>EZ-2019-8-1-15</t>
  </si>
  <si>
    <t>EZ-2019-8-1-14</t>
  </si>
  <si>
    <t>EZ-2019-8-1-13</t>
  </si>
  <si>
    <t>EZ-2019-8-1-11</t>
  </si>
  <si>
    <t>2019-ez-c</t>
  </si>
  <si>
    <t>EZ-2019-7-25-8</t>
  </si>
  <si>
    <t>EZ-2019-7-25-5</t>
  </si>
  <si>
    <t>EZ-2019-7-25-4</t>
  </si>
  <si>
    <t>EZ-2019-7-25-37</t>
  </si>
  <si>
    <t>EZ-2019-7-25-36</t>
  </si>
  <si>
    <t>EZ-2019-7-25-3</t>
  </si>
  <si>
    <t>EZ-2019-7-25-29</t>
  </si>
  <si>
    <t>EZ-2019-7-25-26</t>
  </si>
  <si>
    <t>EZ-2019-7-25-24</t>
  </si>
  <si>
    <t>EZ-2019-7-25-2</t>
  </si>
  <si>
    <t>EZ-2019-7-25-15</t>
  </si>
  <si>
    <t>EZ-2019-7-25-13</t>
  </si>
  <si>
    <t>EZ-2019-7-25-10</t>
  </si>
  <si>
    <t>RD-2019-8</t>
  </si>
  <si>
    <t>RD-2019-7</t>
  </si>
  <si>
    <t>RD-2019-6</t>
  </si>
  <si>
    <t>RD-2019-4</t>
  </si>
  <si>
    <t>RD-2019-14</t>
  </si>
  <si>
    <t>RD-2019-13</t>
  </si>
  <si>
    <t>RD-2019-12</t>
  </si>
  <si>
    <t>2021-eh2</t>
  </si>
  <si>
    <t>2021-eh1</t>
  </si>
  <si>
    <t>2021-NH</t>
  </si>
  <si>
    <t>V-EH-1</t>
  </si>
  <si>
    <t>V-EH-2</t>
  </si>
  <si>
    <t>SH-Az-5A-2-V</t>
  </si>
  <si>
    <t>SH-Az-V-5B-2</t>
  </si>
  <si>
    <t>SH-AZ-V-5B-2</t>
  </si>
  <si>
    <t>SH-Az-Mo-2A-2</t>
  </si>
  <si>
    <t>SH-Az-2A-2-Mo</t>
  </si>
  <si>
    <t>SH-Az-Mo-2B-2</t>
  </si>
  <si>
    <t>2022-sh1</t>
  </si>
  <si>
    <t>SH-2022-10-Z12</t>
  </si>
  <si>
    <t>07/21/2022</t>
  </si>
  <si>
    <t>SH-2022-9-Z11</t>
  </si>
  <si>
    <t>SH-2022-V3A</t>
  </si>
  <si>
    <t>07/20/2022</t>
  </si>
  <si>
    <t>SH-2022-Mo1A</t>
  </si>
  <si>
    <t>SH-2022-Mo2A</t>
  </si>
  <si>
    <t>SH-2022-Mo3A</t>
  </si>
  <si>
    <t xml:space="preserve">SH 2019 Z6b </t>
  </si>
  <si>
    <t>RD-2021-NH-10</t>
  </si>
  <si>
    <t>RD-2021-NH-11</t>
  </si>
  <si>
    <t>RD-2021-NH-12</t>
  </si>
  <si>
    <t>RD-2021-NH-13</t>
  </si>
  <si>
    <t>RD-2021-NH-14</t>
  </si>
  <si>
    <t>RD-2021-NH-17</t>
  </si>
  <si>
    <t>RD-2021-NH-18</t>
  </si>
  <si>
    <t>RD-2021-NH-24</t>
  </si>
  <si>
    <t>RD-2021-NH-6</t>
  </si>
  <si>
    <t>EH-2021-NH-17</t>
  </si>
  <si>
    <t>EH-2021-NH-20</t>
  </si>
  <si>
    <t>EH-2021-NH-29</t>
  </si>
  <si>
    <t>EH-2021-NH-34</t>
  </si>
  <si>
    <t>EH-2021-NH-46</t>
  </si>
  <si>
    <t>EH-2021-NH-55</t>
  </si>
  <si>
    <t>EH-2021-NH-56</t>
  </si>
  <si>
    <t>EH-2021-NH-70</t>
  </si>
  <si>
    <t>EH-2021-NH-71</t>
  </si>
  <si>
    <t>EH-2021-NH-79</t>
  </si>
  <si>
    <t>EH-2021-NH-80</t>
  </si>
  <si>
    <t>EH-2021-NH-47</t>
  </si>
  <si>
    <t>EH-2021-PB-79</t>
  </si>
  <si>
    <t>EH-2021-PB-61</t>
  </si>
  <si>
    <t>EH-2021-PB-62</t>
  </si>
  <si>
    <t>EH-2021-PB-70</t>
  </si>
  <si>
    <t>EH-2021-PB-80</t>
  </si>
  <si>
    <t>EH-2021-PB-71</t>
  </si>
  <si>
    <t>EH-2021-PB-44</t>
  </si>
  <si>
    <t>EH-2021-PB-34</t>
  </si>
  <si>
    <t>EH-2021-PB-43</t>
  </si>
  <si>
    <t>EH-2021-PB-17</t>
  </si>
  <si>
    <t>EH-2021-PB-8</t>
  </si>
  <si>
    <t>EH-2021-PB-52</t>
  </si>
  <si>
    <t>EH-2021-WS-58</t>
  </si>
  <si>
    <t>EH-2021-WS-59</t>
  </si>
  <si>
    <t>EH-2021-WS-64</t>
  </si>
  <si>
    <t>EH-2021-WS-65</t>
  </si>
  <si>
    <t>EH-2021-WS-73</t>
  </si>
  <si>
    <t>EH-2021-WS-74</t>
  </si>
  <si>
    <t>EH-2021-WS-1</t>
  </si>
  <si>
    <t>EH-2021-WS-10</t>
  </si>
  <si>
    <t>EH-2021-WS-11</t>
  </si>
  <si>
    <t>EH-2021-WS-2</t>
  </si>
  <si>
    <t>EH-2021-WS-28</t>
  </si>
  <si>
    <t>EH-2021-WS-38</t>
  </si>
  <si>
    <t>EH-2021-WS-55</t>
  </si>
  <si>
    <t>EH-2021-WS-37</t>
  </si>
  <si>
    <t>EH-2021-WS-29</t>
  </si>
  <si>
    <t>EH-2021-WS-19</t>
  </si>
  <si>
    <t>EH-2021-WS-56</t>
  </si>
  <si>
    <t>EH-2021-WS-20</t>
  </si>
  <si>
    <t>EH-2021-WS-34</t>
  </si>
  <si>
    <t>EH-2021-WS-62</t>
  </si>
  <si>
    <t>EH-2021-WS-70</t>
  </si>
  <si>
    <t>EH-2021-WS-71</t>
  </si>
  <si>
    <t>EH-2021-WS-25</t>
  </si>
  <si>
    <t>EH-2021-WS-26</t>
  </si>
  <si>
    <t>EH-2021-WS-16</t>
  </si>
  <si>
    <t>EH-2021-WS-79</t>
  </si>
  <si>
    <t>EH-2021-WS-35</t>
  </si>
  <si>
    <t>EH-2021-WS-80</t>
  </si>
  <si>
    <t>SH-2019-Az-2A-2-Mo</t>
  </si>
  <si>
    <t>SH-2019-Az-2B-1-Mo</t>
  </si>
  <si>
    <t>SH-2019-Az-3A-2-Mo</t>
  </si>
  <si>
    <t>SH-2019-Az-2A-1-Mo</t>
  </si>
  <si>
    <t>SH-2019-Az-2B-1.-Mo</t>
  </si>
  <si>
    <t>SH-2019-Az-2B-2-Mo</t>
  </si>
  <si>
    <t>SH-2019-Az-3A-1-Mo</t>
  </si>
  <si>
    <t>SH-2019-Az-5A-1-V</t>
  </si>
  <si>
    <t>SH-2019-Az-5B-1-V</t>
  </si>
  <si>
    <t>SH-2019-Az-6A-1-V</t>
  </si>
  <si>
    <t>SH-2019-Z6-a</t>
  </si>
  <si>
    <t>SH-2019-Az-5A-2-V</t>
  </si>
  <si>
    <t>SH-2019-Az-5B-2-V</t>
  </si>
  <si>
    <t>SH-2019-Az-6A-2-V</t>
  </si>
  <si>
    <t>RD-2020-Rp10</t>
  </si>
  <si>
    <t>RD-2020-Rp16</t>
  </si>
  <si>
    <t>RD-2020-Rp2</t>
  </si>
  <si>
    <t>RD-2020-Rp27</t>
  </si>
  <si>
    <t>Acetylene batch ID</t>
  </si>
  <si>
    <t>(%)</t>
  </si>
  <si>
    <t>%V-nase</t>
  </si>
  <si>
    <t>Azoto bio. Replicate</t>
  </si>
  <si>
    <t>Sample Type</t>
  </si>
  <si>
    <t>Watershed Institute, NJ</t>
  </si>
  <si>
    <t>Pine Barrens, NJ</t>
  </si>
  <si>
    <t>Lab</t>
  </si>
  <si>
    <t>Mount Moosilauke, NH</t>
  </si>
  <si>
    <t>Sample Location</t>
  </si>
  <si>
    <t>Stony Ford, NJ</t>
  </si>
  <si>
    <t>IAS Woods, NJ</t>
  </si>
  <si>
    <t>Date of analysis</t>
  </si>
  <si>
    <t>Analysis Number</t>
  </si>
  <si>
    <r>
      <t xml:space="preserve">Meas. </t>
    </r>
    <r>
      <rPr>
        <b/>
        <sz val="10"/>
        <rFont val="Calibri"/>
        <family val="2"/>
      </rPr>
      <t>δ</t>
    </r>
    <r>
      <rPr>
        <b/>
        <sz val="10"/>
        <rFont val="Calibri"/>
        <family val="2"/>
        <scheme val="minor"/>
      </rPr>
      <t>13C</t>
    </r>
  </si>
  <si>
    <r>
      <t xml:space="preserve">Drift cor. </t>
    </r>
    <r>
      <rPr>
        <b/>
        <sz val="10"/>
        <rFont val="Calibri"/>
        <family val="2"/>
      </rPr>
      <t>δ</t>
    </r>
    <r>
      <rPr>
        <b/>
        <sz val="10"/>
        <rFont val="Calibri"/>
        <family val="2"/>
        <scheme val="minor"/>
      </rPr>
      <t>13C</t>
    </r>
  </si>
  <si>
    <r>
      <t xml:space="preserve">Background cor. </t>
    </r>
    <r>
      <rPr>
        <b/>
        <sz val="10"/>
        <rFont val="Calibri"/>
        <family val="2"/>
      </rPr>
      <t>δ</t>
    </r>
    <r>
      <rPr>
        <b/>
        <sz val="10"/>
        <rFont val="Calibri"/>
        <family val="2"/>
        <scheme val="minor"/>
      </rPr>
      <t>13C</t>
    </r>
  </si>
  <si>
    <r>
      <t xml:space="preserve">Rayleigh cor. </t>
    </r>
    <r>
      <rPr>
        <b/>
        <sz val="10"/>
        <rFont val="Calibri"/>
        <family val="2"/>
      </rPr>
      <t>δ</t>
    </r>
    <r>
      <rPr>
        <b/>
        <sz val="10"/>
        <rFont val="Calibri"/>
        <family val="2"/>
        <scheme val="minor"/>
      </rPr>
      <t>13C</t>
    </r>
  </si>
  <si>
    <r>
      <t xml:space="preserve">Final </t>
    </r>
    <r>
      <rPr>
        <b/>
        <sz val="10"/>
        <rFont val="Calibri"/>
        <family val="2"/>
      </rPr>
      <t>δ</t>
    </r>
    <r>
      <rPr>
        <b/>
        <sz val="10"/>
        <rFont val="Calibri"/>
        <family val="2"/>
        <scheme val="minor"/>
      </rPr>
      <t>13C used for %Vnase</t>
    </r>
  </si>
  <si>
    <r>
      <t>(</t>
    </r>
    <r>
      <rPr>
        <b/>
        <sz val="10"/>
        <rFont val="Calibri"/>
        <family val="2"/>
      </rPr>
      <t>‰)</t>
    </r>
  </si>
  <si>
    <r>
      <rPr>
        <i/>
        <sz val="10"/>
        <rFont val="Calibri"/>
        <family val="2"/>
        <scheme val="minor"/>
      </rPr>
      <t>Azotobacter vinelandii</t>
    </r>
    <r>
      <rPr>
        <sz val="10"/>
        <rFont val="Calibri"/>
        <family val="2"/>
        <scheme val="minor"/>
      </rPr>
      <t>, Mo mutant</t>
    </r>
  </si>
  <si>
    <r>
      <rPr>
        <i/>
        <sz val="10"/>
        <rFont val="Calibri"/>
        <family val="2"/>
        <scheme val="minor"/>
      </rPr>
      <t>Azotobacter vinelandii</t>
    </r>
    <r>
      <rPr>
        <sz val="10"/>
        <rFont val="Calibri"/>
        <family val="2"/>
        <scheme val="minor"/>
      </rPr>
      <t>, V mutant</t>
    </r>
  </si>
  <si>
    <r>
      <rPr>
        <i/>
        <sz val="10"/>
        <rFont val="Calibri"/>
        <family val="2"/>
        <scheme val="minor"/>
      </rPr>
      <t>Zootermopsis</t>
    </r>
    <r>
      <rPr>
        <sz val="10"/>
        <rFont val="Calibri"/>
        <family val="2"/>
        <scheme val="minor"/>
      </rPr>
      <t>, termites</t>
    </r>
  </si>
  <si>
    <r>
      <rPr>
        <i/>
        <sz val="10"/>
        <rFont val="Calibri"/>
        <family val="2"/>
        <scheme val="minor"/>
      </rPr>
      <t>Rhodopseudomonas palustris</t>
    </r>
    <r>
      <rPr>
        <sz val="10"/>
        <rFont val="Calibri"/>
        <family val="2"/>
        <scheme val="minor"/>
      </rPr>
      <t>, Mo mutant</t>
    </r>
  </si>
  <si>
    <r>
      <rPr>
        <i/>
        <sz val="10"/>
        <rFont val="Calibri"/>
        <family val="2"/>
        <scheme val="minor"/>
      </rPr>
      <t>Rhodopseudomonas palustris</t>
    </r>
    <r>
      <rPr>
        <sz val="10"/>
        <rFont val="Calibri"/>
        <family val="2"/>
        <scheme val="minor"/>
      </rPr>
      <t>, V mutant</t>
    </r>
  </si>
  <si>
    <r>
      <rPr>
        <i/>
        <sz val="10"/>
        <rFont val="Calibri"/>
        <family val="2"/>
        <scheme val="minor"/>
      </rPr>
      <t>Rhodopseudomonas palustris</t>
    </r>
    <r>
      <rPr>
        <sz val="10"/>
        <rFont val="Calibri"/>
        <family val="2"/>
        <scheme val="minor"/>
      </rPr>
      <t>, Fe mutant</t>
    </r>
  </si>
  <si>
    <r>
      <rPr>
        <i/>
        <sz val="10"/>
        <rFont val="Calibri"/>
        <family val="2"/>
        <scheme val="minor"/>
      </rPr>
      <t>Anabaena variabilis</t>
    </r>
    <r>
      <rPr>
        <sz val="10"/>
        <rFont val="Calibri"/>
        <family val="2"/>
        <scheme val="minor"/>
      </rPr>
      <t>, Mo mutant</t>
    </r>
  </si>
  <si>
    <r>
      <rPr>
        <i/>
        <sz val="10"/>
        <rFont val="Calibri"/>
        <family val="2"/>
        <scheme val="minor"/>
      </rPr>
      <t>Anabaena variabilis</t>
    </r>
    <r>
      <rPr>
        <sz val="10"/>
        <rFont val="Calibri"/>
        <family val="2"/>
        <scheme val="minor"/>
      </rPr>
      <t>, V mutant</t>
    </r>
  </si>
  <si>
    <t>x</t>
  </si>
  <si>
    <t>Chemical precip. of acetylene?</t>
  </si>
  <si>
    <t>δ13C of background ethylene in acetylene</t>
  </si>
  <si>
    <t>2019-ez-?</t>
  </si>
  <si>
    <t>δ13C of source acetylene</t>
  </si>
  <si>
    <t>RD-2019-Mo-1</t>
  </si>
  <si>
    <t>RD-2019-V-1</t>
  </si>
  <si>
    <t>RD-2019-Mo-2</t>
  </si>
  <si>
    <t>RD-2019-V-2</t>
  </si>
  <si>
    <t>RD-2019-Mo-3</t>
  </si>
  <si>
    <t>RD-2019-V-3</t>
  </si>
  <si>
    <t>EH-2021-Mo-4</t>
  </si>
  <si>
    <t>EH-2021-Mo-5</t>
  </si>
  <si>
    <t>EH-2021-Mo-6</t>
  </si>
  <si>
    <t>EH-2021-V-2</t>
  </si>
  <si>
    <t>EH-2021-V-3</t>
  </si>
  <si>
    <t>2019-sh3or4</t>
  </si>
  <si>
    <t>(ppm)</t>
  </si>
  <si>
    <t xml:space="preserve">Ethylene concentration </t>
  </si>
  <si>
    <t>2017-kvb-?</t>
  </si>
  <si>
    <t>Soil</t>
  </si>
  <si>
    <t>Leaf Litter</t>
  </si>
  <si>
    <t>Lichens</t>
  </si>
  <si>
    <t>Moss</t>
  </si>
  <si>
    <t>Wood</t>
  </si>
  <si>
    <t>Year collected</t>
  </si>
  <si>
    <t>Sample ID</t>
  </si>
  <si>
    <t>Calc. Method/Panel No. on plot</t>
  </si>
  <si>
    <t>Dataset no. for plot</t>
  </si>
  <si>
    <t>Method 2</t>
  </si>
  <si>
    <t>Method 3</t>
  </si>
  <si>
    <t>Method 1</t>
  </si>
  <si>
    <t>%V-Nase</t>
  </si>
  <si>
    <t>Method 3 - set b</t>
  </si>
  <si>
    <t>Avg</t>
  </si>
  <si>
    <t>StDev</t>
  </si>
  <si>
    <t>n</t>
  </si>
  <si>
    <t>Max</t>
  </si>
  <si>
    <t>Min</t>
  </si>
  <si>
    <t>n sites</t>
  </si>
  <si>
    <t>max</t>
  </si>
  <si>
    <t>min</t>
  </si>
  <si>
    <t>sd</t>
  </si>
  <si>
    <t>avg</t>
  </si>
  <si>
    <t>RP 1</t>
  </si>
  <si>
    <t>RP 2</t>
  </si>
  <si>
    <t>RP 3</t>
  </si>
  <si>
    <t>RP 4</t>
  </si>
  <si>
    <t>RP 5</t>
  </si>
  <si>
    <t>RP 6</t>
  </si>
  <si>
    <t>d13C Mo</t>
  </si>
  <si>
    <t>d13C V</t>
  </si>
  <si>
    <t>d13C Fe</t>
  </si>
  <si>
    <t>d13C AY</t>
  </si>
  <si>
    <t>eps Mo</t>
  </si>
  <si>
    <t>eps V</t>
  </si>
  <si>
    <t>eps Fe</t>
  </si>
  <si>
    <t>delta Mo - V</t>
  </si>
  <si>
    <t>delta Mo - Fe</t>
  </si>
  <si>
    <t>ET sample</t>
  </si>
  <si>
    <t>AC</t>
  </si>
  <si>
    <t>eps sample-V</t>
  </si>
  <si>
    <t>eps sample-eps Mo</t>
  </si>
  <si>
    <t>dMo-V</t>
  </si>
  <si>
    <t>%Vnase</t>
  </si>
  <si>
    <t>SD AC direct (permil)</t>
  </si>
  <si>
    <t>SD ETH</t>
  </si>
  <si>
    <t>SD Ac all bag (permil)</t>
  </si>
  <si>
    <t>SD Mo eps Zhang et al., 2016</t>
  </si>
  <si>
    <t>SD V eps Zhang et al., 2016</t>
  </si>
  <si>
    <t>SD dMo-V</t>
  </si>
  <si>
    <t>A(eps sample-epsMo)</t>
  </si>
  <si>
    <t>Tot uncertainty (%Vnase)</t>
  </si>
  <si>
    <t>A</t>
  </si>
  <si>
    <t>B</t>
  </si>
  <si>
    <t>Might need to be updated by SH for AY-1 SD</t>
  </si>
  <si>
    <t>B scaling factor</t>
  </si>
  <si>
    <t>%Mo-Nase</t>
  </si>
  <si>
    <t>%Fe-Nase</t>
  </si>
  <si>
    <t>Tot uncertainty (%Mo-Nase)</t>
  </si>
  <si>
    <t>Tot uncertainty (%Fe-Nase)</t>
  </si>
  <si>
    <t>SD dMo-Fe</t>
  </si>
  <si>
    <t>dMo-Fe</t>
  </si>
  <si>
    <t>Tot uncertainty (%MoNase)</t>
  </si>
  <si>
    <t>SD A(eps sample-epsV)</t>
  </si>
  <si>
    <t>SD B (dV-Mo)</t>
  </si>
  <si>
    <t>f ac = A/ B</t>
  </si>
  <si>
    <t>METADATA</t>
  </si>
  <si>
    <t>Measured ethyelen 13C fractionation (VPDB scale) of the sample</t>
  </si>
  <si>
    <t>NA</t>
  </si>
  <si>
    <t>Error terms</t>
  </si>
  <si>
    <t>Analytical values</t>
  </si>
  <si>
    <t>Nase contribution</t>
  </si>
  <si>
    <t>Values obtained from EPcon-GC-C-IRMS analyses</t>
  </si>
  <si>
    <t>Measured/Estimated acetylene 13C fractionation (VPDB scale) of the sample</t>
  </si>
  <si>
    <t>Difference of 13C isotopic fractionation between the sample and the Mo standart, 13C isotopic fractionation is calculated as d13C_acetylene - d13C Ethylene</t>
  </si>
  <si>
    <t>Difference of 13C isotopic fractionation between the sample and the V standart, 13C isotopic fractionation is calculated as d13C_acetylene - d13C Ethylene</t>
  </si>
  <si>
    <t>Calculation of alternative Nitrogenase contribution from isotopic data</t>
  </si>
  <si>
    <t>Estimate of VNase contribution to ethylene reduction rate assuming only Mo- and V-Nase are contributing to the enzymatic activity.</t>
  </si>
  <si>
    <t>Estimate of MoNase contribution to ethylene reduction rate assuming only Mo- and V-Nase are contributing to the enzymatic activity. Reverse of %Vnase.</t>
  </si>
  <si>
    <t>Estimate of FeNase contribution to ethylene reduction rate assuming only Mo- and Fe-Nase are contributing to the enzymatic activity. Calculated from %Vnase using dMo-V and dMo-Fe scaling values</t>
  </si>
  <si>
    <t>Scaling values for the FeNase scale. Difference of 13C isotopic fractionation between the Mo standart and the Fe standart, calculated as 13eps Mo - 13eps Fe. Values for error calculation are from long term statistical estimate</t>
  </si>
  <si>
    <t>Statistical estimate of the error associated with each measurement express as SD</t>
  </si>
  <si>
    <t xml:space="preserve">Long term error (SD) associated with the direct measurement of acetylen in the GC-C-IRMS </t>
  </si>
  <si>
    <t xml:space="preserve">Expended analytical error (SD) associated with the direct measurement of acetylen in the GC-C-IRMS </t>
  </si>
  <si>
    <t xml:space="preserve">Expended analytical error (SD) associated with the direct measurement of ethylene using EpCon-GC-C-IRMS </t>
  </si>
  <si>
    <t xml:space="preserve">Long term uncertainty (SD) associated with all measurement by GC-C-IRMS of acetylene made from calcium carbide over the last 5 years.  </t>
  </si>
  <si>
    <t>Long terme uncertainty (SD) associated with the difference between 13eps Mo and 13eps V. Estimate for Mo-V differences were obtained from 7 experiment where paired Mo and V mutant were tested on the same source acetyelne and analyses within the same run. Replicate experiments were carried out by 4 technicians over a 5 year period.</t>
  </si>
  <si>
    <t>Scaling values for the Vnase scale. Difference of 13C isotopic fractionation between the Mo standart and the V standart, calculated as 13eps Mo - 13eps V. Values for error calculation are from long term statistical estimate obtained from 7 experiment where paired Mo and V mutant were tested on the same source acetyelne and analyses within the same run. Replicate experiments were carried out by 4 technicians over a 5 year period.</t>
  </si>
  <si>
    <t>Uncertainty (SD) associated with the value of 13eps Mo obtained from three organisms (Azotobacter vinelandii, Rhodopseudomonas palustris, and Anabaena variabilis) in Zhang et al, 2016, Biogeochemistry.</t>
  </si>
  <si>
    <t>Uncertainty (SD) associated with the value of 13eps V obtained from three organisms (Azotobacter vinelandii, Rhodopseudomonas palustris, and Anabaena variabilis) in Zhang et al, 2016, Biogeochemistry.</t>
  </si>
  <si>
    <t xml:space="preserve">Methode use to calculate %Vnase and FeNase according to equation in Figure 2 and SI </t>
  </si>
  <si>
    <t>Error associate with the numerator of the fraction, i.e. the anchorage of sample to the scale.</t>
  </si>
  <si>
    <t>Error associate with the denominator of the fraction, i.e. the scaling factor to the Mo-V percent scale</t>
  </si>
  <si>
    <t>Compounded uncertainty for %Vnase estimates</t>
  </si>
  <si>
    <t>Compounded uncertainty for %MoNase estimates (as 100-%Vnase)</t>
  </si>
  <si>
    <t>Expended uncertainty for %FeNase estimates, derived from %Vnase as %FeNase = %Vnase * d(epsMo-V) / d(epsMo-Fe)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</si>
</sst>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-mm\-dd;@"/>
    <numFmt numFmtId="165" formatCode="0.0"/>
  </numFmts>
  <fonts count="17" x14ac:knownFonts="1">
    <font>
      <sz val="10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</font>
    <font>
      <i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3" fillId="0" borderId="0" applyNumberFormat="0" applyFill="0" applyBorder="0" applyAlignment="0" applyProtection="0"/>
  </cellStyleXfs>
  <cellXfs count="90">
    <xf numFmtId="0" fontId="0" fillId="0" borderId="0" xfId="0"/>
    <xf numFmtId="2" fontId="5" fillId="0" borderId="0" xfId="0" applyNumberFormat="1" applyFont="1" applyFill="1"/>
    <xf numFmtId="0" fontId="5" fillId="0" borderId="0" xfId="0" applyFont="1" applyFill="1"/>
    <xf numFmtId="1" fontId="5" fillId="0" borderId="0" xfId="0" applyNumberFormat="1" applyFont="1" applyFill="1"/>
    <xf numFmtId="164" fontId="5" fillId="0" borderId="0" xfId="0" applyNumberFormat="1" applyFont="1" applyFill="1"/>
    <xf numFmtId="2" fontId="5" fillId="0" borderId="0" xfId="0" applyNumberFormat="1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2" fontId="5" fillId="0" borderId="0" xfId="0" applyNumberFormat="1" applyFont="1" applyFill="1" applyAlignment="1">
      <alignment horizontal="center"/>
    </xf>
    <xf numFmtId="0" fontId="7" fillId="0" borderId="0" xfId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center"/>
    </xf>
    <xf numFmtId="2" fontId="7" fillId="0" borderId="0" xfId="1" applyNumberFormat="1" applyFont="1" applyFill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0" fontId="5" fillId="0" borderId="0" xfId="1" applyFont="1" applyFill="1"/>
    <xf numFmtId="2" fontId="7" fillId="0" borderId="0" xfId="1" applyNumberFormat="1" applyFont="1" applyFill="1"/>
    <xf numFmtId="1" fontId="7" fillId="0" borderId="0" xfId="1" applyNumberFormat="1" applyFont="1" applyFill="1"/>
    <xf numFmtId="2" fontId="6" fillId="0" borderId="0" xfId="1" applyNumberFormat="1" applyFont="1" applyFill="1" applyAlignment="1">
      <alignment horizontal="center" wrapText="1"/>
    </xf>
    <xf numFmtId="2" fontId="6" fillId="0" borderId="0" xfId="1" applyNumberFormat="1" applyFont="1" applyFill="1" applyBorder="1" applyAlignment="1">
      <alignment horizontal="center" wrapText="1"/>
    </xf>
    <xf numFmtId="2" fontId="6" fillId="0" borderId="0" xfId="1" applyNumberFormat="1" applyFont="1" applyFill="1" applyBorder="1" applyAlignment="1">
      <alignment horizontal="center"/>
    </xf>
    <xf numFmtId="0" fontId="11" fillId="0" borderId="0" xfId="1" applyFont="1" applyFill="1" applyAlignment="1">
      <alignment horizontal="center" wrapText="1"/>
    </xf>
    <xf numFmtId="0" fontId="5" fillId="0" borderId="0" xfId="1" applyFont="1" applyFill="1" applyAlignment="1">
      <alignment horizontal="center"/>
    </xf>
    <xf numFmtId="2" fontId="11" fillId="0" borderId="0" xfId="1" applyNumberFormat="1" applyFont="1" applyFill="1" applyAlignment="1">
      <alignment horizontal="center" wrapText="1"/>
    </xf>
    <xf numFmtId="0" fontId="6" fillId="0" borderId="0" xfId="1" applyFont="1" applyFill="1" applyAlignment="1">
      <alignment horizontal="center" wrapText="1"/>
    </xf>
    <xf numFmtId="164" fontId="6" fillId="0" borderId="0" xfId="1" applyNumberFormat="1" applyFont="1" applyFill="1" applyAlignment="1">
      <alignment horizontal="center" wrapText="1"/>
    </xf>
    <xf numFmtId="0" fontId="7" fillId="0" borderId="0" xfId="1" applyFont="1" applyFill="1" applyAlignment="1">
      <alignment wrapText="1"/>
    </xf>
    <xf numFmtId="2" fontId="10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/>
    <xf numFmtId="0" fontId="4" fillId="0" borderId="0" xfId="0" applyFont="1" applyFill="1"/>
    <xf numFmtId="0" fontId="11" fillId="0" borderId="0" xfId="1" applyFont="1" applyFill="1" applyAlignment="1">
      <alignment horizontal="center"/>
    </xf>
    <xf numFmtId="1" fontId="11" fillId="0" borderId="0" xfId="1" applyNumberFormat="1" applyFont="1" applyFill="1" applyAlignment="1">
      <alignment horizontal="center" wrapText="1"/>
    </xf>
    <xf numFmtId="2" fontId="10" fillId="0" borderId="0" xfId="1" applyNumberFormat="1" applyFont="1" applyFill="1" applyBorder="1" applyAlignment="1"/>
    <xf numFmtId="2" fontId="0" fillId="0" borderId="0" xfId="0" applyNumberFormat="1"/>
    <xf numFmtId="165" fontId="5" fillId="0" borderId="0" xfId="0" applyNumberFormat="1" applyFont="1" applyFill="1"/>
    <xf numFmtId="165" fontId="7" fillId="0" borderId="0" xfId="1" applyNumberFormat="1" applyFont="1" applyFill="1"/>
    <xf numFmtId="165" fontId="0" fillId="0" borderId="0" xfId="0" applyNumberFormat="1"/>
    <xf numFmtId="0" fontId="14" fillId="0" borderId="1" xfId="0" applyFont="1" applyBorder="1" applyAlignment="1">
      <alignment horizontal="center" vertical="center" wrapText="1"/>
    </xf>
    <xf numFmtId="0" fontId="0" fillId="0" borderId="4" xfId="0" applyBorder="1"/>
    <xf numFmtId="0" fontId="0" fillId="0" borderId="6" xfId="0" applyBorder="1"/>
    <xf numFmtId="0" fontId="1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0" xfId="2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0" fontId="2" fillId="0" borderId="0" xfId="2" applyAlignment="1">
      <alignment horizontal="center" vertical="center"/>
    </xf>
    <xf numFmtId="1" fontId="2" fillId="0" borderId="0" xfId="2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2" fontId="2" fillId="0" borderId="0" xfId="2" applyNumberFormat="1" applyAlignment="1">
      <alignment horizontal="center" vertical="center"/>
    </xf>
    <xf numFmtId="9" fontId="2" fillId="0" borderId="0" xfId="2" applyNumberFormat="1" applyAlignment="1">
      <alignment horizontal="center" vertical="center"/>
    </xf>
    <xf numFmtId="0" fontId="2" fillId="0" borderId="0" xfId="2" applyNumberFormat="1" applyAlignment="1">
      <alignment horizontal="center" vertical="center"/>
    </xf>
    <xf numFmtId="0" fontId="1" fillId="0" borderId="0" xfId="2" applyFont="1" applyAlignment="1">
      <alignment horizontal="center" vertical="center"/>
    </xf>
    <xf numFmtId="0" fontId="1" fillId="0" borderId="0" xfId="2" applyFont="1" applyAlignment="1">
      <alignment horizontal="left" vertical="center"/>
    </xf>
    <xf numFmtId="0" fontId="2" fillId="0" borderId="0" xfId="2" applyAlignment="1">
      <alignment horizontal="left" vertical="center"/>
    </xf>
    <xf numFmtId="0" fontId="16" fillId="0" borderId="0" xfId="0" applyFont="1"/>
    <xf numFmtId="0" fontId="14" fillId="0" borderId="0" xfId="2" applyFont="1" applyAlignment="1">
      <alignment horizontal="center" vertical="center"/>
    </xf>
    <xf numFmtId="0" fontId="1" fillId="0" borderId="0" xfId="2" applyFont="1" applyAlignment="1">
      <alignment vertical="center"/>
    </xf>
    <xf numFmtId="0" fontId="2" fillId="0" borderId="0" xfId="2" applyAlignment="1">
      <alignment vertical="center"/>
    </xf>
    <xf numFmtId="1" fontId="12" fillId="2" borderId="2" xfId="0" applyNumberFormat="1" applyFont="1" applyFill="1" applyBorder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/>
    </xf>
    <xf numFmtId="1" fontId="12" fillId="2" borderId="7" xfId="0" applyNumberFormat="1" applyFont="1" applyFill="1" applyBorder="1" applyAlignment="1">
      <alignment horizontal="center" vertical="center"/>
    </xf>
    <xf numFmtId="1" fontId="12" fillId="2" borderId="3" xfId="0" applyNumberFormat="1" applyFont="1" applyFill="1" applyBorder="1" applyAlignment="1">
      <alignment horizontal="center" vertical="center" wrapText="1"/>
    </xf>
    <xf numFmtId="1" fontId="12" fillId="2" borderId="5" xfId="0" applyNumberFormat="1" applyFont="1" applyFill="1" applyBorder="1" applyAlignment="1">
      <alignment horizontal="center" vertical="center"/>
    </xf>
    <xf numFmtId="1" fontId="12" fillId="2" borderId="8" xfId="0" applyNumberFormat="1" applyFont="1" applyFill="1" applyBorder="1" applyAlignment="1">
      <alignment horizontal="center" vertical="center"/>
    </xf>
    <xf numFmtId="0" fontId="2" fillId="3" borderId="0" xfId="2" applyFill="1" applyAlignment="1">
      <alignment horizontal="center" vertical="center"/>
    </xf>
    <xf numFmtId="165" fontId="0" fillId="3" borderId="0" xfId="0" applyNumberFormat="1" applyFill="1" applyAlignment="1">
      <alignment horizontal="center" vertical="center"/>
    </xf>
    <xf numFmtId="0" fontId="13" fillId="0" borderId="0" xfId="3" applyAlignment="1">
      <alignment horizontal="center" vertical="center" wrapText="1"/>
    </xf>
    <xf numFmtId="0" fontId="13" fillId="0" borderId="0" xfId="3" applyAlignment="1">
      <alignment horizontal="center" vertical="center"/>
    </xf>
    <xf numFmtId="0" fontId="13" fillId="0" borderId="2" xfId="3" applyBorder="1" applyAlignment="1">
      <alignment horizontal="center" vertical="center" wrapText="1"/>
    </xf>
    <xf numFmtId="165" fontId="13" fillId="0" borderId="0" xfId="3" applyNumberFormat="1" applyBorder="1" applyAlignment="1">
      <alignment horizontal="center" vertical="center"/>
    </xf>
    <xf numFmtId="165" fontId="13" fillId="0" borderId="7" xfId="3" applyNumberFormat="1" applyBorder="1" applyAlignment="1">
      <alignment horizontal="center" vertical="center"/>
    </xf>
    <xf numFmtId="165" fontId="13" fillId="0" borderId="0" xfId="3" applyNumberFormat="1" applyAlignment="1">
      <alignment horizontal="center" vertical="center"/>
    </xf>
    <xf numFmtId="0" fontId="13" fillId="0" borderId="3" xfId="3" applyBorder="1" applyAlignment="1">
      <alignment horizontal="center" vertical="center" wrapText="1"/>
    </xf>
    <xf numFmtId="165" fontId="13" fillId="0" borderId="5" xfId="3" applyNumberFormat="1" applyBorder="1" applyAlignment="1">
      <alignment horizontal="center" vertical="center"/>
    </xf>
    <xf numFmtId="165" fontId="13" fillId="0" borderId="8" xfId="3" applyNumberFormat="1" applyBorder="1" applyAlignment="1">
      <alignment horizontal="center" vertical="center"/>
    </xf>
    <xf numFmtId="1" fontId="12" fillId="2" borderId="0" xfId="0" applyNumberFormat="1" applyFont="1" applyFill="1" applyBorder="1" applyAlignment="1">
      <alignment horizontal="center" vertical="center" wrapText="1"/>
    </xf>
    <xf numFmtId="0" fontId="13" fillId="0" borderId="0" xfId="3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0" borderId="4" xfId="3" applyBorder="1" applyAlignment="1">
      <alignment horizontal="center" vertical="center"/>
    </xf>
    <xf numFmtId="0" fontId="13" fillId="0" borderId="6" xfId="3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4" xfId="2" applyBorder="1" applyAlignment="1">
      <alignment horizontal="center" vertical="center" wrapText="1"/>
    </xf>
    <xf numFmtId="0" fontId="13" fillId="0" borderId="5" xfId="3" applyBorder="1" applyAlignment="1">
      <alignment horizontal="center" vertical="center"/>
    </xf>
    <xf numFmtId="0" fontId="2" fillId="0" borderId="4" xfId="2" applyBorder="1" applyAlignment="1">
      <alignment horizontal="center" vertical="center"/>
    </xf>
    <xf numFmtId="0" fontId="2" fillId="0" borderId="6" xfId="2" applyBorder="1" applyAlignment="1">
      <alignment horizontal="center" vertical="center"/>
    </xf>
    <xf numFmtId="0" fontId="13" fillId="0" borderId="7" xfId="3" applyBorder="1" applyAlignment="1">
      <alignment horizontal="center" vertical="center"/>
    </xf>
    <xf numFmtId="0" fontId="13" fillId="0" borderId="8" xfId="3" applyBorder="1" applyAlignment="1">
      <alignment horizontal="center" vertical="center"/>
    </xf>
  </cellXfs>
  <cellStyles count="4">
    <cellStyle name="Explanatory Text" xfId="3" builtinId="53"/>
    <cellStyle name="Normal" xfId="0" builtinId="0"/>
    <cellStyle name="Normal 3 3" xfId="1"/>
    <cellStyle name="Normal 3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360"/>
  <sheetViews>
    <sheetView tabSelected="1" workbookViewId="0">
      <pane xSplit="1" ySplit="3" topLeftCell="B4" activePane="bottomRight" state="frozen"/>
      <selection pane="topRight" activeCell="I1" sqref="I1"/>
      <selection pane="bottomLeft" activeCell="A4" sqref="A4"/>
      <selection pane="bottomRight" activeCell="H263" sqref="H263"/>
    </sheetView>
  </sheetViews>
  <sheetFormatPr baseColWidth="10" defaultColWidth="9.19921875" defaultRowHeight="15" x14ac:dyDescent="0.2"/>
  <cols>
    <col min="1" max="1" width="34.19921875" style="20" bestFit="1" customWidth="1"/>
    <col min="2" max="2" width="12.19921875" style="10" customWidth="1"/>
    <col min="3" max="3" width="6.3984375" style="11" bestFit="1" customWidth="1"/>
    <col min="4" max="4" width="9.19921875" style="11"/>
    <col min="5" max="5" width="11.19921875" style="11" customWidth="1"/>
    <col min="6" max="6" width="9.19921875" style="11"/>
    <col min="7" max="7" width="9" style="12" bestFit="1" customWidth="1"/>
    <col min="8" max="8" width="8.796875" style="12" bestFit="1" customWidth="1"/>
    <col min="9" max="9" width="2.3984375" style="12" customWidth="1"/>
    <col min="10" max="10" width="9.3984375" style="12" bestFit="1" customWidth="1"/>
    <col min="11" max="11" width="9.3984375" style="12" customWidth="1"/>
    <col min="12" max="12" width="9.59765625" style="12" bestFit="1" customWidth="1"/>
    <col min="13" max="13" width="8.796875" style="12" hidden="1" customWidth="1"/>
    <col min="14" max="14" width="8" style="8" bestFit="1" customWidth="1"/>
    <col min="15" max="15" width="9.19921875" style="8"/>
    <col min="16" max="16" width="19.3984375" style="13" bestFit="1" customWidth="1"/>
    <col min="17" max="17" width="9.19921875" style="8"/>
    <col min="18" max="18" width="11.19921875" style="10" customWidth="1"/>
    <col min="19" max="19" width="10.19921875" style="14" customWidth="1"/>
    <col min="20" max="20" width="15" style="10" bestFit="1" customWidth="1"/>
    <col min="21" max="21" width="9.19921875" style="8"/>
    <col min="22" max="22" width="11" style="15" bestFit="1" customWidth="1"/>
    <col min="23" max="23" width="7" style="8" bestFit="1" customWidth="1"/>
    <col min="24" max="24" width="10.796875" style="9" bestFit="1" customWidth="1"/>
    <col min="25" max="25" width="19.796875" style="8" bestFit="1" customWidth="1"/>
    <col min="26" max="16384" width="9.19921875" style="8"/>
  </cols>
  <sheetData>
    <row r="1" spans="1:99" x14ac:dyDescent="0.2">
      <c r="J1" s="25" t="s">
        <v>275</v>
      </c>
      <c r="K1" s="25" t="s">
        <v>273</v>
      </c>
      <c r="L1" s="30" t="s">
        <v>274</v>
      </c>
      <c r="M1" s="30" t="s">
        <v>277</v>
      </c>
    </row>
    <row r="2" spans="1:99" s="10" customFormat="1" ht="56" x14ac:dyDescent="0.2">
      <c r="B2" s="22" t="s">
        <v>262</v>
      </c>
      <c r="C2" s="16" t="s">
        <v>230</v>
      </c>
      <c r="D2" s="16" t="s">
        <v>231</v>
      </c>
      <c r="E2" s="16" t="s">
        <v>232</v>
      </c>
      <c r="F2" s="16" t="s">
        <v>233</v>
      </c>
      <c r="G2" s="17" t="s">
        <v>234</v>
      </c>
      <c r="H2" s="18" t="s">
        <v>218</v>
      </c>
      <c r="I2" s="18"/>
      <c r="J2" s="18" t="s">
        <v>218</v>
      </c>
      <c r="K2" s="18" t="s">
        <v>218</v>
      </c>
      <c r="L2" s="18" t="s">
        <v>218</v>
      </c>
      <c r="M2" s="18" t="s">
        <v>276</v>
      </c>
      <c r="N2" s="22" t="s">
        <v>229</v>
      </c>
      <c r="O2" s="22" t="s">
        <v>269</v>
      </c>
      <c r="P2" s="22" t="s">
        <v>225</v>
      </c>
      <c r="Q2" s="22" t="s">
        <v>219</v>
      </c>
      <c r="R2" s="22" t="s">
        <v>245</v>
      </c>
      <c r="S2" s="21" t="s">
        <v>246</v>
      </c>
      <c r="U2" s="19" t="s">
        <v>248</v>
      </c>
      <c r="V2" s="29" t="s">
        <v>271</v>
      </c>
      <c r="W2" s="22" t="s">
        <v>272</v>
      </c>
      <c r="X2" s="23" t="s">
        <v>228</v>
      </c>
      <c r="Y2" s="28" t="s">
        <v>270</v>
      </c>
    </row>
    <row r="3" spans="1:99" s="22" customFormat="1" ht="28" x14ac:dyDescent="0.2">
      <c r="A3" s="17" t="s">
        <v>220</v>
      </c>
      <c r="B3" s="22" t="s">
        <v>261</v>
      </c>
      <c r="C3" s="16" t="s">
        <v>235</v>
      </c>
      <c r="D3" s="16" t="s">
        <v>235</v>
      </c>
      <c r="E3" s="16" t="s">
        <v>235</v>
      </c>
      <c r="F3" s="16" t="s">
        <v>235</v>
      </c>
      <c r="G3" s="17" t="s">
        <v>235</v>
      </c>
      <c r="H3" s="17" t="s">
        <v>217</v>
      </c>
      <c r="I3" s="17"/>
      <c r="J3" s="17"/>
      <c r="K3" s="17"/>
      <c r="L3" s="17"/>
      <c r="M3" s="17"/>
      <c r="S3" s="16" t="s">
        <v>235</v>
      </c>
      <c r="T3" s="22" t="s">
        <v>216</v>
      </c>
      <c r="U3" s="16" t="s">
        <v>235</v>
      </c>
    </row>
    <row r="4" spans="1:99" s="24" customFormat="1" x14ac:dyDescent="0.2">
      <c r="A4" s="20" t="s">
        <v>242</v>
      </c>
      <c r="B4" s="10">
        <v>108</v>
      </c>
      <c r="C4" s="11">
        <v>1.55</v>
      </c>
      <c r="D4" s="11">
        <v>1.31</v>
      </c>
      <c r="E4" s="11">
        <v>1.19</v>
      </c>
      <c r="F4" s="11"/>
      <c r="G4" s="12">
        <v>1.19</v>
      </c>
      <c r="H4" s="5">
        <v>10.409860103623965</v>
      </c>
      <c r="I4" s="5"/>
      <c r="J4" s="5"/>
      <c r="K4" s="5"/>
      <c r="L4" s="5">
        <v>10.409860103623965</v>
      </c>
      <c r="M4" s="5"/>
      <c r="N4" s="8">
        <v>4832</v>
      </c>
      <c r="O4" s="8">
        <v>2019</v>
      </c>
      <c r="P4" s="13" t="s">
        <v>223</v>
      </c>
      <c r="Q4" s="8"/>
      <c r="R4" s="10"/>
      <c r="S4" s="14">
        <v>7.9349999999999996</v>
      </c>
      <c r="T4" s="10" t="s">
        <v>0</v>
      </c>
      <c r="U4" s="8">
        <v>15.69</v>
      </c>
      <c r="V4" s="15">
        <v>3</v>
      </c>
      <c r="W4" s="8">
        <v>7</v>
      </c>
      <c r="X4" s="9">
        <v>43820</v>
      </c>
      <c r="Y4" s="8" t="s">
        <v>249</v>
      </c>
      <c r="Z4" s="8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2"/>
      <c r="CO4" s="2"/>
      <c r="CP4" s="2"/>
      <c r="CQ4" s="2"/>
      <c r="CR4" s="2"/>
      <c r="CS4" s="2"/>
      <c r="CT4" s="2"/>
      <c r="CU4" s="2"/>
    </row>
    <row r="5" spans="1:99" x14ac:dyDescent="0.2">
      <c r="A5" s="20" t="s">
        <v>242</v>
      </c>
      <c r="B5" s="10">
        <v>172</v>
      </c>
      <c r="C5" s="11">
        <v>1.45</v>
      </c>
      <c r="D5" s="11">
        <v>1.17</v>
      </c>
      <c r="E5" s="11">
        <v>1.0900000000000001</v>
      </c>
      <c r="G5" s="12">
        <v>1.0900000000000001</v>
      </c>
      <c r="H5" s="5">
        <v>8.8099800559893513</v>
      </c>
      <c r="I5" s="5"/>
      <c r="J5" s="5"/>
      <c r="K5" s="5"/>
      <c r="L5" s="5">
        <v>8.8099800559893513</v>
      </c>
      <c r="M5" s="5"/>
      <c r="N5" s="8">
        <v>4847</v>
      </c>
      <c r="O5" s="8">
        <v>2019</v>
      </c>
      <c r="P5" s="13" t="s">
        <v>223</v>
      </c>
      <c r="S5" s="14">
        <v>7.9349999999999996</v>
      </c>
      <c r="T5" s="10" t="s">
        <v>0</v>
      </c>
      <c r="U5" s="8">
        <v>15.69</v>
      </c>
      <c r="V5" s="15">
        <v>3</v>
      </c>
      <c r="W5" s="8">
        <v>7</v>
      </c>
      <c r="X5" s="9">
        <v>43820</v>
      </c>
      <c r="Y5" s="8" t="s">
        <v>249</v>
      </c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</row>
    <row r="6" spans="1:99" x14ac:dyDescent="0.2">
      <c r="A6" s="20" t="s">
        <v>242</v>
      </c>
      <c r="B6" s="10">
        <v>486</v>
      </c>
      <c r="C6" s="11">
        <v>1.43</v>
      </c>
      <c r="D6" s="11">
        <v>1.21</v>
      </c>
      <c r="E6" s="11">
        <v>1.18</v>
      </c>
      <c r="G6" s="12">
        <v>1.18</v>
      </c>
      <c r="H6" s="5">
        <v>10.249872098860505</v>
      </c>
      <c r="I6" s="5"/>
      <c r="J6" s="5"/>
      <c r="K6" s="5"/>
      <c r="L6" s="5">
        <v>10.249872098860505</v>
      </c>
      <c r="M6" s="5"/>
      <c r="N6" s="8">
        <v>4840</v>
      </c>
      <c r="O6" s="8">
        <v>2019</v>
      </c>
      <c r="P6" s="13" t="s">
        <v>223</v>
      </c>
      <c r="S6" s="14">
        <v>7.9349999999999996</v>
      </c>
      <c r="T6" s="10" t="s">
        <v>0</v>
      </c>
      <c r="U6" s="8">
        <v>15.69</v>
      </c>
      <c r="V6" s="15">
        <v>3</v>
      </c>
      <c r="W6" s="8">
        <v>7</v>
      </c>
      <c r="X6" s="9">
        <v>43820</v>
      </c>
      <c r="Y6" s="8" t="s">
        <v>249</v>
      </c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</row>
    <row r="7" spans="1:99" x14ac:dyDescent="0.2">
      <c r="A7" s="20" t="s">
        <v>242</v>
      </c>
      <c r="B7" s="10">
        <v>536</v>
      </c>
      <c r="C7" s="11">
        <v>1.39</v>
      </c>
      <c r="D7" s="11">
        <v>1.3</v>
      </c>
      <c r="E7" s="11">
        <v>1.28</v>
      </c>
      <c r="G7" s="12">
        <v>1.28</v>
      </c>
      <c r="H7" s="5">
        <v>11.849752146495121</v>
      </c>
      <c r="I7" s="5"/>
      <c r="J7" s="5"/>
      <c r="K7" s="5"/>
      <c r="L7" s="5">
        <v>11.849752146495121</v>
      </c>
      <c r="M7" s="5"/>
      <c r="N7" s="8">
        <v>4827</v>
      </c>
      <c r="O7" s="8">
        <v>2019</v>
      </c>
      <c r="P7" s="13" t="s">
        <v>223</v>
      </c>
      <c r="S7" s="14">
        <v>7.9349999999999996</v>
      </c>
      <c r="T7" s="10" t="s">
        <v>0</v>
      </c>
      <c r="U7" s="8">
        <v>15.69</v>
      </c>
      <c r="V7" s="15">
        <v>3</v>
      </c>
      <c r="W7" s="8">
        <v>7</v>
      </c>
      <c r="X7" s="9">
        <v>43820</v>
      </c>
      <c r="Y7" s="8" t="s">
        <v>249</v>
      </c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2"/>
      <c r="CO7" s="2"/>
      <c r="CP7" s="2"/>
      <c r="CQ7" s="2"/>
      <c r="CR7" s="2"/>
      <c r="CS7" s="2"/>
      <c r="CT7" s="2"/>
      <c r="CU7" s="2"/>
    </row>
    <row r="8" spans="1:99" x14ac:dyDescent="0.2">
      <c r="A8" s="20" t="s">
        <v>242</v>
      </c>
      <c r="B8" s="10">
        <v>31</v>
      </c>
      <c r="C8" s="11">
        <v>1.54</v>
      </c>
      <c r="D8" s="11">
        <v>1.35</v>
      </c>
      <c r="E8" s="11">
        <v>0.9</v>
      </c>
      <c r="G8" s="12">
        <v>0.9</v>
      </c>
      <c r="H8" s="5">
        <v>5.7702079654835847</v>
      </c>
      <c r="I8" s="5"/>
      <c r="J8" s="5"/>
      <c r="K8" s="5"/>
      <c r="L8" s="5">
        <v>5.7702079654835847</v>
      </c>
      <c r="M8" s="5"/>
      <c r="N8" s="8">
        <v>4856</v>
      </c>
      <c r="O8" s="8">
        <v>2019</v>
      </c>
      <c r="P8" s="13" t="s">
        <v>223</v>
      </c>
      <c r="S8" s="14">
        <v>7.9349999999999996</v>
      </c>
      <c r="T8" s="10" t="s">
        <v>0</v>
      </c>
      <c r="U8" s="8">
        <v>15.69</v>
      </c>
      <c r="V8" s="15">
        <v>3</v>
      </c>
      <c r="W8" s="8">
        <v>7</v>
      </c>
      <c r="X8" s="9">
        <v>43820</v>
      </c>
      <c r="Y8" s="8" t="s">
        <v>251</v>
      </c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</row>
    <row r="9" spans="1:99" x14ac:dyDescent="0.2">
      <c r="A9" s="20" t="s">
        <v>242</v>
      </c>
      <c r="B9" s="10">
        <v>87</v>
      </c>
      <c r="C9" s="11">
        <v>1.42</v>
      </c>
      <c r="D9" s="11">
        <v>1.2</v>
      </c>
      <c r="E9" s="11">
        <v>1.04</v>
      </c>
      <c r="G9" s="12">
        <v>1.04</v>
      </c>
      <c r="H9" s="5">
        <v>8.0100400321720304</v>
      </c>
      <c r="I9" s="5"/>
      <c r="J9" s="5"/>
      <c r="K9" s="5"/>
      <c r="L9" s="5">
        <v>8.0100400321720304</v>
      </c>
      <c r="M9" s="5"/>
      <c r="N9" s="8">
        <v>4833</v>
      </c>
      <c r="O9" s="8">
        <v>2019</v>
      </c>
      <c r="P9" s="13" t="s">
        <v>223</v>
      </c>
      <c r="S9" s="14">
        <v>7.9349999999999996</v>
      </c>
      <c r="T9" s="10" t="s">
        <v>0</v>
      </c>
      <c r="U9" s="8">
        <v>15.69</v>
      </c>
      <c r="V9" s="15">
        <v>3</v>
      </c>
      <c r="W9" s="8">
        <v>7</v>
      </c>
      <c r="X9" s="9">
        <v>43820</v>
      </c>
      <c r="Y9" s="8" t="s">
        <v>251</v>
      </c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2"/>
      <c r="CO9" s="2"/>
      <c r="CP9" s="2"/>
      <c r="CQ9" s="2"/>
      <c r="CR9" s="2"/>
      <c r="CS9" s="2"/>
      <c r="CT9" s="2"/>
      <c r="CU9" s="2"/>
    </row>
    <row r="10" spans="1:99" x14ac:dyDescent="0.2">
      <c r="A10" s="20" t="s">
        <v>242</v>
      </c>
      <c r="B10" s="10">
        <v>475</v>
      </c>
      <c r="C10" s="11">
        <v>0.85</v>
      </c>
      <c r="D10" s="11">
        <v>0.62</v>
      </c>
      <c r="E10" s="11">
        <v>0.59</v>
      </c>
      <c r="G10" s="12">
        <v>0.59</v>
      </c>
      <c r="H10" s="5">
        <v>0.81057981781625799</v>
      </c>
      <c r="I10" s="5"/>
      <c r="J10" s="5"/>
      <c r="K10" s="5"/>
      <c r="L10" s="5">
        <v>0.81057981781625799</v>
      </c>
      <c r="M10" s="5"/>
      <c r="N10" s="8">
        <v>4841</v>
      </c>
      <c r="O10" s="8">
        <v>2019</v>
      </c>
      <c r="P10" s="13" t="s">
        <v>223</v>
      </c>
      <c r="S10" s="14">
        <v>7.9349999999999996</v>
      </c>
      <c r="T10" s="10" t="s">
        <v>0</v>
      </c>
      <c r="U10" s="8">
        <v>15.69</v>
      </c>
      <c r="V10" s="15">
        <v>3</v>
      </c>
      <c r="W10" s="8">
        <v>7</v>
      </c>
      <c r="X10" s="9">
        <v>43820</v>
      </c>
      <c r="Y10" s="8" t="s">
        <v>251</v>
      </c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</row>
    <row r="11" spans="1:99" x14ac:dyDescent="0.2">
      <c r="A11" s="20" t="s">
        <v>242</v>
      </c>
      <c r="B11" s="10">
        <v>591</v>
      </c>
      <c r="C11" s="11">
        <v>1.34</v>
      </c>
      <c r="D11" s="11">
        <v>1.21</v>
      </c>
      <c r="E11" s="11">
        <v>1.19</v>
      </c>
      <c r="G11" s="12">
        <v>1.19</v>
      </c>
      <c r="H11" s="5">
        <v>10.409860103623965</v>
      </c>
      <c r="I11" s="5"/>
      <c r="J11" s="5"/>
      <c r="K11" s="5"/>
      <c r="L11" s="5">
        <v>10.409860103623965</v>
      </c>
      <c r="M11" s="5"/>
      <c r="N11" s="8">
        <v>4828</v>
      </c>
      <c r="O11" s="8">
        <v>2019</v>
      </c>
      <c r="P11" s="13" t="s">
        <v>223</v>
      </c>
      <c r="S11" s="14">
        <v>7.9349999999999996</v>
      </c>
      <c r="T11" s="10" t="s">
        <v>0</v>
      </c>
      <c r="U11" s="8">
        <v>15.69</v>
      </c>
      <c r="V11" s="15">
        <v>3</v>
      </c>
      <c r="W11" s="8">
        <v>7</v>
      </c>
      <c r="X11" s="9">
        <v>43820</v>
      </c>
      <c r="Y11" s="8" t="s">
        <v>251</v>
      </c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2"/>
      <c r="CO11" s="2"/>
      <c r="CP11" s="2"/>
      <c r="CQ11" s="2"/>
      <c r="CR11" s="2"/>
      <c r="CS11" s="2"/>
      <c r="CT11" s="2"/>
      <c r="CU11" s="2"/>
    </row>
    <row r="12" spans="1:99" x14ac:dyDescent="0.2">
      <c r="A12" s="20" t="s">
        <v>242</v>
      </c>
      <c r="B12" s="10">
        <v>31</v>
      </c>
      <c r="C12" s="11">
        <v>1.24</v>
      </c>
      <c r="D12" s="11">
        <v>1.03</v>
      </c>
      <c r="E12" s="11">
        <v>0.55000000000000004</v>
      </c>
      <c r="G12" s="12">
        <v>0.55000000000000004</v>
      </c>
      <c r="H12" s="5">
        <v>0.17062779876242473</v>
      </c>
      <c r="I12" s="5"/>
      <c r="J12" s="5"/>
      <c r="K12" s="5"/>
      <c r="L12" s="5">
        <v>0.17062779876242473</v>
      </c>
      <c r="M12" s="5"/>
      <c r="N12" s="8">
        <v>4857</v>
      </c>
      <c r="O12" s="8">
        <v>2019</v>
      </c>
      <c r="P12" s="13" t="s">
        <v>223</v>
      </c>
      <c r="S12" s="14">
        <v>7.9349999999999996</v>
      </c>
      <c r="T12" s="10" t="s">
        <v>0</v>
      </c>
      <c r="U12" s="8">
        <v>15.69</v>
      </c>
      <c r="V12" s="15">
        <v>3</v>
      </c>
      <c r="W12" s="8">
        <v>7</v>
      </c>
      <c r="X12" s="9">
        <v>43820</v>
      </c>
      <c r="Y12" s="8" t="s">
        <v>253</v>
      </c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</row>
    <row r="13" spans="1:99" x14ac:dyDescent="0.2">
      <c r="A13" s="20" t="s">
        <v>242</v>
      </c>
      <c r="B13" s="10">
        <v>82</v>
      </c>
      <c r="C13" s="11">
        <v>1.08</v>
      </c>
      <c r="D13" s="11">
        <v>0.87</v>
      </c>
      <c r="E13" s="11">
        <v>0.69</v>
      </c>
      <c r="G13" s="12">
        <v>0.69</v>
      </c>
      <c r="H13" s="5">
        <v>2.4104598654508718</v>
      </c>
      <c r="I13" s="5"/>
      <c r="J13" s="5"/>
      <c r="K13" s="5"/>
      <c r="L13" s="5">
        <v>2.4104598654508718</v>
      </c>
      <c r="M13" s="5"/>
      <c r="N13" s="8">
        <v>4834</v>
      </c>
      <c r="O13" s="8">
        <v>2019</v>
      </c>
      <c r="P13" s="13" t="s">
        <v>223</v>
      </c>
      <c r="S13" s="14">
        <v>7.9349999999999996</v>
      </c>
      <c r="T13" s="10" t="s">
        <v>0</v>
      </c>
      <c r="U13" s="8">
        <v>15.69</v>
      </c>
      <c r="V13" s="15">
        <v>3</v>
      </c>
      <c r="W13" s="8">
        <v>7</v>
      </c>
      <c r="X13" s="9">
        <v>43820</v>
      </c>
      <c r="Y13" s="8" t="s">
        <v>253</v>
      </c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2"/>
      <c r="CO13" s="2"/>
      <c r="CP13" s="2"/>
      <c r="CQ13" s="2"/>
      <c r="CR13" s="2"/>
      <c r="CS13" s="2"/>
      <c r="CT13" s="2"/>
      <c r="CU13" s="2"/>
    </row>
    <row r="14" spans="1:99" x14ac:dyDescent="0.2">
      <c r="A14" s="20" t="s">
        <v>242</v>
      </c>
      <c r="B14" s="10">
        <v>553</v>
      </c>
      <c r="C14" s="11">
        <v>1.37</v>
      </c>
      <c r="D14" s="11">
        <v>1.1200000000000001</v>
      </c>
      <c r="E14" s="11">
        <v>1.1000000000000001</v>
      </c>
      <c r="G14" s="12">
        <v>1.1000000000000001</v>
      </c>
      <c r="H14" s="5">
        <v>8.9699680607528105</v>
      </c>
      <c r="I14" s="5"/>
      <c r="J14" s="5"/>
      <c r="K14" s="5"/>
      <c r="L14" s="5">
        <v>8.9699680607528105</v>
      </c>
      <c r="M14" s="5"/>
      <c r="N14" s="8">
        <v>4831</v>
      </c>
      <c r="O14" s="8">
        <v>2019</v>
      </c>
      <c r="P14" s="13" t="s">
        <v>223</v>
      </c>
      <c r="S14" s="14">
        <v>7.9349999999999996</v>
      </c>
      <c r="T14" s="10" t="s">
        <v>0</v>
      </c>
      <c r="U14" s="8">
        <v>15.69</v>
      </c>
      <c r="V14" s="15">
        <v>3</v>
      </c>
      <c r="W14" s="8">
        <v>7</v>
      </c>
      <c r="X14" s="9">
        <v>43820</v>
      </c>
      <c r="Y14" s="8" t="s">
        <v>253</v>
      </c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2"/>
      <c r="CO14" s="2"/>
      <c r="CP14" s="2"/>
      <c r="CQ14" s="2"/>
      <c r="CR14" s="2"/>
      <c r="CS14" s="2"/>
      <c r="CT14" s="2"/>
      <c r="CU14" s="2"/>
    </row>
    <row r="15" spans="1:99" x14ac:dyDescent="0.2">
      <c r="A15" s="20" t="s">
        <v>242</v>
      </c>
      <c r="B15" s="10">
        <v>599</v>
      </c>
      <c r="C15" s="11">
        <v>1.3</v>
      </c>
      <c r="D15" s="11">
        <v>1.05</v>
      </c>
      <c r="E15" s="11">
        <v>1.03</v>
      </c>
      <c r="G15" s="12">
        <v>1.03</v>
      </c>
      <c r="H15" s="5">
        <v>7.850052027408573</v>
      </c>
      <c r="I15" s="5"/>
      <c r="J15" s="5"/>
      <c r="K15" s="5"/>
      <c r="L15" s="5">
        <v>7.850052027408573</v>
      </c>
      <c r="M15" s="5"/>
      <c r="N15" s="8">
        <v>4842</v>
      </c>
      <c r="O15" s="8">
        <v>2019</v>
      </c>
      <c r="P15" s="13" t="s">
        <v>223</v>
      </c>
      <c r="S15" s="14">
        <v>7.9349999999999996</v>
      </c>
      <c r="T15" s="10" t="s">
        <v>0</v>
      </c>
      <c r="U15" s="8">
        <v>15.69</v>
      </c>
      <c r="V15" s="15">
        <v>3</v>
      </c>
      <c r="W15" s="8">
        <v>7</v>
      </c>
      <c r="X15" s="9">
        <v>43820</v>
      </c>
      <c r="Y15" s="8" t="s">
        <v>253</v>
      </c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</row>
    <row r="16" spans="1:99" x14ac:dyDescent="0.2">
      <c r="A16" s="20" t="s">
        <v>243</v>
      </c>
      <c r="B16" s="10">
        <v>44</v>
      </c>
      <c r="C16" s="11">
        <v>7.63</v>
      </c>
      <c r="D16" s="11">
        <v>7.47</v>
      </c>
      <c r="E16" s="11">
        <v>7.45</v>
      </c>
      <c r="G16" s="12">
        <v>7.45</v>
      </c>
      <c r="H16" s="5">
        <v>110.5623510855511</v>
      </c>
      <c r="I16" s="5"/>
      <c r="J16" s="5"/>
      <c r="K16" s="5"/>
      <c r="L16" s="5">
        <v>110.5623510855511</v>
      </c>
      <c r="M16" s="5"/>
      <c r="N16" s="8">
        <v>4850</v>
      </c>
      <c r="O16" s="8">
        <v>2019</v>
      </c>
      <c r="P16" s="13" t="s">
        <v>223</v>
      </c>
      <c r="S16" s="14">
        <v>7.9349999999999996</v>
      </c>
      <c r="T16" s="10" t="s">
        <v>0</v>
      </c>
      <c r="U16" s="8">
        <v>15.69</v>
      </c>
      <c r="V16" s="15">
        <v>3</v>
      </c>
      <c r="W16" s="8">
        <v>7</v>
      </c>
      <c r="X16" s="9">
        <v>43820</v>
      </c>
      <c r="Y16" s="8" t="s">
        <v>250</v>
      </c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</row>
    <row r="17" spans="1:99" x14ac:dyDescent="0.2">
      <c r="A17" s="20" t="s">
        <v>243</v>
      </c>
      <c r="B17" s="10">
        <v>73</v>
      </c>
      <c r="C17" s="11">
        <v>7.09</v>
      </c>
      <c r="D17" s="11">
        <v>6.8</v>
      </c>
      <c r="E17" s="11">
        <v>6.77</v>
      </c>
      <c r="G17" s="12">
        <v>6.77</v>
      </c>
      <c r="H17" s="5">
        <v>99.683166761635675</v>
      </c>
      <c r="I17" s="5"/>
      <c r="J17" s="5"/>
      <c r="K17" s="5"/>
      <c r="L17" s="5">
        <v>99.683166761635675</v>
      </c>
      <c r="M17" s="5"/>
      <c r="N17" s="8">
        <v>4848</v>
      </c>
      <c r="O17" s="8">
        <v>2019</v>
      </c>
      <c r="P17" s="13" t="s">
        <v>223</v>
      </c>
      <c r="S17" s="14">
        <v>7.9349999999999996</v>
      </c>
      <c r="T17" s="10" t="s">
        <v>0</v>
      </c>
      <c r="U17" s="8">
        <v>15.69</v>
      </c>
      <c r="V17" s="15">
        <v>3</v>
      </c>
      <c r="W17" s="8">
        <v>7</v>
      </c>
      <c r="X17" s="9">
        <v>43820</v>
      </c>
      <c r="Y17" s="8" t="s">
        <v>250</v>
      </c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</row>
    <row r="18" spans="1:99" x14ac:dyDescent="0.2">
      <c r="A18" s="20" t="s">
        <v>243</v>
      </c>
      <c r="B18" s="10">
        <v>169</v>
      </c>
      <c r="C18" s="11">
        <v>7.58</v>
      </c>
      <c r="D18" s="11">
        <v>7.39</v>
      </c>
      <c r="E18" s="11">
        <v>7.38</v>
      </c>
      <c r="G18" s="12">
        <v>7.38</v>
      </c>
      <c r="H18" s="5">
        <v>109.44243505220686</v>
      </c>
      <c r="I18" s="5"/>
      <c r="J18" s="5"/>
      <c r="K18" s="5"/>
      <c r="L18" s="5">
        <v>109.44243505220686</v>
      </c>
      <c r="M18" s="5"/>
      <c r="N18" s="8">
        <v>4836</v>
      </c>
      <c r="O18" s="8">
        <v>2019</v>
      </c>
      <c r="P18" s="13" t="s">
        <v>223</v>
      </c>
      <c r="S18" s="14">
        <v>7.9349999999999996</v>
      </c>
      <c r="T18" s="10" t="s">
        <v>0</v>
      </c>
      <c r="U18" s="8">
        <v>15.69</v>
      </c>
      <c r="V18" s="15">
        <v>3</v>
      </c>
      <c r="W18" s="8">
        <v>7</v>
      </c>
      <c r="X18" s="9">
        <v>43820</v>
      </c>
      <c r="Y18" s="8" t="s">
        <v>250</v>
      </c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2"/>
      <c r="CO18" s="2"/>
      <c r="CP18" s="2"/>
      <c r="CQ18" s="2"/>
      <c r="CR18" s="2"/>
      <c r="CS18" s="2"/>
      <c r="CT18" s="2"/>
      <c r="CU18" s="2"/>
    </row>
    <row r="19" spans="1:99" x14ac:dyDescent="0.2">
      <c r="A19" s="20" t="s">
        <v>243</v>
      </c>
      <c r="B19" s="10">
        <v>225</v>
      </c>
      <c r="C19" s="11">
        <v>7.6</v>
      </c>
      <c r="D19" s="11">
        <v>7.34</v>
      </c>
      <c r="E19" s="11">
        <v>7.33</v>
      </c>
      <c r="G19" s="12">
        <v>7.33</v>
      </c>
      <c r="H19" s="5">
        <v>108.64249502838955</v>
      </c>
      <c r="I19" s="5"/>
      <c r="J19" s="5"/>
      <c r="K19" s="5"/>
      <c r="L19" s="5">
        <v>108.64249502838955</v>
      </c>
      <c r="M19" s="5"/>
      <c r="N19" s="8">
        <v>4843</v>
      </c>
      <c r="O19" s="8">
        <v>2019</v>
      </c>
      <c r="P19" s="13" t="s">
        <v>223</v>
      </c>
      <c r="S19" s="14">
        <v>7.9349999999999996</v>
      </c>
      <c r="T19" s="10" t="s">
        <v>0</v>
      </c>
      <c r="U19" s="8">
        <v>15.69</v>
      </c>
      <c r="V19" s="15">
        <v>3</v>
      </c>
      <c r="W19" s="8">
        <v>7</v>
      </c>
      <c r="X19" s="9">
        <v>43820</v>
      </c>
      <c r="Y19" s="8" t="s">
        <v>250</v>
      </c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</row>
    <row r="20" spans="1:99" x14ac:dyDescent="0.2">
      <c r="A20" s="20" t="s">
        <v>243</v>
      </c>
      <c r="B20" s="10">
        <v>41</v>
      </c>
      <c r="C20" s="11">
        <v>7.52</v>
      </c>
      <c r="D20" s="11">
        <v>7.45</v>
      </c>
      <c r="E20" s="11">
        <v>7.43</v>
      </c>
      <c r="G20" s="12">
        <v>7.43</v>
      </c>
      <c r="H20" s="5">
        <v>110.24237507602417</v>
      </c>
      <c r="I20" s="5"/>
      <c r="J20" s="5"/>
      <c r="K20" s="5"/>
      <c r="L20" s="5">
        <v>110.24237507602417</v>
      </c>
      <c r="M20" s="5"/>
      <c r="N20" s="8">
        <v>4852</v>
      </c>
      <c r="O20" s="8">
        <v>2019</v>
      </c>
      <c r="P20" s="13" t="s">
        <v>223</v>
      </c>
      <c r="S20" s="14">
        <v>7.9349999999999996</v>
      </c>
      <c r="T20" s="10" t="s">
        <v>0</v>
      </c>
      <c r="U20" s="8">
        <v>15.69</v>
      </c>
      <c r="V20" s="15">
        <v>3</v>
      </c>
      <c r="W20" s="8">
        <v>7</v>
      </c>
      <c r="X20" s="9">
        <v>43820</v>
      </c>
      <c r="Y20" s="8" t="s">
        <v>252</v>
      </c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</row>
    <row r="21" spans="1:99" x14ac:dyDescent="0.2">
      <c r="A21" s="20" t="s">
        <v>243</v>
      </c>
      <c r="B21" s="10">
        <v>49</v>
      </c>
      <c r="C21" s="11">
        <v>7.29</v>
      </c>
      <c r="D21" s="11">
        <v>7.16</v>
      </c>
      <c r="E21" s="11">
        <v>7.13</v>
      </c>
      <c r="G21" s="12">
        <v>7.13</v>
      </c>
      <c r="H21" s="5">
        <v>105.44273493312032</v>
      </c>
      <c r="I21" s="5"/>
      <c r="J21" s="5"/>
      <c r="K21" s="5"/>
      <c r="L21" s="5">
        <v>105.44273493312032</v>
      </c>
      <c r="M21" s="5"/>
      <c r="N21" s="8">
        <v>4854</v>
      </c>
      <c r="O21" s="8">
        <v>2019</v>
      </c>
      <c r="P21" s="13" t="s">
        <v>223</v>
      </c>
      <c r="S21" s="14">
        <v>7.9349999999999996</v>
      </c>
      <c r="T21" s="10" t="s">
        <v>0</v>
      </c>
      <c r="U21" s="8">
        <v>15.69</v>
      </c>
      <c r="V21" s="15">
        <v>3</v>
      </c>
      <c r="W21" s="8">
        <v>7</v>
      </c>
      <c r="X21" s="9">
        <v>43820</v>
      </c>
      <c r="Y21" s="8" t="s">
        <v>252</v>
      </c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</row>
    <row r="22" spans="1:99" x14ac:dyDescent="0.2">
      <c r="A22" s="20" t="s">
        <v>243</v>
      </c>
      <c r="B22" s="10">
        <v>196</v>
      </c>
      <c r="C22" s="11">
        <v>7.08</v>
      </c>
      <c r="D22" s="11">
        <v>6.89</v>
      </c>
      <c r="E22" s="11">
        <v>6.88</v>
      </c>
      <c r="G22" s="12">
        <v>6.88</v>
      </c>
      <c r="H22" s="5">
        <v>101.44303481403375</v>
      </c>
      <c r="I22" s="5"/>
      <c r="J22" s="5"/>
      <c r="K22" s="5"/>
      <c r="L22" s="5">
        <v>101.44303481403375</v>
      </c>
      <c r="M22" s="5"/>
      <c r="N22" s="8">
        <v>4838</v>
      </c>
      <c r="O22" s="8">
        <v>2019</v>
      </c>
      <c r="P22" s="13" t="s">
        <v>223</v>
      </c>
      <c r="S22" s="14">
        <v>7.9349999999999996</v>
      </c>
      <c r="T22" s="10" t="s">
        <v>0</v>
      </c>
      <c r="U22" s="8">
        <v>15.69</v>
      </c>
      <c r="V22" s="15">
        <v>3</v>
      </c>
      <c r="W22" s="8">
        <v>7</v>
      </c>
      <c r="X22" s="9">
        <v>43820</v>
      </c>
      <c r="Y22" s="8" t="s">
        <v>252</v>
      </c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2"/>
      <c r="CO22" s="2"/>
      <c r="CP22" s="2"/>
      <c r="CQ22" s="2"/>
      <c r="CR22" s="2"/>
      <c r="CS22" s="2"/>
      <c r="CT22" s="2"/>
      <c r="CU22" s="2"/>
    </row>
    <row r="23" spans="1:99" x14ac:dyDescent="0.2">
      <c r="A23" s="20" t="s">
        <v>243</v>
      </c>
      <c r="B23" s="10">
        <v>254</v>
      </c>
      <c r="C23" s="11">
        <v>7.42</v>
      </c>
      <c r="D23" s="11">
        <v>7.14</v>
      </c>
      <c r="E23" s="11">
        <v>7.13</v>
      </c>
      <c r="G23" s="12">
        <v>7.13</v>
      </c>
      <c r="H23" s="5">
        <v>105.44273493312032</v>
      </c>
      <c r="I23" s="5"/>
      <c r="J23" s="5"/>
      <c r="K23" s="5"/>
      <c r="L23" s="5">
        <v>105.44273493312032</v>
      </c>
      <c r="M23" s="5"/>
      <c r="N23" s="8">
        <v>4845</v>
      </c>
      <c r="O23" s="8">
        <v>2019</v>
      </c>
      <c r="P23" s="13" t="s">
        <v>223</v>
      </c>
      <c r="S23" s="14">
        <v>7.9349999999999996</v>
      </c>
      <c r="T23" s="10" t="s">
        <v>0</v>
      </c>
      <c r="U23" s="8">
        <v>15.69</v>
      </c>
      <c r="V23" s="15">
        <v>3</v>
      </c>
      <c r="W23" s="8">
        <v>7</v>
      </c>
      <c r="X23" s="9">
        <v>43820</v>
      </c>
      <c r="Y23" s="8" t="s">
        <v>252</v>
      </c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</row>
    <row r="24" spans="1:99" x14ac:dyDescent="0.2">
      <c r="A24" s="20" t="s">
        <v>243</v>
      </c>
      <c r="B24" s="10">
        <v>46</v>
      </c>
      <c r="C24" s="11">
        <v>7.6</v>
      </c>
      <c r="D24" s="11">
        <v>7.5</v>
      </c>
      <c r="E24" s="11">
        <v>7.48</v>
      </c>
      <c r="G24" s="12">
        <v>7.48</v>
      </c>
      <c r="H24" s="5">
        <v>111.0423150998415</v>
      </c>
      <c r="I24" s="5"/>
      <c r="J24" s="5"/>
      <c r="K24" s="5"/>
      <c r="L24" s="5">
        <v>111.0423150998415</v>
      </c>
      <c r="M24" s="5"/>
      <c r="N24" s="8">
        <v>4853</v>
      </c>
      <c r="O24" s="8">
        <v>2019</v>
      </c>
      <c r="P24" s="13" t="s">
        <v>223</v>
      </c>
      <c r="S24" s="14">
        <v>7.9349999999999996</v>
      </c>
      <c r="T24" s="10" t="s">
        <v>0</v>
      </c>
      <c r="U24" s="8">
        <v>15.69</v>
      </c>
      <c r="V24" s="15">
        <v>3</v>
      </c>
      <c r="W24" s="8">
        <v>7</v>
      </c>
      <c r="X24" s="9">
        <v>43820</v>
      </c>
      <c r="Y24" s="8" t="s">
        <v>254</v>
      </c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</row>
    <row r="25" spans="1:99" x14ac:dyDescent="0.2">
      <c r="A25" s="20" t="s">
        <v>243</v>
      </c>
      <c r="B25" s="10">
        <v>50</v>
      </c>
      <c r="C25" s="11">
        <v>7.27</v>
      </c>
      <c r="D25" s="11">
        <v>7.11</v>
      </c>
      <c r="E25" s="11">
        <v>7.08</v>
      </c>
      <c r="G25" s="12">
        <v>7.08</v>
      </c>
      <c r="H25" s="5">
        <v>104.64279490930301</v>
      </c>
      <c r="I25" s="5"/>
      <c r="J25" s="5"/>
      <c r="K25" s="5"/>
      <c r="L25" s="5">
        <v>104.64279490930301</v>
      </c>
      <c r="M25" s="5"/>
      <c r="N25" s="8">
        <v>4855</v>
      </c>
      <c r="O25" s="8">
        <v>2019</v>
      </c>
      <c r="P25" s="13" t="s">
        <v>223</v>
      </c>
      <c r="S25" s="14">
        <v>7.9349999999999996</v>
      </c>
      <c r="T25" s="10" t="s">
        <v>0</v>
      </c>
      <c r="U25" s="8">
        <v>15.69</v>
      </c>
      <c r="V25" s="15">
        <v>3</v>
      </c>
      <c r="W25" s="8">
        <v>7</v>
      </c>
      <c r="X25" s="9">
        <v>43820</v>
      </c>
      <c r="Y25" s="8" t="s">
        <v>254</v>
      </c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</row>
    <row r="26" spans="1:99" x14ac:dyDescent="0.2">
      <c r="A26" s="20" t="s">
        <v>243</v>
      </c>
      <c r="B26" s="10">
        <v>180</v>
      </c>
      <c r="C26" s="11">
        <v>7.28</v>
      </c>
      <c r="D26" s="11">
        <v>7.07</v>
      </c>
      <c r="E26" s="11">
        <v>7.06</v>
      </c>
      <c r="G26" s="12">
        <v>7.06</v>
      </c>
      <c r="H26" s="5">
        <v>104.3228188997761</v>
      </c>
      <c r="I26" s="5"/>
      <c r="J26" s="5"/>
      <c r="K26" s="5"/>
      <c r="L26" s="5">
        <v>104.3228188997761</v>
      </c>
      <c r="M26" s="5"/>
      <c r="N26" s="8">
        <v>4839</v>
      </c>
      <c r="O26" s="8">
        <v>2019</v>
      </c>
      <c r="P26" s="13" t="s">
        <v>223</v>
      </c>
      <c r="S26" s="14">
        <v>7.9349999999999996</v>
      </c>
      <c r="T26" s="10" t="s">
        <v>0</v>
      </c>
      <c r="U26" s="8">
        <v>15.69</v>
      </c>
      <c r="V26" s="15">
        <v>3</v>
      </c>
      <c r="W26" s="8">
        <v>7</v>
      </c>
      <c r="X26" s="9">
        <v>43820</v>
      </c>
      <c r="Y26" s="8" t="s">
        <v>254</v>
      </c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</row>
    <row r="27" spans="1:99" x14ac:dyDescent="0.2">
      <c r="A27" s="20" t="s">
        <v>243</v>
      </c>
      <c r="B27" s="10">
        <v>269</v>
      </c>
      <c r="C27" s="11">
        <v>7.29</v>
      </c>
      <c r="D27" s="11">
        <v>7.01</v>
      </c>
      <c r="E27" s="11">
        <v>7</v>
      </c>
      <c r="G27" s="12">
        <v>7</v>
      </c>
      <c r="H27" s="5">
        <v>103.36289087119532</v>
      </c>
      <c r="I27" s="5"/>
      <c r="J27" s="5"/>
      <c r="K27" s="5"/>
      <c r="L27" s="5">
        <v>103.36289087119532</v>
      </c>
      <c r="M27" s="5"/>
      <c r="N27" s="8">
        <v>4846</v>
      </c>
      <c r="O27" s="8">
        <v>2019</v>
      </c>
      <c r="P27" s="13" t="s">
        <v>223</v>
      </c>
      <c r="S27" s="14">
        <v>7.9349999999999996</v>
      </c>
      <c r="T27" s="10" t="s">
        <v>0</v>
      </c>
      <c r="U27" s="8">
        <v>15.69</v>
      </c>
      <c r="V27" s="15">
        <v>3</v>
      </c>
      <c r="W27" s="8">
        <v>7</v>
      </c>
      <c r="X27" s="9">
        <v>43820</v>
      </c>
      <c r="Y27" s="8" t="s">
        <v>254</v>
      </c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</row>
    <row r="28" spans="1:99" x14ac:dyDescent="0.2">
      <c r="A28" s="20" t="s">
        <v>236</v>
      </c>
      <c r="B28" s="10">
        <v>1226</v>
      </c>
      <c r="C28" s="11">
        <v>1.1299999999999999</v>
      </c>
      <c r="D28" s="11">
        <v>2.15</v>
      </c>
      <c r="E28" s="11">
        <v>2.14</v>
      </c>
      <c r="G28" s="12">
        <v>2.14</v>
      </c>
      <c r="H28" s="12">
        <v>12.545739675901729</v>
      </c>
      <c r="J28" s="5">
        <v>12.545739675901729</v>
      </c>
      <c r="K28" s="5"/>
      <c r="L28" s="5">
        <v>14.80386141536483</v>
      </c>
      <c r="M28" s="5"/>
      <c r="N28" s="8">
        <v>8924</v>
      </c>
      <c r="O28" s="8">
        <v>2021</v>
      </c>
      <c r="P28" s="13" t="s">
        <v>223</v>
      </c>
      <c r="S28" s="14">
        <v>10.558999999999999</v>
      </c>
      <c r="T28" s="10" t="s">
        <v>118</v>
      </c>
      <c r="V28" s="15">
        <v>1</v>
      </c>
      <c r="W28" s="8">
        <v>1</v>
      </c>
      <c r="X28" s="9">
        <v>44495</v>
      </c>
      <c r="Y28" s="8" t="s">
        <v>255</v>
      </c>
      <c r="CN28" s="14"/>
      <c r="CO28" s="14"/>
      <c r="CP28" s="14"/>
      <c r="CQ28" s="14"/>
      <c r="CR28" s="14"/>
      <c r="CS28" s="14"/>
      <c r="CT28" s="14"/>
      <c r="CU28" s="14"/>
    </row>
    <row r="29" spans="1:99" x14ac:dyDescent="0.2">
      <c r="A29" s="20" t="s">
        <v>236</v>
      </c>
      <c r="B29" s="10">
        <v>2237</v>
      </c>
      <c r="C29" s="11">
        <v>0.8</v>
      </c>
      <c r="D29" s="11">
        <v>1.2</v>
      </c>
      <c r="E29" s="11">
        <v>1.19</v>
      </c>
      <c r="G29" s="12">
        <v>1.19</v>
      </c>
      <c r="H29" s="12">
        <v>-4.0076668409130507</v>
      </c>
      <c r="J29" s="5">
        <v>-4.0076668409130507</v>
      </c>
      <c r="K29" s="5"/>
      <c r="L29" s="5">
        <v>-0.93514287100114812</v>
      </c>
      <c r="M29" s="5"/>
      <c r="N29" s="8">
        <v>8113</v>
      </c>
      <c r="O29" s="8">
        <v>2021</v>
      </c>
      <c r="P29" s="13" t="s">
        <v>223</v>
      </c>
      <c r="S29" s="14">
        <v>10.558999999999999</v>
      </c>
      <c r="T29" s="10" t="s">
        <v>118</v>
      </c>
      <c r="V29" s="15">
        <v>1</v>
      </c>
      <c r="W29" s="8">
        <v>1</v>
      </c>
      <c r="X29" s="9">
        <v>44474</v>
      </c>
      <c r="Y29" s="8" t="s">
        <v>256</v>
      </c>
    </row>
    <row r="30" spans="1:99" x14ac:dyDescent="0.2">
      <c r="A30" s="20" t="s">
        <v>236</v>
      </c>
      <c r="B30" s="10">
        <v>2237</v>
      </c>
      <c r="C30" s="11">
        <v>0.79</v>
      </c>
      <c r="D30" s="11">
        <v>1.23</v>
      </c>
      <c r="E30" s="11">
        <v>1.22</v>
      </c>
      <c r="G30" s="12">
        <v>1.22</v>
      </c>
      <c r="H30" s="12">
        <v>-3.4849276877504782</v>
      </c>
      <c r="J30" s="5">
        <v>-3.4849276877504782</v>
      </c>
      <c r="K30" s="5"/>
      <c r="L30" s="5">
        <v>-0.43812168301062537</v>
      </c>
      <c r="M30" s="5"/>
      <c r="N30" s="8">
        <v>8118</v>
      </c>
      <c r="O30" s="8">
        <v>2021</v>
      </c>
      <c r="P30" s="13" t="s">
        <v>223</v>
      </c>
      <c r="S30" s="14">
        <v>10.558999999999999</v>
      </c>
      <c r="T30" s="10" t="s">
        <v>118</v>
      </c>
      <c r="V30" s="15">
        <v>1</v>
      </c>
      <c r="W30" s="8">
        <v>1</v>
      </c>
      <c r="X30" s="9">
        <v>44474</v>
      </c>
      <c r="Y30" s="8" t="s">
        <v>256</v>
      </c>
    </row>
    <row r="31" spans="1:99" x14ac:dyDescent="0.2">
      <c r="A31" s="20" t="s">
        <v>236</v>
      </c>
      <c r="B31" s="10">
        <v>2237</v>
      </c>
      <c r="C31" s="11">
        <v>0.36</v>
      </c>
      <c r="D31" s="11">
        <v>1.01</v>
      </c>
      <c r="E31" s="11">
        <v>1</v>
      </c>
      <c r="G31" s="12">
        <v>1</v>
      </c>
      <c r="H31" s="12">
        <v>-7.3183481442760048</v>
      </c>
      <c r="J31" s="5">
        <v>-7.3183481442760048</v>
      </c>
      <c r="K31" s="5"/>
      <c r="L31" s="5">
        <v>-4.0829437282743326</v>
      </c>
      <c r="M31" s="5"/>
      <c r="N31" s="8">
        <v>8194</v>
      </c>
      <c r="O31" s="8">
        <v>2021</v>
      </c>
      <c r="P31" s="13" t="s">
        <v>223</v>
      </c>
      <c r="S31" s="14">
        <v>10.558999999999999</v>
      </c>
      <c r="T31" s="10" t="s">
        <v>118</v>
      </c>
      <c r="V31" s="15">
        <v>1</v>
      </c>
      <c r="W31" s="8">
        <v>1</v>
      </c>
      <c r="X31" s="9">
        <v>44475</v>
      </c>
      <c r="Y31" s="8" t="s">
        <v>256</v>
      </c>
    </row>
    <row r="32" spans="1:99" x14ac:dyDescent="0.2">
      <c r="A32" s="20" t="s">
        <v>236</v>
      </c>
      <c r="B32" s="10">
        <v>2237</v>
      </c>
      <c r="C32" s="11">
        <v>-0.31</v>
      </c>
      <c r="D32" s="11">
        <v>1.51</v>
      </c>
      <c r="E32" s="11">
        <v>1.5</v>
      </c>
      <c r="G32" s="12">
        <v>1.5</v>
      </c>
      <c r="H32" s="12">
        <v>1.393971075100193</v>
      </c>
      <c r="J32" s="5">
        <v>1.393971075100193</v>
      </c>
      <c r="K32" s="5"/>
      <c r="L32" s="5">
        <v>4.2007427382340685</v>
      </c>
      <c r="M32" s="5"/>
      <c r="N32" s="8">
        <v>8286</v>
      </c>
      <c r="O32" s="8">
        <v>2021</v>
      </c>
      <c r="P32" s="13" t="s">
        <v>223</v>
      </c>
      <c r="S32" s="14">
        <v>10.558999999999999</v>
      </c>
      <c r="T32" s="10" t="s">
        <v>118</v>
      </c>
      <c r="V32" s="15">
        <v>1</v>
      </c>
      <c r="W32" s="8">
        <v>1</v>
      </c>
      <c r="X32" s="9">
        <v>44476</v>
      </c>
      <c r="Y32" s="8" t="s">
        <v>256</v>
      </c>
    </row>
    <row r="33" spans="1:99" x14ac:dyDescent="0.2">
      <c r="A33" s="20" t="s">
        <v>236</v>
      </c>
      <c r="B33" s="10">
        <v>2237</v>
      </c>
      <c r="C33" s="11">
        <v>0.49</v>
      </c>
      <c r="D33" s="11">
        <v>1.41</v>
      </c>
      <c r="E33" s="11">
        <v>1.4</v>
      </c>
      <c r="G33" s="12">
        <v>1.4</v>
      </c>
      <c r="H33" s="12">
        <v>-0.34849276877504826</v>
      </c>
      <c r="J33" s="5">
        <v>-0.34849276877504826</v>
      </c>
      <c r="K33" s="5"/>
      <c r="L33" s="5"/>
      <c r="M33" s="5"/>
      <c r="N33" s="8">
        <v>8325</v>
      </c>
      <c r="O33" s="8">
        <v>2021</v>
      </c>
      <c r="P33" s="13" t="s">
        <v>223</v>
      </c>
      <c r="S33" s="14">
        <v>10.558999999999999</v>
      </c>
      <c r="T33" s="10" t="s">
        <v>118</v>
      </c>
      <c r="V33" s="15">
        <v>1</v>
      </c>
      <c r="W33" s="8">
        <v>1</v>
      </c>
      <c r="X33" s="9">
        <v>44476</v>
      </c>
      <c r="Y33" s="8" t="s">
        <v>256</v>
      </c>
    </row>
    <row r="34" spans="1:99" x14ac:dyDescent="0.2">
      <c r="A34" s="20" t="s">
        <v>236</v>
      </c>
      <c r="B34" s="10">
        <v>2237</v>
      </c>
      <c r="C34" s="11">
        <v>0.49</v>
      </c>
      <c r="D34" s="11">
        <v>1.41</v>
      </c>
      <c r="E34" s="11">
        <v>1.4</v>
      </c>
      <c r="G34" s="12">
        <v>1.4</v>
      </c>
      <c r="H34" s="12">
        <v>-0.34849276877504826</v>
      </c>
      <c r="J34" s="5">
        <v>-0.34849276877504826</v>
      </c>
      <c r="K34" s="5"/>
      <c r="L34" s="5">
        <v>2.5440054449323939</v>
      </c>
      <c r="M34" s="5"/>
      <c r="N34" s="8">
        <v>8325</v>
      </c>
      <c r="O34" s="8">
        <v>2021</v>
      </c>
      <c r="P34" s="13" t="s">
        <v>223</v>
      </c>
      <c r="S34" s="14">
        <v>10.558999999999999</v>
      </c>
      <c r="T34" s="10" t="s">
        <v>118</v>
      </c>
      <c r="V34" s="15">
        <v>1</v>
      </c>
      <c r="W34" s="8">
        <v>1</v>
      </c>
      <c r="X34" s="9">
        <v>44476</v>
      </c>
      <c r="Y34" s="8" t="s">
        <v>256</v>
      </c>
    </row>
    <row r="35" spans="1:99" x14ac:dyDescent="0.2">
      <c r="A35" s="20" t="s">
        <v>236</v>
      </c>
      <c r="B35" s="10">
        <v>2237</v>
      </c>
      <c r="C35" s="11">
        <v>1.1200000000000001</v>
      </c>
      <c r="D35" s="11">
        <v>1.65</v>
      </c>
      <c r="E35" s="11">
        <v>1.64</v>
      </c>
      <c r="G35" s="12">
        <v>1.64</v>
      </c>
      <c r="H35" s="12">
        <v>3.833420456525527</v>
      </c>
      <c r="J35" s="5">
        <v>3.833420456525527</v>
      </c>
      <c r="K35" s="5"/>
      <c r="L35" s="5">
        <v>6.5201749488564289</v>
      </c>
      <c r="M35" s="5"/>
      <c r="N35" s="8">
        <v>8499</v>
      </c>
      <c r="O35" s="8">
        <v>2021</v>
      </c>
      <c r="P35" s="13" t="s">
        <v>223</v>
      </c>
      <c r="S35" s="14">
        <v>10.558999999999999</v>
      </c>
      <c r="T35" s="10" t="s">
        <v>118</v>
      </c>
      <c r="V35" s="15">
        <v>1</v>
      </c>
      <c r="W35" s="8">
        <v>1</v>
      </c>
      <c r="X35" s="9">
        <v>44482</v>
      </c>
      <c r="Y35" s="8" t="s">
        <v>256</v>
      </c>
    </row>
    <row r="36" spans="1:99" x14ac:dyDescent="0.2">
      <c r="A36" s="20" t="s">
        <v>236</v>
      </c>
      <c r="B36" s="10">
        <v>2237</v>
      </c>
      <c r="C36" s="11">
        <v>0.4</v>
      </c>
      <c r="D36" s="11">
        <v>1.79</v>
      </c>
      <c r="E36" s="11">
        <v>1.78</v>
      </c>
      <c r="G36" s="12">
        <v>1.78</v>
      </c>
      <c r="H36" s="12">
        <v>6.2728698379508643</v>
      </c>
      <c r="J36" s="5">
        <v>6.2728698379508643</v>
      </c>
      <c r="K36" s="5"/>
      <c r="L36" s="5">
        <v>8.8396071594787617</v>
      </c>
      <c r="M36" s="5"/>
      <c r="N36" s="8">
        <v>8591</v>
      </c>
      <c r="O36" s="8">
        <v>2021</v>
      </c>
      <c r="P36" s="13" t="s">
        <v>223</v>
      </c>
      <c r="S36" s="14">
        <v>10.558999999999999</v>
      </c>
      <c r="T36" s="10" t="s">
        <v>118</v>
      </c>
      <c r="V36" s="15">
        <v>1</v>
      </c>
      <c r="W36" s="8">
        <v>1</v>
      </c>
      <c r="X36" s="9">
        <v>44483</v>
      </c>
      <c r="Y36" s="8" t="s">
        <v>256</v>
      </c>
    </row>
    <row r="37" spans="1:99" x14ac:dyDescent="0.2">
      <c r="A37" s="20" t="s">
        <v>236</v>
      </c>
      <c r="B37" s="10">
        <v>2237</v>
      </c>
      <c r="C37" s="11">
        <v>-0.89</v>
      </c>
      <c r="D37" s="11">
        <v>1.02</v>
      </c>
      <c r="E37" s="11">
        <v>1.01</v>
      </c>
      <c r="G37" s="12">
        <v>1.01</v>
      </c>
      <c r="H37" s="12">
        <v>-7.1441017598884811</v>
      </c>
      <c r="J37" s="5">
        <v>-7.1441017598884811</v>
      </c>
      <c r="K37" s="5"/>
      <c r="L37" s="5">
        <v>-3.9172699989441675</v>
      </c>
      <c r="M37" s="5"/>
      <c r="N37" s="8">
        <v>8597</v>
      </c>
      <c r="O37" s="8">
        <v>2021</v>
      </c>
      <c r="P37" s="13" t="s">
        <v>223</v>
      </c>
      <c r="S37" s="14">
        <v>10.558999999999999</v>
      </c>
      <c r="T37" s="10" t="s">
        <v>118</v>
      </c>
      <c r="V37" s="15">
        <v>1</v>
      </c>
      <c r="W37" s="8">
        <v>1</v>
      </c>
      <c r="X37" s="9">
        <v>44483</v>
      </c>
      <c r="Y37" s="8" t="s">
        <v>256</v>
      </c>
    </row>
    <row r="38" spans="1:99" x14ac:dyDescent="0.2">
      <c r="A38" s="20" t="s">
        <v>236</v>
      </c>
      <c r="B38" s="10">
        <v>2237</v>
      </c>
      <c r="C38" s="11">
        <v>1.65</v>
      </c>
      <c r="D38" s="11">
        <v>2.0099999999999998</v>
      </c>
      <c r="E38" s="11">
        <v>2</v>
      </c>
      <c r="G38" s="12">
        <v>2</v>
      </c>
      <c r="H38" s="12">
        <v>10.106290294476391</v>
      </c>
      <c r="J38" s="5">
        <v>10.106290294476391</v>
      </c>
      <c r="K38" s="5"/>
      <c r="L38" s="5">
        <v>12.484429204742469</v>
      </c>
      <c r="M38" s="5"/>
      <c r="N38" s="8">
        <v>8689</v>
      </c>
      <c r="O38" s="8">
        <v>2021</v>
      </c>
      <c r="P38" s="13" t="s">
        <v>223</v>
      </c>
      <c r="S38" s="14">
        <v>10.558999999999999</v>
      </c>
      <c r="T38" s="10" t="s">
        <v>118</v>
      </c>
      <c r="V38" s="15">
        <v>1</v>
      </c>
      <c r="W38" s="8">
        <v>1</v>
      </c>
      <c r="X38" s="9">
        <v>44488</v>
      </c>
      <c r="Y38" s="8" t="s">
        <v>256</v>
      </c>
    </row>
    <row r="39" spans="1:99" x14ac:dyDescent="0.2">
      <c r="A39" s="20" t="s">
        <v>236</v>
      </c>
      <c r="B39" s="10">
        <v>1635</v>
      </c>
      <c r="C39" s="11">
        <v>-0.12</v>
      </c>
      <c r="D39" s="11">
        <v>1.08</v>
      </c>
      <c r="E39" s="11">
        <v>1.07</v>
      </c>
      <c r="G39" s="12">
        <v>1.07</v>
      </c>
      <c r="H39" s="12">
        <v>-6.0986234535633361</v>
      </c>
      <c r="J39" s="5">
        <v>-6.0986234535633361</v>
      </c>
      <c r="K39" s="5"/>
      <c r="L39" s="5">
        <v>-2.9232276229631506</v>
      </c>
      <c r="M39" s="5"/>
      <c r="N39" s="8">
        <v>8782</v>
      </c>
      <c r="O39" s="8">
        <v>2021</v>
      </c>
      <c r="P39" s="13" t="s">
        <v>223</v>
      </c>
      <c r="S39" s="14">
        <v>10.558999999999999</v>
      </c>
      <c r="T39" s="10" t="s">
        <v>118</v>
      </c>
      <c r="V39" s="15">
        <v>1</v>
      </c>
      <c r="W39" s="8">
        <v>1</v>
      </c>
      <c r="X39" s="9">
        <v>44489</v>
      </c>
      <c r="Y39" s="8" t="s">
        <v>257</v>
      </c>
    </row>
    <row r="40" spans="1:99" x14ac:dyDescent="0.2">
      <c r="A40" s="20" t="s">
        <v>236</v>
      </c>
      <c r="B40" s="10">
        <v>1635</v>
      </c>
      <c r="C40" s="11">
        <v>1.1499999999999999</v>
      </c>
      <c r="D40" s="11">
        <v>1.1200000000000001</v>
      </c>
      <c r="E40" s="11">
        <v>1.1100000000000001</v>
      </c>
      <c r="G40" s="12">
        <v>1.1100000000000001</v>
      </c>
      <c r="H40" s="12">
        <v>-5.4016379160132395</v>
      </c>
      <c r="J40" s="5">
        <v>-5.4016379160132395</v>
      </c>
      <c r="K40" s="5"/>
      <c r="L40" s="5">
        <v>-2.2605327056424933</v>
      </c>
      <c r="M40" s="5"/>
      <c r="N40" s="8">
        <v>8906</v>
      </c>
      <c r="O40" s="8">
        <v>2021</v>
      </c>
      <c r="P40" s="13" t="s">
        <v>223</v>
      </c>
      <c r="S40" s="14">
        <v>10.558999999999999</v>
      </c>
      <c r="T40" s="10" t="s">
        <v>118</v>
      </c>
      <c r="V40" s="15">
        <v>1</v>
      </c>
      <c r="W40" s="8">
        <v>1</v>
      </c>
      <c r="X40" s="9">
        <v>44495</v>
      </c>
      <c r="Y40" s="8" t="s">
        <v>257</v>
      </c>
      <c r="CN40" s="14"/>
      <c r="CO40" s="14"/>
      <c r="CP40" s="14"/>
      <c r="CQ40" s="14"/>
      <c r="CR40" s="14"/>
      <c r="CS40" s="14"/>
      <c r="CT40" s="14"/>
      <c r="CU40" s="14"/>
    </row>
    <row r="41" spans="1:99" x14ac:dyDescent="0.2">
      <c r="A41" s="20" t="s">
        <v>236</v>
      </c>
      <c r="B41" s="10">
        <v>1468</v>
      </c>
      <c r="C41" s="11">
        <v>1.47</v>
      </c>
      <c r="D41" s="11">
        <v>2.5099999999999998</v>
      </c>
      <c r="E41" s="11">
        <v>2.5</v>
      </c>
      <c r="G41" s="12">
        <v>2.5</v>
      </c>
      <c r="H41" s="5">
        <v>31.939200581080026</v>
      </c>
      <c r="I41" s="5"/>
      <c r="J41" s="5"/>
      <c r="K41" s="5"/>
      <c r="L41" s="5"/>
      <c r="M41" s="5">
        <v>31.939200581080026</v>
      </c>
      <c r="N41" s="8">
        <v>4420</v>
      </c>
      <c r="O41" s="8">
        <v>2017</v>
      </c>
      <c r="P41" s="13" t="s">
        <v>223</v>
      </c>
      <c r="S41" s="14">
        <v>8.41</v>
      </c>
      <c r="T41" s="10" t="s">
        <v>263</v>
      </c>
      <c r="U41" s="8">
        <v>14.92</v>
      </c>
      <c r="V41" s="3">
        <v>4</v>
      </c>
      <c r="W41" s="8">
        <v>5</v>
      </c>
      <c r="X41" s="9">
        <v>43811</v>
      </c>
      <c r="Y41" s="8" t="s">
        <v>31</v>
      </c>
      <c r="CN41" s="2"/>
      <c r="CO41" s="2"/>
      <c r="CP41" s="2"/>
      <c r="CQ41" s="2"/>
      <c r="CR41" s="2"/>
      <c r="CS41" s="2"/>
      <c r="CT41" s="2"/>
      <c r="CU41" s="2"/>
    </row>
    <row r="42" spans="1:99" x14ac:dyDescent="0.2">
      <c r="A42" s="20" t="s">
        <v>236</v>
      </c>
      <c r="B42" s="10">
        <v>2307</v>
      </c>
      <c r="C42" s="11">
        <v>-1.31</v>
      </c>
      <c r="D42" s="11">
        <v>2.44</v>
      </c>
      <c r="E42" s="11">
        <v>2.4300000000000002</v>
      </c>
      <c r="G42" s="12">
        <v>2.4300000000000002</v>
      </c>
      <c r="H42" s="5">
        <v>30.820869402281087</v>
      </c>
      <c r="I42" s="5"/>
      <c r="J42" s="5"/>
      <c r="K42" s="5"/>
      <c r="L42" s="5"/>
      <c r="M42" s="5">
        <v>30.820869402281087</v>
      </c>
      <c r="N42" s="8">
        <v>4433</v>
      </c>
      <c r="O42" s="8">
        <v>2017</v>
      </c>
      <c r="P42" s="13" t="s">
        <v>223</v>
      </c>
      <c r="S42" s="14">
        <v>8.41</v>
      </c>
      <c r="T42" s="10" t="s">
        <v>263</v>
      </c>
      <c r="U42" s="8">
        <v>14.92</v>
      </c>
      <c r="V42" s="3">
        <v>4</v>
      </c>
      <c r="W42" s="8">
        <v>5</v>
      </c>
      <c r="X42" s="9">
        <v>43812</v>
      </c>
      <c r="Y42" s="8" t="s">
        <v>29</v>
      </c>
      <c r="CN42" s="2"/>
      <c r="CO42" s="2"/>
      <c r="CP42" s="2"/>
      <c r="CQ42" s="2"/>
      <c r="CR42" s="2"/>
      <c r="CS42" s="2"/>
      <c r="CT42" s="2"/>
      <c r="CU42" s="2"/>
    </row>
    <row r="43" spans="1:99" x14ac:dyDescent="0.2">
      <c r="A43" s="20" t="s">
        <v>236</v>
      </c>
      <c r="B43" s="10">
        <v>10994</v>
      </c>
      <c r="C43" s="11">
        <v>2.35</v>
      </c>
      <c r="D43" s="11">
        <v>2.21</v>
      </c>
      <c r="E43" s="11">
        <v>2.21</v>
      </c>
      <c r="F43" s="11">
        <v>1.44</v>
      </c>
      <c r="G43" s="12">
        <v>1.44</v>
      </c>
      <c r="H43" s="5">
        <v>15.00768872317478</v>
      </c>
      <c r="I43" s="5"/>
      <c r="J43" s="5"/>
      <c r="K43" s="5"/>
      <c r="L43" s="5"/>
      <c r="M43" s="5">
        <v>15.00768872317478</v>
      </c>
      <c r="N43" s="8">
        <v>4603</v>
      </c>
      <c r="O43" s="8">
        <v>2017</v>
      </c>
      <c r="P43" s="13" t="s">
        <v>223</v>
      </c>
      <c r="S43" s="14">
        <v>8.41</v>
      </c>
      <c r="T43" s="10" t="s">
        <v>263</v>
      </c>
      <c r="U43" s="8">
        <v>14.92</v>
      </c>
      <c r="V43" s="3">
        <v>4</v>
      </c>
      <c r="W43" s="8">
        <v>5</v>
      </c>
      <c r="X43" s="9">
        <v>43817</v>
      </c>
      <c r="Y43" s="8" t="s">
        <v>27</v>
      </c>
      <c r="CN43" s="2"/>
      <c r="CO43" s="2"/>
      <c r="CP43" s="2"/>
      <c r="CQ43" s="2"/>
      <c r="CR43" s="2"/>
      <c r="CS43" s="2"/>
      <c r="CT43" s="2"/>
      <c r="CU43" s="2"/>
    </row>
    <row r="44" spans="1:99" x14ac:dyDescent="0.2">
      <c r="A44" s="20" t="s">
        <v>236</v>
      </c>
      <c r="B44" s="10">
        <v>10410</v>
      </c>
      <c r="C44" s="11">
        <v>2.38</v>
      </c>
      <c r="D44" s="11">
        <v>2.2000000000000002</v>
      </c>
      <c r="E44" s="11">
        <v>2.2000000000000002</v>
      </c>
      <c r="F44" s="11">
        <v>1.47</v>
      </c>
      <c r="G44" s="12">
        <v>1.47</v>
      </c>
      <c r="H44" s="5">
        <v>15.486973514088627</v>
      </c>
      <c r="I44" s="5"/>
      <c r="J44" s="5"/>
      <c r="K44" s="5"/>
      <c r="L44" s="5"/>
      <c r="M44" s="5">
        <v>15.486973514088627</v>
      </c>
      <c r="N44" s="8">
        <v>4605</v>
      </c>
      <c r="O44" s="8">
        <v>2017</v>
      </c>
      <c r="P44" s="13" t="s">
        <v>223</v>
      </c>
      <c r="S44" s="14">
        <v>8.41</v>
      </c>
      <c r="T44" s="10" t="s">
        <v>263</v>
      </c>
      <c r="U44" s="8">
        <v>14.92</v>
      </c>
      <c r="V44" s="3">
        <v>4</v>
      </c>
      <c r="W44" s="8">
        <v>5</v>
      </c>
      <c r="X44" s="9">
        <v>43817</v>
      </c>
      <c r="Y44" s="8" t="s">
        <v>26</v>
      </c>
      <c r="CN44" s="2"/>
      <c r="CO44" s="2"/>
      <c r="CP44" s="2"/>
      <c r="CQ44" s="2"/>
      <c r="CR44" s="2"/>
      <c r="CS44" s="2"/>
      <c r="CT44" s="2"/>
      <c r="CU44" s="2"/>
    </row>
    <row r="45" spans="1:99" x14ac:dyDescent="0.2">
      <c r="A45" s="20" t="s">
        <v>236</v>
      </c>
      <c r="B45" s="10">
        <v>10773</v>
      </c>
      <c r="C45" s="11">
        <v>2.64</v>
      </c>
      <c r="D45" s="11">
        <v>2.4300000000000002</v>
      </c>
      <c r="E45" s="11">
        <v>2.4300000000000002</v>
      </c>
      <c r="F45" s="11">
        <v>1.69</v>
      </c>
      <c r="G45" s="12">
        <v>1.69</v>
      </c>
      <c r="H45" s="5">
        <v>19.001728647456698</v>
      </c>
      <c r="I45" s="5"/>
      <c r="J45" s="5"/>
      <c r="K45" s="5"/>
      <c r="L45" s="5"/>
      <c r="M45" s="5">
        <v>19.001728647456698</v>
      </c>
      <c r="N45" s="8">
        <v>4607</v>
      </c>
      <c r="O45" s="8">
        <v>2017</v>
      </c>
      <c r="P45" s="13" t="s">
        <v>223</v>
      </c>
      <c r="S45" s="14">
        <v>8.41</v>
      </c>
      <c r="T45" s="10" t="s">
        <v>263</v>
      </c>
      <c r="U45" s="8">
        <v>14.92</v>
      </c>
      <c r="V45" s="3">
        <v>4</v>
      </c>
      <c r="W45" s="8">
        <v>5</v>
      </c>
      <c r="X45" s="9">
        <v>43817</v>
      </c>
      <c r="Y45" s="8" t="s">
        <v>25</v>
      </c>
      <c r="CN45" s="2"/>
      <c r="CO45" s="2"/>
      <c r="CP45" s="2"/>
      <c r="CQ45" s="2"/>
      <c r="CR45" s="2"/>
      <c r="CS45" s="2"/>
      <c r="CT45" s="2"/>
      <c r="CU45" s="2"/>
    </row>
    <row r="46" spans="1:99" x14ac:dyDescent="0.2">
      <c r="A46" s="20" t="s">
        <v>236</v>
      </c>
      <c r="B46" s="10">
        <v>1654</v>
      </c>
      <c r="C46" s="11">
        <v>7.07</v>
      </c>
      <c r="D46" s="11">
        <v>8.01</v>
      </c>
      <c r="E46" s="11">
        <v>8.01</v>
      </c>
      <c r="G46" s="12">
        <v>8.01</v>
      </c>
      <c r="H46" s="5">
        <v>119.96784051225352</v>
      </c>
      <c r="I46" s="5"/>
      <c r="J46" s="5"/>
      <c r="K46" s="5"/>
      <c r="L46" s="5"/>
      <c r="M46" s="5">
        <v>119.96784051225352</v>
      </c>
      <c r="N46" s="8">
        <v>4412</v>
      </c>
      <c r="O46" s="8">
        <v>2017</v>
      </c>
      <c r="P46" s="13" t="s">
        <v>223</v>
      </c>
      <c r="S46" s="14">
        <v>8.41</v>
      </c>
      <c r="T46" s="10" t="s">
        <v>263</v>
      </c>
      <c r="U46" s="8">
        <v>14.92</v>
      </c>
      <c r="V46" s="3">
        <v>4</v>
      </c>
      <c r="W46" s="8">
        <v>5</v>
      </c>
      <c r="X46" s="9">
        <v>43811</v>
      </c>
      <c r="Y46" s="8" t="s">
        <v>21</v>
      </c>
      <c r="CN46" s="2"/>
      <c r="CO46" s="2"/>
      <c r="CP46" s="2"/>
      <c r="CQ46" s="2"/>
      <c r="CR46" s="2"/>
      <c r="CS46" s="2"/>
      <c r="CT46" s="2"/>
      <c r="CU46" s="2"/>
    </row>
    <row r="47" spans="1:99" x14ac:dyDescent="0.2">
      <c r="A47" s="20" t="s">
        <v>236</v>
      </c>
      <c r="B47" s="10">
        <v>8582</v>
      </c>
      <c r="C47" s="11">
        <v>1.1100000000000001</v>
      </c>
      <c r="D47" s="11">
        <v>1.05</v>
      </c>
      <c r="E47" s="11">
        <v>1.05</v>
      </c>
      <c r="F47" s="11">
        <v>0.17</v>
      </c>
      <c r="G47" s="12">
        <v>0.17</v>
      </c>
      <c r="H47" s="5">
        <v>-3.0719079573622854</v>
      </c>
      <c r="I47" s="5"/>
      <c r="J47" s="5"/>
      <c r="K47" s="5">
        <v>-3.0719079573622854</v>
      </c>
      <c r="L47" s="5">
        <v>-6.2718745241103084</v>
      </c>
      <c r="M47" s="5"/>
      <c r="N47" s="8">
        <v>3003</v>
      </c>
      <c r="O47" s="8">
        <v>2019</v>
      </c>
      <c r="P47" s="13" t="s">
        <v>223</v>
      </c>
      <c r="S47" s="14">
        <v>8.41</v>
      </c>
      <c r="T47" s="10" t="s">
        <v>18</v>
      </c>
      <c r="U47" s="8">
        <v>14.55</v>
      </c>
      <c r="V47" s="15">
        <v>2</v>
      </c>
      <c r="W47" s="8">
        <v>4</v>
      </c>
      <c r="X47" s="9">
        <v>43697</v>
      </c>
      <c r="Y47" s="8" t="s">
        <v>201</v>
      </c>
    </row>
    <row r="48" spans="1:99" x14ac:dyDescent="0.2">
      <c r="A48" s="20" t="s">
        <v>236</v>
      </c>
      <c r="B48" s="10">
        <v>11733</v>
      </c>
      <c r="C48" s="11">
        <v>0.74</v>
      </c>
      <c r="D48" s="11">
        <v>1.49</v>
      </c>
      <c r="E48" s="11">
        <v>1.49</v>
      </c>
      <c r="F48" s="11">
        <v>0.64</v>
      </c>
      <c r="G48" s="12">
        <v>0.64</v>
      </c>
      <c r="H48" s="5">
        <v>4.3864460808118695</v>
      </c>
      <c r="I48" s="5"/>
      <c r="J48" s="5"/>
      <c r="K48" s="5">
        <v>4.3864460808118695</v>
      </c>
      <c r="L48" s="5"/>
      <c r="M48" s="5"/>
      <c r="N48" s="8">
        <v>2498</v>
      </c>
      <c r="O48" s="8">
        <v>2019</v>
      </c>
      <c r="P48" s="13" t="s">
        <v>223</v>
      </c>
      <c r="S48" s="14">
        <v>8.41</v>
      </c>
      <c r="T48" s="10" t="s">
        <v>18</v>
      </c>
      <c r="U48" s="8">
        <v>14.55</v>
      </c>
      <c r="V48" s="15">
        <v>2</v>
      </c>
      <c r="W48" s="8">
        <v>4</v>
      </c>
      <c r="X48" s="9">
        <v>43685</v>
      </c>
      <c r="Y48" s="8" t="s">
        <v>201</v>
      </c>
      <c r="CN48" s="24"/>
      <c r="CO48" s="24"/>
      <c r="CP48" s="24"/>
      <c r="CQ48" s="24"/>
      <c r="CR48" s="24"/>
      <c r="CS48" s="24"/>
      <c r="CT48" s="24"/>
      <c r="CU48" s="24"/>
    </row>
    <row r="49" spans="1:25" x14ac:dyDescent="0.2">
      <c r="A49" s="20" t="s">
        <v>236</v>
      </c>
      <c r="B49" s="10">
        <v>11733</v>
      </c>
      <c r="C49" s="11">
        <v>1.03</v>
      </c>
      <c r="D49" s="11">
        <v>1</v>
      </c>
      <c r="E49" s="11">
        <v>1</v>
      </c>
      <c r="F49" s="11">
        <v>0.12</v>
      </c>
      <c r="G49" s="12">
        <v>0.12</v>
      </c>
      <c r="H49" s="5">
        <v>-3.8653498763169929</v>
      </c>
      <c r="I49" s="5"/>
      <c r="J49" s="5"/>
      <c r="K49" s="5">
        <v>-3.8653498763169929</v>
      </c>
      <c r="L49" s="5"/>
      <c r="M49" s="5"/>
      <c r="N49" s="8">
        <v>2531</v>
      </c>
      <c r="O49" s="8">
        <v>2019</v>
      </c>
      <c r="P49" s="13" t="s">
        <v>223</v>
      </c>
      <c r="S49" s="14">
        <v>8.41</v>
      </c>
      <c r="T49" s="10" t="s">
        <v>18</v>
      </c>
      <c r="U49" s="8">
        <v>14.55</v>
      </c>
      <c r="V49" s="15">
        <v>2</v>
      </c>
      <c r="W49" s="8">
        <v>4</v>
      </c>
      <c r="X49" s="9">
        <v>43685</v>
      </c>
      <c r="Y49" s="8" t="s">
        <v>201</v>
      </c>
    </row>
    <row r="50" spans="1:25" x14ac:dyDescent="0.2">
      <c r="A50" s="20" t="s">
        <v>236</v>
      </c>
      <c r="B50" s="10">
        <v>11733</v>
      </c>
      <c r="C50" s="11">
        <v>0.75</v>
      </c>
      <c r="D50" s="11">
        <v>0.61</v>
      </c>
      <c r="E50" s="11">
        <v>0.61</v>
      </c>
      <c r="F50" s="11">
        <v>-0.3</v>
      </c>
      <c r="G50" s="12">
        <v>-0.3</v>
      </c>
      <c r="H50" s="5">
        <v>-10.53026199553644</v>
      </c>
      <c r="I50" s="5"/>
      <c r="J50" s="5"/>
      <c r="K50" s="5">
        <v>-10.53026199553644</v>
      </c>
      <c r="L50" s="5"/>
      <c r="M50" s="5"/>
      <c r="N50" s="8">
        <v>2560</v>
      </c>
      <c r="O50" s="8">
        <v>2019</v>
      </c>
      <c r="P50" s="13" t="s">
        <v>223</v>
      </c>
      <c r="S50" s="14">
        <v>8.41</v>
      </c>
      <c r="T50" s="10" t="s">
        <v>18</v>
      </c>
      <c r="U50" s="8">
        <v>14.55</v>
      </c>
      <c r="V50" s="15">
        <v>2</v>
      </c>
      <c r="W50" s="8">
        <v>4</v>
      </c>
      <c r="X50" s="9">
        <v>43685</v>
      </c>
      <c r="Y50" s="8" t="s">
        <v>201</v>
      </c>
    </row>
    <row r="51" spans="1:25" x14ac:dyDescent="0.2">
      <c r="A51" s="20" t="s">
        <v>236</v>
      </c>
      <c r="B51" s="10">
        <v>11733</v>
      </c>
      <c r="C51" s="11">
        <v>0.86</v>
      </c>
      <c r="D51" s="11">
        <v>0.7</v>
      </c>
      <c r="E51" s="11">
        <v>0.7</v>
      </c>
      <c r="F51" s="11">
        <v>-0.2</v>
      </c>
      <c r="G51" s="12">
        <v>-0.2</v>
      </c>
      <c r="H51" s="5">
        <v>-8.9433781576270253</v>
      </c>
      <c r="I51" s="5"/>
      <c r="J51" s="5"/>
      <c r="K51" s="5">
        <v>-8.9433781576270253</v>
      </c>
      <c r="L51" s="5"/>
      <c r="M51" s="5"/>
      <c r="N51" s="8">
        <v>2562</v>
      </c>
      <c r="O51" s="8">
        <v>2019</v>
      </c>
      <c r="P51" s="13" t="s">
        <v>223</v>
      </c>
      <c r="S51" s="14">
        <v>8.41</v>
      </c>
      <c r="T51" s="10" t="s">
        <v>18</v>
      </c>
      <c r="U51" s="8">
        <v>14.55</v>
      </c>
      <c r="V51" s="15">
        <v>2</v>
      </c>
      <c r="W51" s="8">
        <v>4</v>
      </c>
      <c r="X51" s="9">
        <v>43685</v>
      </c>
      <c r="Y51" s="8" t="s">
        <v>201</v>
      </c>
    </row>
    <row r="52" spans="1:25" x14ac:dyDescent="0.2">
      <c r="A52" s="20" t="s">
        <v>236</v>
      </c>
      <c r="B52" s="10">
        <v>11733</v>
      </c>
      <c r="C52" s="11">
        <v>1.1000000000000001</v>
      </c>
      <c r="D52" s="11">
        <v>0.92</v>
      </c>
      <c r="E52" s="11">
        <v>0.92</v>
      </c>
      <c r="F52" s="11">
        <v>0.03</v>
      </c>
      <c r="G52" s="12">
        <v>0.03</v>
      </c>
      <c r="H52" s="5">
        <v>-5.2935453304354443</v>
      </c>
      <c r="I52" s="5"/>
      <c r="J52" s="5"/>
      <c r="K52" s="5">
        <v>-5.2935453304354443</v>
      </c>
      <c r="L52" s="5"/>
      <c r="M52" s="5"/>
      <c r="N52" s="8">
        <v>2564</v>
      </c>
      <c r="O52" s="8">
        <v>2019</v>
      </c>
      <c r="P52" s="13" t="s">
        <v>223</v>
      </c>
      <c r="S52" s="14">
        <v>8.41</v>
      </c>
      <c r="T52" s="10" t="s">
        <v>18</v>
      </c>
      <c r="U52" s="8">
        <v>14.55</v>
      </c>
      <c r="V52" s="15">
        <v>2</v>
      </c>
      <c r="W52" s="8">
        <v>4</v>
      </c>
      <c r="X52" s="9">
        <v>43685</v>
      </c>
      <c r="Y52" s="8" t="s">
        <v>201</v>
      </c>
    </row>
    <row r="53" spans="1:25" x14ac:dyDescent="0.2">
      <c r="A53" s="20" t="s">
        <v>236</v>
      </c>
      <c r="B53" s="10">
        <v>11733</v>
      </c>
      <c r="C53" s="11">
        <v>1.04</v>
      </c>
      <c r="D53" s="11">
        <v>1.22</v>
      </c>
      <c r="E53" s="11">
        <v>1.22</v>
      </c>
      <c r="F53" s="11">
        <v>0.35</v>
      </c>
      <c r="G53" s="12">
        <v>0.35</v>
      </c>
      <c r="H53" s="5">
        <v>-0.21551704912538364</v>
      </c>
      <c r="I53" s="5"/>
      <c r="J53" s="5"/>
      <c r="K53" s="5">
        <v>-0.21551704912538364</v>
      </c>
      <c r="L53" s="5">
        <v>-3.3750713927980431</v>
      </c>
      <c r="M53" s="5"/>
      <c r="N53" s="8">
        <v>2775</v>
      </c>
      <c r="O53" s="8">
        <v>2019</v>
      </c>
      <c r="P53" s="13" t="s">
        <v>223</v>
      </c>
      <c r="S53" s="14">
        <v>8.41</v>
      </c>
      <c r="T53" s="10" t="s">
        <v>18</v>
      </c>
      <c r="U53" s="8">
        <v>14.55</v>
      </c>
      <c r="V53" s="15">
        <v>2</v>
      </c>
      <c r="W53" s="8">
        <v>4</v>
      </c>
      <c r="X53" s="9">
        <v>43690</v>
      </c>
      <c r="Y53" s="8" t="s">
        <v>201</v>
      </c>
    </row>
    <row r="54" spans="1:25" x14ac:dyDescent="0.2">
      <c r="A54" s="20" t="s">
        <v>236</v>
      </c>
      <c r="B54" s="10">
        <v>11733</v>
      </c>
      <c r="C54" s="11">
        <v>1.1599999999999999</v>
      </c>
      <c r="D54" s="11">
        <v>1.29</v>
      </c>
      <c r="E54" s="11">
        <v>1.29</v>
      </c>
      <c r="F54" s="11">
        <v>0.43</v>
      </c>
      <c r="G54" s="12">
        <v>0.43</v>
      </c>
      <c r="H54" s="5">
        <v>1.0539900212021316</v>
      </c>
      <c r="I54" s="5"/>
      <c r="J54" s="5"/>
      <c r="K54" s="5">
        <v>1.0539900212021316</v>
      </c>
      <c r="L54" s="5">
        <v>-2.1822701034341896</v>
      </c>
      <c r="M54" s="5"/>
      <c r="N54" s="8">
        <v>2776</v>
      </c>
      <c r="O54" s="8">
        <v>2019</v>
      </c>
      <c r="P54" s="13" t="s">
        <v>223</v>
      </c>
      <c r="S54" s="14">
        <v>8.41</v>
      </c>
      <c r="T54" s="10" t="s">
        <v>18</v>
      </c>
      <c r="U54" s="8">
        <v>14.55</v>
      </c>
      <c r="V54" s="15">
        <v>2</v>
      </c>
      <c r="W54" s="8">
        <v>4</v>
      </c>
      <c r="X54" s="9">
        <v>43690</v>
      </c>
      <c r="Y54" s="8" t="s">
        <v>201</v>
      </c>
    </row>
    <row r="55" spans="1:25" x14ac:dyDescent="0.2">
      <c r="A55" s="20" t="s">
        <v>236</v>
      </c>
      <c r="B55" s="10">
        <v>11733</v>
      </c>
      <c r="C55" s="11">
        <v>0.61</v>
      </c>
      <c r="D55" s="11">
        <v>1.0900000000000001</v>
      </c>
      <c r="E55" s="11">
        <v>1.0900000000000001</v>
      </c>
      <c r="F55" s="11">
        <v>0.21</v>
      </c>
      <c r="G55" s="12">
        <v>0.21</v>
      </c>
      <c r="H55" s="5">
        <v>-2.4371544221985135</v>
      </c>
      <c r="I55" s="5"/>
      <c r="J55" s="5"/>
      <c r="K55" s="5">
        <v>-2.4371544221985135</v>
      </c>
      <c r="L55" s="5">
        <v>-5.590273787330954</v>
      </c>
      <c r="M55" s="5"/>
      <c r="N55" s="8">
        <v>3178</v>
      </c>
      <c r="O55" s="8">
        <v>2019</v>
      </c>
      <c r="P55" s="13" t="s">
        <v>223</v>
      </c>
      <c r="S55" s="14">
        <v>8.41</v>
      </c>
      <c r="T55" s="10" t="s">
        <v>18</v>
      </c>
      <c r="U55" s="8">
        <v>14.55</v>
      </c>
      <c r="V55" s="15">
        <v>2</v>
      </c>
      <c r="W55" s="8">
        <v>4</v>
      </c>
      <c r="X55" s="9">
        <v>43699</v>
      </c>
      <c r="Y55" s="8" t="s">
        <v>201</v>
      </c>
    </row>
    <row r="56" spans="1:25" x14ac:dyDescent="0.2">
      <c r="A56" s="20" t="s">
        <v>236</v>
      </c>
      <c r="B56" s="10">
        <v>11733</v>
      </c>
      <c r="C56" s="11">
        <v>1.34</v>
      </c>
      <c r="D56" s="11">
        <v>0.84</v>
      </c>
      <c r="E56" s="11">
        <v>0.84</v>
      </c>
      <c r="F56" s="11">
        <v>-0.05</v>
      </c>
      <c r="G56" s="12">
        <v>-0.05</v>
      </c>
      <c r="H56" s="5">
        <v>-6.5630524007629587</v>
      </c>
      <c r="I56" s="5"/>
      <c r="J56" s="5"/>
      <c r="K56" s="5">
        <v>-6.5630524007629587</v>
      </c>
      <c r="L56" s="5">
        <v>-9.8502783922019557</v>
      </c>
      <c r="M56" s="5"/>
      <c r="N56" s="8">
        <v>3274</v>
      </c>
      <c r="O56" s="8">
        <v>2019</v>
      </c>
      <c r="P56" s="13" t="s">
        <v>223</v>
      </c>
      <c r="S56" s="14">
        <v>8.41</v>
      </c>
      <c r="T56" s="10" t="s">
        <v>18</v>
      </c>
      <c r="U56" s="8">
        <v>14.55</v>
      </c>
      <c r="V56" s="15">
        <v>2</v>
      </c>
      <c r="W56" s="8">
        <v>4</v>
      </c>
      <c r="X56" s="9">
        <v>43707</v>
      </c>
      <c r="Y56" s="8" t="s">
        <v>201</v>
      </c>
    </row>
    <row r="57" spans="1:25" x14ac:dyDescent="0.2">
      <c r="A57" s="20" t="s">
        <v>236</v>
      </c>
      <c r="B57" s="10">
        <v>11733</v>
      </c>
      <c r="C57" s="11">
        <v>1.34</v>
      </c>
      <c r="D57" s="11">
        <v>0.85</v>
      </c>
      <c r="E57" s="11">
        <v>0.85</v>
      </c>
      <c r="F57" s="11">
        <v>-0.04</v>
      </c>
      <c r="G57" s="12">
        <v>-0.04</v>
      </c>
      <c r="H57" s="5">
        <v>-6.4043640169719955</v>
      </c>
      <c r="I57" s="5"/>
      <c r="J57" s="5"/>
      <c r="K57" s="5">
        <v>-6.4043640169719955</v>
      </c>
      <c r="L57" s="5">
        <v>-9.6798782080071319</v>
      </c>
      <c r="M57" s="5"/>
      <c r="N57" s="8">
        <v>3275</v>
      </c>
      <c r="O57" s="8">
        <v>2019</v>
      </c>
      <c r="P57" s="13" t="s">
        <v>223</v>
      </c>
      <c r="S57" s="14">
        <v>8.41</v>
      </c>
      <c r="T57" s="10" t="s">
        <v>18</v>
      </c>
      <c r="U57" s="8">
        <v>14.55</v>
      </c>
      <c r="V57" s="15">
        <v>2</v>
      </c>
      <c r="W57" s="8">
        <v>4</v>
      </c>
      <c r="X57" s="9">
        <v>43707</v>
      </c>
      <c r="Y57" s="8" t="s">
        <v>201</v>
      </c>
    </row>
    <row r="58" spans="1:25" x14ac:dyDescent="0.2">
      <c r="A58" s="20" t="s">
        <v>236</v>
      </c>
      <c r="B58" s="10">
        <v>11733</v>
      </c>
      <c r="C58" s="11">
        <v>1.0900000000000001</v>
      </c>
      <c r="D58" s="11">
        <v>1</v>
      </c>
      <c r="E58" s="11">
        <v>1</v>
      </c>
      <c r="F58" s="11">
        <v>0.12</v>
      </c>
      <c r="G58" s="12">
        <v>0.12</v>
      </c>
      <c r="H58" s="5">
        <v>-3.8653498763169929</v>
      </c>
      <c r="I58" s="5"/>
      <c r="J58" s="5"/>
      <c r="K58" s="5">
        <v>-3.8653498763169929</v>
      </c>
      <c r="L58" s="5">
        <v>-7.1238754450845141</v>
      </c>
      <c r="M58" s="5"/>
      <c r="N58" s="8">
        <v>3329</v>
      </c>
      <c r="O58" s="8">
        <v>2019</v>
      </c>
      <c r="P58" s="13" t="s">
        <v>223</v>
      </c>
      <c r="S58" s="14">
        <v>8.41</v>
      </c>
      <c r="T58" s="10" t="s">
        <v>18</v>
      </c>
      <c r="U58" s="8">
        <v>14.55</v>
      </c>
      <c r="V58" s="15">
        <v>2</v>
      </c>
      <c r="W58" s="8">
        <v>4</v>
      </c>
      <c r="X58" s="9">
        <v>43707</v>
      </c>
      <c r="Y58" s="8" t="s">
        <v>201</v>
      </c>
    </row>
    <row r="59" spans="1:25" x14ac:dyDescent="0.2">
      <c r="A59" s="20" t="s">
        <v>236</v>
      </c>
      <c r="B59" s="10">
        <v>11733</v>
      </c>
      <c r="C59" s="11">
        <v>1.1200000000000001</v>
      </c>
      <c r="D59" s="11">
        <v>0.76</v>
      </c>
      <c r="E59" s="11">
        <v>0.76</v>
      </c>
      <c r="F59" s="11">
        <v>-0.14000000000000001</v>
      </c>
      <c r="G59" s="12">
        <v>-0.14000000000000001</v>
      </c>
      <c r="H59" s="5">
        <v>-7.9912478548814105</v>
      </c>
      <c r="I59" s="5"/>
      <c r="J59" s="5"/>
      <c r="K59" s="5">
        <v>-7.9912478548814105</v>
      </c>
      <c r="L59" s="5">
        <v>-11.213479865760691</v>
      </c>
      <c r="M59" s="5"/>
      <c r="N59" s="8">
        <v>3497</v>
      </c>
      <c r="O59" s="8">
        <v>2019</v>
      </c>
      <c r="P59" s="13" t="s">
        <v>223</v>
      </c>
      <c r="S59" s="14">
        <v>8.41</v>
      </c>
      <c r="T59" s="10" t="s">
        <v>18</v>
      </c>
      <c r="U59" s="8">
        <v>14.55</v>
      </c>
      <c r="V59" s="15">
        <v>2</v>
      </c>
      <c r="W59" s="8">
        <v>4</v>
      </c>
      <c r="X59" s="9">
        <v>43713</v>
      </c>
      <c r="Y59" s="8" t="s">
        <v>201</v>
      </c>
    </row>
    <row r="60" spans="1:25" x14ac:dyDescent="0.2">
      <c r="A60" s="20" t="s">
        <v>236</v>
      </c>
      <c r="B60" s="10">
        <v>11733</v>
      </c>
      <c r="C60" s="11">
        <v>1.25</v>
      </c>
      <c r="D60" s="11">
        <v>0.94</v>
      </c>
      <c r="E60" s="11">
        <v>0.94</v>
      </c>
      <c r="F60" s="11">
        <v>0.05</v>
      </c>
      <c r="G60" s="12">
        <v>0.05</v>
      </c>
      <c r="H60" s="5">
        <v>-4.9761685628535446</v>
      </c>
      <c r="I60" s="5"/>
      <c r="J60" s="5"/>
      <c r="K60" s="5">
        <v>-4.9761685628535446</v>
      </c>
      <c r="L60" s="5">
        <v>-8.1462765502535728</v>
      </c>
      <c r="M60" s="5"/>
      <c r="N60" s="8">
        <v>3498</v>
      </c>
      <c r="O60" s="8">
        <v>2019</v>
      </c>
      <c r="P60" s="13" t="s">
        <v>223</v>
      </c>
      <c r="S60" s="14">
        <v>8.41</v>
      </c>
      <c r="T60" s="10" t="s">
        <v>18</v>
      </c>
      <c r="U60" s="8">
        <v>14.55</v>
      </c>
      <c r="V60" s="15">
        <v>2</v>
      </c>
      <c r="W60" s="8">
        <v>4</v>
      </c>
      <c r="X60" s="9">
        <v>43713</v>
      </c>
      <c r="Y60" s="8" t="s">
        <v>201</v>
      </c>
    </row>
    <row r="61" spans="1:25" x14ac:dyDescent="0.2">
      <c r="A61" s="20" t="s">
        <v>236</v>
      </c>
      <c r="B61" s="10">
        <v>11733</v>
      </c>
      <c r="C61" s="11">
        <v>0.9</v>
      </c>
      <c r="D61" s="11">
        <v>0.67</v>
      </c>
      <c r="E61" s="11">
        <v>0.67</v>
      </c>
      <c r="F61" s="11">
        <v>-0.23</v>
      </c>
      <c r="G61" s="12">
        <v>-0.23</v>
      </c>
      <c r="H61" s="5">
        <v>-9.4194433089998615</v>
      </c>
      <c r="I61" s="5"/>
      <c r="J61" s="5"/>
      <c r="K61" s="5">
        <v>-9.4194433089998615</v>
      </c>
      <c r="L61" s="5">
        <v>-12.747081523514249</v>
      </c>
      <c r="M61" s="5"/>
      <c r="N61" s="8">
        <v>3765</v>
      </c>
      <c r="O61" s="8">
        <v>2019</v>
      </c>
      <c r="P61" s="13" t="s">
        <v>223</v>
      </c>
      <c r="S61" s="14">
        <v>8.41</v>
      </c>
      <c r="T61" s="10" t="s">
        <v>18</v>
      </c>
      <c r="U61" s="8">
        <v>14.55</v>
      </c>
      <c r="V61" s="15">
        <v>2</v>
      </c>
      <c r="W61" s="8">
        <v>4</v>
      </c>
      <c r="X61" s="9">
        <v>43762</v>
      </c>
      <c r="Y61" s="8" t="s">
        <v>201</v>
      </c>
    </row>
    <row r="62" spans="1:25" x14ac:dyDescent="0.2">
      <c r="A62" s="20" t="s">
        <v>236</v>
      </c>
      <c r="B62" s="10">
        <v>11733</v>
      </c>
      <c r="C62" s="11">
        <v>1.19</v>
      </c>
      <c r="D62" s="11">
        <v>0.93</v>
      </c>
      <c r="E62" s="11">
        <v>0.93</v>
      </c>
      <c r="F62" s="11">
        <v>0.04</v>
      </c>
      <c r="G62" s="12">
        <v>0.04</v>
      </c>
      <c r="H62" s="5">
        <v>-5.1348569466445078</v>
      </c>
      <c r="I62" s="5"/>
      <c r="J62" s="5"/>
      <c r="K62" s="5">
        <v>-5.1348569466445078</v>
      </c>
      <c r="L62" s="5">
        <v>-8.3166767344483965</v>
      </c>
      <c r="M62" s="5"/>
      <c r="N62" s="8">
        <v>3766</v>
      </c>
      <c r="O62" s="8">
        <v>2019</v>
      </c>
      <c r="P62" s="13" t="s">
        <v>223</v>
      </c>
      <c r="S62" s="14">
        <v>8.41</v>
      </c>
      <c r="T62" s="10" t="s">
        <v>18</v>
      </c>
      <c r="U62" s="8">
        <v>14.55</v>
      </c>
      <c r="V62" s="15">
        <v>2</v>
      </c>
      <c r="W62" s="8">
        <v>4</v>
      </c>
      <c r="X62" s="9">
        <v>43762</v>
      </c>
      <c r="Y62" s="8" t="s">
        <v>201</v>
      </c>
    </row>
    <row r="63" spans="1:25" x14ac:dyDescent="0.2">
      <c r="A63" s="20" t="s">
        <v>236</v>
      </c>
      <c r="B63" s="10">
        <v>11733</v>
      </c>
      <c r="C63" s="11">
        <v>1.27</v>
      </c>
      <c r="D63" s="11">
        <v>0.97</v>
      </c>
      <c r="E63" s="11">
        <v>0.97</v>
      </c>
      <c r="F63" s="11">
        <v>0.09</v>
      </c>
      <c r="G63" s="12">
        <v>0.09</v>
      </c>
      <c r="H63" s="5">
        <v>-4.3414150276898003</v>
      </c>
      <c r="I63" s="5"/>
      <c r="J63" s="5"/>
      <c r="K63" s="5">
        <v>-4.3414150276898003</v>
      </c>
      <c r="L63" s="5">
        <v>-7.6350759976690155</v>
      </c>
      <c r="M63" s="5"/>
      <c r="N63" s="8">
        <v>3767</v>
      </c>
      <c r="O63" s="8">
        <v>2019</v>
      </c>
      <c r="P63" s="13" t="s">
        <v>223</v>
      </c>
      <c r="S63" s="14">
        <v>8.41</v>
      </c>
      <c r="T63" s="10" t="s">
        <v>18</v>
      </c>
      <c r="U63" s="8">
        <v>14.55</v>
      </c>
      <c r="V63" s="15">
        <v>2</v>
      </c>
      <c r="W63" s="8">
        <v>4</v>
      </c>
      <c r="X63" s="9">
        <v>43762</v>
      </c>
      <c r="Y63" s="8" t="s">
        <v>201</v>
      </c>
    </row>
    <row r="64" spans="1:25" x14ac:dyDescent="0.2">
      <c r="A64" s="20" t="s">
        <v>236</v>
      </c>
      <c r="B64" s="10">
        <v>11733</v>
      </c>
      <c r="C64" s="11">
        <v>0.82</v>
      </c>
      <c r="D64" s="11">
        <v>0.78</v>
      </c>
      <c r="E64" s="11">
        <v>0.78</v>
      </c>
      <c r="F64" s="11">
        <v>-0.12</v>
      </c>
      <c r="G64" s="12">
        <v>-0.12</v>
      </c>
      <c r="H64" s="5">
        <v>-7.67387108729951</v>
      </c>
      <c r="I64" s="5"/>
      <c r="J64" s="5"/>
      <c r="K64" s="5">
        <v>-7.67387108729951</v>
      </c>
      <c r="L64" s="5">
        <v>-10.872679497371015</v>
      </c>
      <c r="M64" s="5"/>
      <c r="N64" s="8">
        <v>3881</v>
      </c>
      <c r="O64" s="8">
        <v>2019</v>
      </c>
      <c r="P64" s="13" t="s">
        <v>223</v>
      </c>
      <c r="S64" s="14">
        <v>8.41</v>
      </c>
      <c r="T64" s="10" t="s">
        <v>18</v>
      </c>
      <c r="U64" s="8">
        <v>14.55</v>
      </c>
      <c r="V64" s="15">
        <v>2</v>
      </c>
      <c r="W64" s="8">
        <v>4</v>
      </c>
      <c r="X64" s="9">
        <v>43782</v>
      </c>
      <c r="Y64" s="8" t="s">
        <v>201</v>
      </c>
    </row>
    <row r="65" spans="1:99" x14ac:dyDescent="0.2">
      <c r="A65" s="20" t="s">
        <v>236</v>
      </c>
      <c r="B65" s="10">
        <v>11733</v>
      </c>
      <c r="C65" s="11">
        <v>0.75</v>
      </c>
      <c r="D65" s="11">
        <v>0.69</v>
      </c>
      <c r="E65" s="11">
        <v>0.69</v>
      </c>
      <c r="F65" s="11">
        <v>-0.21</v>
      </c>
      <c r="G65" s="12">
        <v>-0.21</v>
      </c>
      <c r="H65" s="5">
        <v>-9.1020665414179884</v>
      </c>
      <c r="I65" s="5"/>
      <c r="J65" s="5"/>
      <c r="K65" s="5">
        <v>-9.1020665414179884</v>
      </c>
      <c r="L65" s="5">
        <v>-12.406281155124574</v>
      </c>
      <c r="M65" s="5"/>
      <c r="N65" s="8">
        <v>3882</v>
      </c>
      <c r="O65" s="8">
        <v>2019</v>
      </c>
      <c r="P65" s="13" t="s">
        <v>223</v>
      </c>
      <c r="S65" s="14">
        <v>8.41</v>
      </c>
      <c r="T65" s="10" t="s">
        <v>18</v>
      </c>
      <c r="U65" s="8">
        <v>14.55</v>
      </c>
      <c r="V65" s="15">
        <v>2</v>
      </c>
      <c r="W65" s="8">
        <v>4</v>
      </c>
      <c r="X65" s="9">
        <v>43782</v>
      </c>
      <c r="Y65" s="8" t="s">
        <v>201</v>
      </c>
    </row>
    <row r="66" spans="1:99" x14ac:dyDescent="0.2">
      <c r="A66" s="20" t="s">
        <v>236</v>
      </c>
      <c r="B66" s="10">
        <v>11733</v>
      </c>
      <c r="C66" s="11">
        <v>1.49</v>
      </c>
      <c r="D66" s="11">
        <v>1.1299999999999999</v>
      </c>
      <c r="E66" s="11">
        <v>1.1299999999999999</v>
      </c>
      <c r="F66" s="11">
        <v>0.26</v>
      </c>
      <c r="G66" s="12">
        <v>0.26</v>
      </c>
      <c r="H66" s="5">
        <v>-1.6437125032438342</v>
      </c>
      <c r="I66" s="5"/>
      <c r="J66" s="5"/>
      <c r="K66" s="5">
        <v>-1.6437125032438342</v>
      </c>
      <c r="L66" s="5">
        <v>-4.9086730505516298</v>
      </c>
      <c r="M66" s="5"/>
      <c r="N66" s="8">
        <v>3967</v>
      </c>
      <c r="O66" s="8">
        <v>2019</v>
      </c>
      <c r="P66" s="13" t="s">
        <v>223</v>
      </c>
      <c r="S66" s="14">
        <v>8.41</v>
      </c>
      <c r="T66" s="10" t="s">
        <v>18</v>
      </c>
      <c r="U66" s="8">
        <v>14.55</v>
      </c>
      <c r="V66" s="15">
        <v>2</v>
      </c>
      <c r="W66" s="8">
        <v>4</v>
      </c>
      <c r="X66" s="9">
        <v>43783</v>
      </c>
      <c r="Y66" s="8" t="s">
        <v>201</v>
      </c>
    </row>
    <row r="67" spans="1:99" x14ac:dyDescent="0.2">
      <c r="A67" s="20" t="s">
        <v>236</v>
      </c>
      <c r="B67" s="10">
        <v>11733</v>
      </c>
      <c r="C67" s="11">
        <v>0.28000000000000003</v>
      </c>
      <c r="D67" s="11">
        <v>1.04</v>
      </c>
      <c r="E67" s="11">
        <v>1.04</v>
      </c>
      <c r="F67" s="11">
        <v>0.16</v>
      </c>
      <c r="G67" s="12">
        <v>0.16</v>
      </c>
      <c r="H67" s="5">
        <v>-3.230596341153221</v>
      </c>
      <c r="I67" s="5"/>
      <c r="J67" s="5"/>
      <c r="K67" s="5">
        <v>-3.230596341153221</v>
      </c>
      <c r="L67" s="5">
        <v>-6.4422747083051606</v>
      </c>
      <c r="M67" s="5"/>
      <c r="N67" s="8">
        <v>4121</v>
      </c>
      <c r="O67" s="8">
        <v>2019</v>
      </c>
      <c r="P67" s="13" t="s">
        <v>223</v>
      </c>
      <c r="S67" s="14">
        <v>8.41</v>
      </c>
      <c r="T67" s="10" t="s">
        <v>18</v>
      </c>
      <c r="U67" s="8">
        <v>14.55</v>
      </c>
      <c r="V67" s="15">
        <v>2</v>
      </c>
      <c r="W67" s="8">
        <v>4</v>
      </c>
      <c r="X67" s="9">
        <v>43804</v>
      </c>
      <c r="Y67" s="8" t="s">
        <v>201</v>
      </c>
    </row>
    <row r="68" spans="1:99" x14ac:dyDescent="0.2">
      <c r="A68" s="20" t="s">
        <v>236</v>
      </c>
      <c r="B68" s="10">
        <v>11733</v>
      </c>
      <c r="C68" s="11">
        <v>-0.51</v>
      </c>
      <c r="D68" s="11">
        <v>1</v>
      </c>
      <c r="E68" s="11">
        <v>1</v>
      </c>
      <c r="F68" s="11">
        <v>0.12</v>
      </c>
      <c r="G68" s="12">
        <v>0.12</v>
      </c>
      <c r="H68" s="5">
        <v>-3.8653498763169929</v>
      </c>
      <c r="I68" s="5"/>
      <c r="J68" s="5"/>
      <c r="K68" s="5">
        <v>-3.8653498763169929</v>
      </c>
      <c r="L68" s="5">
        <v>-7.1238754450845141</v>
      </c>
      <c r="M68" s="5"/>
      <c r="N68" s="8">
        <v>4290</v>
      </c>
      <c r="O68" s="8">
        <v>2019</v>
      </c>
      <c r="P68" s="13" t="s">
        <v>223</v>
      </c>
      <c r="S68" s="14">
        <v>8.41</v>
      </c>
      <c r="T68" s="10" t="s">
        <v>18</v>
      </c>
      <c r="U68" s="8">
        <v>14.55</v>
      </c>
      <c r="V68" s="15">
        <v>2</v>
      </c>
      <c r="W68" s="8">
        <v>4</v>
      </c>
      <c r="X68" s="9">
        <v>43810</v>
      </c>
      <c r="Y68" s="8" t="s">
        <v>201</v>
      </c>
    </row>
    <row r="69" spans="1:99" x14ac:dyDescent="0.2">
      <c r="A69" s="20" t="s">
        <v>236</v>
      </c>
      <c r="B69" s="10">
        <v>11733</v>
      </c>
      <c r="C69" s="11">
        <v>-0.66</v>
      </c>
      <c r="D69" s="11">
        <v>0.9</v>
      </c>
      <c r="E69" s="11">
        <v>0.9</v>
      </c>
      <c r="F69" s="11">
        <v>0.01</v>
      </c>
      <c r="G69" s="12">
        <v>0.01</v>
      </c>
      <c r="H69" s="5">
        <v>-5.6109220980173156</v>
      </c>
      <c r="I69" s="5"/>
      <c r="J69" s="5"/>
      <c r="K69" s="5">
        <v>-5.6109220980173156</v>
      </c>
      <c r="L69" s="5">
        <v>-8.8278772870328961</v>
      </c>
      <c r="M69" s="5"/>
      <c r="N69" s="8">
        <v>4310</v>
      </c>
      <c r="O69" s="8">
        <v>2019</v>
      </c>
      <c r="P69" s="13" t="s">
        <v>223</v>
      </c>
      <c r="S69" s="14">
        <v>8.41</v>
      </c>
      <c r="T69" s="10" t="s">
        <v>18</v>
      </c>
      <c r="U69" s="8">
        <v>14.55</v>
      </c>
      <c r="V69" s="15">
        <v>2</v>
      </c>
      <c r="W69" s="8">
        <v>4</v>
      </c>
      <c r="X69" s="9">
        <v>43810</v>
      </c>
      <c r="Y69" s="8" t="s">
        <v>201</v>
      </c>
    </row>
    <row r="70" spans="1:99" x14ac:dyDescent="0.2">
      <c r="A70" s="20" t="s">
        <v>236</v>
      </c>
      <c r="B70" s="10">
        <v>11733</v>
      </c>
      <c r="C70" s="11">
        <v>-0.79</v>
      </c>
      <c r="D70" s="11">
        <v>0.8</v>
      </c>
      <c r="E70" s="11">
        <v>0.8</v>
      </c>
      <c r="F70" s="11">
        <v>-0.09</v>
      </c>
      <c r="G70" s="12">
        <v>-0.09</v>
      </c>
      <c r="H70" s="5">
        <v>-7.1978059359267021</v>
      </c>
      <c r="I70" s="5"/>
      <c r="J70" s="5"/>
      <c r="K70" s="5">
        <v>-7.1978059359267021</v>
      </c>
      <c r="L70" s="5">
        <v>-10.531879128981309</v>
      </c>
      <c r="M70" s="5"/>
      <c r="N70" s="8">
        <v>4311</v>
      </c>
      <c r="O70" s="8">
        <v>2019</v>
      </c>
      <c r="P70" s="13" t="s">
        <v>223</v>
      </c>
      <c r="S70" s="14">
        <v>8.41</v>
      </c>
      <c r="T70" s="10" t="s">
        <v>18</v>
      </c>
      <c r="U70" s="8">
        <v>14.55</v>
      </c>
      <c r="V70" s="15">
        <v>2</v>
      </c>
      <c r="W70" s="8">
        <v>4</v>
      </c>
      <c r="X70" s="9">
        <v>43810</v>
      </c>
      <c r="Y70" s="8" t="s">
        <v>201</v>
      </c>
    </row>
    <row r="71" spans="1:99" x14ac:dyDescent="0.2">
      <c r="A71" s="20" t="s">
        <v>236</v>
      </c>
      <c r="B71" s="10">
        <v>11733</v>
      </c>
      <c r="C71" s="11">
        <v>-0.79</v>
      </c>
      <c r="D71" s="11">
        <v>0.7</v>
      </c>
      <c r="E71" s="11">
        <v>0.7</v>
      </c>
      <c r="F71" s="11">
        <v>-0.23</v>
      </c>
      <c r="G71" s="12">
        <v>-0.23</v>
      </c>
      <c r="H71" s="5">
        <v>-16.243043812010242</v>
      </c>
      <c r="I71" s="5"/>
      <c r="J71" s="5"/>
      <c r="K71" s="5">
        <v>-16.243043812010242</v>
      </c>
      <c r="L71" s="5">
        <v>-12.23588097092972</v>
      </c>
      <c r="M71" s="5">
        <v>-5.793074358329795</v>
      </c>
      <c r="N71" s="8">
        <v>4378</v>
      </c>
      <c r="O71" s="8">
        <v>2019</v>
      </c>
      <c r="P71" s="13" t="s">
        <v>223</v>
      </c>
      <c r="S71" s="14">
        <v>8.41</v>
      </c>
      <c r="T71" s="10" t="s">
        <v>18</v>
      </c>
      <c r="U71" s="8">
        <v>14.98</v>
      </c>
      <c r="V71" s="15">
        <v>2</v>
      </c>
      <c r="W71" s="8">
        <v>4</v>
      </c>
      <c r="X71" s="9">
        <v>43811</v>
      </c>
      <c r="Y71" s="8" t="s">
        <v>198</v>
      </c>
      <c r="CN71" s="2"/>
      <c r="CO71" s="2"/>
      <c r="CP71" s="2"/>
      <c r="CQ71" s="2"/>
      <c r="CR71" s="2"/>
      <c r="CS71" s="2"/>
      <c r="CT71" s="2"/>
      <c r="CU71" s="2"/>
    </row>
    <row r="72" spans="1:99" x14ac:dyDescent="0.2">
      <c r="A72" s="20" t="s">
        <v>236</v>
      </c>
      <c r="B72" s="10">
        <v>11733</v>
      </c>
      <c r="C72" s="11">
        <v>-0.86</v>
      </c>
      <c r="D72" s="11">
        <v>0.6</v>
      </c>
      <c r="E72" s="11">
        <v>0.6</v>
      </c>
      <c r="F72" s="11">
        <v>-0.34</v>
      </c>
      <c r="G72" s="12">
        <v>-0.34</v>
      </c>
      <c r="H72" s="5">
        <v>-17.988616033710567</v>
      </c>
      <c r="I72" s="5"/>
      <c r="J72" s="5"/>
      <c r="K72" s="5">
        <v>-17.988616033710567</v>
      </c>
      <c r="L72" s="5">
        <v>-13.939882812878134</v>
      </c>
      <c r="M72" s="5">
        <v>-7.5162776378164349</v>
      </c>
      <c r="N72" s="8">
        <v>4379</v>
      </c>
      <c r="O72" s="8">
        <v>2019</v>
      </c>
      <c r="P72" s="13" t="s">
        <v>223</v>
      </c>
      <c r="S72" s="14">
        <v>8.41</v>
      </c>
      <c r="T72" s="10" t="s">
        <v>18</v>
      </c>
      <c r="U72" s="8">
        <v>14.98</v>
      </c>
      <c r="V72" s="15">
        <v>2</v>
      </c>
      <c r="W72" s="8">
        <v>4</v>
      </c>
      <c r="X72" s="9">
        <v>43811</v>
      </c>
      <c r="Y72" s="8" t="s">
        <v>198</v>
      </c>
      <c r="CN72" s="2"/>
      <c r="CO72" s="2"/>
      <c r="CP72" s="2"/>
      <c r="CQ72" s="2"/>
      <c r="CR72" s="2"/>
      <c r="CS72" s="2"/>
      <c r="CT72" s="2"/>
      <c r="CU72" s="2"/>
    </row>
    <row r="73" spans="1:99" x14ac:dyDescent="0.2">
      <c r="A73" s="20" t="s">
        <v>236</v>
      </c>
      <c r="B73" s="10">
        <v>8349</v>
      </c>
      <c r="C73" s="11">
        <v>0.67</v>
      </c>
      <c r="D73" s="11">
        <v>1.02</v>
      </c>
      <c r="E73" s="11">
        <v>1.02</v>
      </c>
      <c r="F73" s="11">
        <v>0.43</v>
      </c>
      <c r="G73" s="12">
        <v>0.43</v>
      </c>
      <c r="H73" s="5">
        <v>7.2428369890487714</v>
      </c>
      <c r="I73" s="5"/>
      <c r="J73" s="5"/>
      <c r="K73" s="5">
        <v>7.2428369890487714</v>
      </c>
      <c r="L73" s="5">
        <v>-2.29198784485378</v>
      </c>
      <c r="M73" s="5">
        <v>17.391842492945102</v>
      </c>
      <c r="N73" s="8">
        <v>4564</v>
      </c>
      <c r="O73" s="8">
        <v>2019</v>
      </c>
      <c r="P73" s="13" t="s">
        <v>223</v>
      </c>
      <c r="S73" s="14">
        <v>8.41</v>
      </c>
      <c r="T73" s="10" t="s">
        <v>17</v>
      </c>
      <c r="U73" s="8">
        <v>14.16</v>
      </c>
      <c r="V73" s="15">
        <v>2</v>
      </c>
      <c r="W73" s="8">
        <v>4</v>
      </c>
      <c r="X73" s="9">
        <v>43816</v>
      </c>
      <c r="Y73" s="8" t="s">
        <v>202</v>
      </c>
      <c r="CN73" s="2"/>
      <c r="CO73" s="2"/>
      <c r="CP73" s="2"/>
      <c r="CQ73" s="2"/>
      <c r="CR73" s="2"/>
      <c r="CS73" s="2"/>
      <c r="CT73" s="2"/>
      <c r="CU73" s="2"/>
    </row>
    <row r="74" spans="1:99" x14ac:dyDescent="0.2">
      <c r="A74" s="20" t="s">
        <v>236</v>
      </c>
      <c r="B74" s="10">
        <v>8349</v>
      </c>
      <c r="C74" s="11">
        <v>0.69</v>
      </c>
      <c r="D74" s="11">
        <v>1.03</v>
      </c>
      <c r="E74" s="11">
        <v>1.03</v>
      </c>
      <c r="F74" s="11">
        <v>0.44</v>
      </c>
      <c r="G74" s="12">
        <v>0.44</v>
      </c>
      <c r="H74" s="5">
        <v>7.4015253728397061</v>
      </c>
      <c r="I74" s="5"/>
      <c r="J74" s="5"/>
      <c r="K74" s="5">
        <v>7.4015253728397061</v>
      </c>
      <c r="L74" s="5">
        <v>-2.124818611856131</v>
      </c>
      <c r="M74" s="5">
        <v>17.548497336534794</v>
      </c>
      <c r="N74" s="8">
        <v>4565</v>
      </c>
      <c r="O74" s="8">
        <v>2019</v>
      </c>
      <c r="P74" s="13" t="s">
        <v>223</v>
      </c>
      <c r="S74" s="14">
        <v>8.41</v>
      </c>
      <c r="T74" s="10" t="s">
        <v>17</v>
      </c>
      <c r="U74" s="8">
        <v>14.16</v>
      </c>
      <c r="V74" s="15">
        <v>2</v>
      </c>
      <c r="W74" s="8">
        <v>4</v>
      </c>
      <c r="X74" s="9">
        <v>43816</v>
      </c>
      <c r="Y74" s="8" t="s">
        <v>202</v>
      </c>
      <c r="CN74" s="2"/>
      <c r="CO74" s="2"/>
      <c r="CP74" s="2"/>
      <c r="CQ74" s="2"/>
      <c r="CR74" s="2"/>
      <c r="CS74" s="2"/>
      <c r="CT74" s="2"/>
      <c r="CU74" s="2"/>
    </row>
    <row r="75" spans="1:99" x14ac:dyDescent="0.2">
      <c r="A75" s="20" t="s">
        <v>236</v>
      </c>
      <c r="B75" s="10">
        <v>8349</v>
      </c>
      <c r="C75" s="11">
        <v>0.89</v>
      </c>
      <c r="D75" s="11">
        <v>1</v>
      </c>
      <c r="E75" s="11">
        <v>1</v>
      </c>
      <c r="F75" s="11">
        <v>0.41</v>
      </c>
      <c r="G75" s="12">
        <v>0.41</v>
      </c>
      <c r="H75" s="5">
        <v>6.9254602214668992</v>
      </c>
      <c r="I75" s="5"/>
      <c r="J75" s="5"/>
      <c r="K75" s="5">
        <v>6.9254602214668992</v>
      </c>
      <c r="L75" s="5"/>
      <c r="M75" s="5"/>
      <c r="N75" s="8">
        <v>2523</v>
      </c>
      <c r="O75" s="8">
        <v>2019</v>
      </c>
      <c r="P75" s="13" t="s">
        <v>223</v>
      </c>
      <c r="S75" s="14">
        <v>8.41</v>
      </c>
      <c r="T75" s="10" t="s">
        <v>17</v>
      </c>
      <c r="U75" s="8">
        <v>14.16</v>
      </c>
      <c r="V75" s="15">
        <v>2</v>
      </c>
      <c r="W75" s="8">
        <v>4</v>
      </c>
      <c r="X75" s="9">
        <v>43685</v>
      </c>
      <c r="Y75" s="8" t="s">
        <v>199</v>
      </c>
    </row>
    <row r="76" spans="1:99" x14ac:dyDescent="0.2">
      <c r="A76" s="20" t="s">
        <v>236</v>
      </c>
      <c r="B76" s="10">
        <v>8349</v>
      </c>
      <c r="C76" s="11">
        <v>0.99</v>
      </c>
      <c r="D76" s="11">
        <v>1.07</v>
      </c>
      <c r="E76" s="11">
        <v>1.07</v>
      </c>
      <c r="F76" s="11">
        <v>0.48</v>
      </c>
      <c r="G76" s="12">
        <v>0.48</v>
      </c>
      <c r="H76" s="5">
        <v>8.036278908003478</v>
      </c>
      <c r="I76" s="5"/>
      <c r="J76" s="5"/>
      <c r="K76" s="5">
        <v>8.036278908003478</v>
      </c>
      <c r="L76" s="5"/>
      <c r="M76" s="5"/>
      <c r="N76" s="8">
        <v>2525</v>
      </c>
      <c r="O76" s="8">
        <v>2019</v>
      </c>
      <c r="P76" s="13" t="s">
        <v>223</v>
      </c>
      <c r="S76" s="14">
        <v>8.41</v>
      </c>
      <c r="T76" s="10" t="s">
        <v>17</v>
      </c>
      <c r="U76" s="8">
        <v>14.16</v>
      </c>
      <c r="V76" s="15">
        <v>2</v>
      </c>
      <c r="W76" s="8">
        <v>4</v>
      </c>
      <c r="X76" s="9">
        <v>43685</v>
      </c>
      <c r="Y76" s="8" t="s">
        <v>199</v>
      </c>
    </row>
    <row r="77" spans="1:99" x14ac:dyDescent="0.2">
      <c r="A77" s="20" t="s">
        <v>236</v>
      </c>
      <c r="B77" s="10">
        <v>8349</v>
      </c>
      <c r="C77" s="11">
        <v>0.83</v>
      </c>
      <c r="D77" s="11">
        <v>0.72</v>
      </c>
      <c r="E77" s="11">
        <v>0.72</v>
      </c>
      <c r="F77" s="11">
        <v>0.12</v>
      </c>
      <c r="G77" s="12">
        <v>0.12</v>
      </c>
      <c r="H77" s="5">
        <v>2.3234970915296467</v>
      </c>
      <c r="I77" s="5"/>
      <c r="J77" s="5"/>
      <c r="K77" s="5">
        <v>2.3234970915296467</v>
      </c>
      <c r="L77" s="5">
        <v>-7.3070648347836693</v>
      </c>
      <c r="M77" s="5"/>
      <c r="N77" s="8">
        <v>3330</v>
      </c>
      <c r="O77" s="8">
        <v>2019</v>
      </c>
      <c r="P77" s="13" t="s">
        <v>223</v>
      </c>
      <c r="S77" s="14">
        <v>8.41</v>
      </c>
      <c r="T77" s="10" t="s">
        <v>17</v>
      </c>
      <c r="U77" s="8">
        <v>14.16</v>
      </c>
      <c r="V77" s="15">
        <v>2</v>
      </c>
      <c r="W77" s="8">
        <v>4</v>
      </c>
      <c r="X77" s="9">
        <v>43707</v>
      </c>
      <c r="Y77" s="8" t="s">
        <v>199</v>
      </c>
    </row>
    <row r="78" spans="1:99" x14ac:dyDescent="0.2">
      <c r="A78" s="20" t="s">
        <v>236</v>
      </c>
      <c r="B78" s="10">
        <v>8349</v>
      </c>
      <c r="C78" s="11">
        <v>0.88</v>
      </c>
      <c r="D78" s="11">
        <v>0.74</v>
      </c>
      <c r="E78" s="11">
        <v>0.74</v>
      </c>
      <c r="F78" s="11">
        <v>0.14000000000000001</v>
      </c>
      <c r="G78" s="12">
        <v>0.14000000000000001</v>
      </c>
      <c r="H78" s="5">
        <v>2.6408738591115464</v>
      </c>
      <c r="I78" s="5"/>
      <c r="J78" s="5"/>
      <c r="K78" s="5">
        <v>2.6408738591115464</v>
      </c>
      <c r="L78" s="5">
        <v>-6.9727263687883712</v>
      </c>
      <c r="M78" s="5"/>
      <c r="N78" s="8">
        <v>3331</v>
      </c>
      <c r="O78" s="8">
        <v>2019</v>
      </c>
      <c r="P78" s="13" t="s">
        <v>223</v>
      </c>
      <c r="S78" s="14">
        <v>8.41</v>
      </c>
      <c r="T78" s="10" t="s">
        <v>17</v>
      </c>
      <c r="U78" s="8">
        <v>14.16</v>
      </c>
      <c r="V78" s="15">
        <v>2</v>
      </c>
      <c r="W78" s="8">
        <v>4</v>
      </c>
      <c r="X78" s="9">
        <v>43707</v>
      </c>
      <c r="Y78" s="8" t="s">
        <v>199</v>
      </c>
    </row>
    <row r="79" spans="1:99" x14ac:dyDescent="0.2">
      <c r="A79" s="20" t="s">
        <v>236</v>
      </c>
      <c r="B79" s="10">
        <v>8349</v>
      </c>
      <c r="C79" s="11">
        <v>-1.03</v>
      </c>
      <c r="D79" s="11">
        <v>0.4</v>
      </c>
      <c r="E79" s="11">
        <v>0.4</v>
      </c>
      <c r="F79" s="11">
        <v>-0.25</v>
      </c>
      <c r="G79" s="12">
        <v>-0.25</v>
      </c>
      <c r="H79" s="5">
        <v>-14.497471590309891</v>
      </c>
      <c r="I79" s="5"/>
      <c r="J79" s="5"/>
      <c r="K79" s="5">
        <v>-14.497471590309891</v>
      </c>
      <c r="L79" s="5">
        <v>-12.656480290708943</v>
      </c>
      <c r="M79" s="5">
        <v>-4.0698710788431285</v>
      </c>
      <c r="N79" s="8">
        <v>4382</v>
      </c>
      <c r="O79" s="8">
        <v>2019</v>
      </c>
      <c r="P79" s="13" t="s">
        <v>223</v>
      </c>
      <c r="S79" s="14">
        <v>8.41</v>
      </c>
      <c r="T79" s="10" t="s">
        <v>17</v>
      </c>
      <c r="U79" s="8">
        <v>14.85</v>
      </c>
      <c r="V79" s="15">
        <v>2</v>
      </c>
      <c r="W79" s="8">
        <v>4</v>
      </c>
      <c r="X79" s="9">
        <v>43811</v>
      </c>
      <c r="Y79" s="8" t="s">
        <v>199</v>
      </c>
      <c r="CN79" s="2"/>
      <c r="CO79" s="2"/>
      <c r="CP79" s="2"/>
      <c r="CQ79" s="2"/>
      <c r="CR79" s="2"/>
      <c r="CS79" s="2"/>
      <c r="CT79" s="2"/>
      <c r="CU79" s="2"/>
    </row>
    <row r="80" spans="1:99" x14ac:dyDescent="0.2">
      <c r="A80" s="20" t="s">
        <v>236</v>
      </c>
      <c r="B80" s="10">
        <v>8349</v>
      </c>
      <c r="C80" s="11">
        <v>-1.01</v>
      </c>
      <c r="D80" s="11">
        <v>0.4</v>
      </c>
      <c r="E80" s="11">
        <v>0.4</v>
      </c>
      <c r="F80" s="11">
        <v>-0.25</v>
      </c>
      <c r="G80" s="12">
        <v>-0.25</v>
      </c>
      <c r="H80" s="5">
        <v>-14.497471590309891</v>
      </c>
      <c r="I80" s="5"/>
      <c r="J80" s="5"/>
      <c r="K80" s="5">
        <v>-14.497471590309891</v>
      </c>
      <c r="L80" s="5">
        <v>-12.656480290708943</v>
      </c>
      <c r="M80" s="5">
        <v>-4.0698710788431285</v>
      </c>
      <c r="N80" s="8">
        <v>4383</v>
      </c>
      <c r="O80" s="8">
        <v>2019</v>
      </c>
      <c r="P80" s="13" t="s">
        <v>223</v>
      </c>
      <c r="S80" s="14">
        <v>8.41</v>
      </c>
      <c r="T80" s="10" t="s">
        <v>17</v>
      </c>
      <c r="U80" s="8">
        <v>14.85</v>
      </c>
      <c r="V80" s="15">
        <v>2</v>
      </c>
      <c r="W80" s="8">
        <v>4</v>
      </c>
      <c r="X80" s="9">
        <v>43811</v>
      </c>
      <c r="Y80" s="8" t="s">
        <v>199</v>
      </c>
      <c r="CN80" s="2"/>
      <c r="CO80" s="2"/>
      <c r="CP80" s="2"/>
      <c r="CQ80" s="2"/>
      <c r="CR80" s="2"/>
      <c r="CS80" s="2"/>
      <c r="CT80" s="2"/>
      <c r="CU80" s="2"/>
    </row>
    <row r="81" spans="1:99" x14ac:dyDescent="0.2">
      <c r="A81" s="20" t="s">
        <v>236</v>
      </c>
      <c r="B81" s="10">
        <v>8349</v>
      </c>
      <c r="C81" s="11">
        <v>0.57999999999999996</v>
      </c>
      <c r="D81" s="11">
        <v>0.82</v>
      </c>
      <c r="E81" s="11">
        <v>0.82</v>
      </c>
      <c r="F81" s="11">
        <v>0.22</v>
      </c>
      <c r="G81" s="12">
        <v>0.22</v>
      </c>
      <c r="H81" s="5">
        <v>3.9103809294390621</v>
      </c>
      <c r="I81" s="5"/>
      <c r="J81" s="5"/>
      <c r="K81" s="5">
        <v>3.9103809294390621</v>
      </c>
      <c r="L81" s="5">
        <v>-5.6353725048070586</v>
      </c>
      <c r="M81" s="5">
        <v>14.102090777561518</v>
      </c>
      <c r="N81" s="8">
        <v>4583</v>
      </c>
      <c r="O81" s="8">
        <v>2019</v>
      </c>
      <c r="P81" s="13" t="s">
        <v>223</v>
      </c>
      <c r="S81" s="14">
        <v>8.41</v>
      </c>
      <c r="T81" s="10" t="s">
        <v>17</v>
      </c>
      <c r="U81" s="8">
        <v>14.16</v>
      </c>
      <c r="V81" s="15">
        <v>2</v>
      </c>
      <c r="W81" s="8">
        <v>4</v>
      </c>
      <c r="X81" s="9">
        <v>43817</v>
      </c>
      <c r="Y81" s="8" t="s">
        <v>199</v>
      </c>
      <c r="CN81" s="2"/>
      <c r="CO81" s="2"/>
      <c r="CP81" s="2"/>
      <c r="CQ81" s="2"/>
      <c r="CR81" s="2"/>
      <c r="CS81" s="2"/>
      <c r="CT81" s="2"/>
      <c r="CU81" s="2"/>
    </row>
    <row r="82" spans="1:99" x14ac:dyDescent="0.2">
      <c r="A82" s="20" t="s">
        <v>236</v>
      </c>
      <c r="B82" s="10">
        <v>8349</v>
      </c>
      <c r="C82" s="11">
        <v>1.1000000000000001</v>
      </c>
      <c r="D82" s="11">
        <v>1.0900000000000001</v>
      </c>
      <c r="E82" s="11">
        <v>1.0900000000000001</v>
      </c>
      <c r="F82" s="11">
        <v>0.47</v>
      </c>
      <c r="G82" s="12">
        <v>0.47</v>
      </c>
      <c r="H82" s="5">
        <v>-3.071907957362257</v>
      </c>
      <c r="I82" s="5"/>
      <c r="J82" s="5"/>
      <c r="K82" s="5">
        <v>-3.071907957362257</v>
      </c>
      <c r="L82" s="5">
        <v>-1.1218032138701191</v>
      </c>
      <c r="M82" s="5"/>
      <c r="N82" s="8">
        <v>4667</v>
      </c>
      <c r="O82" s="8">
        <v>2019</v>
      </c>
      <c r="P82" s="13" t="s">
        <v>223</v>
      </c>
      <c r="S82" s="14">
        <v>8.41</v>
      </c>
      <c r="T82" s="10" t="s">
        <v>17</v>
      </c>
      <c r="U82" s="8">
        <v>14.85</v>
      </c>
      <c r="V82" s="15">
        <v>2</v>
      </c>
      <c r="W82" s="8">
        <v>4</v>
      </c>
      <c r="X82" s="9">
        <v>43818</v>
      </c>
      <c r="Y82" s="8" t="s">
        <v>199</v>
      </c>
      <c r="CN82" s="2"/>
      <c r="CO82" s="2"/>
      <c r="CP82" s="2"/>
      <c r="CQ82" s="2"/>
      <c r="CR82" s="2"/>
      <c r="CS82" s="2"/>
      <c r="CT82" s="2"/>
      <c r="CU82" s="2"/>
    </row>
    <row r="83" spans="1:99" x14ac:dyDescent="0.2">
      <c r="A83" s="20" t="s">
        <v>236</v>
      </c>
      <c r="B83" s="10">
        <v>8349</v>
      </c>
      <c r="C83" s="11">
        <v>1.1200000000000001</v>
      </c>
      <c r="D83" s="11">
        <v>1.1000000000000001</v>
      </c>
      <c r="E83" s="11">
        <v>1.1000000000000001</v>
      </c>
      <c r="F83" s="11">
        <v>0.48</v>
      </c>
      <c r="G83" s="12">
        <v>0.48</v>
      </c>
      <c r="H83" s="5">
        <v>-2.9132195735713204</v>
      </c>
      <c r="I83" s="5"/>
      <c r="J83" s="5"/>
      <c r="K83" s="5">
        <v>-2.9132195735713204</v>
      </c>
      <c r="L83" s="5">
        <v>-0.95463398087246887</v>
      </c>
      <c r="M83" s="5"/>
      <c r="N83" s="8">
        <v>4668</v>
      </c>
      <c r="O83" s="8">
        <v>2019</v>
      </c>
      <c r="P83" s="13" t="s">
        <v>223</v>
      </c>
      <c r="S83" s="14">
        <v>8.41</v>
      </c>
      <c r="T83" s="10" t="s">
        <v>17</v>
      </c>
      <c r="U83" s="8">
        <v>14.85</v>
      </c>
      <c r="V83" s="15">
        <v>2</v>
      </c>
      <c r="W83" s="8">
        <v>4</v>
      </c>
      <c r="X83" s="9">
        <v>43818</v>
      </c>
      <c r="Y83" s="8" t="s">
        <v>199</v>
      </c>
      <c r="CN83" s="2"/>
      <c r="CO83" s="2"/>
      <c r="CP83" s="2"/>
      <c r="CQ83" s="2"/>
      <c r="CR83" s="2"/>
      <c r="CS83" s="2"/>
      <c r="CT83" s="2"/>
      <c r="CU83" s="2"/>
    </row>
    <row r="84" spans="1:99" x14ac:dyDescent="0.2">
      <c r="A84" s="20" t="s">
        <v>236</v>
      </c>
      <c r="B84" s="10">
        <v>8349</v>
      </c>
      <c r="C84" s="11">
        <v>0.03</v>
      </c>
      <c r="D84" s="11">
        <v>0.43</v>
      </c>
      <c r="E84" s="11">
        <v>0.43</v>
      </c>
      <c r="F84" s="11">
        <v>-0.22</v>
      </c>
      <c r="G84" s="12">
        <v>-0.22</v>
      </c>
      <c r="H84" s="5">
        <v>-14.021406438937086</v>
      </c>
      <c r="I84" s="5"/>
      <c r="J84" s="5"/>
      <c r="K84" s="5">
        <v>-14.021406438937086</v>
      </c>
      <c r="L84" s="5">
        <v>-12.154972591715966</v>
      </c>
      <c r="M84" s="5"/>
      <c r="N84" s="8">
        <v>4745</v>
      </c>
      <c r="O84" s="8">
        <v>2019</v>
      </c>
      <c r="P84" s="13" t="s">
        <v>223</v>
      </c>
      <c r="S84" s="14">
        <v>8.41</v>
      </c>
      <c r="T84" s="10" t="s">
        <v>17</v>
      </c>
      <c r="U84" s="8">
        <v>14.85</v>
      </c>
      <c r="V84" s="15">
        <v>2</v>
      </c>
      <c r="W84" s="8">
        <v>4</v>
      </c>
      <c r="X84" s="9">
        <v>43819</v>
      </c>
      <c r="Y84" s="8" t="s">
        <v>199</v>
      </c>
      <c r="CN84" s="2"/>
      <c r="CO84" s="2"/>
      <c r="CP84" s="2"/>
      <c r="CQ84" s="2"/>
      <c r="CR84" s="2"/>
      <c r="CS84" s="2"/>
      <c r="CT84" s="2"/>
      <c r="CU84" s="2"/>
    </row>
    <row r="85" spans="1:99" x14ac:dyDescent="0.2">
      <c r="A85" s="20" t="s">
        <v>236</v>
      </c>
      <c r="B85" s="10">
        <v>8349</v>
      </c>
      <c r="C85" s="11">
        <v>1</v>
      </c>
      <c r="D85" s="11">
        <v>1.37</v>
      </c>
      <c r="E85" s="11">
        <v>1.37</v>
      </c>
      <c r="F85" s="11">
        <v>0.76</v>
      </c>
      <c r="G85" s="12">
        <v>0.76</v>
      </c>
      <c r="H85" s="5">
        <v>1.5300551725749667</v>
      </c>
      <c r="I85" s="5"/>
      <c r="J85" s="5"/>
      <c r="K85" s="5">
        <v>1.5300551725749667</v>
      </c>
      <c r="L85" s="5">
        <v>3.5589353100644705</v>
      </c>
      <c r="M85" s="5"/>
      <c r="N85" s="8">
        <v>4746</v>
      </c>
      <c r="O85" s="8">
        <v>2019</v>
      </c>
      <c r="P85" s="13" t="s">
        <v>223</v>
      </c>
      <c r="S85" s="14">
        <v>8.41</v>
      </c>
      <c r="T85" s="10" t="s">
        <v>17</v>
      </c>
      <c r="U85" s="8">
        <v>14.85</v>
      </c>
      <c r="V85" s="15">
        <v>2</v>
      </c>
      <c r="W85" s="8">
        <v>4</v>
      </c>
      <c r="X85" s="9">
        <v>43819</v>
      </c>
      <c r="Y85" s="8" t="s">
        <v>199</v>
      </c>
      <c r="CN85" s="2"/>
      <c r="CO85" s="2"/>
      <c r="CP85" s="2"/>
      <c r="CQ85" s="2"/>
      <c r="CR85" s="2"/>
      <c r="CS85" s="2"/>
      <c r="CT85" s="2"/>
      <c r="CU85" s="2"/>
    </row>
    <row r="86" spans="1:99" x14ac:dyDescent="0.2">
      <c r="A86" s="20" t="s">
        <v>236</v>
      </c>
      <c r="B86" s="10">
        <v>8349</v>
      </c>
      <c r="C86" s="11">
        <v>1.3</v>
      </c>
      <c r="D86" s="11">
        <v>0.97</v>
      </c>
      <c r="E86" s="11">
        <v>0.97</v>
      </c>
      <c r="F86" s="11">
        <v>0.35</v>
      </c>
      <c r="G86" s="12">
        <v>0.35</v>
      </c>
      <c r="H86" s="5">
        <v>-4.9761685628535446</v>
      </c>
      <c r="I86" s="5"/>
      <c r="J86" s="5"/>
      <c r="K86" s="5">
        <v>-4.9761685628535446</v>
      </c>
      <c r="L86" s="5">
        <v>-3.1278340098420849</v>
      </c>
      <c r="M86" s="5"/>
      <c r="N86" s="8">
        <v>4801</v>
      </c>
      <c r="O86" s="8">
        <v>2019</v>
      </c>
      <c r="P86" s="13" t="s">
        <v>223</v>
      </c>
      <c r="S86" s="14">
        <v>8.41</v>
      </c>
      <c r="T86" s="10" t="s">
        <v>17</v>
      </c>
      <c r="U86" s="8">
        <v>14.85</v>
      </c>
      <c r="V86" s="15">
        <v>2</v>
      </c>
      <c r="W86" s="8">
        <v>4</v>
      </c>
      <c r="X86" s="9">
        <v>43819</v>
      </c>
      <c r="Y86" s="8" t="s">
        <v>199</v>
      </c>
      <c r="CN86" s="2"/>
      <c r="CO86" s="2"/>
      <c r="CP86" s="2"/>
      <c r="CQ86" s="2"/>
      <c r="CR86" s="2"/>
      <c r="CS86" s="2"/>
      <c r="CT86" s="2"/>
      <c r="CU86" s="2"/>
    </row>
    <row r="87" spans="1:99" s="2" customFormat="1" x14ac:dyDescent="0.2">
      <c r="A87" s="20" t="s">
        <v>236</v>
      </c>
      <c r="B87" s="10">
        <v>8349</v>
      </c>
      <c r="C87" s="11">
        <v>1</v>
      </c>
      <c r="D87" s="11">
        <v>1.0900000000000001</v>
      </c>
      <c r="E87" s="11">
        <v>1.0900000000000001</v>
      </c>
      <c r="F87" s="11">
        <v>0.47</v>
      </c>
      <c r="G87" s="12">
        <v>0.47</v>
      </c>
      <c r="H87" s="5">
        <v>-3.071907957362257</v>
      </c>
      <c r="I87" s="5"/>
      <c r="J87" s="5"/>
      <c r="K87" s="5">
        <v>-3.071907957362257</v>
      </c>
      <c r="L87" s="5">
        <v>-1.1218032138701191</v>
      </c>
      <c r="M87" s="5"/>
      <c r="N87" s="8">
        <v>4823</v>
      </c>
      <c r="O87" s="8">
        <v>2019</v>
      </c>
      <c r="P87" s="13" t="s">
        <v>223</v>
      </c>
      <c r="Q87" s="8"/>
      <c r="R87" s="10"/>
      <c r="S87" s="14">
        <v>8.41</v>
      </c>
      <c r="T87" s="10" t="s">
        <v>17</v>
      </c>
      <c r="U87" s="8">
        <v>14.85</v>
      </c>
      <c r="V87" s="15">
        <v>2</v>
      </c>
      <c r="W87" s="8">
        <v>4</v>
      </c>
      <c r="X87" s="9">
        <v>43820</v>
      </c>
      <c r="Y87" s="8" t="s">
        <v>199</v>
      </c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</row>
    <row r="88" spans="1:99" s="2" customFormat="1" x14ac:dyDescent="0.2">
      <c r="A88" s="20" t="s">
        <v>236</v>
      </c>
      <c r="B88" s="10">
        <v>8349</v>
      </c>
      <c r="C88" s="11">
        <v>0.99</v>
      </c>
      <c r="D88" s="11">
        <v>1.04</v>
      </c>
      <c r="E88" s="11">
        <v>1.04</v>
      </c>
      <c r="F88" s="11">
        <v>0.42</v>
      </c>
      <c r="G88" s="12">
        <v>0.42</v>
      </c>
      <c r="H88" s="5">
        <v>-3.8653498763169645</v>
      </c>
      <c r="I88" s="5"/>
      <c r="J88" s="5"/>
      <c r="K88" s="5">
        <v>-3.8653498763169645</v>
      </c>
      <c r="L88" s="5">
        <v>-1.9576493788584528</v>
      </c>
      <c r="M88" s="5"/>
      <c r="N88" s="8">
        <v>4824</v>
      </c>
      <c r="O88" s="8">
        <v>2019</v>
      </c>
      <c r="P88" s="13" t="s">
        <v>223</v>
      </c>
      <c r="Q88" s="8"/>
      <c r="R88" s="10"/>
      <c r="S88" s="14">
        <v>8.41</v>
      </c>
      <c r="T88" s="10" t="s">
        <v>17</v>
      </c>
      <c r="U88" s="8">
        <v>14.85</v>
      </c>
      <c r="V88" s="15">
        <v>2</v>
      </c>
      <c r="W88" s="8">
        <v>4</v>
      </c>
      <c r="X88" s="9">
        <v>43820</v>
      </c>
      <c r="Y88" s="8" t="s">
        <v>199</v>
      </c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</row>
    <row r="89" spans="1:99" s="2" customFormat="1" x14ac:dyDescent="0.2">
      <c r="A89" s="20" t="s">
        <v>236</v>
      </c>
      <c r="B89" s="10">
        <v>8349</v>
      </c>
      <c r="C89" s="11">
        <v>1.32</v>
      </c>
      <c r="D89" s="11">
        <v>1.19</v>
      </c>
      <c r="E89" s="11">
        <v>1.19</v>
      </c>
      <c r="F89" s="11">
        <v>0.57999999999999996</v>
      </c>
      <c r="G89" s="12">
        <v>0.57999999999999996</v>
      </c>
      <c r="H89" s="5">
        <v>-1.3263357356619343</v>
      </c>
      <c r="I89" s="5"/>
      <c r="J89" s="5"/>
      <c r="K89" s="5">
        <v>-1.3263357356619343</v>
      </c>
      <c r="L89" s="5">
        <v>0.54988911610652025</v>
      </c>
      <c r="M89" s="5"/>
      <c r="N89" s="8">
        <v>4875</v>
      </c>
      <c r="O89" s="8">
        <v>2019</v>
      </c>
      <c r="P89" s="13" t="s">
        <v>223</v>
      </c>
      <c r="Q89" s="8"/>
      <c r="R89" s="10"/>
      <c r="S89" s="14">
        <v>8.41</v>
      </c>
      <c r="T89" s="10" t="s">
        <v>17</v>
      </c>
      <c r="U89" s="8">
        <v>14.85</v>
      </c>
      <c r="V89" s="15">
        <v>2</v>
      </c>
      <c r="W89" s="8">
        <v>4</v>
      </c>
      <c r="X89" s="9">
        <v>43820</v>
      </c>
      <c r="Y89" s="8" t="s">
        <v>199</v>
      </c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</row>
    <row r="90" spans="1:99" s="2" customFormat="1" x14ac:dyDescent="0.2">
      <c r="A90" s="20" t="s">
        <v>236</v>
      </c>
      <c r="B90" s="10">
        <v>8349</v>
      </c>
      <c r="C90" s="11">
        <v>-0.22</v>
      </c>
      <c r="D90" s="11">
        <v>0.44</v>
      </c>
      <c r="E90" s="11">
        <v>0.44</v>
      </c>
      <c r="F90" s="11">
        <v>-0.21</v>
      </c>
      <c r="G90" s="12">
        <v>-0.21</v>
      </c>
      <c r="H90" s="5">
        <v>-13.862718055146152</v>
      </c>
      <c r="I90" s="5"/>
      <c r="J90" s="5"/>
      <c r="K90" s="5">
        <v>-13.862718055146152</v>
      </c>
      <c r="L90" s="5">
        <v>-11.987803358718317</v>
      </c>
      <c r="M90" s="5"/>
      <c r="N90" s="8">
        <v>4905</v>
      </c>
      <c r="O90" s="8">
        <v>2019</v>
      </c>
      <c r="P90" s="13" t="s">
        <v>223</v>
      </c>
      <c r="Q90" s="8"/>
      <c r="R90" s="10"/>
      <c r="S90" s="14">
        <v>8.41</v>
      </c>
      <c r="T90" s="10" t="s">
        <v>17</v>
      </c>
      <c r="U90" s="8">
        <v>14.85</v>
      </c>
      <c r="V90" s="15">
        <v>2</v>
      </c>
      <c r="W90" s="8">
        <v>4</v>
      </c>
      <c r="X90" s="9">
        <v>43821</v>
      </c>
      <c r="Y90" s="8" t="s">
        <v>199</v>
      </c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</row>
    <row r="91" spans="1:99" s="2" customFormat="1" x14ac:dyDescent="0.2">
      <c r="A91" s="20" t="s">
        <v>236</v>
      </c>
      <c r="B91" s="10">
        <v>8349</v>
      </c>
      <c r="C91" s="11">
        <v>0.23</v>
      </c>
      <c r="D91" s="11">
        <v>0.3</v>
      </c>
      <c r="E91" s="11">
        <v>0.3</v>
      </c>
      <c r="F91" s="11">
        <v>-0.35</v>
      </c>
      <c r="G91" s="12">
        <v>-0.35</v>
      </c>
      <c r="H91" s="5">
        <v>-16.084355428219279</v>
      </c>
      <c r="I91" s="5"/>
      <c r="J91" s="5"/>
      <c r="K91" s="5">
        <v>-16.084355428219279</v>
      </c>
      <c r="L91" s="5">
        <v>-14.328172620685583</v>
      </c>
      <c r="M91" s="5"/>
      <c r="N91" s="8">
        <v>4954</v>
      </c>
      <c r="O91" s="8">
        <v>2019</v>
      </c>
      <c r="P91" s="13" t="s">
        <v>223</v>
      </c>
      <c r="Q91" s="8"/>
      <c r="R91" s="10"/>
      <c r="S91" s="14">
        <v>8.41</v>
      </c>
      <c r="T91" s="10" t="s">
        <v>17</v>
      </c>
      <c r="U91" s="8">
        <v>14.85</v>
      </c>
      <c r="V91" s="15">
        <v>2</v>
      </c>
      <c r="W91" s="8">
        <v>4</v>
      </c>
      <c r="X91" s="9">
        <v>43821</v>
      </c>
      <c r="Y91" s="8" t="s">
        <v>199</v>
      </c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</row>
    <row r="92" spans="1:99" s="2" customFormat="1" x14ac:dyDescent="0.2">
      <c r="A92" s="20" t="s">
        <v>236</v>
      </c>
      <c r="B92" s="10">
        <v>8349</v>
      </c>
      <c r="C92" s="11">
        <v>-0.87</v>
      </c>
      <c r="D92" s="11">
        <v>0.6</v>
      </c>
      <c r="E92" s="11">
        <v>0.6</v>
      </c>
      <c r="F92" s="11">
        <v>-0.01</v>
      </c>
      <c r="G92" s="12">
        <v>-0.01</v>
      </c>
      <c r="H92" s="5">
        <v>0.26054810224745201</v>
      </c>
      <c r="I92" s="5"/>
      <c r="J92" s="5"/>
      <c r="K92" s="5">
        <v>0.26054810224745201</v>
      </c>
      <c r="L92" s="5">
        <v>-9.3130956307556669</v>
      </c>
      <c r="M92" s="5"/>
      <c r="N92" s="8">
        <v>4316</v>
      </c>
      <c r="O92" s="8">
        <v>2019</v>
      </c>
      <c r="P92" s="13" t="s">
        <v>223</v>
      </c>
      <c r="Q92" s="8"/>
      <c r="R92" s="10"/>
      <c r="S92" s="14">
        <v>8.41</v>
      </c>
      <c r="T92" s="10" t="s">
        <v>17</v>
      </c>
      <c r="U92" s="8">
        <v>14.16</v>
      </c>
      <c r="V92" s="15">
        <v>2</v>
      </c>
      <c r="W92" s="8">
        <v>4</v>
      </c>
      <c r="X92" s="9">
        <v>43810</v>
      </c>
      <c r="Y92" s="8" t="s">
        <v>203</v>
      </c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</row>
    <row r="93" spans="1:99" s="2" customFormat="1" x14ac:dyDescent="0.2">
      <c r="A93" s="20" t="s">
        <v>236</v>
      </c>
      <c r="B93" s="10">
        <v>8349</v>
      </c>
      <c r="C93" s="11">
        <v>-0.97</v>
      </c>
      <c r="D93" s="11">
        <v>0.5</v>
      </c>
      <c r="E93" s="11">
        <v>0.5</v>
      </c>
      <c r="F93" s="11">
        <v>-0.11</v>
      </c>
      <c r="G93" s="12">
        <v>-0.11</v>
      </c>
      <c r="H93" s="5">
        <v>-1.3263357356619343</v>
      </c>
      <c r="I93" s="5"/>
      <c r="J93" s="5"/>
      <c r="K93" s="5">
        <v>-1.3263357356619343</v>
      </c>
      <c r="L93" s="5">
        <v>-10.984787960732334</v>
      </c>
      <c r="M93" s="5"/>
      <c r="N93" s="8">
        <v>4317</v>
      </c>
      <c r="O93" s="8">
        <v>2019</v>
      </c>
      <c r="P93" s="13" t="s">
        <v>223</v>
      </c>
      <c r="Q93" s="8"/>
      <c r="R93" s="10"/>
      <c r="S93" s="14">
        <v>8.41</v>
      </c>
      <c r="T93" s="10" t="s">
        <v>17</v>
      </c>
      <c r="U93" s="8">
        <v>14.16</v>
      </c>
      <c r="V93" s="15">
        <v>2</v>
      </c>
      <c r="W93" s="8">
        <v>4</v>
      </c>
      <c r="X93" s="9">
        <v>43810</v>
      </c>
      <c r="Y93" s="8" t="s">
        <v>203</v>
      </c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</row>
    <row r="94" spans="1:99" s="2" customFormat="1" x14ac:dyDescent="0.2">
      <c r="A94" s="20" t="s">
        <v>236</v>
      </c>
      <c r="B94" s="10">
        <v>8582</v>
      </c>
      <c r="C94" s="11">
        <v>1.44</v>
      </c>
      <c r="D94" s="11">
        <v>1.48</v>
      </c>
      <c r="E94" s="11">
        <v>1.48</v>
      </c>
      <c r="F94" s="11">
        <v>0.88</v>
      </c>
      <c r="G94" s="12">
        <v>0.88</v>
      </c>
      <c r="H94" s="5">
        <v>8.1949672917944145</v>
      </c>
      <c r="I94" s="5"/>
      <c r="J94" s="5"/>
      <c r="K94" s="5">
        <v>8.1949672917944145</v>
      </c>
      <c r="L94" s="5"/>
      <c r="M94" s="5"/>
      <c r="N94" s="8">
        <v>2527</v>
      </c>
      <c r="O94" s="8">
        <v>2019</v>
      </c>
      <c r="P94" s="13" t="s">
        <v>223</v>
      </c>
      <c r="Q94" s="8"/>
      <c r="R94" s="10"/>
      <c r="S94" s="14">
        <v>8.41</v>
      </c>
      <c r="T94" s="10" t="s">
        <v>18</v>
      </c>
      <c r="U94" s="8">
        <v>14.55</v>
      </c>
      <c r="V94" s="15">
        <v>2</v>
      </c>
      <c r="W94" s="8">
        <v>4</v>
      </c>
      <c r="X94" s="9">
        <v>43685</v>
      </c>
      <c r="Y94" s="8" t="s">
        <v>204</v>
      </c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</row>
    <row r="95" spans="1:99" s="2" customFormat="1" x14ac:dyDescent="0.2">
      <c r="A95" s="20" t="s">
        <v>236</v>
      </c>
      <c r="B95" s="10">
        <v>8582</v>
      </c>
      <c r="C95" s="11">
        <v>1.56</v>
      </c>
      <c r="D95" s="11">
        <v>1.57</v>
      </c>
      <c r="E95" s="11">
        <v>1.57</v>
      </c>
      <c r="F95" s="11">
        <v>0.97</v>
      </c>
      <c r="G95" s="12">
        <v>0.97</v>
      </c>
      <c r="H95" s="5">
        <v>9.6231627459128646</v>
      </c>
      <c r="I95" s="5"/>
      <c r="J95" s="5"/>
      <c r="K95" s="5">
        <v>9.6231627459128646</v>
      </c>
      <c r="L95" s="5"/>
      <c r="M95" s="5"/>
      <c r="N95" s="8">
        <v>2529</v>
      </c>
      <c r="O95" s="8">
        <v>2019</v>
      </c>
      <c r="P95" s="13" t="s">
        <v>223</v>
      </c>
      <c r="Q95" s="8"/>
      <c r="R95" s="10"/>
      <c r="S95" s="14">
        <v>8.41</v>
      </c>
      <c r="T95" s="10" t="s">
        <v>18</v>
      </c>
      <c r="U95" s="8">
        <v>14.55</v>
      </c>
      <c r="V95" s="15">
        <v>2</v>
      </c>
      <c r="W95" s="8">
        <v>4</v>
      </c>
      <c r="X95" s="9">
        <v>43685</v>
      </c>
      <c r="Y95" s="8" t="s">
        <v>204</v>
      </c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</row>
    <row r="96" spans="1:99" s="2" customFormat="1" x14ac:dyDescent="0.2">
      <c r="A96" s="20" t="s">
        <v>236</v>
      </c>
      <c r="B96" s="10">
        <v>8582</v>
      </c>
      <c r="C96" s="11">
        <v>1.41</v>
      </c>
      <c r="D96" s="11">
        <v>1.25</v>
      </c>
      <c r="E96" s="11">
        <v>1.25</v>
      </c>
      <c r="F96" s="11">
        <v>0.64</v>
      </c>
      <c r="G96" s="12">
        <v>0.64</v>
      </c>
      <c r="H96" s="5">
        <v>4.3864460808118695</v>
      </c>
      <c r="I96" s="5"/>
      <c r="J96" s="5"/>
      <c r="K96" s="5">
        <v>4.3864460808118695</v>
      </c>
      <c r="L96" s="5">
        <v>1.2575741393899567</v>
      </c>
      <c r="M96" s="5"/>
      <c r="N96" s="8">
        <v>3332</v>
      </c>
      <c r="O96" s="8">
        <v>2019</v>
      </c>
      <c r="P96" s="13" t="s">
        <v>223</v>
      </c>
      <c r="Q96" s="8"/>
      <c r="R96" s="10"/>
      <c r="S96" s="14">
        <v>8.41</v>
      </c>
      <c r="T96" s="10" t="s">
        <v>18</v>
      </c>
      <c r="U96" s="8">
        <v>14.55</v>
      </c>
      <c r="V96" s="15">
        <v>2</v>
      </c>
      <c r="W96" s="8">
        <v>4</v>
      </c>
      <c r="X96" s="9">
        <v>43707</v>
      </c>
      <c r="Y96" s="8" t="s">
        <v>204</v>
      </c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</row>
    <row r="97" spans="1:99" s="2" customFormat="1" x14ac:dyDescent="0.2">
      <c r="A97" s="20" t="s">
        <v>236</v>
      </c>
      <c r="B97" s="10">
        <v>8582</v>
      </c>
      <c r="C97" s="11">
        <v>1.52</v>
      </c>
      <c r="D97" s="11">
        <v>1.34</v>
      </c>
      <c r="E97" s="11">
        <v>1.34</v>
      </c>
      <c r="F97" s="11">
        <v>0.73</v>
      </c>
      <c r="G97" s="12">
        <v>0.73</v>
      </c>
      <c r="H97" s="5">
        <v>5.8146415349303204</v>
      </c>
      <c r="I97" s="5"/>
      <c r="J97" s="5"/>
      <c r="K97" s="5">
        <v>5.8146415349303204</v>
      </c>
      <c r="L97" s="5">
        <v>2.764041592049344</v>
      </c>
      <c r="M97" s="5"/>
      <c r="N97" s="8">
        <v>3333</v>
      </c>
      <c r="O97" s="8">
        <v>2019</v>
      </c>
      <c r="P97" s="13" t="s">
        <v>223</v>
      </c>
      <c r="Q97" s="8"/>
      <c r="R97" s="10"/>
      <c r="S97" s="14">
        <v>8.41</v>
      </c>
      <c r="T97" s="10" t="s">
        <v>18</v>
      </c>
      <c r="U97" s="8">
        <v>14.55</v>
      </c>
      <c r="V97" s="15">
        <v>2</v>
      </c>
      <c r="W97" s="8">
        <v>4</v>
      </c>
      <c r="X97" s="9">
        <v>43707</v>
      </c>
      <c r="Y97" s="8" t="s">
        <v>204</v>
      </c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</row>
    <row r="98" spans="1:99" s="2" customFormat="1" x14ac:dyDescent="0.2">
      <c r="A98" s="20" t="s">
        <v>236</v>
      </c>
      <c r="B98" s="10">
        <v>8582</v>
      </c>
      <c r="C98" s="11">
        <v>-0.73</v>
      </c>
      <c r="D98" s="11">
        <v>0.8</v>
      </c>
      <c r="E98" s="11">
        <v>0.8</v>
      </c>
      <c r="F98" s="11">
        <v>0.16</v>
      </c>
      <c r="G98" s="12">
        <v>0.16</v>
      </c>
      <c r="H98" s="5">
        <v>-3.230596341153221</v>
      </c>
      <c r="I98" s="5"/>
      <c r="J98" s="5"/>
      <c r="K98" s="5">
        <v>-3.230596341153221</v>
      </c>
      <c r="L98" s="5">
        <v>-6.2747631239071495</v>
      </c>
      <c r="M98" s="5"/>
      <c r="N98" s="8">
        <v>4318</v>
      </c>
      <c r="O98" s="8">
        <v>2019</v>
      </c>
      <c r="P98" s="13" t="s">
        <v>223</v>
      </c>
      <c r="Q98" s="8"/>
      <c r="R98" s="10"/>
      <c r="S98" s="14">
        <v>8.41</v>
      </c>
      <c r="T98" s="10" t="s">
        <v>18</v>
      </c>
      <c r="U98" s="8">
        <v>14.55</v>
      </c>
      <c r="V98" s="15">
        <v>2</v>
      </c>
      <c r="W98" s="8">
        <v>4</v>
      </c>
      <c r="X98" s="9">
        <v>43810</v>
      </c>
      <c r="Y98" s="8" t="s">
        <v>204</v>
      </c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</row>
    <row r="99" spans="1:99" s="2" customFormat="1" x14ac:dyDescent="0.2">
      <c r="A99" s="20" t="s">
        <v>236</v>
      </c>
      <c r="B99" s="10">
        <v>8582</v>
      </c>
      <c r="C99" s="11">
        <v>-0.71</v>
      </c>
      <c r="D99" s="11">
        <v>0.8</v>
      </c>
      <c r="E99" s="11">
        <v>0.8</v>
      </c>
      <c r="F99" s="11">
        <v>0.16</v>
      </c>
      <c r="G99" s="12">
        <v>0.16</v>
      </c>
      <c r="H99" s="5">
        <v>-3.230596341153221</v>
      </c>
      <c r="I99" s="5"/>
      <c r="J99" s="5"/>
      <c r="K99" s="5">
        <v>-3.230596341153221</v>
      </c>
      <c r="L99" s="5">
        <v>-6.2747631239071495</v>
      </c>
      <c r="M99" s="5"/>
      <c r="N99" s="8">
        <v>4319</v>
      </c>
      <c r="O99" s="8">
        <v>2019</v>
      </c>
      <c r="P99" s="13" t="s">
        <v>223</v>
      </c>
      <c r="Q99" s="8"/>
      <c r="R99" s="10"/>
      <c r="S99" s="14">
        <v>8.41</v>
      </c>
      <c r="T99" s="10" t="s">
        <v>18</v>
      </c>
      <c r="U99" s="8">
        <v>14.55</v>
      </c>
      <c r="V99" s="15">
        <v>2</v>
      </c>
      <c r="W99" s="8">
        <v>4</v>
      </c>
      <c r="X99" s="9">
        <v>43810</v>
      </c>
      <c r="Y99" s="8" t="s">
        <v>204</v>
      </c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</row>
    <row r="100" spans="1:99" s="2" customFormat="1" x14ac:dyDescent="0.2">
      <c r="A100" s="20" t="s">
        <v>236</v>
      </c>
      <c r="B100" s="10">
        <v>8582</v>
      </c>
      <c r="C100" s="11">
        <v>-0.26</v>
      </c>
      <c r="D100" s="11">
        <v>1.2</v>
      </c>
      <c r="E100" s="11">
        <v>1.2</v>
      </c>
      <c r="F100" s="11">
        <v>0.56000000000000005</v>
      </c>
      <c r="G100" s="12">
        <v>0.56000000000000005</v>
      </c>
      <c r="H100" s="5">
        <v>-3.7066614925260288</v>
      </c>
      <c r="I100" s="5"/>
      <c r="J100" s="5"/>
      <c r="K100" s="5">
        <v>-3.7066614925260288</v>
      </c>
      <c r="L100" s="5">
        <v>0.42064777680135457</v>
      </c>
      <c r="M100" s="5">
        <v>6.5826582852561417</v>
      </c>
      <c r="N100" s="8">
        <v>4384</v>
      </c>
      <c r="O100" s="8">
        <v>2019</v>
      </c>
      <c r="P100" s="13" t="s">
        <v>223</v>
      </c>
      <c r="Q100" s="8"/>
      <c r="R100" s="10"/>
      <c r="S100" s="14">
        <v>8.41</v>
      </c>
      <c r="T100" s="10" t="s">
        <v>18</v>
      </c>
      <c r="U100" s="8">
        <v>14.98</v>
      </c>
      <c r="V100" s="15">
        <v>2</v>
      </c>
      <c r="W100" s="8">
        <v>4</v>
      </c>
      <c r="X100" s="9">
        <v>43811</v>
      </c>
      <c r="Y100" s="8" t="s">
        <v>200</v>
      </c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</row>
    <row r="101" spans="1:99" s="2" customFormat="1" x14ac:dyDescent="0.2">
      <c r="A101" s="20" t="s">
        <v>236</v>
      </c>
      <c r="B101" s="10">
        <v>8582</v>
      </c>
      <c r="C101" s="11">
        <v>-0.71</v>
      </c>
      <c r="D101" s="11">
        <v>0.8</v>
      </c>
      <c r="E101" s="11">
        <v>0.8</v>
      </c>
      <c r="F101" s="11">
        <v>0.14000000000000001</v>
      </c>
      <c r="G101" s="12">
        <v>0.14000000000000001</v>
      </c>
      <c r="H101" s="5">
        <v>-10.371573611745475</v>
      </c>
      <c r="I101" s="5"/>
      <c r="J101" s="5"/>
      <c r="K101" s="5">
        <v>-10.371573611745475</v>
      </c>
      <c r="L101" s="5">
        <v>-6.2747631239071495</v>
      </c>
      <c r="M101" s="5">
        <v>3.1548544889432846E-3</v>
      </c>
      <c r="N101" s="8">
        <v>4385</v>
      </c>
      <c r="O101" s="8">
        <v>2019</v>
      </c>
      <c r="P101" s="13" t="s">
        <v>223</v>
      </c>
      <c r="Q101" s="8"/>
      <c r="R101" s="10"/>
      <c r="S101" s="14">
        <v>8.41</v>
      </c>
      <c r="T101" s="10" t="s">
        <v>18</v>
      </c>
      <c r="U101" s="8">
        <v>14.98</v>
      </c>
      <c r="V101" s="15">
        <v>2</v>
      </c>
      <c r="W101" s="8">
        <v>4</v>
      </c>
      <c r="X101" s="9">
        <v>43811</v>
      </c>
      <c r="Y101" s="8" t="s">
        <v>200</v>
      </c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</row>
    <row r="102" spans="1:99" s="2" customFormat="1" x14ac:dyDescent="0.2">
      <c r="A102" s="20" t="s">
        <v>236</v>
      </c>
      <c r="B102" s="10">
        <v>680</v>
      </c>
      <c r="C102" s="11">
        <v>0.52700000000000002</v>
      </c>
      <c r="D102" s="11">
        <v>1.2740000000000014</v>
      </c>
      <c r="E102" s="11">
        <v>1.2547486189326911</v>
      </c>
      <c r="F102" s="25"/>
      <c r="G102" s="12">
        <v>1.2547486189326911</v>
      </c>
      <c r="H102" s="12">
        <v>-2.8300729028289311</v>
      </c>
      <c r="I102" s="12"/>
      <c r="J102" s="5">
        <v>-2.8300729028289311</v>
      </c>
      <c r="K102" s="5"/>
      <c r="L102" s="5"/>
      <c r="M102" s="5"/>
      <c r="N102" s="8">
        <v>9746</v>
      </c>
      <c r="O102" s="8">
        <v>2022</v>
      </c>
      <c r="P102" s="13" t="s">
        <v>223</v>
      </c>
      <c r="Q102" s="8"/>
      <c r="R102" s="10"/>
      <c r="S102" s="14">
        <v>7.8002181818181828</v>
      </c>
      <c r="T102" s="10" t="s">
        <v>127</v>
      </c>
      <c r="U102" s="8"/>
      <c r="V102" s="15">
        <v>1</v>
      </c>
      <c r="W102" s="8">
        <v>1</v>
      </c>
      <c r="X102" s="9">
        <v>44769</v>
      </c>
      <c r="Y102" s="27" t="s">
        <v>133</v>
      </c>
      <c r="Z102" s="26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</row>
    <row r="103" spans="1:99" s="2" customFormat="1" x14ac:dyDescent="0.2">
      <c r="A103" s="20" t="s">
        <v>236</v>
      </c>
      <c r="B103" s="10">
        <v>852</v>
      </c>
      <c r="C103" s="11">
        <v>0.56599999999999995</v>
      </c>
      <c r="D103" s="11">
        <v>1.4187142857142865</v>
      </c>
      <c r="E103" s="11">
        <v>1.4036989824293362</v>
      </c>
      <c r="F103" s="25"/>
      <c r="G103" s="12">
        <v>1.4036989824293362</v>
      </c>
      <c r="H103" s="12">
        <v>-0.19735130211344923</v>
      </c>
      <c r="I103" s="12"/>
      <c r="J103" s="5">
        <v>-0.19735130211344923</v>
      </c>
      <c r="K103" s="5"/>
      <c r="L103" s="5"/>
      <c r="M103" s="5"/>
      <c r="N103" s="8">
        <v>9460</v>
      </c>
      <c r="O103" s="8">
        <v>2022</v>
      </c>
      <c r="P103" s="13" t="s">
        <v>223</v>
      </c>
      <c r="Q103" s="8"/>
      <c r="R103" s="10"/>
      <c r="S103" s="14">
        <v>7.8002181818181828</v>
      </c>
      <c r="T103" s="10" t="s">
        <v>127</v>
      </c>
      <c r="U103" s="8"/>
      <c r="V103" s="15">
        <v>1</v>
      </c>
      <c r="W103" s="8">
        <v>1</v>
      </c>
      <c r="X103" s="9" t="s">
        <v>129</v>
      </c>
      <c r="Y103" s="8" t="s">
        <v>134</v>
      </c>
      <c r="Z103" s="26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14"/>
      <c r="CO103" s="14"/>
      <c r="CP103" s="14"/>
      <c r="CQ103" s="14"/>
      <c r="CR103" s="14"/>
      <c r="CS103" s="14"/>
      <c r="CT103" s="14"/>
      <c r="CU103" s="14"/>
    </row>
    <row r="104" spans="1:99" s="2" customFormat="1" x14ac:dyDescent="0.2">
      <c r="A104" s="20" t="s">
        <v>236</v>
      </c>
      <c r="B104" s="10">
        <v>614</v>
      </c>
      <c r="C104" s="11">
        <v>0.77300000000000002</v>
      </c>
      <c r="D104" s="11">
        <v>1.3404285714285726</v>
      </c>
      <c r="E104" s="11">
        <v>1.3193181478652078</v>
      </c>
      <c r="F104" s="25"/>
      <c r="G104" s="12">
        <v>1.3193181478652078</v>
      </c>
      <c r="H104" s="12">
        <v>-1.6887961071365931</v>
      </c>
      <c r="I104" s="12"/>
      <c r="J104" s="5">
        <v>-1.6887961071365931</v>
      </c>
      <c r="K104" s="5"/>
      <c r="L104" s="5"/>
      <c r="M104" s="5"/>
      <c r="N104" s="8">
        <v>9430</v>
      </c>
      <c r="O104" s="8">
        <v>2022</v>
      </c>
      <c r="P104" s="13" t="s">
        <v>223</v>
      </c>
      <c r="Q104" s="8"/>
      <c r="R104" s="10"/>
      <c r="S104" s="14">
        <v>7.8002181818181828</v>
      </c>
      <c r="T104" s="10" t="s">
        <v>127</v>
      </c>
      <c r="U104" s="8"/>
      <c r="V104" s="15">
        <v>1</v>
      </c>
      <c r="W104" s="8">
        <v>1</v>
      </c>
      <c r="X104" s="9" t="s">
        <v>132</v>
      </c>
      <c r="Y104" s="8" t="s">
        <v>135</v>
      </c>
      <c r="Z104" s="26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14"/>
      <c r="CO104" s="14"/>
      <c r="CP104" s="14"/>
      <c r="CQ104" s="14"/>
      <c r="CR104" s="14"/>
      <c r="CS104" s="14"/>
      <c r="CT104" s="14"/>
      <c r="CU104" s="14"/>
    </row>
    <row r="105" spans="1:99" s="2" customFormat="1" x14ac:dyDescent="0.2">
      <c r="A105" s="20" t="s">
        <v>236</v>
      </c>
      <c r="B105" s="10">
        <v>614</v>
      </c>
      <c r="C105" s="11">
        <v>0.86899999999999999</v>
      </c>
      <c r="D105" s="11">
        <v>1.4931428571428578</v>
      </c>
      <c r="E105" s="11">
        <v>1.4725314998726771</v>
      </c>
      <c r="F105" s="25"/>
      <c r="G105" s="12">
        <v>1.4725314998726771</v>
      </c>
      <c r="H105" s="12">
        <v>1.0192745002719894</v>
      </c>
      <c r="I105" s="12"/>
      <c r="J105" s="5">
        <v>1.0192745002719894</v>
      </c>
      <c r="K105" s="5"/>
      <c r="L105" s="5"/>
      <c r="M105" s="5"/>
      <c r="N105" s="8">
        <v>9435</v>
      </c>
      <c r="O105" s="8">
        <v>2022</v>
      </c>
      <c r="P105" s="13" t="s">
        <v>223</v>
      </c>
      <c r="Q105" s="8"/>
      <c r="R105" s="10"/>
      <c r="S105" s="14">
        <v>7.8002181818181828</v>
      </c>
      <c r="T105" s="10" t="s">
        <v>127</v>
      </c>
      <c r="U105" s="8"/>
      <c r="V105" s="15">
        <v>1</v>
      </c>
      <c r="W105" s="8">
        <v>1</v>
      </c>
      <c r="X105" s="9" t="s">
        <v>132</v>
      </c>
      <c r="Y105" s="8" t="s">
        <v>135</v>
      </c>
      <c r="Z105" s="26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14"/>
      <c r="CO105" s="14"/>
      <c r="CP105" s="14"/>
      <c r="CQ105" s="14"/>
      <c r="CR105" s="14"/>
      <c r="CS105" s="14"/>
      <c r="CT105" s="14"/>
      <c r="CU105" s="14"/>
    </row>
    <row r="106" spans="1:99" s="2" customFormat="1" x14ac:dyDescent="0.2">
      <c r="A106" s="20" t="s">
        <v>236</v>
      </c>
      <c r="B106" s="10">
        <v>614</v>
      </c>
      <c r="C106" s="11">
        <v>0.69399999999999995</v>
      </c>
      <c r="D106" s="11">
        <v>1.6441428571428587</v>
      </c>
      <c r="E106" s="11">
        <v>1.6240249639249655</v>
      </c>
      <c r="F106" s="25"/>
      <c r="G106" s="12">
        <v>1.6240249639249655</v>
      </c>
      <c r="H106" s="12">
        <v>3.6969458118069718</v>
      </c>
      <c r="I106" s="12"/>
      <c r="J106" s="5">
        <v>3.6969458118069718</v>
      </c>
      <c r="K106" s="5"/>
      <c r="L106" s="5"/>
      <c r="M106" s="5"/>
      <c r="N106" s="8">
        <v>9456</v>
      </c>
      <c r="O106" s="8">
        <v>2022</v>
      </c>
      <c r="P106" s="13" t="s">
        <v>223</v>
      </c>
      <c r="Q106" s="8"/>
      <c r="R106" s="10"/>
      <c r="S106" s="14">
        <v>7.8002181818181828</v>
      </c>
      <c r="T106" s="10" t="s">
        <v>127</v>
      </c>
      <c r="U106" s="8"/>
      <c r="V106" s="15">
        <v>1</v>
      </c>
      <c r="W106" s="8">
        <v>1</v>
      </c>
      <c r="X106" s="9" t="s">
        <v>129</v>
      </c>
      <c r="Y106" s="8" t="s">
        <v>135</v>
      </c>
      <c r="Z106" s="26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14"/>
      <c r="CO106" s="14"/>
      <c r="CP106" s="14"/>
      <c r="CQ106" s="14"/>
      <c r="CR106" s="14"/>
      <c r="CS106" s="14"/>
      <c r="CT106" s="14"/>
      <c r="CU106" s="14"/>
    </row>
    <row r="107" spans="1:99" s="2" customFormat="1" x14ac:dyDescent="0.2">
      <c r="A107" s="20" t="s">
        <v>236</v>
      </c>
      <c r="B107" s="10">
        <v>11733</v>
      </c>
      <c r="C107" s="11">
        <v>0.93</v>
      </c>
      <c r="D107" s="11">
        <v>1.65</v>
      </c>
      <c r="E107" s="11">
        <v>1.65</v>
      </c>
      <c r="F107" s="11">
        <v>0.81045509247171843</v>
      </c>
      <c r="G107" s="12">
        <v>0.81</v>
      </c>
      <c r="H107" s="12">
        <v>-7.6223638874037372</v>
      </c>
      <c r="I107" s="12"/>
      <c r="J107" s="5"/>
      <c r="K107" s="5"/>
      <c r="L107" s="5">
        <v>-7.6223638874037372</v>
      </c>
      <c r="M107" s="5"/>
      <c r="N107" s="8">
        <v>8163</v>
      </c>
      <c r="O107" s="8">
        <v>2019</v>
      </c>
      <c r="P107" s="13" t="s">
        <v>223</v>
      </c>
      <c r="Q107" s="8"/>
      <c r="R107" s="10"/>
      <c r="S107" s="14">
        <v>8.41</v>
      </c>
      <c r="T107" s="10" t="s">
        <v>18</v>
      </c>
      <c r="U107" s="8">
        <v>14.55</v>
      </c>
      <c r="V107" s="15">
        <v>3</v>
      </c>
      <c r="W107" s="8">
        <v>2</v>
      </c>
      <c r="X107" s="9">
        <v>44474</v>
      </c>
      <c r="Y107" s="8" t="s">
        <v>125</v>
      </c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</row>
    <row r="108" spans="1:99" s="2" customFormat="1" x14ac:dyDescent="0.2">
      <c r="A108" s="20" t="s">
        <v>236</v>
      </c>
      <c r="B108" s="10">
        <v>11733</v>
      </c>
      <c r="C108" s="11">
        <v>1.08</v>
      </c>
      <c r="D108" s="11">
        <v>1.62</v>
      </c>
      <c r="E108" s="11">
        <v>1.62</v>
      </c>
      <c r="F108" s="11">
        <v>0.77850266245421018</v>
      </c>
      <c r="G108" s="12">
        <v>0.78</v>
      </c>
      <c r="H108" s="12">
        <v>-8.1517317116198882</v>
      </c>
      <c r="I108" s="12"/>
      <c r="J108" s="5"/>
      <c r="K108" s="5"/>
      <c r="L108" s="5">
        <v>-8.1517317116198882</v>
      </c>
      <c r="M108" s="5"/>
      <c r="N108" s="8">
        <v>8122</v>
      </c>
      <c r="O108" s="8">
        <v>2019</v>
      </c>
      <c r="P108" s="13" t="s">
        <v>223</v>
      </c>
      <c r="Q108" s="8"/>
      <c r="R108" s="10"/>
      <c r="S108" s="14">
        <v>8.41</v>
      </c>
      <c r="T108" s="10" t="s">
        <v>18</v>
      </c>
      <c r="U108" s="8">
        <v>14.55</v>
      </c>
      <c r="V108" s="15">
        <v>3</v>
      </c>
      <c r="W108" s="8">
        <v>2</v>
      </c>
      <c r="X108" s="9">
        <v>44474</v>
      </c>
      <c r="Y108" s="8" t="s">
        <v>124</v>
      </c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</row>
    <row r="109" spans="1:99" s="2" customFormat="1" x14ac:dyDescent="0.2">
      <c r="A109" s="20" t="s">
        <v>236</v>
      </c>
      <c r="B109" s="10">
        <v>11733</v>
      </c>
      <c r="C109" s="11">
        <v>1.31</v>
      </c>
      <c r="D109" s="11">
        <v>1.46</v>
      </c>
      <c r="E109" s="11">
        <v>1.46</v>
      </c>
      <c r="F109" s="11">
        <v>0.60808970236083582</v>
      </c>
      <c r="G109" s="12">
        <v>0.61</v>
      </c>
      <c r="H109" s="12">
        <v>-10.97502677410616</v>
      </c>
      <c r="I109" s="12"/>
      <c r="J109" s="5"/>
      <c r="K109" s="5"/>
      <c r="L109" s="5">
        <v>-10.97502677410616</v>
      </c>
      <c r="M109" s="5"/>
      <c r="N109" s="8">
        <v>8187</v>
      </c>
      <c r="O109" s="8">
        <v>2019</v>
      </c>
      <c r="P109" s="13" t="s">
        <v>223</v>
      </c>
      <c r="Q109" s="8"/>
      <c r="R109" s="10"/>
      <c r="S109" s="14">
        <v>8.41</v>
      </c>
      <c r="T109" s="10" t="s">
        <v>18</v>
      </c>
      <c r="U109" s="8">
        <v>14.55</v>
      </c>
      <c r="V109" s="15">
        <v>3</v>
      </c>
      <c r="W109" s="8">
        <v>2</v>
      </c>
      <c r="X109" s="9">
        <v>44475</v>
      </c>
      <c r="Y109" s="8" t="s">
        <v>124</v>
      </c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</row>
    <row r="110" spans="1:99" s="2" customFormat="1" x14ac:dyDescent="0.2">
      <c r="A110" s="20" t="s">
        <v>236</v>
      </c>
      <c r="B110" s="10">
        <v>11733</v>
      </c>
      <c r="C110" s="11">
        <v>0.63</v>
      </c>
      <c r="D110" s="11">
        <v>1.51</v>
      </c>
      <c r="E110" s="11">
        <v>1.51</v>
      </c>
      <c r="F110" s="11">
        <v>0.66134375239001564</v>
      </c>
      <c r="G110" s="12">
        <v>0.66</v>
      </c>
      <c r="H110" s="12">
        <v>-10.092747067079204</v>
      </c>
      <c r="I110" s="12"/>
      <c r="J110" s="5"/>
      <c r="K110" s="5"/>
      <c r="L110" s="5">
        <v>-10.092747067079204</v>
      </c>
      <c r="M110" s="5"/>
      <c r="N110" s="8">
        <v>8196</v>
      </c>
      <c r="O110" s="8">
        <v>2019</v>
      </c>
      <c r="P110" s="13" t="s">
        <v>223</v>
      </c>
      <c r="Q110" s="8"/>
      <c r="R110" s="10"/>
      <c r="S110" s="14">
        <v>8.41</v>
      </c>
      <c r="T110" s="10" t="s">
        <v>18</v>
      </c>
      <c r="U110" s="8">
        <v>14.55</v>
      </c>
      <c r="V110" s="15">
        <v>3</v>
      </c>
      <c r="W110" s="8">
        <v>2</v>
      </c>
      <c r="X110" s="9">
        <v>44475</v>
      </c>
      <c r="Y110" s="8" t="s">
        <v>124</v>
      </c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</row>
    <row r="111" spans="1:99" s="2" customFormat="1" x14ac:dyDescent="0.2">
      <c r="A111" s="20" t="s">
        <v>236</v>
      </c>
      <c r="B111" s="10">
        <v>8349</v>
      </c>
      <c r="C111" s="11">
        <v>0.86</v>
      </c>
      <c r="D111" s="11">
        <v>1.26</v>
      </c>
      <c r="E111" s="11">
        <v>1.26</v>
      </c>
      <c r="F111" s="11">
        <v>0.68097006361086798</v>
      </c>
      <c r="G111" s="12">
        <v>0.68</v>
      </c>
      <c r="H111" s="12">
        <v>-9.9337507034938302</v>
      </c>
      <c r="I111" s="12"/>
      <c r="J111" s="5"/>
      <c r="K111" s="5"/>
      <c r="L111" s="5">
        <v>-9.9337507034938302</v>
      </c>
      <c r="M111" s="5"/>
      <c r="N111" s="8">
        <v>8115</v>
      </c>
      <c r="O111" s="8">
        <v>2019</v>
      </c>
      <c r="P111" s="13" t="s">
        <v>223</v>
      </c>
      <c r="Q111" s="8"/>
      <c r="R111" s="10"/>
      <c r="S111" s="14">
        <v>8.41</v>
      </c>
      <c r="T111" s="10" t="s">
        <v>17</v>
      </c>
      <c r="U111" s="8">
        <v>14.16</v>
      </c>
      <c r="V111" s="15">
        <v>3</v>
      </c>
      <c r="W111" s="8">
        <v>2</v>
      </c>
      <c r="X111" s="9">
        <v>44474</v>
      </c>
      <c r="Y111" s="8" t="s">
        <v>126</v>
      </c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</row>
    <row r="112" spans="1:99" s="2" customFormat="1" x14ac:dyDescent="0.2">
      <c r="A112" s="20" t="s">
        <v>237</v>
      </c>
      <c r="B112" s="10">
        <v>120</v>
      </c>
      <c r="C112" s="11">
        <v>6.4</v>
      </c>
      <c r="D112" s="11">
        <v>6.8</v>
      </c>
      <c r="E112" s="11">
        <v>6.74</v>
      </c>
      <c r="F112" s="11"/>
      <c r="G112" s="12">
        <v>6.74</v>
      </c>
      <c r="H112" s="12">
        <v>92.699076494162753</v>
      </c>
      <c r="I112" s="12"/>
      <c r="J112" s="5">
        <v>92.699076494162753</v>
      </c>
      <c r="K112" s="5"/>
      <c r="L112" s="5">
        <v>91.013776907242104</v>
      </c>
      <c r="M112" s="5"/>
      <c r="N112" s="8">
        <v>8114</v>
      </c>
      <c r="O112" s="8">
        <v>2021</v>
      </c>
      <c r="P112" s="13" t="s">
        <v>223</v>
      </c>
      <c r="Q112" s="8"/>
      <c r="R112" s="10"/>
      <c r="S112" s="14">
        <v>10.558999999999999</v>
      </c>
      <c r="T112" s="10" t="s">
        <v>118</v>
      </c>
      <c r="U112" s="8"/>
      <c r="V112" s="15">
        <v>1</v>
      </c>
      <c r="W112" s="8">
        <v>1</v>
      </c>
      <c r="X112" s="9">
        <v>44474</v>
      </c>
      <c r="Y112" s="8" t="s">
        <v>258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</row>
    <row r="113" spans="1:99" s="2" customFormat="1" x14ac:dyDescent="0.2">
      <c r="A113" s="20" t="s">
        <v>237</v>
      </c>
      <c r="B113" s="10">
        <v>120</v>
      </c>
      <c r="C113" s="11">
        <v>6.33</v>
      </c>
      <c r="D113" s="11">
        <v>7.1</v>
      </c>
      <c r="E113" s="11">
        <v>7.04</v>
      </c>
      <c r="F113" s="11"/>
      <c r="G113" s="12">
        <v>7.04</v>
      </c>
      <c r="H113" s="12">
        <v>97.926468025788466</v>
      </c>
      <c r="I113" s="12"/>
      <c r="J113" s="5">
        <v>97.926468025788466</v>
      </c>
      <c r="K113" s="5"/>
      <c r="L113" s="5">
        <v>95.98398878714714</v>
      </c>
      <c r="M113" s="5"/>
      <c r="N113" s="8">
        <v>8195</v>
      </c>
      <c r="O113" s="8">
        <v>2021</v>
      </c>
      <c r="P113" s="13" t="s">
        <v>223</v>
      </c>
      <c r="Q113" s="8"/>
      <c r="R113" s="10"/>
      <c r="S113" s="14">
        <v>10.558999999999999</v>
      </c>
      <c r="T113" s="10" t="s">
        <v>118</v>
      </c>
      <c r="U113" s="8"/>
      <c r="V113" s="15">
        <v>1</v>
      </c>
      <c r="W113" s="8">
        <v>1</v>
      </c>
      <c r="X113" s="9">
        <v>44475</v>
      </c>
      <c r="Y113" s="8" t="s">
        <v>258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</row>
    <row r="114" spans="1:99" s="2" customFormat="1" x14ac:dyDescent="0.2">
      <c r="A114" s="20" t="s">
        <v>237</v>
      </c>
      <c r="B114" s="10">
        <v>120</v>
      </c>
      <c r="C114" s="11">
        <v>5.63</v>
      </c>
      <c r="D114" s="11">
        <v>7.54</v>
      </c>
      <c r="E114" s="11">
        <v>7.49</v>
      </c>
      <c r="F114" s="11"/>
      <c r="G114" s="12">
        <v>7.49</v>
      </c>
      <c r="H114" s="12">
        <v>105.76755532322706</v>
      </c>
      <c r="I114" s="12"/>
      <c r="J114" s="5">
        <v>105.76755532322706</v>
      </c>
      <c r="K114" s="5"/>
      <c r="L114" s="5">
        <v>103.43930660700471</v>
      </c>
      <c r="M114" s="5"/>
      <c r="N114" s="8">
        <v>8287</v>
      </c>
      <c r="O114" s="8">
        <v>2021</v>
      </c>
      <c r="P114" s="13" t="s">
        <v>223</v>
      </c>
      <c r="Q114" s="8"/>
      <c r="R114" s="10"/>
      <c r="S114" s="14">
        <v>10.558999999999999</v>
      </c>
      <c r="T114" s="10" t="s">
        <v>118</v>
      </c>
      <c r="U114" s="8"/>
      <c r="V114" s="15">
        <v>1</v>
      </c>
      <c r="W114" s="8">
        <v>1</v>
      </c>
      <c r="X114" s="9">
        <v>44476</v>
      </c>
      <c r="Y114" s="8" t="s">
        <v>258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</row>
    <row r="115" spans="1:99" s="2" customFormat="1" x14ac:dyDescent="0.2">
      <c r="A115" s="20" t="s">
        <v>237</v>
      </c>
      <c r="B115" s="10">
        <v>120</v>
      </c>
      <c r="C115" s="11">
        <v>6.26</v>
      </c>
      <c r="D115" s="11">
        <v>7.14</v>
      </c>
      <c r="E115" s="11">
        <v>7.08</v>
      </c>
      <c r="F115" s="11"/>
      <c r="G115" s="12">
        <v>7.08</v>
      </c>
      <c r="H115" s="12">
        <v>98.623453563338572</v>
      </c>
      <c r="I115" s="12"/>
      <c r="J115" s="5">
        <v>98.623453563338572</v>
      </c>
      <c r="K115" s="5"/>
      <c r="L115" s="5">
        <v>96.646683704467804</v>
      </c>
      <c r="M115" s="5"/>
      <c r="N115" s="8">
        <v>8326</v>
      </c>
      <c r="O115" s="8">
        <v>2021</v>
      </c>
      <c r="P115" s="13" t="s">
        <v>223</v>
      </c>
      <c r="Q115" s="8"/>
      <c r="R115" s="10"/>
      <c r="S115" s="14">
        <v>10.558999999999999</v>
      </c>
      <c r="T115" s="10" t="s">
        <v>118</v>
      </c>
      <c r="U115" s="8"/>
      <c r="V115" s="15">
        <v>1</v>
      </c>
      <c r="W115" s="8">
        <v>1</v>
      </c>
      <c r="X115" s="9">
        <v>44476</v>
      </c>
      <c r="Y115" s="8" t="s">
        <v>258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</row>
    <row r="116" spans="1:99" s="2" customFormat="1" x14ac:dyDescent="0.2">
      <c r="A116" s="20" t="s">
        <v>237</v>
      </c>
      <c r="B116" s="10">
        <v>120</v>
      </c>
      <c r="C116" s="11">
        <v>6.74</v>
      </c>
      <c r="D116" s="11">
        <v>7.29</v>
      </c>
      <c r="E116" s="11">
        <v>7.23</v>
      </c>
      <c r="F116" s="11"/>
      <c r="G116" s="12">
        <v>7.23</v>
      </c>
      <c r="H116" s="12">
        <v>101.23714932915142</v>
      </c>
      <c r="I116" s="12"/>
      <c r="J116" s="5">
        <v>101.23714932915142</v>
      </c>
      <c r="K116" s="5"/>
      <c r="L116" s="5">
        <v>99.131789644420337</v>
      </c>
      <c r="M116" s="5"/>
      <c r="N116" s="8">
        <v>8500</v>
      </c>
      <c r="O116" s="8">
        <v>2021</v>
      </c>
      <c r="P116" s="13" t="s">
        <v>223</v>
      </c>
      <c r="Q116" s="8"/>
      <c r="R116" s="10"/>
      <c r="S116" s="14">
        <v>10.558999999999999</v>
      </c>
      <c r="T116" s="10" t="s">
        <v>118</v>
      </c>
      <c r="U116" s="8"/>
      <c r="V116" s="15">
        <v>1</v>
      </c>
      <c r="W116" s="8">
        <v>1</v>
      </c>
      <c r="X116" s="9">
        <v>44482</v>
      </c>
      <c r="Y116" s="8" t="s">
        <v>258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</row>
    <row r="117" spans="1:99" s="2" customFormat="1" x14ac:dyDescent="0.2">
      <c r="A117" s="20" t="s">
        <v>237</v>
      </c>
      <c r="B117" s="10">
        <v>120</v>
      </c>
      <c r="C117" s="11">
        <v>5.49</v>
      </c>
      <c r="D117" s="11">
        <v>7.49</v>
      </c>
      <c r="E117" s="11">
        <v>7.44</v>
      </c>
      <c r="F117" s="11"/>
      <c r="G117" s="12">
        <v>7.44</v>
      </c>
      <c r="H117" s="12">
        <v>104.89632340128942</v>
      </c>
      <c r="I117" s="12"/>
      <c r="J117" s="5">
        <v>104.89632340128942</v>
      </c>
      <c r="K117" s="5"/>
      <c r="L117" s="5">
        <v>102.61093796035387</v>
      </c>
      <c r="M117" s="5"/>
      <c r="N117" s="8">
        <v>8598</v>
      </c>
      <c r="O117" s="8">
        <v>2021</v>
      </c>
      <c r="P117" s="13" t="s">
        <v>223</v>
      </c>
      <c r="Q117" s="8"/>
      <c r="R117" s="10"/>
      <c r="S117" s="14">
        <v>10.558999999999999</v>
      </c>
      <c r="T117" s="10" t="s">
        <v>118</v>
      </c>
      <c r="U117" s="8"/>
      <c r="V117" s="15">
        <v>1</v>
      </c>
      <c r="W117" s="8">
        <v>1</v>
      </c>
      <c r="X117" s="9">
        <v>44483</v>
      </c>
      <c r="Y117" s="8" t="s">
        <v>258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</row>
    <row r="118" spans="1:99" s="2" customFormat="1" x14ac:dyDescent="0.2">
      <c r="A118" s="20" t="s">
        <v>237</v>
      </c>
      <c r="B118" s="10">
        <v>120</v>
      </c>
      <c r="C118" s="11">
        <v>7.12</v>
      </c>
      <c r="D118" s="11">
        <v>7.51</v>
      </c>
      <c r="E118" s="11">
        <v>7.46</v>
      </c>
      <c r="F118" s="11"/>
      <c r="G118" s="12">
        <v>7.46</v>
      </c>
      <c r="H118" s="12">
        <v>105.24481617006447</v>
      </c>
      <c r="I118" s="12"/>
      <c r="J118" s="5">
        <v>105.24481617006447</v>
      </c>
      <c r="K118" s="5"/>
      <c r="L118" s="5">
        <v>102.94228541901418</v>
      </c>
      <c r="M118" s="5"/>
      <c r="N118" s="8">
        <v>8690</v>
      </c>
      <c r="O118" s="8">
        <v>2021</v>
      </c>
      <c r="P118" s="13" t="s">
        <v>223</v>
      </c>
      <c r="Q118" s="8"/>
      <c r="R118" s="10"/>
      <c r="S118" s="14">
        <v>10.558999999999999</v>
      </c>
      <c r="T118" s="10" t="s">
        <v>118</v>
      </c>
      <c r="U118" s="8"/>
      <c r="V118" s="15">
        <v>1</v>
      </c>
      <c r="W118" s="8">
        <v>1</v>
      </c>
      <c r="X118" s="9">
        <v>44488</v>
      </c>
      <c r="Y118" s="8" t="s">
        <v>258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</row>
    <row r="119" spans="1:99" s="2" customFormat="1" x14ac:dyDescent="0.2">
      <c r="A119" s="20" t="s">
        <v>237</v>
      </c>
      <c r="B119" s="10">
        <v>143</v>
      </c>
      <c r="C119" s="11">
        <v>5.87</v>
      </c>
      <c r="D119" s="11">
        <v>7.15</v>
      </c>
      <c r="E119" s="11">
        <v>7.1</v>
      </c>
      <c r="F119" s="11"/>
      <c r="G119" s="12">
        <v>7.1</v>
      </c>
      <c r="H119" s="12">
        <v>98.971946332113603</v>
      </c>
      <c r="I119" s="12"/>
      <c r="J119" s="5">
        <v>98.971946332113603</v>
      </c>
      <c r="K119" s="5"/>
      <c r="L119" s="5">
        <v>96.978031163128136</v>
      </c>
      <c r="M119" s="5"/>
      <c r="N119" s="8">
        <v>8783</v>
      </c>
      <c r="O119" s="8">
        <v>2021</v>
      </c>
      <c r="P119" s="13" t="s">
        <v>223</v>
      </c>
      <c r="Q119" s="8"/>
      <c r="R119" s="10"/>
      <c r="S119" s="14">
        <v>10.558999999999999</v>
      </c>
      <c r="T119" s="10" t="s">
        <v>118</v>
      </c>
      <c r="U119" s="8"/>
      <c r="V119" s="15">
        <v>1</v>
      </c>
      <c r="W119" s="8">
        <v>1</v>
      </c>
      <c r="X119" s="9">
        <v>44489</v>
      </c>
      <c r="Y119" s="8" t="s">
        <v>259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</row>
    <row r="120" spans="1:99" s="2" customFormat="1" x14ac:dyDescent="0.2">
      <c r="A120" s="20" t="s">
        <v>237</v>
      </c>
      <c r="B120" s="10">
        <v>143</v>
      </c>
      <c r="C120" s="11">
        <v>6.98</v>
      </c>
      <c r="D120" s="11">
        <v>6.98</v>
      </c>
      <c r="E120" s="11">
        <v>6.93</v>
      </c>
      <c r="F120" s="11"/>
      <c r="G120" s="12">
        <v>6.93</v>
      </c>
      <c r="H120" s="12">
        <v>96.009757797525694</v>
      </c>
      <c r="I120" s="12"/>
      <c r="J120" s="5">
        <v>96.009757797525694</v>
      </c>
      <c r="K120" s="5"/>
      <c r="L120" s="5">
        <v>94.1615777645153</v>
      </c>
      <c r="M120" s="5"/>
      <c r="N120" s="8">
        <v>8908</v>
      </c>
      <c r="O120" s="8">
        <v>2021</v>
      </c>
      <c r="P120" s="13" t="s">
        <v>223</v>
      </c>
      <c r="Q120" s="8"/>
      <c r="R120" s="10"/>
      <c r="S120" s="14">
        <v>10.558999999999999</v>
      </c>
      <c r="T120" s="10" t="s">
        <v>118</v>
      </c>
      <c r="U120" s="8"/>
      <c r="V120" s="15">
        <v>1</v>
      </c>
      <c r="W120" s="8">
        <v>1</v>
      </c>
      <c r="X120" s="9">
        <v>44495</v>
      </c>
      <c r="Y120" s="8" t="s">
        <v>259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14"/>
      <c r="CO120" s="14"/>
      <c r="CP120" s="14"/>
      <c r="CQ120" s="14"/>
      <c r="CR120" s="14"/>
      <c r="CS120" s="14"/>
      <c r="CT120" s="14"/>
      <c r="CU120" s="14"/>
    </row>
    <row r="121" spans="1:99" s="2" customFormat="1" x14ac:dyDescent="0.2">
      <c r="A121" s="20" t="s">
        <v>237</v>
      </c>
      <c r="B121" s="10">
        <v>577</v>
      </c>
      <c r="C121" s="11">
        <v>5.12</v>
      </c>
      <c r="D121" s="11">
        <v>9.65</v>
      </c>
      <c r="E121" s="11">
        <v>9.65</v>
      </c>
      <c r="F121" s="11"/>
      <c r="G121" s="12">
        <v>9.65</v>
      </c>
      <c r="H121" s="5">
        <v>146.16874241554294</v>
      </c>
      <c r="I121" s="5"/>
      <c r="J121" s="5"/>
      <c r="K121" s="5"/>
      <c r="L121" s="5"/>
      <c r="M121" s="5">
        <v>146.16874241554294</v>
      </c>
      <c r="N121" s="8">
        <v>4429</v>
      </c>
      <c r="O121" s="8">
        <v>2017</v>
      </c>
      <c r="P121" s="13" t="s">
        <v>223</v>
      </c>
      <c r="Q121" s="8"/>
      <c r="R121" s="10"/>
      <c r="S121" s="14">
        <v>8.41</v>
      </c>
      <c r="T121" s="10" t="s">
        <v>263</v>
      </c>
      <c r="U121" s="8">
        <v>14.92</v>
      </c>
      <c r="V121" s="3">
        <v>4</v>
      </c>
      <c r="W121" s="8">
        <v>5</v>
      </c>
      <c r="X121" s="9">
        <v>43812</v>
      </c>
      <c r="Y121" s="8" t="s">
        <v>30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</row>
    <row r="122" spans="1:99" s="2" customFormat="1" x14ac:dyDescent="0.2">
      <c r="A122" s="20" t="s">
        <v>237</v>
      </c>
      <c r="B122" s="10">
        <v>555</v>
      </c>
      <c r="C122" s="11">
        <v>8.57</v>
      </c>
      <c r="D122" s="11">
        <v>8.39</v>
      </c>
      <c r="E122" s="11">
        <v>8.39</v>
      </c>
      <c r="F122" s="11"/>
      <c r="G122" s="12">
        <v>8.39</v>
      </c>
      <c r="H122" s="5">
        <v>126.03878119716204</v>
      </c>
      <c r="I122" s="5"/>
      <c r="J122" s="5"/>
      <c r="K122" s="5"/>
      <c r="L122" s="5"/>
      <c r="M122" s="5">
        <v>126.03878119716204</v>
      </c>
      <c r="N122" s="8">
        <v>4444</v>
      </c>
      <c r="O122" s="8">
        <v>2017</v>
      </c>
      <c r="P122" s="13" t="s">
        <v>223</v>
      </c>
      <c r="Q122" s="8"/>
      <c r="R122" s="10"/>
      <c r="S122" s="14">
        <v>8.41</v>
      </c>
      <c r="T122" s="10" t="s">
        <v>263</v>
      </c>
      <c r="U122" s="8">
        <v>14.92</v>
      </c>
      <c r="V122" s="3">
        <v>4</v>
      </c>
      <c r="W122" s="8">
        <v>5</v>
      </c>
      <c r="X122" s="9">
        <v>43812</v>
      </c>
      <c r="Y122" s="8" t="s">
        <v>28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</row>
    <row r="123" spans="1:99" s="2" customFormat="1" x14ac:dyDescent="0.2">
      <c r="A123" s="20" t="s">
        <v>237</v>
      </c>
      <c r="B123" s="10">
        <v>1631</v>
      </c>
      <c r="C123" s="11">
        <v>9.0500000000000007</v>
      </c>
      <c r="D123" s="11">
        <v>8.81</v>
      </c>
      <c r="E123" s="11">
        <v>8.81</v>
      </c>
      <c r="F123" s="11"/>
      <c r="G123" s="12">
        <v>8.81</v>
      </c>
      <c r="H123" s="5">
        <v>132.74876826995566</v>
      </c>
      <c r="I123" s="5"/>
      <c r="J123" s="5"/>
      <c r="K123" s="5"/>
      <c r="L123" s="5"/>
      <c r="M123" s="5">
        <v>132.74876826995566</v>
      </c>
      <c r="N123" s="8">
        <v>4609</v>
      </c>
      <c r="O123" s="8">
        <v>2017</v>
      </c>
      <c r="P123" s="13" t="s">
        <v>223</v>
      </c>
      <c r="Q123" s="8"/>
      <c r="R123" s="10"/>
      <c r="S123" s="14">
        <v>8.41</v>
      </c>
      <c r="T123" s="10" t="s">
        <v>263</v>
      </c>
      <c r="U123" s="8">
        <v>14.92</v>
      </c>
      <c r="V123" s="3">
        <v>4</v>
      </c>
      <c r="W123" s="8">
        <v>5</v>
      </c>
      <c r="X123" s="9">
        <v>43817</v>
      </c>
      <c r="Y123" s="8" t="s">
        <v>24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</row>
    <row r="124" spans="1:99" s="2" customFormat="1" x14ac:dyDescent="0.2">
      <c r="A124" s="20" t="s">
        <v>237</v>
      </c>
      <c r="B124" s="10">
        <v>1696</v>
      </c>
      <c r="C124" s="11">
        <v>9.4700000000000006</v>
      </c>
      <c r="D124" s="11">
        <v>9.02</v>
      </c>
      <c r="E124" s="11">
        <v>9.02</v>
      </c>
      <c r="F124" s="11"/>
      <c r="G124" s="12">
        <v>9.02</v>
      </c>
      <c r="H124" s="5">
        <v>136.10376180635248</v>
      </c>
      <c r="I124" s="5"/>
      <c r="J124" s="5"/>
      <c r="K124" s="5"/>
      <c r="L124" s="5"/>
      <c r="M124" s="5">
        <v>136.10376180635248</v>
      </c>
      <c r="N124" s="8">
        <v>4613</v>
      </c>
      <c r="O124" s="8">
        <v>2017</v>
      </c>
      <c r="P124" s="13" t="s">
        <v>223</v>
      </c>
      <c r="Q124" s="8"/>
      <c r="R124" s="10"/>
      <c r="S124" s="14">
        <v>8.41</v>
      </c>
      <c r="T124" s="10" t="s">
        <v>263</v>
      </c>
      <c r="U124" s="8">
        <v>14.92</v>
      </c>
      <c r="V124" s="3">
        <v>4</v>
      </c>
      <c r="W124" s="8">
        <v>5</v>
      </c>
      <c r="X124" s="9">
        <v>43817</v>
      </c>
      <c r="Y124" s="8" t="s">
        <v>23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</row>
    <row r="125" spans="1:99" s="2" customFormat="1" x14ac:dyDescent="0.2">
      <c r="A125" s="20" t="s">
        <v>237</v>
      </c>
      <c r="B125" s="10">
        <v>1474</v>
      </c>
      <c r="C125" s="11">
        <v>9.02</v>
      </c>
      <c r="D125" s="11">
        <v>8.59</v>
      </c>
      <c r="E125" s="11">
        <v>8.59</v>
      </c>
      <c r="F125" s="11"/>
      <c r="G125" s="12">
        <v>8.59</v>
      </c>
      <c r="H125" s="5">
        <v>129.23401313658755</v>
      </c>
      <c r="I125" s="5"/>
      <c r="J125" s="5"/>
      <c r="K125" s="5"/>
      <c r="L125" s="5"/>
      <c r="M125" s="5">
        <v>129.23401313658755</v>
      </c>
      <c r="N125" s="8">
        <v>4614</v>
      </c>
      <c r="O125" s="8">
        <v>2017</v>
      </c>
      <c r="P125" s="13" t="s">
        <v>223</v>
      </c>
      <c r="Q125" s="8"/>
      <c r="R125" s="10"/>
      <c r="S125" s="14">
        <v>8.41</v>
      </c>
      <c r="T125" s="10" t="s">
        <v>263</v>
      </c>
      <c r="U125" s="8">
        <v>14.92</v>
      </c>
      <c r="V125" s="3">
        <v>4</v>
      </c>
      <c r="W125" s="8">
        <v>5</v>
      </c>
      <c r="X125" s="9">
        <v>43817</v>
      </c>
      <c r="Y125" s="8" t="s">
        <v>22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</row>
    <row r="126" spans="1:99" s="2" customFormat="1" x14ac:dyDescent="0.2">
      <c r="A126" s="20" t="s">
        <v>237</v>
      </c>
      <c r="B126" s="10">
        <v>1468</v>
      </c>
      <c r="C126" s="11">
        <v>8.84</v>
      </c>
      <c r="D126" s="11">
        <v>8.43</v>
      </c>
      <c r="E126" s="11">
        <v>8.43</v>
      </c>
      <c r="F126" s="11"/>
      <c r="G126" s="12">
        <v>8.43</v>
      </c>
      <c r="H126" s="5">
        <v>126.67782758504713</v>
      </c>
      <c r="I126" s="5"/>
      <c r="J126" s="5"/>
      <c r="K126" s="5"/>
      <c r="L126" s="5"/>
      <c r="M126" s="5">
        <v>126.67782758504713</v>
      </c>
      <c r="N126" s="8">
        <v>4616</v>
      </c>
      <c r="O126" s="8">
        <v>2017</v>
      </c>
      <c r="P126" s="13" t="s">
        <v>223</v>
      </c>
      <c r="Q126" s="8"/>
      <c r="R126" s="10"/>
      <c r="S126" s="14">
        <v>8.41</v>
      </c>
      <c r="T126" s="10" t="s">
        <v>263</v>
      </c>
      <c r="U126" s="8">
        <v>14.92</v>
      </c>
      <c r="V126" s="3">
        <v>4</v>
      </c>
      <c r="W126" s="8">
        <v>5</v>
      </c>
      <c r="X126" s="9">
        <v>43817</v>
      </c>
      <c r="Y126" s="8" t="s">
        <v>20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</row>
    <row r="127" spans="1:99" s="2" customFormat="1" x14ac:dyDescent="0.2">
      <c r="A127" s="20" t="s">
        <v>237</v>
      </c>
      <c r="B127" s="10">
        <v>671</v>
      </c>
      <c r="C127" s="11">
        <v>6.87</v>
      </c>
      <c r="D127" s="11">
        <v>8.0399999999999991</v>
      </c>
      <c r="E127" s="11">
        <v>8.0399999999999991</v>
      </c>
      <c r="F127" s="11"/>
      <c r="G127" s="12">
        <v>8.0399999999999991</v>
      </c>
      <c r="H127" s="5">
        <v>120.44712530316734</v>
      </c>
      <c r="I127" s="5"/>
      <c r="J127" s="5"/>
      <c r="K127" s="5"/>
      <c r="L127" s="5"/>
      <c r="M127" s="5">
        <v>120.44712530316734</v>
      </c>
      <c r="N127" s="8">
        <v>4417</v>
      </c>
      <c r="O127" s="8">
        <v>2017</v>
      </c>
      <c r="P127" s="13" t="s">
        <v>223</v>
      </c>
      <c r="Q127" s="8"/>
      <c r="R127" s="10"/>
      <c r="S127" s="14">
        <v>8.41</v>
      </c>
      <c r="T127" s="10" t="s">
        <v>263</v>
      </c>
      <c r="U127" s="8">
        <v>14.92</v>
      </c>
      <c r="V127" s="3">
        <v>4</v>
      </c>
      <c r="W127" s="8">
        <v>5</v>
      </c>
      <c r="X127" s="9">
        <v>43811</v>
      </c>
      <c r="Y127" s="8" t="s">
        <v>19</v>
      </c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</row>
    <row r="128" spans="1:99" s="2" customFormat="1" x14ac:dyDescent="0.2">
      <c r="A128" s="20" t="s">
        <v>237</v>
      </c>
      <c r="B128" s="10">
        <v>1184</v>
      </c>
      <c r="C128" s="11">
        <v>6.92</v>
      </c>
      <c r="D128" s="11">
        <v>6.86</v>
      </c>
      <c r="E128" s="11">
        <v>6.86</v>
      </c>
      <c r="F128" s="11"/>
      <c r="G128" s="12">
        <v>6.86</v>
      </c>
      <c r="H128" s="5">
        <v>109.2794677666227</v>
      </c>
      <c r="I128" s="5"/>
      <c r="J128" s="5"/>
      <c r="K128" s="5">
        <v>109.2794677666227</v>
      </c>
      <c r="L128" s="5"/>
      <c r="M128" s="5"/>
      <c r="N128" s="8">
        <v>2537</v>
      </c>
      <c r="O128" s="8">
        <v>2019</v>
      </c>
      <c r="P128" s="13" t="s">
        <v>223</v>
      </c>
      <c r="Q128" s="8"/>
      <c r="R128" s="10"/>
      <c r="S128" s="14">
        <v>8.41</v>
      </c>
      <c r="T128" s="10" t="s">
        <v>17</v>
      </c>
      <c r="U128" s="8">
        <v>14.16</v>
      </c>
      <c r="V128" s="15">
        <v>2</v>
      </c>
      <c r="W128" s="8">
        <v>4</v>
      </c>
      <c r="X128" s="9">
        <v>43685</v>
      </c>
      <c r="Y128" s="8" t="s">
        <v>205</v>
      </c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</row>
    <row r="129" spans="1:99" s="2" customFormat="1" x14ac:dyDescent="0.2">
      <c r="A129" s="20" t="s">
        <v>237</v>
      </c>
      <c r="B129" s="10">
        <v>1184</v>
      </c>
      <c r="C129" s="11">
        <v>7.1</v>
      </c>
      <c r="D129" s="11">
        <v>7.03</v>
      </c>
      <c r="E129" s="11">
        <v>7.03</v>
      </c>
      <c r="F129" s="11"/>
      <c r="G129" s="12">
        <v>7.03</v>
      </c>
      <c r="H129" s="5">
        <v>111.97717029106867</v>
      </c>
      <c r="I129" s="5"/>
      <c r="J129" s="5"/>
      <c r="K129" s="5">
        <v>111.97717029106867</v>
      </c>
      <c r="L129" s="5"/>
      <c r="M129" s="5"/>
      <c r="N129" s="8">
        <v>2539</v>
      </c>
      <c r="O129" s="8">
        <v>2019</v>
      </c>
      <c r="P129" s="13" t="s">
        <v>223</v>
      </c>
      <c r="Q129" s="8"/>
      <c r="R129" s="10"/>
      <c r="S129" s="14">
        <v>8.41</v>
      </c>
      <c r="T129" s="10" t="s">
        <v>17</v>
      </c>
      <c r="U129" s="8">
        <v>14.16</v>
      </c>
      <c r="V129" s="15">
        <v>2</v>
      </c>
      <c r="W129" s="8">
        <v>4</v>
      </c>
      <c r="X129" s="9">
        <v>43685</v>
      </c>
      <c r="Y129" s="8" t="s">
        <v>205</v>
      </c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</row>
    <row r="130" spans="1:99" s="2" customFormat="1" x14ac:dyDescent="0.2">
      <c r="A130" s="20" t="s">
        <v>237</v>
      </c>
      <c r="B130" s="10">
        <v>1184</v>
      </c>
      <c r="C130" s="11">
        <v>7.15</v>
      </c>
      <c r="D130" s="11">
        <v>7.12</v>
      </c>
      <c r="E130" s="11">
        <v>7.12</v>
      </c>
      <c r="F130" s="11"/>
      <c r="G130" s="12">
        <v>7.12</v>
      </c>
      <c r="H130" s="5">
        <v>113.40536574518713</v>
      </c>
      <c r="I130" s="5"/>
      <c r="J130" s="5"/>
      <c r="K130" s="5">
        <v>113.40536574518713</v>
      </c>
      <c r="L130" s="5"/>
      <c r="M130" s="5"/>
      <c r="N130" s="8">
        <v>2553</v>
      </c>
      <c r="O130" s="8">
        <v>2019</v>
      </c>
      <c r="P130" s="13" t="s">
        <v>223</v>
      </c>
      <c r="Q130" s="8"/>
      <c r="R130" s="10"/>
      <c r="S130" s="14">
        <v>8.41</v>
      </c>
      <c r="T130" s="10" t="s">
        <v>17</v>
      </c>
      <c r="U130" s="8">
        <v>14.16</v>
      </c>
      <c r="V130" s="15">
        <v>2</v>
      </c>
      <c r="W130" s="8">
        <v>4</v>
      </c>
      <c r="X130" s="9">
        <v>43685</v>
      </c>
      <c r="Y130" s="8" t="s">
        <v>205</v>
      </c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</row>
    <row r="131" spans="1:99" s="2" customFormat="1" x14ac:dyDescent="0.2">
      <c r="A131" s="20" t="s">
        <v>237</v>
      </c>
      <c r="B131" s="10">
        <v>1184</v>
      </c>
      <c r="C131" s="11">
        <v>7.03</v>
      </c>
      <c r="D131" s="11">
        <v>6.97</v>
      </c>
      <c r="E131" s="11">
        <v>6.97</v>
      </c>
      <c r="F131" s="11"/>
      <c r="G131" s="12">
        <v>6.97</v>
      </c>
      <c r="H131" s="5">
        <v>111.02503998832304</v>
      </c>
      <c r="I131" s="5"/>
      <c r="J131" s="5"/>
      <c r="K131" s="5">
        <v>111.02503998832304</v>
      </c>
      <c r="L131" s="5"/>
      <c r="M131" s="5"/>
      <c r="N131" s="8">
        <v>2555</v>
      </c>
      <c r="O131" s="8">
        <v>2019</v>
      </c>
      <c r="P131" s="13" t="s">
        <v>223</v>
      </c>
      <c r="Q131" s="8"/>
      <c r="R131" s="10"/>
      <c r="S131" s="14">
        <v>8.41</v>
      </c>
      <c r="T131" s="10" t="s">
        <v>17</v>
      </c>
      <c r="U131" s="8">
        <v>14.16</v>
      </c>
      <c r="V131" s="15">
        <v>2</v>
      </c>
      <c r="W131" s="8">
        <v>4</v>
      </c>
      <c r="X131" s="9">
        <v>43685</v>
      </c>
      <c r="Y131" s="8" t="s">
        <v>205</v>
      </c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</row>
    <row r="132" spans="1:99" s="2" customFormat="1" x14ac:dyDescent="0.2">
      <c r="A132" s="20" t="s">
        <v>237</v>
      </c>
      <c r="B132" s="10">
        <v>1184</v>
      </c>
      <c r="C132" s="11">
        <v>7.01</v>
      </c>
      <c r="D132" s="11">
        <v>6.88</v>
      </c>
      <c r="E132" s="11">
        <v>6.88</v>
      </c>
      <c r="F132" s="11"/>
      <c r="G132" s="12">
        <v>6.88</v>
      </c>
      <c r="H132" s="5">
        <v>109.59684453420459</v>
      </c>
      <c r="I132" s="5"/>
      <c r="J132" s="5"/>
      <c r="K132" s="5">
        <v>109.59684453420459</v>
      </c>
      <c r="L132" s="5"/>
      <c r="M132" s="5"/>
      <c r="N132" s="8">
        <v>2575</v>
      </c>
      <c r="O132" s="8">
        <v>2019</v>
      </c>
      <c r="P132" s="13" t="s">
        <v>223</v>
      </c>
      <c r="Q132" s="8"/>
      <c r="R132" s="10"/>
      <c r="S132" s="14">
        <v>8.41</v>
      </c>
      <c r="T132" s="10" t="s">
        <v>17</v>
      </c>
      <c r="U132" s="8">
        <v>14.16</v>
      </c>
      <c r="V132" s="15">
        <v>2</v>
      </c>
      <c r="W132" s="8">
        <v>4</v>
      </c>
      <c r="X132" s="9">
        <v>43685</v>
      </c>
      <c r="Y132" s="8" t="s">
        <v>205</v>
      </c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</row>
    <row r="133" spans="1:99" s="2" customFormat="1" x14ac:dyDescent="0.2">
      <c r="A133" s="20" t="s">
        <v>237</v>
      </c>
      <c r="B133" s="10">
        <v>1184</v>
      </c>
      <c r="C133" s="11">
        <v>7.14</v>
      </c>
      <c r="D133" s="11">
        <v>7.13</v>
      </c>
      <c r="E133" s="11">
        <v>7.13</v>
      </c>
      <c r="F133" s="11"/>
      <c r="G133" s="12">
        <v>7.13</v>
      </c>
      <c r="H133" s="5">
        <v>113.56405412897806</v>
      </c>
      <c r="I133" s="5"/>
      <c r="J133" s="5"/>
      <c r="K133" s="5">
        <v>113.56405412897806</v>
      </c>
      <c r="L133" s="5">
        <v>105.44273493312032</v>
      </c>
      <c r="M133" s="5"/>
      <c r="N133" s="8">
        <v>3001</v>
      </c>
      <c r="O133" s="8">
        <v>2019</v>
      </c>
      <c r="P133" s="13" t="s">
        <v>223</v>
      </c>
      <c r="Q133" s="8"/>
      <c r="R133" s="10"/>
      <c r="S133" s="14">
        <v>8.41</v>
      </c>
      <c r="T133" s="10" t="s">
        <v>17</v>
      </c>
      <c r="U133" s="8">
        <v>14.16</v>
      </c>
      <c r="V133" s="15">
        <v>2</v>
      </c>
      <c r="W133" s="8">
        <v>4</v>
      </c>
      <c r="X133" s="9">
        <v>43697</v>
      </c>
      <c r="Y133" s="8" t="s">
        <v>205</v>
      </c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</row>
    <row r="134" spans="1:99" s="2" customFormat="1" x14ac:dyDescent="0.2">
      <c r="A134" s="20" t="s">
        <v>237</v>
      </c>
      <c r="B134" s="10">
        <v>1184</v>
      </c>
      <c r="C134" s="11">
        <v>6.57</v>
      </c>
      <c r="D134" s="11">
        <v>7.05</v>
      </c>
      <c r="E134" s="11">
        <v>7.05</v>
      </c>
      <c r="F134" s="11"/>
      <c r="G134" s="12">
        <v>7.05</v>
      </c>
      <c r="H134" s="5">
        <v>112.29454705865055</v>
      </c>
      <c r="I134" s="5"/>
      <c r="J134" s="5"/>
      <c r="K134" s="5">
        <v>112.29454705865055</v>
      </c>
      <c r="L134" s="5">
        <v>104.16283089501263</v>
      </c>
      <c r="M134" s="5"/>
      <c r="N134" s="8">
        <v>3179</v>
      </c>
      <c r="O134" s="8">
        <v>2019</v>
      </c>
      <c r="P134" s="13" t="s">
        <v>223</v>
      </c>
      <c r="Q134" s="8"/>
      <c r="R134" s="10"/>
      <c r="S134" s="14">
        <v>8.41</v>
      </c>
      <c r="T134" s="10" t="s">
        <v>17</v>
      </c>
      <c r="U134" s="8">
        <v>14.16</v>
      </c>
      <c r="V134" s="15">
        <v>2</v>
      </c>
      <c r="W134" s="8">
        <v>4</v>
      </c>
      <c r="X134" s="9">
        <v>43699</v>
      </c>
      <c r="Y134" s="8" t="s">
        <v>205</v>
      </c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</row>
    <row r="135" spans="1:99" s="2" customFormat="1" x14ac:dyDescent="0.2">
      <c r="A135" s="20" t="s">
        <v>237</v>
      </c>
      <c r="B135" s="10">
        <v>1184</v>
      </c>
      <c r="C135" s="11">
        <v>7.46</v>
      </c>
      <c r="D135" s="11">
        <v>6.97</v>
      </c>
      <c r="E135" s="11">
        <v>6.97</v>
      </c>
      <c r="F135" s="11"/>
      <c r="G135" s="12">
        <v>6.97</v>
      </c>
      <c r="H135" s="5">
        <v>111.02503998832304</v>
      </c>
      <c r="I135" s="5"/>
      <c r="J135" s="5"/>
      <c r="K135" s="5">
        <v>111.02503998832304</v>
      </c>
      <c r="L135" s="5">
        <v>102.88292685690493</v>
      </c>
      <c r="M135" s="5"/>
      <c r="N135" s="8">
        <v>3276</v>
      </c>
      <c r="O135" s="8">
        <v>2019</v>
      </c>
      <c r="P135" s="13" t="s">
        <v>223</v>
      </c>
      <c r="Q135" s="8"/>
      <c r="R135" s="10"/>
      <c r="S135" s="14">
        <v>8.41</v>
      </c>
      <c r="T135" s="10" t="s">
        <v>17</v>
      </c>
      <c r="U135" s="8">
        <v>14.16</v>
      </c>
      <c r="V135" s="15">
        <v>2</v>
      </c>
      <c r="W135" s="8">
        <v>4</v>
      </c>
      <c r="X135" s="9">
        <v>43707</v>
      </c>
      <c r="Y135" s="8" t="s">
        <v>205</v>
      </c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</row>
    <row r="136" spans="1:99" s="2" customFormat="1" x14ac:dyDescent="0.2">
      <c r="A136" s="20" t="s">
        <v>237</v>
      </c>
      <c r="B136" s="10">
        <v>1184</v>
      </c>
      <c r="C136" s="11">
        <v>7.48</v>
      </c>
      <c r="D136" s="11">
        <v>7</v>
      </c>
      <c r="E136" s="11">
        <v>7</v>
      </c>
      <c r="F136" s="11"/>
      <c r="G136" s="12">
        <v>7</v>
      </c>
      <c r="H136" s="5">
        <v>111.50110513969587</v>
      </c>
      <c r="I136" s="5"/>
      <c r="J136" s="5"/>
      <c r="K136" s="5">
        <v>111.50110513969587</v>
      </c>
      <c r="L136" s="5">
        <v>103.36289087119532</v>
      </c>
      <c r="M136" s="5"/>
      <c r="N136" s="8">
        <v>3278</v>
      </c>
      <c r="O136" s="8">
        <v>2019</v>
      </c>
      <c r="P136" s="13" t="s">
        <v>223</v>
      </c>
      <c r="Q136" s="8"/>
      <c r="R136" s="10"/>
      <c r="S136" s="14">
        <v>8.41</v>
      </c>
      <c r="T136" s="10" t="s">
        <v>17</v>
      </c>
      <c r="U136" s="8">
        <v>14.16</v>
      </c>
      <c r="V136" s="15">
        <v>2</v>
      </c>
      <c r="W136" s="8">
        <v>4</v>
      </c>
      <c r="X136" s="9">
        <v>43707</v>
      </c>
      <c r="Y136" s="8" t="s">
        <v>205</v>
      </c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</row>
    <row r="137" spans="1:99" s="2" customFormat="1" x14ac:dyDescent="0.2">
      <c r="A137" s="20" t="s">
        <v>237</v>
      </c>
      <c r="B137" s="10">
        <v>1184</v>
      </c>
      <c r="C137" s="11">
        <v>7.38</v>
      </c>
      <c r="D137" s="11">
        <v>7.17</v>
      </c>
      <c r="E137" s="11">
        <v>7.17</v>
      </c>
      <c r="F137" s="11"/>
      <c r="G137" s="12">
        <v>7.17</v>
      </c>
      <c r="H137" s="5">
        <v>114.19880766414182</v>
      </c>
      <c r="I137" s="5"/>
      <c r="J137" s="5"/>
      <c r="K137" s="5">
        <v>114.19880766414182</v>
      </c>
      <c r="L137" s="5">
        <v>106.08268695217417</v>
      </c>
      <c r="M137" s="5"/>
      <c r="N137" s="8">
        <v>3334</v>
      </c>
      <c r="O137" s="8">
        <v>2019</v>
      </c>
      <c r="P137" s="13" t="s">
        <v>223</v>
      </c>
      <c r="Q137" s="8"/>
      <c r="R137" s="10"/>
      <c r="S137" s="14">
        <v>8.41</v>
      </c>
      <c r="T137" s="10" t="s">
        <v>17</v>
      </c>
      <c r="U137" s="8">
        <v>14.16</v>
      </c>
      <c r="V137" s="15">
        <v>2</v>
      </c>
      <c r="W137" s="8">
        <v>4</v>
      </c>
      <c r="X137" s="9">
        <v>43707</v>
      </c>
      <c r="Y137" s="8" t="s">
        <v>205</v>
      </c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</row>
    <row r="138" spans="1:99" s="2" customFormat="1" x14ac:dyDescent="0.2">
      <c r="A138" s="20" t="s">
        <v>237</v>
      </c>
      <c r="B138" s="10">
        <v>1184</v>
      </c>
      <c r="C138" s="11">
        <v>7.5</v>
      </c>
      <c r="D138" s="11">
        <v>7.24</v>
      </c>
      <c r="E138" s="11">
        <v>7.24</v>
      </c>
      <c r="F138" s="11"/>
      <c r="G138" s="12">
        <v>7.24</v>
      </c>
      <c r="H138" s="5">
        <v>115.3096263506784</v>
      </c>
      <c r="I138" s="5"/>
      <c r="J138" s="5"/>
      <c r="K138" s="5">
        <v>115.3096263506784</v>
      </c>
      <c r="L138" s="5">
        <v>107.20260298551841</v>
      </c>
      <c r="M138" s="5"/>
      <c r="N138" s="8">
        <v>3499</v>
      </c>
      <c r="O138" s="8">
        <v>2019</v>
      </c>
      <c r="P138" s="13" t="s">
        <v>223</v>
      </c>
      <c r="Q138" s="8"/>
      <c r="R138" s="10"/>
      <c r="S138" s="14">
        <v>8.41</v>
      </c>
      <c r="T138" s="10" t="s">
        <v>17</v>
      </c>
      <c r="U138" s="8">
        <v>14.16</v>
      </c>
      <c r="V138" s="15">
        <v>2</v>
      </c>
      <c r="W138" s="8">
        <v>4</v>
      </c>
      <c r="X138" s="9">
        <v>43713</v>
      </c>
      <c r="Y138" s="8" t="s">
        <v>205</v>
      </c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</row>
    <row r="139" spans="1:99" s="2" customFormat="1" x14ac:dyDescent="0.2">
      <c r="A139" s="20" t="s">
        <v>237</v>
      </c>
      <c r="B139" s="10">
        <v>1184</v>
      </c>
      <c r="C139" s="11">
        <v>7.22</v>
      </c>
      <c r="D139" s="11">
        <v>7</v>
      </c>
      <c r="E139" s="11">
        <v>7</v>
      </c>
      <c r="F139" s="11"/>
      <c r="G139" s="12">
        <v>7</v>
      </c>
      <c r="H139" s="5">
        <v>111.50110513969587</v>
      </c>
      <c r="I139" s="5"/>
      <c r="J139" s="5"/>
      <c r="K139" s="5">
        <v>111.50110513969587</v>
      </c>
      <c r="L139" s="5">
        <v>103.36289087119532</v>
      </c>
      <c r="M139" s="5"/>
      <c r="N139" s="8">
        <v>3501</v>
      </c>
      <c r="O139" s="8">
        <v>2019</v>
      </c>
      <c r="P139" s="13" t="s">
        <v>223</v>
      </c>
      <c r="Q139" s="8"/>
      <c r="R139" s="10"/>
      <c r="S139" s="14">
        <v>8.41</v>
      </c>
      <c r="T139" s="10" t="s">
        <v>17</v>
      </c>
      <c r="U139" s="8">
        <v>14.16</v>
      </c>
      <c r="V139" s="15">
        <v>2</v>
      </c>
      <c r="W139" s="8">
        <v>4</v>
      </c>
      <c r="X139" s="9">
        <v>43713</v>
      </c>
      <c r="Y139" s="8" t="s">
        <v>205</v>
      </c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</row>
    <row r="140" spans="1:99" s="2" customFormat="1" x14ac:dyDescent="0.2">
      <c r="A140" s="20" t="s">
        <v>237</v>
      </c>
      <c r="B140" s="10">
        <v>1184</v>
      </c>
      <c r="C140" s="11">
        <v>7.03</v>
      </c>
      <c r="D140" s="11">
        <v>6.71</v>
      </c>
      <c r="E140" s="11">
        <v>6.71</v>
      </c>
      <c r="F140" s="11"/>
      <c r="G140" s="12">
        <v>6.71</v>
      </c>
      <c r="H140" s="5">
        <v>106.89914200975862</v>
      </c>
      <c r="I140" s="5"/>
      <c r="J140" s="5"/>
      <c r="K140" s="5">
        <v>106.89914200975862</v>
      </c>
      <c r="L140" s="5">
        <v>98.723238733054941</v>
      </c>
      <c r="M140" s="5"/>
      <c r="N140" s="8">
        <v>3768</v>
      </c>
      <c r="O140" s="8">
        <v>2019</v>
      </c>
      <c r="P140" s="13" t="s">
        <v>223</v>
      </c>
      <c r="Q140" s="8"/>
      <c r="R140" s="10"/>
      <c r="S140" s="14">
        <v>8.41</v>
      </c>
      <c r="T140" s="10" t="s">
        <v>17</v>
      </c>
      <c r="U140" s="8">
        <v>14.16</v>
      </c>
      <c r="V140" s="15">
        <v>2</v>
      </c>
      <c r="W140" s="8">
        <v>4</v>
      </c>
      <c r="X140" s="9">
        <v>43762</v>
      </c>
      <c r="Y140" s="8" t="s">
        <v>205</v>
      </c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</row>
    <row r="141" spans="1:99" s="2" customFormat="1" x14ac:dyDescent="0.2">
      <c r="A141" s="20" t="s">
        <v>237</v>
      </c>
      <c r="B141" s="10">
        <v>1184</v>
      </c>
      <c r="C141" s="11">
        <v>6.98</v>
      </c>
      <c r="D141" s="11">
        <v>6.62</v>
      </c>
      <c r="E141" s="11">
        <v>6.62</v>
      </c>
      <c r="F141" s="11"/>
      <c r="G141" s="12">
        <v>6.62</v>
      </c>
      <c r="H141" s="5">
        <v>105.47094655564017</v>
      </c>
      <c r="I141" s="5"/>
      <c r="J141" s="5"/>
      <c r="K141" s="5">
        <v>105.47094655564017</v>
      </c>
      <c r="L141" s="5">
        <v>97.283346690183791</v>
      </c>
      <c r="M141" s="5"/>
      <c r="N141" s="8">
        <v>3769</v>
      </c>
      <c r="O141" s="8">
        <v>2019</v>
      </c>
      <c r="P141" s="13" t="s">
        <v>223</v>
      </c>
      <c r="Q141" s="8"/>
      <c r="R141" s="10"/>
      <c r="S141" s="14">
        <v>8.41</v>
      </c>
      <c r="T141" s="10" t="s">
        <v>17</v>
      </c>
      <c r="U141" s="8">
        <v>14.16</v>
      </c>
      <c r="V141" s="15">
        <v>2</v>
      </c>
      <c r="W141" s="8">
        <v>4</v>
      </c>
      <c r="X141" s="9">
        <v>43762</v>
      </c>
      <c r="Y141" s="8" t="s">
        <v>205</v>
      </c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</row>
    <row r="142" spans="1:99" s="2" customFormat="1" x14ac:dyDescent="0.2">
      <c r="A142" s="20" t="s">
        <v>237</v>
      </c>
      <c r="B142" s="10">
        <v>1184</v>
      </c>
      <c r="C142" s="11">
        <v>6.99</v>
      </c>
      <c r="D142" s="11">
        <v>6.6</v>
      </c>
      <c r="E142" s="11">
        <v>6.6</v>
      </c>
      <c r="F142" s="11"/>
      <c r="G142" s="12">
        <v>6.6</v>
      </c>
      <c r="H142" s="5">
        <v>105.15356978805828</v>
      </c>
      <c r="I142" s="5"/>
      <c r="J142" s="5"/>
      <c r="K142" s="5">
        <v>105.15356978805828</v>
      </c>
      <c r="L142" s="5">
        <v>96.963370680656837</v>
      </c>
      <c r="M142" s="5"/>
      <c r="N142" s="8">
        <v>3770</v>
      </c>
      <c r="O142" s="8">
        <v>2019</v>
      </c>
      <c r="P142" s="13" t="s">
        <v>223</v>
      </c>
      <c r="Q142" s="8"/>
      <c r="R142" s="10"/>
      <c r="S142" s="14">
        <v>8.41</v>
      </c>
      <c r="T142" s="10" t="s">
        <v>17</v>
      </c>
      <c r="U142" s="8">
        <v>14.16</v>
      </c>
      <c r="V142" s="15">
        <v>2</v>
      </c>
      <c r="W142" s="8">
        <v>4</v>
      </c>
      <c r="X142" s="9">
        <v>43762</v>
      </c>
      <c r="Y142" s="8" t="s">
        <v>205</v>
      </c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</row>
    <row r="143" spans="1:99" s="2" customFormat="1" x14ac:dyDescent="0.2">
      <c r="A143" s="20" t="s">
        <v>237</v>
      </c>
      <c r="B143" s="10">
        <v>1184</v>
      </c>
      <c r="C143" s="11">
        <v>6.85</v>
      </c>
      <c r="D143" s="11">
        <v>6.78</v>
      </c>
      <c r="E143" s="11">
        <v>6.78</v>
      </c>
      <c r="F143" s="11"/>
      <c r="G143" s="12">
        <v>6.78</v>
      </c>
      <c r="H143" s="5">
        <v>108.00996069629521</v>
      </c>
      <c r="I143" s="5"/>
      <c r="J143" s="5"/>
      <c r="K143" s="5">
        <v>108.00996069629521</v>
      </c>
      <c r="L143" s="5">
        <v>99.843154766399167</v>
      </c>
      <c r="M143" s="5"/>
      <c r="N143" s="8">
        <v>3883</v>
      </c>
      <c r="O143" s="8">
        <v>2019</v>
      </c>
      <c r="P143" s="13" t="s">
        <v>223</v>
      </c>
      <c r="Q143" s="8"/>
      <c r="R143" s="10"/>
      <c r="S143" s="14">
        <v>8.41</v>
      </c>
      <c r="T143" s="10" t="s">
        <v>17</v>
      </c>
      <c r="U143" s="8">
        <v>14.16</v>
      </c>
      <c r="V143" s="15">
        <v>2</v>
      </c>
      <c r="W143" s="8">
        <v>4</v>
      </c>
      <c r="X143" s="9">
        <v>43782</v>
      </c>
      <c r="Y143" s="8" t="s">
        <v>205</v>
      </c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</row>
    <row r="144" spans="1:99" s="2" customFormat="1" x14ac:dyDescent="0.2">
      <c r="A144" s="20" t="s">
        <v>237</v>
      </c>
      <c r="B144" s="10">
        <v>1184</v>
      </c>
      <c r="C144" s="11">
        <v>6.79</v>
      </c>
      <c r="D144" s="11">
        <v>6.71</v>
      </c>
      <c r="E144" s="11">
        <v>6.71</v>
      </c>
      <c r="F144" s="11"/>
      <c r="G144" s="12">
        <v>6.71</v>
      </c>
      <c r="H144" s="5">
        <v>106.89914200975862</v>
      </c>
      <c r="I144" s="5"/>
      <c r="J144" s="5"/>
      <c r="K144" s="5">
        <v>106.89914200975862</v>
      </c>
      <c r="L144" s="5">
        <v>98.723238733054941</v>
      </c>
      <c r="M144" s="5"/>
      <c r="N144" s="8">
        <v>3884</v>
      </c>
      <c r="O144" s="8">
        <v>2019</v>
      </c>
      <c r="P144" s="13" t="s">
        <v>223</v>
      </c>
      <c r="Q144" s="8"/>
      <c r="R144" s="10"/>
      <c r="S144" s="14">
        <v>8.41</v>
      </c>
      <c r="T144" s="10" t="s">
        <v>17</v>
      </c>
      <c r="U144" s="8">
        <v>14.16</v>
      </c>
      <c r="V144" s="15">
        <v>2</v>
      </c>
      <c r="W144" s="8">
        <v>4</v>
      </c>
      <c r="X144" s="9">
        <v>43782</v>
      </c>
      <c r="Y144" s="8" t="s">
        <v>205</v>
      </c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</row>
    <row r="145" spans="1:99" s="2" customFormat="1" x14ac:dyDescent="0.2">
      <c r="A145" s="20" t="s">
        <v>237</v>
      </c>
      <c r="B145" s="10">
        <v>1184</v>
      </c>
      <c r="C145" s="11">
        <v>7.24</v>
      </c>
      <c r="D145" s="11">
        <v>6.87</v>
      </c>
      <c r="E145" s="11">
        <v>6.87</v>
      </c>
      <c r="F145" s="11"/>
      <c r="G145" s="12">
        <v>6.87</v>
      </c>
      <c r="H145" s="5">
        <v>109.43815615041365</v>
      </c>
      <c r="I145" s="5"/>
      <c r="J145" s="5"/>
      <c r="K145" s="5">
        <v>109.43815615041365</v>
      </c>
      <c r="L145" s="5">
        <v>101.28304680927033</v>
      </c>
      <c r="M145" s="5"/>
      <c r="N145" s="8">
        <v>3968</v>
      </c>
      <c r="O145" s="8">
        <v>2019</v>
      </c>
      <c r="P145" s="13" t="s">
        <v>223</v>
      </c>
      <c r="Q145" s="8"/>
      <c r="R145" s="10"/>
      <c r="S145" s="14">
        <v>8.41</v>
      </c>
      <c r="T145" s="10" t="s">
        <v>17</v>
      </c>
      <c r="U145" s="8">
        <v>14.16</v>
      </c>
      <c r="V145" s="15">
        <v>2</v>
      </c>
      <c r="W145" s="8">
        <v>4</v>
      </c>
      <c r="X145" s="9">
        <v>43783</v>
      </c>
      <c r="Y145" s="8" t="s">
        <v>205</v>
      </c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</row>
    <row r="146" spans="1:99" s="2" customFormat="1" x14ac:dyDescent="0.2">
      <c r="A146" s="20" t="s">
        <v>237</v>
      </c>
      <c r="B146" s="10">
        <v>1184</v>
      </c>
      <c r="C146" s="11">
        <v>7.06</v>
      </c>
      <c r="D146" s="11">
        <v>6.68</v>
      </c>
      <c r="E146" s="11">
        <v>6.68</v>
      </c>
      <c r="F146" s="11"/>
      <c r="G146" s="12">
        <v>6.68</v>
      </c>
      <c r="H146" s="5">
        <v>106.4230768583858</v>
      </c>
      <c r="I146" s="5"/>
      <c r="J146" s="5"/>
      <c r="K146" s="5">
        <v>106.4230768583858</v>
      </c>
      <c r="L146" s="5">
        <v>98.243274718764539</v>
      </c>
      <c r="M146" s="5"/>
      <c r="N146" s="8">
        <v>3969</v>
      </c>
      <c r="O146" s="8">
        <v>2019</v>
      </c>
      <c r="P146" s="13" t="s">
        <v>223</v>
      </c>
      <c r="Q146" s="8"/>
      <c r="R146" s="10"/>
      <c r="S146" s="14">
        <v>8.41</v>
      </c>
      <c r="T146" s="10" t="s">
        <v>17</v>
      </c>
      <c r="U146" s="8">
        <v>14.16</v>
      </c>
      <c r="V146" s="15">
        <v>2</v>
      </c>
      <c r="W146" s="8">
        <v>4</v>
      </c>
      <c r="X146" s="9">
        <v>43783</v>
      </c>
      <c r="Y146" s="8" t="s">
        <v>205</v>
      </c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</row>
    <row r="147" spans="1:99" s="2" customFormat="1" x14ac:dyDescent="0.2">
      <c r="A147" s="20" t="s">
        <v>237</v>
      </c>
      <c r="B147" s="10">
        <v>1184</v>
      </c>
      <c r="C147" s="11">
        <v>6.23</v>
      </c>
      <c r="D147" s="11">
        <v>6.91</v>
      </c>
      <c r="E147" s="11">
        <v>6.91</v>
      </c>
      <c r="F147" s="11"/>
      <c r="G147" s="12">
        <v>6.91</v>
      </c>
      <c r="H147" s="5">
        <v>110.07290968557741</v>
      </c>
      <c r="I147" s="5"/>
      <c r="J147" s="5"/>
      <c r="K147" s="5">
        <v>110.07290968557741</v>
      </c>
      <c r="L147" s="5">
        <v>101.92299882832417</v>
      </c>
      <c r="M147" s="5"/>
      <c r="N147" s="8">
        <v>4122</v>
      </c>
      <c r="O147" s="8">
        <v>2019</v>
      </c>
      <c r="P147" s="13" t="s">
        <v>223</v>
      </c>
      <c r="Q147" s="8"/>
      <c r="R147" s="10"/>
      <c r="S147" s="14">
        <v>8.41</v>
      </c>
      <c r="T147" s="10" t="s">
        <v>17</v>
      </c>
      <c r="U147" s="8">
        <v>14.16</v>
      </c>
      <c r="V147" s="15">
        <v>2</v>
      </c>
      <c r="W147" s="8">
        <v>4</v>
      </c>
      <c r="X147" s="9">
        <v>43804</v>
      </c>
      <c r="Y147" s="8" t="s">
        <v>205</v>
      </c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</row>
    <row r="148" spans="1:99" s="2" customFormat="1" x14ac:dyDescent="0.2">
      <c r="A148" s="20" t="s">
        <v>237</v>
      </c>
      <c r="B148" s="10">
        <v>1184</v>
      </c>
      <c r="C148" s="11">
        <v>5.32</v>
      </c>
      <c r="D148" s="11">
        <v>6.8</v>
      </c>
      <c r="E148" s="11">
        <v>6.8</v>
      </c>
      <c r="F148" s="11"/>
      <c r="G148" s="12">
        <v>6.8</v>
      </c>
      <c r="H148" s="5">
        <v>108.32733746387707</v>
      </c>
      <c r="I148" s="5"/>
      <c r="J148" s="5"/>
      <c r="K148" s="5">
        <v>108.32733746387707</v>
      </c>
      <c r="L148" s="5">
        <v>100.16313077592609</v>
      </c>
      <c r="M148" s="5"/>
      <c r="N148" s="8">
        <v>4291</v>
      </c>
      <c r="O148" s="8">
        <v>2019</v>
      </c>
      <c r="P148" s="13" t="s">
        <v>223</v>
      </c>
      <c r="Q148" s="8"/>
      <c r="R148" s="10"/>
      <c r="S148" s="14">
        <v>8.41</v>
      </c>
      <c r="T148" s="10" t="s">
        <v>17</v>
      </c>
      <c r="U148" s="8">
        <v>14.16</v>
      </c>
      <c r="V148" s="15">
        <v>2</v>
      </c>
      <c r="W148" s="8">
        <v>4</v>
      </c>
      <c r="X148" s="9">
        <v>43810</v>
      </c>
      <c r="Y148" s="8" t="s">
        <v>205</v>
      </c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</row>
    <row r="149" spans="1:99" s="2" customFormat="1" x14ac:dyDescent="0.2">
      <c r="A149" s="20" t="s">
        <v>237</v>
      </c>
      <c r="B149" s="10">
        <v>1184</v>
      </c>
      <c r="C149" s="11">
        <v>5.28</v>
      </c>
      <c r="D149" s="11">
        <v>6.8</v>
      </c>
      <c r="E149" s="11">
        <v>6.8</v>
      </c>
      <c r="F149" s="11"/>
      <c r="G149" s="12">
        <v>6.8</v>
      </c>
      <c r="H149" s="5">
        <v>108.32733746387707</v>
      </c>
      <c r="I149" s="5"/>
      <c r="J149" s="5"/>
      <c r="K149" s="5">
        <v>108.32733746387707</v>
      </c>
      <c r="L149" s="5">
        <v>100.16313077592609</v>
      </c>
      <c r="M149" s="5"/>
      <c r="N149" s="8">
        <v>4312</v>
      </c>
      <c r="O149" s="8">
        <v>2019</v>
      </c>
      <c r="P149" s="13" t="s">
        <v>223</v>
      </c>
      <c r="Q149" s="8"/>
      <c r="R149" s="10"/>
      <c r="S149" s="14">
        <v>8.41</v>
      </c>
      <c r="T149" s="10" t="s">
        <v>17</v>
      </c>
      <c r="U149" s="8">
        <v>14.16</v>
      </c>
      <c r="V149" s="15">
        <v>2</v>
      </c>
      <c r="W149" s="8">
        <v>4</v>
      </c>
      <c r="X149" s="9">
        <v>43810</v>
      </c>
      <c r="Y149" s="8" t="s">
        <v>205</v>
      </c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</row>
    <row r="150" spans="1:99" s="2" customFormat="1" x14ac:dyDescent="0.2">
      <c r="A150" s="20" t="s">
        <v>237</v>
      </c>
      <c r="B150" s="10">
        <v>1184</v>
      </c>
      <c r="C150" s="11">
        <v>5.21</v>
      </c>
      <c r="D150" s="11">
        <v>6.8</v>
      </c>
      <c r="E150" s="11">
        <v>6.8</v>
      </c>
      <c r="F150" s="11"/>
      <c r="G150" s="12">
        <v>6.8</v>
      </c>
      <c r="H150" s="5">
        <v>108.32733746387707</v>
      </c>
      <c r="I150" s="5"/>
      <c r="J150" s="5"/>
      <c r="K150" s="5">
        <v>108.32733746387707</v>
      </c>
      <c r="L150" s="5">
        <v>100.16313077592609</v>
      </c>
      <c r="M150" s="5"/>
      <c r="N150" s="8">
        <v>4313</v>
      </c>
      <c r="O150" s="8">
        <v>2019</v>
      </c>
      <c r="P150" s="13" t="s">
        <v>223</v>
      </c>
      <c r="Q150" s="8"/>
      <c r="R150" s="10"/>
      <c r="S150" s="14">
        <v>8.41</v>
      </c>
      <c r="T150" s="10" t="s">
        <v>17</v>
      </c>
      <c r="U150" s="8">
        <v>14.16</v>
      </c>
      <c r="V150" s="15">
        <v>2</v>
      </c>
      <c r="W150" s="8">
        <v>4</v>
      </c>
      <c r="X150" s="9">
        <v>43810</v>
      </c>
      <c r="Y150" s="8" t="s">
        <v>205</v>
      </c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</row>
    <row r="151" spans="1:99" s="2" customFormat="1" x14ac:dyDescent="0.2">
      <c r="A151" s="20" t="s">
        <v>237</v>
      </c>
      <c r="B151" s="10">
        <v>1184</v>
      </c>
      <c r="C151" s="11">
        <v>5.18</v>
      </c>
      <c r="D151" s="11">
        <v>6.6</v>
      </c>
      <c r="E151" s="11">
        <v>6.6</v>
      </c>
      <c r="F151" s="11"/>
      <c r="G151" s="12">
        <v>6.6</v>
      </c>
      <c r="H151" s="5">
        <v>94.20407130648347</v>
      </c>
      <c r="I151" s="5"/>
      <c r="J151" s="5"/>
      <c r="K151" s="5">
        <v>94.20407130648347</v>
      </c>
      <c r="L151" s="5">
        <v>96.963370680656837</v>
      </c>
      <c r="M151" s="5">
        <v>97.441455339303502</v>
      </c>
      <c r="N151" s="8">
        <v>4376</v>
      </c>
      <c r="O151" s="8">
        <v>2019</v>
      </c>
      <c r="P151" s="13" t="s">
        <v>223</v>
      </c>
      <c r="Q151" s="8"/>
      <c r="R151" s="10"/>
      <c r="S151" s="14">
        <v>8.41</v>
      </c>
      <c r="T151" s="10" t="s">
        <v>17</v>
      </c>
      <c r="U151" s="8">
        <v>14.85</v>
      </c>
      <c r="V151" s="15">
        <v>2</v>
      </c>
      <c r="W151" s="8">
        <v>4</v>
      </c>
      <c r="X151" s="9">
        <v>43811</v>
      </c>
      <c r="Y151" s="8" t="s">
        <v>209</v>
      </c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</row>
    <row r="152" spans="1:99" s="2" customFormat="1" x14ac:dyDescent="0.2">
      <c r="A152" s="20" t="s">
        <v>237</v>
      </c>
      <c r="B152" s="10">
        <v>1184</v>
      </c>
      <c r="C152" s="11">
        <v>5.0599999999999996</v>
      </c>
      <c r="D152" s="11">
        <v>6.5</v>
      </c>
      <c r="E152" s="11">
        <v>6.5</v>
      </c>
      <c r="F152" s="11"/>
      <c r="G152" s="12">
        <v>6.5</v>
      </c>
      <c r="H152" s="5">
        <v>92.617187468574102</v>
      </c>
      <c r="I152" s="5"/>
      <c r="J152" s="5"/>
      <c r="K152" s="5">
        <v>92.617187468574102</v>
      </c>
      <c r="L152" s="5">
        <v>95.363490633022238</v>
      </c>
      <c r="M152" s="5">
        <v>95.843839369590739</v>
      </c>
      <c r="N152" s="8">
        <v>4377</v>
      </c>
      <c r="O152" s="8">
        <v>2019</v>
      </c>
      <c r="P152" s="13" t="s">
        <v>223</v>
      </c>
      <c r="Q152" s="8"/>
      <c r="R152" s="10"/>
      <c r="S152" s="14">
        <v>8.41</v>
      </c>
      <c r="T152" s="10" t="s">
        <v>17</v>
      </c>
      <c r="U152" s="8">
        <v>14.85</v>
      </c>
      <c r="V152" s="15">
        <v>2</v>
      </c>
      <c r="W152" s="8">
        <v>4</v>
      </c>
      <c r="X152" s="9">
        <v>43811</v>
      </c>
      <c r="Y152" s="8" t="s">
        <v>209</v>
      </c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</row>
    <row r="153" spans="1:99" s="2" customFormat="1" x14ac:dyDescent="0.2">
      <c r="A153" s="20" t="s">
        <v>237</v>
      </c>
      <c r="B153" s="10">
        <v>1417</v>
      </c>
      <c r="C153" s="11">
        <v>7.01</v>
      </c>
      <c r="D153" s="11">
        <v>6.94</v>
      </c>
      <c r="E153" s="11">
        <v>6.94</v>
      </c>
      <c r="F153" s="11"/>
      <c r="G153" s="12">
        <v>6.94</v>
      </c>
      <c r="H153" s="5">
        <v>110.54897483695022</v>
      </c>
      <c r="I153" s="5"/>
      <c r="J153" s="5"/>
      <c r="K153" s="5">
        <v>110.54897483695022</v>
      </c>
      <c r="L153" s="5"/>
      <c r="M153" s="5"/>
      <c r="N153" s="8">
        <v>2541</v>
      </c>
      <c r="O153" s="8">
        <v>2019</v>
      </c>
      <c r="P153" s="13" t="s">
        <v>223</v>
      </c>
      <c r="Q153" s="8"/>
      <c r="R153" s="10"/>
      <c r="S153" s="14">
        <v>8.41</v>
      </c>
      <c r="T153" s="10" t="s">
        <v>17</v>
      </c>
      <c r="U153" s="8">
        <v>14.16</v>
      </c>
      <c r="V153" s="15">
        <v>2</v>
      </c>
      <c r="W153" s="8">
        <v>4</v>
      </c>
      <c r="X153" s="9">
        <v>43685</v>
      </c>
      <c r="Y153" s="8" t="s">
        <v>206</v>
      </c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</row>
    <row r="154" spans="1:99" s="2" customFormat="1" x14ac:dyDescent="0.2">
      <c r="A154" s="20" t="s">
        <v>237</v>
      </c>
      <c r="B154" s="10">
        <v>1417</v>
      </c>
      <c r="C154" s="11">
        <v>7.04</v>
      </c>
      <c r="D154" s="11">
        <v>6.98</v>
      </c>
      <c r="E154" s="11">
        <v>6.98</v>
      </c>
      <c r="F154" s="11"/>
      <c r="G154" s="12">
        <v>6.98</v>
      </c>
      <c r="H154" s="5">
        <v>111.18372837211399</v>
      </c>
      <c r="I154" s="5"/>
      <c r="J154" s="5"/>
      <c r="K154" s="5">
        <v>111.18372837211399</v>
      </c>
      <c r="L154" s="5"/>
      <c r="M154" s="5"/>
      <c r="N154" s="8">
        <v>2543</v>
      </c>
      <c r="O154" s="8">
        <v>2019</v>
      </c>
      <c r="P154" s="13" t="s">
        <v>223</v>
      </c>
      <c r="Q154" s="8"/>
      <c r="R154" s="10"/>
      <c r="S154" s="14">
        <v>8.41</v>
      </c>
      <c r="T154" s="10" t="s">
        <v>17</v>
      </c>
      <c r="U154" s="8">
        <v>14.16</v>
      </c>
      <c r="V154" s="15">
        <v>2</v>
      </c>
      <c r="W154" s="8">
        <v>4</v>
      </c>
      <c r="X154" s="9">
        <v>43685</v>
      </c>
      <c r="Y154" s="8" t="s">
        <v>206</v>
      </c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</row>
    <row r="155" spans="1:99" s="2" customFormat="1" x14ac:dyDescent="0.2">
      <c r="A155" s="20" t="s">
        <v>237</v>
      </c>
      <c r="B155" s="10">
        <v>1417</v>
      </c>
      <c r="C155" s="11">
        <v>7.23</v>
      </c>
      <c r="D155" s="11">
        <v>7</v>
      </c>
      <c r="E155" s="11">
        <v>7</v>
      </c>
      <c r="F155" s="11"/>
      <c r="G155" s="12">
        <v>7</v>
      </c>
      <c r="H155" s="5">
        <v>111.50110513969587</v>
      </c>
      <c r="I155" s="5"/>
      <c r="J155" s="5"/>
      <c r="K155" s="5">
        <v>111.50110513969587</v>
      </c>
      <c r="L155" s="5">
        <v>103.36289087119532</v>
      </c>
      <c r="M155" s="5"/>
      <c r="N155" s="8">
        <v>3336</v>
      </c>
      <c r="O155" s="8">
        <v>2019</v>
      </c>
      <c r="P155" s="13" t="s">
        <v>223</v>
      </c>
      <c r="Q155" s="8"/>
      <c r="R155" s="10"/>
      <c r="S155" s="14">
        <v>8.41</v>
      </c>
      <c r="T155" s="10" t="s">
        <v>17</v>
      </c>
      <c r="U155" s="8">
        <v>14.16</v>
      </c>
      <c r="V155" s="15">
        <v>2</v>
      </c>
      <c r="W155" s="8">
        <v>4</v>
      </c>
      <c r="X155" s="9">
        <v>43707</v>
      </c>
      <c r="Y155" s="8" t="s">
        <v>206</v>
      </c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</row>
    <row r="156" spans="1:99" s="2" customFormat="1" x14ac:dyDescent="0.2">
      <c r="A156" s="20" t="s">
        <v>237</v>
      </c>
      <c r="B156" s="10">
        <v>1417</v>
      </c>
      <c r="C156" s="11">
        <v>7.09</v>
      </c>
      <c r="D156" s="11">
        <v>6.83</v>
      </c>
      <c r="E156" s="11">
        <v>6.83</v>
      </c>
      <c r="F156" s="11"/>
      <c r="G156" s="12">
        <v>6.83</v>
      </c>
      <c r="H156" s="5">
        <v>108.80340261524991</v>
      </c>
      <c r="I156" s="5"/>
      <c r="J156" s="5"/>
      <c r="K156" s="5">
        <v>108.80340261524991</v>
      </c>
      <c r="L156" s="5">
        <v>100.64309479021647</v>
      </c>
      <c r="M156" s="5"/>
      <c r="N156" s="8">
        <v>3338</v>
      </c>
      <c r="O156" s="8">
        <v>2019</v>
      </c>
      <c r="P156" s="13" t="s">
        <v>223</v>
      </c>
      <c r="Q156" s="8"/>
      <c r="R156" s="10"/>
      <c r="S156" s="14">
        <v>8.41</v>
      </c>
      <c r="T156" s="10" t="s">
        <v>17</v>
      </c>
      <c r="U156" s="8">
        <v>14.16</v>
      </c>
      <c r="V156" s="15">
        <v>2</v>
      </c>
      <c r="W156" s="8">
        <v>4</v>
      </c>
      <c r="X156" s="9">
        <v>43707</v>
      </c>
      <c r="Y156" s="8" t="s">
        <v>206</v>
      </c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</row>
    <row r="157" spans="1:99" s="2" customFormat="1" x14ac:dyDescent="0.2">
      <c r="A157" s="20" t="s">
        <v>237</v>
      </c>
      <c r="B157" s="10">
        <v>1417</v>
      </c>
      <c r="C157" s="11">
        <v>5.34</v>
      </c>
      <c r="D157" s="11">
        <v>6.9</v>
      </c>
      <c r="E157" s="11">
        <v>6.9</v>
      </c>
      <c r="F157" s="11"/>
      <c r="G157" s="12">
        <v>6.9</v>
      </c>
      <c r="H157" s="5">
        <v>109.91422130178648</v>
      </c>
      <c r="I157" s="5"/>
      <c r="J157" s="5"/>
      <c r="K157" s="5">
        <v>109.91422130178648</v>
      </c>
      <c r="L157" s="5">
        <v>101.76301082356071</v>
      </c>
      <c r="M157" s="5"/>
      <c r="N157" s="8">
        <v>4320</v>
      </c>
      <c r="O157" s="8">
        <v>2019</v>
      </c>
      <c r="P157" s="13" t="s">
        <v>223</v>
      </c>
      <c r="Q157" s="8"/>
      <c r="R157" s="10"/>
      <c r="S157" s="14">
        <v>8.41</v>
      </c>
      <c r="T157" s="10" t="s">
        <v>17</v>
      </c>
      <c r="U157" s="8">
        <v>14.16</v>
      </c>
      <c r="V157" s="15">
        <v>2</v>
      </c>
      <c r="W157" s="8">
        <v>4</v>
      </c>
      <c r="X157" s="9">
        <v>43810</v>
      </c>
      <c r="Y157" s="8" t="s">
        <v>206</v>
      </c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</row>
    <row r="158" spans="1:99" s="2" customFormat="1" x14ac:dyDescent="0.2">
      <c r="A158" s="20" t="s">
        <v>237</v>
      </c>
      <c r="B158" s="10">
        <v>1417</v>
      </c>
      <c r="C158" s="11">
        <v>5.3</v>
      </c>
      <c r="D158" s="11">
        <v>6.8</v>
      </c>
      <c r="E158" s="11">
        <v>6.8</v>
      </c>
      <c r="F158" s="11"/>
      <c r="G158" s="12">
        <v>6.8</v>
      </c>
      <c r="H158" s="5">
        <v>108.32733746387707</v>
      </c>
      <c r="I158" s="5"/>
      <c r="J158" s="5"/>
      <c r="K158" s="5">
        <v>108.32733746387707</v>
      </c>
      <c r="L158" s="5">
        <v>100.16313077592609</v>
      </c>
      <c r="M158" s="5"/>
      <c r="N158" s="8">
        <v>4323</v>
      </c>
      <c r="O158" s="8">
        <v>2019</v>
      </c>
      <c r="P158" s="13" t="s">
        <v>223</v>
      </c>
      <c r="Q158" s="8"/>
      <c r="R158" s="10"/>
      <c r="S158" s="14">
        <v>8.41</v>
      </c>
      <c r="T158" s="10" t="s">
        <v>17</v>
      </c>
      <c r="U158" s="8">
        <v>14.16</v>
      </c>
      <c r="V158" s="15">
        <v>2</v>
      </c>
      <c r="W158" s="8">
        <v>4</v>
      </c>
      <c r="X158" s="9">
        <v>43810</v>
      </c>
      <c r="Y158" s="8" t="s">
        <v>206</v>
      </c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</row>
    <row r="159" spans="1:99" s="2" customFormat="1" x14ac:dyDescent="0.2">
      <c r="A159" s="20" t="s">
        <v>237</v>
      </c>
      <c r="B159" s="10">
        <v>1417</v>
      </c>
      <c r="C159" s="11">
        <v>6.59</v>
      </c>
      <c r="D159" s="11">
        <v>6.94</v>
      </c>
      <c r="E159" s="11">
        <v>6.94</v>
      </c>
      <c r="F159" s="11"/>
      <c r="G159" s="12">
        <v>6.94</v>
      </c>
      <c r="H159" s="5">
        <v>110.54897483695022</v>
      </c>
      <c r="I159" s="5"/>
      <c r="J159" s="5"/>
      <c r="K159" s="5">
        <v>110.54897483695022</v>
      </c>
      <c r="L159" s="5">
        <v>102.40296284261456</v>
      </c>
      <c r="M159" s="5">
        <v>102.87334963632691</v>
      </c>
      <c r="N159" s="8">
        <v>4566</v>
      </c>
      <c r="O159" s="8">
        <v>2019</v>
      </c>
      <c r="P159" s="13" t="s">
        <v>223</v>
      </c>
      <c r="Q159" s="8"/>
      <c r="R159" s="10"/>
      <c r="S159" s="14">
        <v>8.41</v>
      </c>
      <c r="T159" s="10" t="s">
        <v>17</v>
      </c>
      <c r="U159" s="8">
        <v>14.16</v>
      </c>
      <c r="V159" s="15">
        <v>2</v>
      </c>
      <c r="W159" s="8">
        <v>4</v>
      </c>
      <c r="X159" s="9">
        <v>43816</v>
      </c>
      <c r="Y159" s="8" t="s">
        <v>206</v>
      </c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</row>
    <row r="160" spans="1:99" s="2" customFormat="1" x14ac:dyDescent="0.2">
      <c r="A160" s="20" t="s">
        <v>237</v>
      </c>
      <c r="B160" s="10">
        <v>1417</v>
      </c>
      <c r="C160" s="11">
        <v>6.75</v>
      </c>
      <c r="D160" s="11">
        <v>7.1</v>
      </c>
      <c r="E160" s="11">
        <v>7.1</v>
      </c>
      <c r="F160" s="11"/>
      <c r="G160" s="12">
        <v>7.1</v>
      </c>
      <c r="H160" s="5">
        <v>113.08798897760524</v>
      </c>
      <c r="I160" s="5"/>
      <c r="J160" s="5"/>
      <c r="K160" s="5">
        <v>113.08798897760524</v>
      </c>
      <c r="L160" s="5">
        <v>104.96277091882992</v>
      </c>
      <c r="M160" s="5">
        <v>105.42953518786733</v>
      </c>
      <c r="N160" s="8">
        <v>4567</v>
      </c>
      <c r="O160" s="8">
        <v>2019</v>
      </c>
      <c r="P160" s="13" t="s">
        <v>223</v>
      </c>
      <c r="Q160" s="8"/>
      <c r="R160" s="10"/>
      <c r="S160" s="14">
        <v>8.41</v>
      </c>
      <c r="T160" s="10" t="s">
        <v>17</v>
      </c>
      <c r="U160" s="8">
        <v>14.16</v>
      </c>
      <c r="V160" s="15">
        <v>2</v>
      </c>
      <c r="W160" s="8">
        <v>4</v>
      </c>
      <c r="X160" s="9">
        <v>43816</v>
      </c>
      <c r="Y160" s="8" t="s">
        <v>206</v>
      </c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</row>
    <row r="161" spans="1:99" s="2" customFormat="1" x14ac:dyDescent="0.2">
      <c r="A161" s="20" t="s">
        <v>237</v>
      </c>
      <c r="B161" s="10">
        <v>1417</v>
      </c>
      <c r="C161" s="11">
        <v>7.1</v>
      </c>
      <c r="D161" s="11">
        <v>7.34</v>
      </c>
      <c r="E161" s="11">
        <v>7.34</v>
      </c>
      <c r="F161" s="11"/>
      <c r="G161" s="12">
        <v>7.34</v>
      </c>
      <c r="H161" s="5">
        <v>116.8965101885878</v>
      </c>
      <c r="I161" s="5"/>
      <c r="J161" s="5"/>
      <c r="K161" s="5">
        <v>116.8965101885878</v>
      </c>
      <c r="L161" s="5">
        <v>108.80248303315302</v>
      </c>
      <c r="M161" s="5">
        <v>109.263813515178</v>
      </c>
      <c r="N161" s="8">
        <v>4578</v>
      </c>
      <c r="O161" s="8">
        <v>2019</v>
      </c>
      <c r="P161" s="13" t="s">
        <v>223</v>
      </c>
      <c r="Q161" s="8"/>
      <c r="R161" s="10"/>
      <c r="S161" s="14">
        <v>8.41</v>
      </c>
      <c r="T161" s="10" t="s">
        <v>17</v>
      </c>
      <c r="U161" s="8">
        <v>14.16</v>
      </c>
      <c r="V161" s="15">
        <v>2</v>
      </c>
      <c r="W161" s="8">
        <v>4</v>
      </c>
      <c r="X161" s="9">
        <v>43817</v>
      </c>
      <c r="Y161" s="8" t="s">
        <v>206</v>
      </c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</row>
    <row r="162" spans="1:99" s="2" customFormat="1" x14ac:dyDescent="0.2">
      <c r="A162" s="20" t="s">
        <v>237</v>
      </c>
      <c r="B162" s="10">
        <v>1417</v>
      </c>
      <c r="C162" s="11">
        <v>7.09</v>
      </c>
      <c r="D162" s="11">
        <v>7.33</v>
      </c>
      <c r="E162" s="11">
        <v>7.33</v>
      </c>
      <c r="F162" s="11"/>
      <c r="G162" s="12">
        <v>7.33</v>
      </c>
      <c r="H162" s="5">
        <v>116.73782180479685</v>
      </c>
      <c r="I162" s="5"/>
      <c r="J162" s="5"/>
      <c r="K162" s="5">
        <v>116.73782180479685</v>
      </c>
      <c r="L162" s="5">
        <v>108.64249502838955</v>
      </c>
      <c r="M162" s="5">
        <v>109.10405191820671</v>
      </c>
      <c r="N162" s="8">
        <v>4579</v>
      </c>
      <c r="O162" s="8">
        <v>2019</v>
      </c>
      <c r="P162" s="13" t="s">
        <v>223</v>
      </c>
      <c r="Q162" s="8"/>
      <c r="R162" s="10"/>
      <c r="S162" s="14">
        <v>8.41</v>
      </c>
      <c r="T162" s="10" t="s">
        <v>17</v>
      </c>
      <c r="U162" s="8">
        <v>14.16</v>
      </c>
      <c r="V162" s="15">
        <v>2</v>
      </c>
      <c r="W162" s="8">
        <v>4</v>
      </c>
      <c r="X162" s="9">
        <v>43817</v>
      </c>
      <c r="Y162" s="8" t="s">
        <v>206</v>
      </c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</row>
    <row r="163" spans="1:99" s="2" customFormat="1" x14ac:dyDescent="0.2">
      <c r="A163" s="20" t="s">
        <v>237</v>
      </c>
      <c r="B163" s="10">
        <v>1417</v>
      </c>
      <c r="C163" s="11">
        <v>7.26</v>
      </c>
      <c r="D163" s="11">
        <v>6.93</v>
      </c>
      <c r="E163" s="11">
        <v>6.93</v>
      </c>
      <c r="F163" s="11"/>
      <c r="G163" s="12">
        <v>6.93</v>
      </c>
      <c r="H163" s="5">
        <v>99.440787971584484</v>
      </c>
      <c r="I163" s="5"/>
      <c r="J163" s="5"/>
      <c r="K163" s="5">
        <v>99.440787971584484</v>
      </c>
      <c r="L163" s="5">
        <v>102.24297483785108</v>
      </c>
      <c r="M163" s="5">
        <v>102.71358803935561</v>
      </c>
      <c r="N163" s="8">
        <v>4622</v>
      </c>
      <c r="O163" s="8">
        <v>2019</v>
      </c>
      <c r="P163" s="13" t="s">
        <v>223</v>
      </c>
      <c r="Q163" s="8"/>
      <c r="R163" s="10"/>
      <c r="S163" s="14">
        <v>8.41</v>
      </c>
      <c r="T163" s="10" t="s">
        <v>17</v>
      </c>
      <c r="U163" s="8">
        <v>14.85</v>
      </c>
      <c r="V163" s="15">
        <v>2</v>
      </c>
      <c r="W163" s="8">
        <v>4</v>
      </c>
      <c r="X163" s="9">
        <v>43817</v>
      </c>
      <c r="Y163" s="8" t="s">
        <v>206</v>
      </c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</row>
    <row r="164" spans="1:99" s="2" customFormat="1" x14ac:dyDescent="0.2">
      <c r="A164" s="20" t="s">
        <v>237</v>
      </c>
      <c r="B164" s="10">
        <v>1417</v>
      </c>
      <c r="C164" s="11">
        <v>7.36</v>
      </c>
      <c r="D164" s="11">
        <v>7.37</v>
      </c>
      <c r="E164" s="11">
        <v>7.37</v>
      </c>
      <c r="F164" s="11"/>
      <c r="G164" s="12">
        <v>7.37</v>
      </c>
      <c r="H164" s="5">
        <v>106.42307685838581</v>
      </c>
      <c r="I164" s="5"/>
      <c r="J164" s="5"/>
      <c r="K164" s="5">
        <v>106.42307685838581</v>
      </c>
      <c r="L164" s="5">
        <v>109.2824470474434</v>
      </c>
      <c r="M164" s="5"/>
      <c r="N164" s="8">
        <v>4666</v>
      </c>
      <c r="O164" s="8">
        <v>2019</v>
      </c>
      <c r="P164" s="13" t="s">
        <v>223</v>
      </c>
      <c r="Q164" s="8"/>
      <c r="R164" s="10"/>
      <c r="S164" s="14">
        <v>8.41</v>
      </c>
      <c r="T164" s="10" t="s">
        <v>17</v>
      </c>
      <c r="U164" s="8">
        <v>14.85</v>
      </c>
      <c r="V164" s="15">
        <v>2</v>
      </c>
      <c r="W164" s="8">
        <v>4</v>
      </c>
      <c r="X164" s="9">
        <v>43818</v>
      </c>
      <c r="Y164" s="8" t="s">
        <v>206</v>
      </c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</row>
    <row r="165" spans="1:99" s="2" customFormat="1" x14ac:dyDescent="0.2">
      <c r="A165" s="20" t="s">
        <v>237</v>
      </c>
      <c r="B165" s="10">
        <v>1417</v>
      </c>
      <c r="C165" s="11">
        <v>6.57</v>
      </c>
      <c r="D165" s="11">
        <v>6.33</v>
      </c>
      <c r="E165" s="11">
        <v>6.33</v>
      </c>
      <c r="F165" s="11"/>
      <c r="G165" s="12">
        <v>6.33</v>
      </c>
      <c r="H165" s="5">
        <v>89.919484944128115</v>
      </c>
      <c r="I165" s="5"/>
      <c r="J165" s="5"/>
      <c r="K165" s="5">
        <v>89.919484944128115</v>
      </c>
      <c r="L165" s="5">
        <v>92.643694552043371</v>
      </c>
      <c r="M165" s="5"/>
      <c r="N165" s="8">
        <v>4723</v>
      </c>
      <c r="O165" s="8">
        <v>2019</v>
      </c>
      <c r="P165" s="13" t="s">
        <v>223</v>
      </c>
      <c r="Q165" s="8"/>
      <c r="R165" s="10"/>
      <c r="S165" s="14">
        <v>8.41</v>
      </c>
      <c r="T165" s="10" t="s">
        <v>17</v>
      </c>
      <c r="U165" s="8">
        <v>14.85</v>
      </c>
      <c r="V165" s="15">
        <v>2</v>
      </c>
      <c r="W165" s="8">
        <v>4</v>
      </c>
      <c r="X165" s="9">
        <v>43818</v>
      </c>
      <c r="Y165" s="8" t="s">
        <v>206</v>
      </c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</row>
    <row r="166" spans="1:99" s="2" customFormat="1" x14ac:dyDescent="0.2">
      <c r="A166" s="20" t="s">
        <v>237</v>
      </c>
      <c r="B166" s="10">
        <v>1417</v>
      </c>
      <c r="C166" s="11">
        <v>7.3</v>
      </c>
      <c r="D166" s="11">
        <v>7</v>
      </c>
      <c r="E166" s="11">
        <v>7</v>
      </c>
      <c r="F166" s="11"/>
      <c r="G166" s="12">
        <v>7</v>
      </c>
      <c r="H166" s="5">
        <v>100.55160665812105</v>
      </c>
      <c r="I166" s="5"/>
      <c r="J166" s="5"/>
      <c r="K166" s="5">
        <v>100.55160665812105</v>
      </c>
      <c r="L166" s="5">
        <v>103.36289087119532</v>
      </c>
      <c r="M166" s="5"/>
      <c r="N166" s="8">
        <v>4800</v>
      </c>
      <c r="O166" s="8">
        <v>2019</v>
      </c>
      <c r="P166" s="13" t="s">
        <v>223</v>
      </c>
      <c r="Q166" s="8"/>
      <c r="R166" s="10"/>
      <c r="S166" s="14">
        <v>8.41</v>
      </c>
      <c r="T166" s="10" t="s">
        <v>17</v>
      </c>
      <c r="U166" s="8">
        <v>14.85</v>
      </c>
      <c r="V166" s="15">
        <v>2</v>
      </c>
      <c r="W166" s="8">
        <v>4</v>
      </c>
      <c r="X166" s="9">
        <v>43819</v>
      </c>
      <c r="Y166" s="8" t="s">
        <v>206</v>
      </c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</row>
    <row r="167" spans="1:99" s="2" customFormat="1" x14ac:dyDescent="0.2">
      <c r="A167" s="20" t="s">
        <v>237</v>
      </c>
      <c r="B167" s="10">
        <v>1417</v>
      </c>
      <c r="C167" s="11">
        <v>7.42</v>
      </c>
      <c r="D167" s="11">
        <v>7.42</v>
      </c>
      <c r="E167" s="11">
        <v>7.42</v>
      </c>
      <c r="F167" s="11"/>
      <c r="G167" s="12">
        <v>7.42</v>
      </c>
      <c r="H167" s="5">
        <v>107.21651877734051</v>
      </c>
      <c r="I167" s="5"/>
      <c r="J167" s="5"/>
      <c r="K167" s="5">
        <v>107.21651877734051</v>
      </c>
      <c r="L167" s="5">
        <v>110.0823870712607</v>
      </c>
      <c r="M167" s="5"/>
      <c r="N167" s="8">
        <v>4825</v>
      </c>
      <c r="O167" s="8">
        <v>2019</v>
      </c>
      <c r="P167" s="13" t="s">
        <v>223</v>
      </c>
      <c r="Q167" s="8"/>
      <c r="R167" s="10"/>
      <c r="S167" s="14">
        <v>8.41</v>
      </c>
      <c r="T167" s="10" t="s">
        <v>17</v>
      </c>
      <c r="U167" s="8">
        <v>14.85</v>
      </c>
      <c r="V167" s="15">
        <v>2</v>
      </c>
      <c r="W167" s="8">
        <v>4</v>
      </c>
      <c r="X167" s="9">
        <v>43820</v>
      </c>
      <c r="Y167" s="8" t="s">
        <v>206</v>
      </c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</row>
    <row r="168" spans="1:99" s="2" customFormat="1" x14ac:dyDescent="0.2">
      <c r="A168" s="20" t="s">
        <v>237</v>
      </c>
      <c r="B168" s="10">
        <v>1417</v>
      </c>
      <c r="C168" s="11">
        <v>7.38</v>
      </c>
      <c r="D168" s="11">
        <v>7.34</v>
      </c>
      <c r="E168" s="11">
        <v>7.34</v>
      </c>
      <c r="F168" s="11"/>
      <c r="G168" s="12">
        <v>7.34</v>
      </c>
      <c r="H168" s="5">
        <v>105.947011707013</v>
      </c>
      <c r="I168" s="5"/>
      <c r="J168" s="5"/>
      <c r="K168" s="5">
        <v>105.947011707013</v>
      </c>
      <c r="L168" s="5">
        <v>108.80248303315302</v>
      </c>
      <c r="M168" s="5"/>
      <c r="N168" s="8">
        <v>4826</v>
      </c>
      <c r="O168" s="8">
        <v>2019</v>
      </c>
      <c r="P168" s="13" t="s">
        <v>223</v>
      </c>
      <c r="Q168" s="8"/>
      <c r="R168" s="10"/>
      <c r="S168" s="14">
        <v>8.41</v>
      </c>
      <c r="T168" s="10" t="s">
        <v>17</v>
      </c>
      <c r="U168" s="8">
        <v>14.85</v>
      </c>
      <c r="V168" s="15">
        <v>2</v>
      </c>
      <c r="W168" s="8">
        <v>4</v>
      </c>
      <c r="X168" s="9">
        <v>43820</v>
      </c>
      <c r="Y168" s="8" t="s">
        <v>206</v>
      </c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</row>
    <row r="169" spans="1:99" s="2" customFormat="1" x14ac:dyDescent="0.2">
      <c r="A169" s="20" t="s">
        <v>237</v>
      </c>
      <c r="B169" s="10">
        <v>1417</v>
      </c>
      <c r="C169" s="11">
        <v>6.51</v>
      </c>
      <c r="D169" s="11">
        <v>6.4</v>
      </c>
      <c r="E169" s="11">
        <v>6.4</v>
      </c>
      <c r="F169" s="11"/>
      <c r="G169" s="12">
        <v>6.4</v>
      </c>
      <c r="H169" s="5">
        <v>91.030303630664704</v>
      </c>
      <c r="I169" s="5"/>
      <c r="J169" s="5"/>
      <c r="K169" s="5">
        <v>91.030303630664704</v>
      </c>
      <c r="L169" s="5">
        <v>93.76361058538761</v>
      </c>
      <c r="M169" s="5"/>
      <c r="N169" s="8">
        <v>4876</v>
      </c>
      <c r="O169" s="8">
        <v>2019</v>
      </c>
      <c r="P169" s="13" t="s">
        <v>223</v>
      </c>
      <c r="Q169" s="8"/>
      <c r="R169" s="10"/>
      <c r="S169" s="14">
        <v>8.41</v>
      </c>
      <c r="T169" s="10" t="s">
        <v>17</v>
      </c>
      <c r="U169" s="8">
        <v>14.85</v>
      </c>
      <c r="V169" s="15">
        <v>2</v>
      </c>
      <c r="W169" s="8">
        <v>4</v>
      </c>
      <c r="X169" s="9">
        <v>43820</v>
      </c>
      <c r="Y169" s="8" t="s">
        <v>206</v>
      </c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</row>
    <row r="170" spans="1:99" s="2" customFormat="1" x14ac:dyDescent="0.2">
      <c r="A170" s="20" t="s">
        <v>237</v>
      </c>
      <c r="B170" s="10">
        <v>1417</v>
      </c>
      <c r="C170" s="11">
        <v>7.3</v>
      </c>
      <c r="D170" s="11">
        <v>7.55</v>
      </c>
      <c r="E170" s="11">
        <v>7.55</v>
      </c>
      <c r="F170" s="11"/>
      <c r="G170" s="12">
        <v>7.55</v>
      </c>
      <c r="H170" s="5">
        <v>109.2794677666227</v>
      </c>
      <c r="I170" s="5"/>
      <c r="J170" s="5"/>
      <c r="K170" s="5">
        <v>109.2794677666227</v>
      </c>
      <c r="L170" s="5">
        <v>112.16223113318573</v>
      </c>
      <c r="M170" s="5"/>
      <c r="N170" s="8">
        <v>4955</v>
      </c>
      <c r="O170" s="8">
        <v>2019</v>
      </c>
      <c r="P170" s="13" t="s">
        <v>223</v>
      </c>
      <c r="Q170" s="8"/>
      <c r="R170" s="10"/>
      <c r="S170" s="14">
        <v>8.41</v>
      </c>
      <c r="T170" s="10" t="s">
        <v>17</v>
      </c>
      <c r="U170" s="8">
        <v>14.85</v>
      </c>
      <c r="V170" s="15">
        <v>2</v>
      </c>
      <c r="W170" s="8">
        <v>4</v>
      </c>
      <c r="X170" s="9">
        <v>43821</v>
      </c>
      <c r="Y170" s="8" t="s">
        <v>206</v>
      </c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</row>
    <row r="171" spans="1:99" s="2" customFormat="1" x14ac:dyDescent="0.2">
      <c r="A171" s="20" t="s">
        <v>237</v>
      </c>
      <c r="B171" s="10">
        <v>1417</v>
      </c>
      <c r="C171" s="11">
        <v>5.17</v>
      </c>
      <c r="D171" s="11">
        <v>6.6</v>
      </c>
      <c r="E171" s="11">
        <v>6.6</v>
      </c>
      <c r="F171" s="11"/>
      <c r="G171" s="12">
        <v>6.6</v>
      </c>
      <c r="H171" s="5">
        <v>94.20407130648347</v>
      </c>
      <c r="I171" s="5"/>
      <c r="J171" s="5"/>
      <c r="K171" s="5">
        <v>94.20407130648347</v>
      </c>
      <c r="L171" s="5">
        <v>96.963370680656837</v>
      </c>
      <c r="M171" s="5">
        <v>97.441455339303502</v>
      </c>
      <c r="N171" s="8">
        <v>4374</v>
      </c>
      <c r="O171" s="8">
        <v>2019</v>
      </c>
      <c r="P171" s="13" t="s">
        <v>223</v>
      </c>
      <c r="Q171" s="8"/>
      <c r="R171" s="10"/>
      <c r="S171" s="14">
        <v>8.41</v>
      </c>
      <c r="T171" s="10" t="s">
        <v>17</v>
      </c>
      <c r="U171" s="8">
        <v>14.85</v>
      </c>
      <c r="V171" s="15">
        <v>2</v>
      </c>
      <c r="W171" s="8">
        <v>4</v>
      </c>
      <c r="X171" s="9">
        <v>43811</v>
      </c>
      <c r="Y171" s="8" t="s">
        <v>210</v>
      </c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</row>
    <row r="172" spans="1:99" s="2" customFormat="1" x14ac:dyDescent="0.2">
      <c r="A172" s="20" t="s">
        <v>237</v>
      </c>
      <c r="B172" s="10">
        <v>1417</v>
      </c>
      <c r="C172" s="11">
        <v>5.53</v>
      </c>
      <c r="D172" s="11">
        <v>7</v>
      </c>
      <c r="E172" s="11">
        <v>7</v>
      </c>
      <c r="F172" s="11"/>
      <c r="G172" s="12">
        <v>7</v>
      </c>
      <c r="H172" s="5">
        <v>100.55160665812105</v>
      </c>
      <c r="I172" s="5"/>
      <c r="J172" s="5"/>
      <c r="K172" s="5">
        <v>100.55160665812105</v>
      </c>
      <c r="L172" s="5">
        <v>103.36289087119532</v>
      </c>
      <c r="M172" s="5">
        <v>103.83191921815457</v>
      </c>
      <c r="N172" s="8">
        <v>4375</v>
      </c>
      <c r="O172" s="8">
        <v>2019</v>
      </c>
      <c r="P172" s="13" t="s">
        <v>223</v>
      </c>
      <c r="Q172" s="8"/>
      <c r="R172" s="10"/>
      <c r="S172" s="14">
        <v>8.41</v>
      </c>
      <c r="T172" s="10" t="s">
        <v>17</v>
      </c>
      <c r="U172" s="8">
        <v>14.85</v>
      </c>
      <c r="V172" s="15">
        <v>2</v>
      </c>
      <c r="W172" s="8">
        <v>4</v>
      </c>
      <c r="X172" s="9">
        <v>43811</v>
      </c>
      <c r="Y172" s="8" t="s">
        <v>210</v>
      </c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</row>
    <row r="173" spans="1:99" s="2" customFormat="1" x14ac:dyDescent="0.2">
      <c r="A173" s="20" t="s">
        <v>237</v>
      </c>
      <c r="B173" s="10">
        <v>1287</v>
      </c>
      <c r="C173" s="11">
        <v>7.11</v>
      </c>
      <c r="D173" s="11">
        <v>7.12</v>
      </c>
      <c r="E173" s="11">
        <v>7.12</v>
      </c>
      <c r="F173" s="11"/>
      <c r="G173" s="12">
        <v>7.12</v>
      </c>
      <c r="H173" s="5">
        <v>113.40536574518713</v>
      </c>
      <c r="I173" s="5"/>
      <c r="J173" s="5"/>
      <c r="K173" s="5">
        <v>113.40536574518713</v>
      </c>
      <c r="L173" s="5"/>
      <c r="M173" s="5"/>
      <c r="N173" s="8">
        <v>2549</v>
      </c>
      <c r="O173" s="8">
        <v>2019</v>
      </c>
      <c r="P173" s="13" t="s">
        <v>223</v>
      </c>
      <c r="Q173" s="8"/>
      <c r="R173" s="10"/>
      <c r="S173" s="14">
        <v>8.41</v>
      </c>
      <c r="T173" s="10" t="s">
        <v>17</v>
      </c>
      <c r="U173" s="8">
        <v>14.16</v>
      </c>
      <c r="V173" s="15">
        <v>2</v>
      </c>
      <c r="W173" s="8">
        <v>4</v>
      </c>
      <c r="X173" s="9">
        <v>43685</v>
      </c>
      <c r="Y173" s="8" t="s">
        <v>207</v>
      </c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</row>
    <row r="174" spans="1:99" s="2" customFormat="1" x14ac:dyDescent="0.2">
      <c r="A174" s="20" t="s">
        <v>237</v>
      </c>
      <c r="B174" s="10">
        <v>1287</v>
      </c>
      <c r="C174" s="11">
        <v>7.19</v>
      </c>
      <c r="D174" s="11">
        <v>7.17</v>
      </c>
      <c r="E174" s="11">
        <v>7.17</v>
      </c>
      <c r="F174" s="11"/>
      <c r="G174" s="12">
        <v>7.17</v>
      </c>
      <c r="H174" s="5">
        <v>114.19880766414182</v>
      </c>
      <c r="I174" s="5"/>
      <c r="J174" s="5"/>
      <c r="K174" s="5">
        <v>114.19880766414182</v>
      </c>
      <c r="L174" s="5"/>
      <c r="M174" s="5"/>
      <c r="N174" s="8">
        <v>2551</v>
      </c>
      <c r="O174" s="8">
        <v>2019</v>
      </c>
      <c r="P174" s="13" t="s">
        <v>223</v>
      </c>
      <c r="Q174" s="8"/>
      <c r="R174" s="10"/>
      <c r="S174" s="14">
        <v>8.41</v>
      </c>
      <c r="T174" s="10" t="s">
        <v>17</v>
      </c>
      <c r="U174" s="8">
        <v>14.16</v>
      </c>
      <c r="V174" s="15">
        <v>2</v>
      </c>
      <c r="W174" s="8">
        <v>4</v>
      </c>
      <c r="X174" s="9">
        <v>43685</v>
      </c>
      <c r="Y174" s="8" t="s">
        <v>207</v>
      </c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</row>
    <row r="175" spans="1:99" s="2" customFormat="1" x14ac:dyDescent="0.2">
      <c r="A175" s="20" t="s">
        <v>237</v>
      </c>
      <c r="B175" s="10">
        <v>1287</v>
      </c>
      <c r="C175" s="11">
        <v>6.97</v>
      </c>
      <c r="D175" s="11">
        <v>6.69</v>
      </c>
      <c r="E175" s="11">
        <v>6.69</v>
      </c>
      <c r="F175" s="11"/>
      <c r="G175" s="12">
        <v>6.69</v>
      </c>
      <c r="H175" s="5">
        <v>106.58176524217674</v>
      </c>
      <c r="I175" s="5"/>
      <c r="J175" s="5"/>
      <c r="K175" s="5">
        <v>106.58176524217674</v>
      </c>
      <c r="L175" s="5">
        <v>98.40326272352803</v>
      </c>
      <c r="M175" s="5"/>
      <c r="N175" s="8">
        <v>3340</v>
      </c>
      <c r="O175" s="8">
        <v>2019</v>
      </c>
      <c r="P175" s="13" t="s">
        <v>223</v>
      </c>
      <c r="Q175" s="8"/>
      <c r="R175" s="10"/>
      <c r="S175" s="14">
        <v>8.41</v>
      </c>
      <c r="T175" s="10" t="s">
        <v>17</v>
      </c>
      <c r="U175" s="8">
        <v>14.16</v>
      </c>
      <c r="V175" s="15">
        <v>2</v>
      </c>
      <c r="W175" s="8">
        <v>4</v>
      </c>
      <c r="X175" s="9">
        <v>43707</v>
      </c>
      <c r="Y175" s="8" t="s">
        <v>207</v>
      </c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</row>
    <row r="176" spans="1:99" s="2" customFormat="1" x14ac:dyDescent="0.2">
      <c r="A176" s="20" t="s">
        <v>237</v>
      </c>
      <c r="B176" s="10">
        <v>1287</v>
      </c>
      <c r="C176" s="11">
        <v>7.2</v>
      </c>
      <c r="D176" s="11">
        <v>6.91</v>
      </c>
      <c r="E176" s="11">
        <v>6.91</v>
      </c>
      <c r="F176" s="11"/>
      <c r="G176" s="12">
        <v>6.91</v>
      </c>
      <c r="H176" s="5">
        <v>110.07290968557741</v>
      </c>
      <c r="I176" s="5"/>
      <c r="J176" s="5"/>
      <c r="K176" s="5">
        <v>110.07290968557741</v>
      </c>
      <c r="L176" s="5">
        <v>101.92299882832417</v>
      </c>
      <c r="M176" s="5"/>
      <c r="N176" s="8">
        <v>3342</v>
      </c>
      <c r="O176" s="8">
        <v>2019</v>
      </c>
      <c r="P176" s="13" t="s">
        <v>223</v>
      </c>
      <c r="Q176" s="8"/>
      <c r="R176" s="10"/>
      <c r="S176" s="14">
        <v>8.41</v>
      </c>
      <c r="T176" s="10" t="s">
        <v>17</v>
      </c>
      <c r="U176" s="8">
        <v>14.16</v>
      </c>
      <c r="V176" s="15">
        <v>2</v>
      </c>
      <c r="W176" s="8">
        <v>4</v>
      </c>
      <c r="X176" s="9">
        <v>43707</v>
      </c>
      <c r="Y176" s="8" t="s">
        <v>207</v>
      </c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</row>
    <row r="177" spans="1:99" s="2" customFormat="1" x14ac:dyDescent="0.2">
      <c r="A177" s="20" t="s">
        <v>237</v>
      </c>
      <c r="B177" s="10">
        <v>1287</v>
      </c>
      <c r="C177" s="11">
        <v>5.3</v>
      </c>
      <c r="D177" s="11">
        <v>6.8</v>
      </c>
      <c r="E177" s="11">
        <v>6.8</v>
      </c>
      <c r="F177" s="11"/>
      <c r="G177" s="12">
        <v>6.8</v>
      </c>
      <c r="H177" s="5">
        <v>108.32733746387707</v>
      </c>
      <c r="I177" s="5"/>
      <c r="J177" s="5"/>
      <c r="K177" s="5">
        <v>108.32733746387707</v>
      </c>
      <c r="L177" s="5">
        <v>100.16313077592609</v>
      </c>
      <c r="M177" s="5"/>
      <c r="N177" s="8">
        <v>4324</v>
      </c>
      <c r="O177" s="8">
        <v>2019</v>
      </c>
      <c r="P177" s="13" t="s">
        <v>223</v>
      </c>
      <c r="Q177" s="8"/>
      <c r="R177" s="10"/>
      <c r="S177" s="14">
        <v>8.41</v>
      </c>
      <c r="T177" s="10" t="s">
        <v>17</v>
      </c>
      <c r="U177" s="8">
        <v>14.16</v>
      </c>
      <c r="V177" s="15">
        <v>2</v>
      </c>
      <c r="W177" s="8">
        <v>4</v>
      </c>
      <c r="X177" s="9">
        <v>43810</v>
      </c>
      <c r="Y177" s="8" t="s">
        <v>207</v>
      </c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</row>
    <row r="178" spans="1:99" s="2" customFormat="1" x14ac:dyDescent="0.2">
      <c r="A178" s="20" t="s">
        <v>237</v>
      </c>
      <c r="B178" s="10">
        <v>1287</v>
      </c>
      <c r="C178" s="11">
        <v>5.22</v>
      </c>
      <c r="D178" s="11">
        <v>6.7</v>
      </c>
      <c r="E178" s="11">
        <v>6.7</v>
      </c>
      <c r="F178" s="11"/>
      <c r="G178" s="12">
        <v>6.7</v>
      </c>
      <c r="H178" s="5">
        <v>106.74045362596769</v>
      </c>
      <c r="I178" s="5"/>
      <c r="J178" s="5"/>
      <c r="K178" s="5">
        <v>106.74045362596769</v>
      </c>
      <c r="L178" s="5">
        <v>98.56325072829145</v>
      </c>
      <c r="M178" s="5"/>
      <c r="N178" s="8">
        <v>4325</v>
      </c>
      <c r="O178" s="8">
        <v>2019</v>
      </c>
      <c r="P178" s="13" t="s">
        <v>223</v>
      </c>
      <c r="Q178" s="8"/>
      <c r="R178" s="10"/>
      <c r="S178" s="14">
        <v>8.41</v>
      </c>
      <c r="T178" s="10" t="s">
        <v>17</v>
      </c>
      <c r="U178" s="8">
        <v>14.16</v>
      </c>
      <c r="V178" s="15">
        <v>2</v>
      </c>
      <c r="W178" s="8">
        <v>4</v>
      </c>
      <c r="X178" s="9">
        <v>43810</v>
      </c>
      <c r="Y178" s="8" t="s">
        <v>207</v>
      </c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</row>
    <row r="179" spans="1:99" s="2" customFormat="1" x14ac:dyDescent="0.2">
      <c r="A179" s="20" t="s">
        <v>237</v>
      </c>
      <c r="B179" s="10">
        <v>1287</v>
      </c>
      <c r="C179" s="11">
        <v>5.27</v>
      </c>
      <c r="D179" s="11">
        <v>6.8</v>
      </c>
      <c r="E179" s="11">
        <v>6.8</v>
      </c>
      <c r="F179" s="11"/>
      <c r="G179" s="12">
        <v>6.8</v>
      </c>
      <c r="H179" s="5">
        <v>97.377838982302251</v>
      </c>
      <c r="I179" s="5"/>
      <c r="J179" s="5"/>
      <c r="K179" s="5">
        <v>97.377838982302251</v>
      </c>
      <c r="L179" s="5">
        <v>100.16313077592609</v>
      </c>
      <c r="M179" s="5">
        <v>100.63668727872904</v>
      </c>
      <c r="N179" s="8">
        <v>4386</v>
      </c>
      <c r="O179" s="8">
        <v>2019</v>
      </c>
      <c r="P179" s="13" t="s">
        <v>223</v>
      </c>
      <c r="Q179" s="8"/>
      <c r="R179" s="10"/>
      <c r="S179" s="14">
        <v>8.41</v>
      </c>
      <c r="T179" s="10" t="s">
        <v>17</v>
      </c>
      <c r="U179" s="8">
        <v>14.85</v>
      </c>
      <c r="V179" s="15">
        <v>2</v>
      </c>
      <c r="W179" s="8">
        <v>4</v>
      </c>
      <c r="X179" s="9">
        <v>43811</v>
      </c>
      <c r="Y179" s="8" t="s">
        <v>211</v>
      </c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</row>
    <row r="180" spans="1:99" s="2" customFormat="1" x14ac:dyDescent="0.2">
      <c r="A180" s="20" t="s">
        <v>237</v>
      </c>
      <c r="B180" s="10">
        <v>1287</v>
      </c>
      <c r="C180" s="11">
        <v>4.78</v>
      </c>
      <c r="D180" s="11">
        <v>6.4</v>
      </c>
      <c r="E180" s="11">
        <v>6.4</v>
      </c>
      <c r="F180" s="11"/>
      <c r="G180" s="12">
        <v>6.4</v>
      </c>
      <c r="H180" s="5">
        <v>91.030303630664704</v>
      </c>
      <c r="I180" s="5"/>
      <c r="J180" s="5"/>
      <c r="K180" s="5">
        <v>91.030303630664704</v>
      </c>
      <c r="L180" s="5">
        <v>93.76361058538761</v>
      </c>
      <c r="M180" s="5">
        <v>94.246223399877977</v>
      </c>
      <c r="N180" s="8">
        <v>4387</v>
      </c>
      <c r="O180" s="8">
        <v>2019</v>
      </c>
      <c r="P180" s="13" t="s">
        <v>223</v>
      </c>
      <c r="Q180" s="8"/>
      <c r="R180" s="10"/>
      <c r="S180" s="14">
        <v>8.41</v>
      </c>
      <c r="T180" s="10" t="s">
        <v>17</v>
      </c>
      <c r="U180" s="8">
        <v>14.85</v>
      </c>
      <c r="V180" s="15">
        <v>2</v>
      </c>
      <c r="W180" s="8">
        <v>4</v>
      </c>
      <c r="X180" s="9">
        <v>43811</v>
      </c>
      <c r="Y180" s="8" t="s">
        <v>211</v>
      </c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</row>
    <row r="181" spans="1:99" s="2" customFormat="1" x14ac:dyDescent="0.2">
      <c r="A181" s="20" t="s">
        <v>237</v>
      </c>
      <c r="B181" s="10">
        <v>221</v>
      </c>
      <c r="C181" s="11">
        <v>6.4249999999999998</v>
      </c>
      <c r="D181" s="11">
        <v>7.010714285714287</v>
      </c>
      <c r="E181" s="11">
        <v>7.0035042044713283</v>
      </c>
      <c r="F181" s="25"/>
      <c r="G181" s="12">
        <v>7.0035042044713283</v>
      </c>
      <c r="H181" s="12">
        <v>98.780105494770183</v>
      </c>
      <c r="I181" s="12"/>
      <c r="J181" s="5">
        <v>98.780105494770183</v>
      </c>
      <c r="K181" s="5"/>
      <c r="L181" s="5"/>
      <c r="M181" s="5"/>
      <c r="N181" s="8">
        <v>9432</v>
      </c>
      <c r="O181" s="8">
        <v>2022</v>
      </c>
      <c r="P181" s="13" t="s">
        <v>223</v>
      </c>
      <c r="Q181" s="8"/>
      <c r="R181" s="10"/>
      <c r="S181" s="14">
        <v>7.8002181818181828</v>
      </c>
      <c r="T181" s="10" t="s">
        <v>127</v>
      </c>
      <c r="U181" s="8"/>
      <c r="V181" s="15">
        <v>1</v>
      </c>
      <c r="W181" s="8">
        <v>1</v>
      </c>
      <c r="X181" s="9" t="s">
        <v>132</v>
      </c>
      <c r="Y181" s="8" t="s">
        <v>131</v>
      </c>
      <c r="Z181" s="26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14"/>
      <c r="CO181" s="14"/>
      <c r="CP181" s="14"/>
      <c r="CQ181" s="14"/>
      <c r="CR181" s="14"/>
      <c r="CS181" s="14"/>
      <c r="CT181" s="14"/>
      <c r="CU181" s="14"/>
    </row>
    <row r="182" spans="1:99" s="2" customFormat="1" x14ac:dyDescent="0.2">
      <c r="A182" s="20" t="s">
        <v>237</v>
      </c>
      <c r="B182" s="10">
        <v>221</v>
      </c>
      <c r="C182" s="11">
        <v>6.3620000000000001</v>
      </c>
      <c r="D182" s="11">
        <v>6.963285714285715</v>
      </c>
      <c r="E182" s="11">
        <v>6.9556424954041391</v>
      </c>
      <c r="F182" s="25"/>
      <c r="G182" s="12">
        <v>6.9556424954041391</v>
      </c>
      <c r="H182" s="12">
        <v>97.934142098976338</v>
      </c>
      <c r="I182" s="12"/>
      <c r="J182" s="5">
        <v>97.934142098976338</v>
      </c>
      <c r="K182" s="5"/>
      <c r="L182" s="5"/>
      <c r="M182" s="5"/>
      <c r="N182" s="8">
        <v>9436</v>
      </c>
      <c r="O182" s="8">
        <v>2022</v>
      </c>
      <c r="P182" s="13" t="s">
        <v>223</v>
      </c>
      <c r="Q182" s="8"/>
      <c r="R182" s="10"/>
      <c r="S182" s="14">
        <v>7.8002181818181828</v>
      </c>
      <c r="T182" s="10" t="s">
        <v>127</v>
      </c>
      <c r="U182" s="8"/>
      <c r="V182" s="15">
        <v>1</v>
      </c>
      <c r="W182" s="8">
        <v>1</v>
      </c>
      <c r="X182" s="9" t="s">
        <v>132</v>
      </c>
      <c r="Y182" s="8" t="s">
        <v>131</v>
      </c>
      <c r="Z182" s="26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14"/>
      <c r="CO182" s="14"/>
      <c r="CP182" s="14"/>
      <c r="CQ182" s="14"/>
      <c r="CR182" s="14"/>
      <c r="CS182" s="14"/>
      <c r="CT182" s="14"/>
      <c r="CU182" s="14"/>
    </row>
    <row r="183" spans="1:99" s="2" customFormat="1" x14ac:dyDescent="0.2">
      <c r="A183" s="20" t="s">
        <v>237</v>
      </c>
      <c r="B183" s="10">
        <v>221</v>
      </c>
      <c r="C183" s="11">
        <v>6.4420000000000002</v>
      </c>
      <c r="D183" s="11">
        <v>7.2974285714285729</v>
      </c>
      <c r="E183" s="11">
        <v>7.2928368854889412</v>
      </c>
      <c r="F183" s="25"/>
      <c r="G183" s="12">
        <v>7.2928368854889412</v>
      </c>
      <c r="H183" s="12">
        <v>103.89410710729494</v>
      </c>
      <c r="I183" s="12"/>
      <c r="J183" s="5">
        <v>103.89410710729494</v>
      </c>
      <c r="K183" s="5"/>
      <c r="L183" s="5"/>
      <c r="M183" s="5"/>
      <c r="N183" s="8">
        <v>9458</v>
      </c>
      <c r="O183" s="8">
        <v>2022</v>
      </c>
      <c r="P183" s="13" t="s">
        <v>223</v>
      </c>
      <c r="Q183" s="8"/>
      <c r="R183" s="10"/>
      <c r="S183" s="14">
        <v>7.8002181818181828</v>
      </c>
      <c r="T183" s="10" t="s">
        <v>127</v>
      </c>
      <c r="U183" s="8"/>
      <c r="V183" s="15">
        <v>1</v>
      </c>
      <c r="W183" s="8">
        <v>1</v>
      </c>
      <c r="X183" s="9" t="s">
        <v>129</v>
      </c>
      <c r="Y183" s="8" t="s">
        <v>131</v>
      </c>
      <c r="Z183" s="26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14"/>
      <c r="CO183" s="14"/>
      <c r="CP183" s="14"/>
      <c r="CQ183" s="14"/>
      <c r="CR183" s="14"/>
      <c r="CS183" s="14"/>
      <c r="CT183" s="14"/>
      <c r="CU183" s="14"/>
    </row>
    <row r="184" spans="1:99" s="2" customFormat="1" x14ac:dyDescent="0.2">
      <c r="A184" s="20" t="s">
        <v>237</v>
      </c>
      <c r="B184" s="10">
        <v>221</v>
      </c>
      <c r="C184" s="11">
        <v>6.3769999999999998</v>
      </c>
      <c r="D184" s="11">
        <v>7.0449999999999999</v>
      </c>
      <c r="E184" s="11">
        <v>7.0381030303030307</v>
      </c>
      <c r="F184" s="25"/>
      <c r="G184" s="12">
        <v>7.0381030303030307</v>
      </c>
      <c r="H184" s="12">
        <v>99.391645298958494</v>
      </c>
      <c r="I184" s="12"/>
      <c r="J184" s="5">
        <v>99.391645298958494</v>
      </c>
      <c r="K184" s="5"/>
      <c r="L184" s="5"/>
      <c r="M184" s="5"/>
      <c r="N184" s="8">
        <v>9752</v>
      </c>
      <c r="O184" s="8">
        <v>2022</v>
      </c>
      <c r="P184" s="13" t="s">
        <v>223</v>
      </c>
      <c r="Q184" s="8"/>
      <c r="R184" s="10"/>
      <c r="S184" s="14">
        <v>7.8002181818181828</v>
      </c>
      <c r="T184" s="10" t="s">
        <v>127</v>
      </c>
      <c r="U184" s="8"/>
      <c r="V184" s="15">
        <v>1</v>
      </c>
      <c r="W184" s="8">
        <v>1</v>
      </c>
      <c r="X184" s="9">
        <v>44769</v>
      </c>
      <c r="Y184" s="8" t="s">
        <v>131</v>
      </c>
      <c r="Z184" s="26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</row>
    <row r="185" spans="1:99" s="2" customFormat="1" x14ac:dyDescent="0.2">
      <c r="A185" s="20" t="s">
        <v>237</v>
      </c>
      <c r="B185" s="10">
        <v>1184</v>
      </c>
      <c r="C185" s="11">
        <v>6.98</v>
      </c>
      <c r="D185" s="11">
        <v>7.7</v>
      </c>
      <c r="E185" s="11">
        <v>7.7</v>
      </c>
      <c r="F185" s="11"/>
      <c r="G185" s="12">
        <v>7.7</v>
      </c>
      <c r="H185" s="12">
        <v>106.91845492293822</v>
      </c>
      <c r="I185" s="12"/>
      <c r="J185" s="5"/>
      <c r="K185" s="5"/>
      <c r="L185" s="5">
        <v>106.91845492293822</v>
      </c>
      <c r="M185" s="5"/>
      <c r="N185" s="8">
        <v>8162</v>
      </c>
      <c r="O185" s="8">
        <v>2019</v>
      </c>
      <c r="P185" s="13" t="s">
        <v>223</v>
      </c>
      <c r="Q185" s="8"/>
      <c r="R185" s="10"/>
      <c r="S185" s="14">
        <v>8.41</v>
      </c>
      <c r="T185" s="10" t="s">
        <v>17</v>
      </c>
      <c r="U185" s="8">
        <v>14.16</v>
      </c>
      <c r="V185" s="15">
        <v>3</v>
      </c>
      <c r="W185" s="8">
        <v>2</v>
      </c>
      <c r="X185" s="9">
        <v>44474</v>
      </c>
      <c r="Y185" s="8" t="s">
        <v>121</v>
      </c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</row>
    <row r="186" spans="1:99" s="2" customFormat="1" x14ac:dyDescent="0.2">
      <c r="A186" s="20" t="s">
        <v>237</v>
      </c>
      <c r="B186" s="10">
        <v>1417</v>
      </c>
      <c r="C186" s="11">
        <v>7.28</v>
      </c>
      <c r="D186" s="11">
        <v>7.7</v>
      </c>
      <c r="E186" s="11">
        <v>7.7</v>
      </c>
      <c r="F186" s="11"/>
      <c r="G186" s="12">
        <v>7.7</v>
      </c>
      <c r="H186" s="12">
        <v>106.91845492293822</v>
      </c>
      <c r="I186" s="12"/>
      <c r="J186" s="5"/>
      <c r="K186" s="5"/>
      <c r="L186" s="5">
        <v>106.91845492293822</v>
      </c>
      <c r="M186" s="5"/>
      <c r="N186" s="8">
        <v>8111</v>
      </c>
      <c r="O186" s="8">
        <v>2019</v>
      </c>
      <c r="P186" s="13" t="s">
        <v>223</v>
      </c>
      <c r="Q186" s="8"/>
      <c r="R186" s="10"/>
      <c r="S186" s="14">
        <v>8.41</v>
      </c>
      <c r="T186" s="10" t="s">
        <v>17</v>
      </c>
      <c r="U186" s="8">
        <v>14.16</v>
      </c>
      <c r="V186" s="15">
        <v>3</v>
      </c>
      <c r="W186" s="8">
        <v>2</v>
      </c>
      <c r="X186" s="9">
        <v>44474</v>
      </c>
      <c r="Y186" s="8" t="s">
        <v>122</v>
      </c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</row>
    <row r="187" spans="1:99" s="2" customFormat="1" x14ac:dyDescent="0.2">
      <c r="A187" s="20" t="s">
        <v>237</v>
      </c>
      <c r="B187" s="10">
        <v>1417</v>
      </c>
      <c r="C187" s="11">
        <v>6.66</v>
      </c>
      <c r="D187" s="11">
        <v>7.08</v>
      </c>
      <c r="E187" s="11">
        <v>7.08</v>
      </c>
      <c r="F187" s="11"/>
      <c r="G187" s="12">
        <v>7.08</v>
      </c>
      <c r="H187" s="12">
        <v>96.646683704467804</v>
      </c>
      <c r="I187" s="12"/>
      <c r="J187" s="5"/>
      <c r="K187" s="5"/>
      <c r="L187" s="5">
        <v>96.646683704467804</v>
      </c>
      <c r="M187" s="5"/>
      <c r="N187" s="8">
        <v>8117</v>
      </c>
      <c r="O187" s="8">
        <v>2019</v>
      </c>
      <c r="P187" s="13" t="s">
        <v>223</v>
      </c>
      <c r="Q187" s="8"/>
      <c r="R187" s="10"/>
      <c r="S187" s="14">
        <v>8.41</v>
      </c>
      <c r="T187" s="10" t="s">
        <v>17</v>
      </c>
      <c r="U187" s="8">
        <v>14.16</v>
      </c>
      <c r="V187" s="15">
        <v>3</v>
      </c>
      <c r="W187" s="8">
        <v>2</v>
      </c>
      <c r="X187" s="9">
        <v>44474</v>
      </c>
      <c r="Y187" s="8" t="s">
        <v>122</v>
      </c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</row>
    <row r="188" spans="1:99" s="2" customFormat="1" x14ac:dyDescent="0.2">
      <c r="A188" s="20" t="s">
        <v>237</v>
      </c>
      <c r="B188" s="10">
        <v>1417</v>
      </c>
      <c r="C188" s="11">
        <v>7.3</v>
      </c>
      <c r="D188" s="11">
        <v>7.46</v>
      </c>
      <c r="E188" s="11">
        <v>7.46</v>
      </c>
      <c r="F188" s="11"/>
      <c r="G188" s="12">
        <v>7.46</v>
      </c>
      <c r="H188" s="12">
        <v>102.94228541901418</v>
      </c>
      <c r="I188" s="12"/>
      <c r="J188" s="5"/>
      <c r="K188" s="5"/>
      <c r="L188" s="5">
        <v>102.94228541901418</v>
      </c>
      <c r="M188" s="5"/>
      <c r="N188" s="8">
        <v>8188</v>
      </c>
      <c r="O188" s="8">
        <v>2019</v>
      </c>
      <c r="P188" s="13" t="s">
        <v>223</v>
      </c>
      <c r="Q188" s="8"/>
      <c r="R188" s="10"/>
      <c r="S188" s="14">
        <v>8.41</v>
      </c>
      <c r="T188" s="10" t="s">
        <v>17</v>
      </c>
      <c r="U188" s="8">
        <v>14.16</v>
      </c>
      <c r="V188" s="15">
        <v>3</v>
      </c>
      <c r="W188" s="8">
        <v>2</v>
      </c>
      <c r="X188" s="9">
        <v>44475</v>
      </c>
      <c r="Y188" s="8" t="s">
        <v>123</v>
      </c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</row>
    <row r="189" spans="1:99" s="2" customFormat="1" x14ac:dyDescent="0.2">
      <c r="A189" s="20" t="s">
        <v>237</v>
      </c>
      <c r="B189" s="10">
        <v>1417</v>
      </c>
      <c r="C189" s="11">
        <v>5.93</v>
      </c>
      <c r="D189" s="11">
        <v>7.67</v>
      </c>
      <c r="E189" s="11">
        <v>7.67</v>
      </c>
      <c r="F189" s="11"/>
      <c r="G189" s="12">
        <v>7.67</v>
      </c>
      <c r="H189" s="12">
        <v>106.42143373494771</v>
      </c>
      <c r="I189" s="12"/>
      <c r="J189" s="5"/>
      <c r="K189" s="5"/>
      <c r="L189" s="5">
        <v>106.42143373494771</v>
      </c>
      <c r="M189" s="5"/>
      <c r="N189" s="8">
        <v>8285</v>
      </c>
      <c r="O189" s="8">
        <v>2019</v>
      </c>
      <c r="P189" s="13" t="s">
        <v>223</v>
      </c>
      <c r="Q189" s="8"/>
      <c r="R189" s="10"/>
      <c r="S189" s="14">
        <v>8.41</v>
      </c>
      <c r="T189" s="10" t="s">
        <v>17</v>
      </c>
      <c r="U189" s="8">
        <v>14.16</v>
      </c>
      <c r="V189" s="15">
        <v>3</v>
      </c>
      <c r="W189" s="8">
        <v>2</v>
      </c>
      <c r="X189" s="9">
        <v>44476</v>
      </c>
      <c r="Y189" s="8" t="s">
        <v>122</v>
      </c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</row>
    <row r="190" spans="1:99" s="2" customFormat="1" x14ac:dyDescent="0.2">
      <c r="A190" s="20" t="s">
        <v>237</v>
      </c>
      <c r="B190" s="10">
        <v>120</v>
      </c>
      <c r="C190" s="11">
        <v>7.84</v>
      </c>
      <c r="D190" s="11">
        <v>8.8800000000000008</v>
      </c>
      <c r="E190" s="11">
        <v>8.85</v>
      </c>
      <c r="F190" s="11"/>
      <c r="G190" s="12">
        <v>8.85</v>
      </c>
      <c r="H190" s="12">
        <v>125.97093379590756</v>
      </c>
      <c r="I190" s="12"/>
      <c r="J190" s="5"/>
      <c r="K190" s="5"/>
      <c r="L190" s="5">
        <v>125.97093379590756</v>
      </c>
      <c r="M190" s="5"/>
      <c r="N190" s="8">
        <v>8925</v>
      </c>
      <c r="O190" s="8">
        <v>2021</v>
      </c>
      <c r="P190" s="13" t="s">
        <v>223</v>
      </c>
      <c r="Q190" s="8"/>
      <c r="R190" s="10"/>
      <c r="S190" s="14">
        <v>10.558999999999999</v>
      </c>
      <c r="T190" s="10" t="s">
        <v>118</v>
      </c>
      <c r="U190" s="8"/>
      <c r="V190" s="15">
        <v>3</v>
      </c>
      <c r="W190" s="8">
        <v>2</v>
      </c>
      <c r="X190" s="9">
        <v>44495</v>
      </c>
      <c r="Y190" s="8" t="s">
        <v>119</v>
      </c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14"/>
      <c r="CO190" s="14"/>
      <c r="CP190" s="14"/>
      <c r="CQ190" s="14"/>
      <c r="CR190" s="14"/>
      <c r="CS190" s="14"/>
      <c r="CT190" s="14"/>
      <c r="CU190" s="14"/>
    </row>
    <row r="191" spans="1:99" s="2" customFormat="1" x14ac:dyDescent="0.2">
      <c r="A191" s="20" t="s">
        <v>237</v>
      </c>
      <c r="B191" s="10">
        <v>120</v>
      </c>
      <c r="C191" s="11">
        <v>7.91</v>
      </c>
      <c r="D191" s="11">
        <v>9.3800000000000008</v>
      </c>
      <c r="E191" s="11">
        <v>9.36</v>
      </c>
      <c r="F191" s="11"/>
      <c r="G191" s="12">
        <v>9.36</v>
      </c>
      <c r="H191" s="12">
        <v>134.42029399174609</v>
      </c>
      <c r="I191" s="12"/>
      <c r="J191" s="5"/>
      <c r="K191" s="5"/>
      <c r="L191" s="5">
        <v>134.42029399174609</v>
      </c>
      <c r="M191" s="5"/>
      <c r="N191" s="8">
        <v>8592</v>
      </c>
      <c r="O191" s="8">
        <v>2021</v>
      </c>
      <c r="P191" s="13" t="s">
        <v>223</v>
      </c>
      <c r="Q191" s="8"/>
      <c r="R191" s="10"/>
      <c r="S191" s="14">
        <v>10.558999999999999</v>
      </c>
      <c r="T191" s="10" t="s">
        <v>118</v>
      </c>
      <c r="U191" s="8"/>
      <c r="V191" s="15">
        <v>3</v>
      </c>
      <c r="W191" s="8">
        <v>2</v>
      </c>
      <c r="X191" s="9">
        <v>44483</v>
      </c>
      <c r="Y191" s="8" t="s">
        <v>120</v>
      </c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</row>
    <row r="192" spans="1:99" s="2" customFormat="1" x14ac:dyDescent="0.2">
      <c r="A192" s="20" t="s">
        <v>265</v>
      </c>
      <c r="B192" s="10">
        <v>11</v>
      </c>
      <c r="C192" s="11">
        <v>2.48</v>
      </c>
      <c r="D192" s="11">
        <v>4.4000000000000004</v>
      </c>
      <c r="E192" s="11">
        <v>3.03</v>
      </c>
      <c r="F192" s="11"/>
      <c r="G192" s="12">
        <v>3.03</v>
      </c>
      <c r="H192" s="12">
        <v>28.053667886391299</v>
      </c>
      <c r="I192" s="12"/>
      <c r="J192" s="5">
        <v>28.053667886391299</v>
      </c>
      <c r="K192" s="5"/>
      <c r="L192" s="5"/>
      <c r="M192" s="5"/>
      <c r="N192" s="8">
        <v>8294</v>
      </c>
      <c r="O192" s="8">
        <v>2021</v>
      </c>
      <c r="P192" s="13" t="s">
        <v>224</v>
      </c>
      <c r="Q192" s="8"/>
      <c r="R192" s="10" t="s">
        <v>244</v>
      </c>
      <c r="S192" s="14">
        <v>10.558999999999999</v>
      </c>
      <c r="T192" s="10" t="s">
        <v>118</v>
      </c>
      <c r="U192" s="8"/>
      <c r="V192" s="15">
        <v>1</v>
      </c>
      <c r="W192" s="8">
        <v>1</v>
      </c>
      <c r="X192" s="9">
        <v>44476</v>
      </c>
      <c r="Y192" s="8" t="s">
        <v>147</v>
      </c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</row>
    <row r="193" spans="1:99" s="2" customFormat="1" x14ac:dyDescent="0.2">
      <c r="A193" s="20" t="s">
        <v>265</v>
      </c>
      <c r="B193" s="10">
        <v>10</v>
      </c>
      <c r="C193" s="11">
        <v>5.75</v>
      </c>
      <c r="D193" s="11">
        <v>7.64</v>
      </c>
      <c r="E193" s="11">
        <v>6.91</v>
      </c>
      <c r="F193" s="11"/>
      <c r="G193" s="12">
        <v>6.91</v>
      </c>
      <c r="H193" s="12">
        <v>95.661265028750606</v>
      </c>
      <c r="I193" s="12"/>
      <c r="J193" s="5">
        <v>95.661265028750606</v>
      </c>
      <c r="K193" s="5"/>
      <c r="L193" s="5"/>
      <c r="M193" s="5"/>
      <c r="N193" s="8">
        <v>8295</v>
      </c>
      <c r="O193" s="8">
        <v>2021</v>
      </c>
      <c r="P193" s="13" t="s">
        <v>224</v>
      </c>
      <c r="Q193" s="8"/>
      <c r="R193" s="10" t="s">
        <v>244</v>
      </c>
      <c r="S193" s="14">
        <v>10.558999999999999</v>
      </c>
      <c r="T193" s="10" t="s">
        <v>118</v>
      </c>
      <c r="U193" s="8"/>
      <c r="V193" s="15">
        <v>1</v>
      </c>
      <c r="W193" s="8">
        <v>1</v>
      </c>
      <c r="X193" s="9">
        <v>44476</v>
      </c>
      <c r="Y193" s="8" t="s">
        <v>148</v>
      </c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</row>
    <row r="194" spans="1:99" s="2" customFormat="1" x14ac:dyDescent="0.2">
      <c r="A194" s="20" t="s">
        <v>265</v>
      </c>
      <c r="B194" s="10">
        <v>10</v>
      </c>
      <c r="C194" s="11">
        <v>7.51</v>
      </c>
      <c r="D194" s="11">
        <v>7.58</v>
      </c>
      <c r="E194" s="11">
        <v>6.84</v>
      </c>
      <c r="F194" s="11"/>
      <c r="G194" s="12">
        <v>6.84</v>
      </c>
      <c r="H194" s="12">
        <v>94.441540338037896</v>
      </c>
      <c r="I194" s="12"/>
      <c r="J194" s="5">
        <v>94.441540338037896</v>
      </c>
      <c r="K194" s="5"/>
      <c r="L194" s="5"/>
      <c r="M194" s="5"/>
      <c r="N194" s="8">
        <v>8910</v>
      </c>
      <c r="O194" s="8">
        <v>2021</v>
      </c>
      <c r="P194" s="13" t="s">
        <v>224</v>
      </c>
      <c r="Q194" s="8"/>
      <c r="R194" s="10" t="s">
        <v>244</v>
      </c>
      <c r="S194" s="14">
        <v>10.558999999999999</v>
      </c>
      <c r="T194" s="10" t="s">
        <v>118</v>
      </c>
      <c r="U194" s="8"/>
      <c r="V194" s="15">
        <v>1</v>
      </c>
      <c r="W194" s="8">
        <v>1</v>
      </c>
      <c r="X194" s="9">
        <v>44495</v>
      </c>
      <c r="Y194" s="8" t="s">
        <v>148</v>
      </c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14"/>
      <c r="CO194" s="14"/>
      <c r="CP194" s="14"/>
      <c r="CQ194" s="14"/>
      <c r="CR194" s="14"/>
      <c r="CS194" s="14"/>
      <c r="CT194" s="14"/>
      <c r="CU194" s="14"/>
    </row>
    <row r="195" spans="1:99" s="2" customFormat="1" x14ac:dyDescent="0.2">
      <c r="A195" s="20" t="s">
        <v>265</v>
      </c>
      <c r="B195" s="10">
        <v>73</v>
      </c>
      <c r="C195" s="11">
        <v>1.86</v>
      </c>
      <c r="D195" s="11">
        <v>2.35</v>
      </c>
      <c r="E195" s="11">
        <v>2.12</v>
      </c>
      <c r="F195" s="11"/>
      <c r="G195" s="12">
        <v>2.12</v>
      </c>
      <c r="H195" s="12">
        <v>12.197246907126599</v>
      </c>
      <c r="I195" s="12"/>
      <c r="J195" s="5">
        <v>12.197246907126599</v>
      </c>
      <c r="K195" s="5"/>
      <c r="L195" s="5"/>
      <c r="M195" s="5"/>
      <c r="N195" s="8">
        <v>8120</v>
      </c>
      <c r="O195" s="8">
        <v>2021</v>
      </c>
      <c r="P195" s="13" t="s">
        <v>224</v>
      </c>
      <c r="Q195" s="8"/>
      <c r="R195" s="10"/>
      <c r="S195" s="14">
        <v>10.558999999999999</v>
      </c>
      <c r="T195" s="10" t="s">
        <v>118</v>
      </c>
      <c r="U195" s="8"/>
      <c r="V195" s="15">
        <v>1</v>
      </c>
      <c r="W195" s="8">
        <v>1</v>
      </c>
      <c r="X195" s="9">
        <v>44474</v>
      </c>
      <c r="Y195" s="8" t="s">
        <v>150</v>
      </c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</row>
    <row r="196" spans="1:99" s="2" customFormat="1" x14ac:dyDescent="0.2">
      <c r="A196" s="20" t="s">
        <v>265</v>
      </c>
      <c r="B196" s="10">
        <v>59</v>
      </c>
      <c r="C196" s="11">
        <v>0.68</v>
      </c>
      <c r="D196" s="11">
        <v>2.5099999999999998</v>
      </c>
      <c r="E196" s="11">
        <v>2.23</v>
      </c>
      <c r="F196" s="11"/>
      <c r="G196" s="12">
        <v>2.23</v>
      </c>
      <c r="H196" s="12">
        <v>14.1139571353894</v>
      </c>
      <c r="I196" s="12"/>
      <c r="J196" s="5">
        <v>14.1139571353894</v>
      </c>
      <c r="K196" s="5"/>
      <c r="L196" s="5"/>
      <c r="M196" s="5"/>
      <c r="N196" s="8">
        <v>8789</v>
      </c>
      <c r="O196" s="8">
        <v>2021</v>
      </c>
      <c r="P196" s="13" t="s">
        <v>224</v>
      </c>
      <c r="Q196" s="8"/>
      <c r="R196" s="10"/>
      <c r="S196" s="14">
        <v>10.558999999999999</v>
      </c>
      <c r="T196" s="10" t="s">
        <v>118</v>
      </c>
      <c r="U196" s="8"/>
      <c r="V196" s="15">
        <v>1</v>
      </c>
      <c r="W196" s="8">
        <v>1</v>
      </c>
      <c r="X196" s="9">
        <v>44489</v>
      </c>
      <c r="Y196" s="8" t="s">
        <v>157</v>
      </c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</row>
    <row r="197" spans="1:99" x14ac:dyDescent="0.2">
      <c r="A197" s="20" t="s">
        <v>265</v>
      </c>
      <c r="B197" s="10">
        <v>31</v>
      </c>
      <c r="C197" s="11">
        <v>1.64</v>
      </c>
      <c r="D197" s="11">
        <v>3.05</v>
      </c>
      <c r="E197" s="11">
        <v>2.5299999999999998</v>
      </c>
      <c r="G197" s="12">
        <v>2.5299999999999998</v>
      </c>
      <c r="H197" s="12">
        <v>19.341348667015101</v>
      </c>
      <c r="J197" s="5">
        <v>19.341348667015101</v>
      </c>
      <c r="K197" s="5"/>
      <c r="L197" s="5"/>
      <c r="M197" s="5"/>
      <c r="N197" s="8">
        <v>8214</v>
      </c>
      <c r="O197" s="8">
        <v>2021</v>
      </c>
      <c r="P197" s="13" t="s">
        <v>224</v>
      </c>
      <c r="R197" s="10" t="s">
        <v>244</v>
      </c>
      <c r="S197" s="14">
        <v>10.558999999999999</v>
      </c>
      <c r="T197" s="10" t="s">
        <v>118</v>
      </c>
      <c r="V197" s="15">
        <v>1</v>
      </c>
      <c r="W197" s="8">
        <v>1</v>
      </c>
      <c r="X197" s="9">
        <v>44475</v>
      </c>
      <c r="Y197" s="8" t="s">
        <v>151</v>
      </c>
    </row>
    <row r="198" spans="1:99" x14ac:dyDescent="0.2">
      <c r="A198" s="20" t="s">
        <v>265</v>
      </c>
      <c r="B198" s="10">
        <v>29</v>
      </c>
      <c r="C198" s="11">
        <v>2.62</v>
      </c>
      <c r="D198" s="11">
        <v>3.93</v>
      </c>
      <c r="E198" s="11">
        <v>3.44</v>
      </c>
      <c r="G198" s="12">
        <v>3.44</v>
      </c>
      <c r="H198" s="12">
        <v>35.197769646279802</v>
      </c>
      <c r="J198" s="5">
        <v>35.197769646279802</v>
      </c>
      <c r="K198" s="5"/>
      <c r="L198" s="5"/>
      <c r="M198" s="5"/>
      <c r="N198" s="8">
        <v>8216</v>
      </c>
      <c r="O198" s="8">
        <v>2021</v>
      </c>
      <c r="P198" s="13" t="s">
        <v>224</v>
      </c>
      <c r="R198" s="10" t="s">
        <v>244</v>
      </c>
      <c r="S198" s="14">
        <v>10.558999999999999</v>
      </c>
      <c r="T198" s="10" t="s">
        <v>118</v>
      </c>
      <c r="V198" s="15">
        <v>1</v>
      </c>
      <c r="W198" s="8">
        <v>1</v>
      </c>
      <c r="X198" s="9">
        <v>44475</v>
      </c>
      <c r="Y198" s="8" t="s">
        <v>152</v>
      </c>
    </row>
    <row r="199" spans="1:99" x14ac:dyDescent="0.2">
      <c r="A199" s="20" t="s">
        <v>265</v>
      </c>
      <c r="B199" s="10">
        <v>86</v>
      </c>
      <c r="C199" s="11">
        <v>2.23</v>
      </c>
      <c r="D199" s="11">
        <v>2.85</v>
      </c>
      <c r="E199" s="11">
        <v>2.72</v>
      </c>
      <c r="G199" s="12">
        <v>2.72</v>
      </c>
      <c r="H199" s="12">
        <v>24.412937716514573</v>
      </c>
      <c r="J199" s="5"/>
      <c r="K199" s="5"/>
      <c r="L199" s="5">
        <v>24.412937716514573</v>
      </c>
      <c r="M199" s="5"/>
      <c r="N199" s="8">
        <v>8128</v>
      </c>
      <c r="O199" s="8">
        <v>2021</v>
      </c>
      <c r="P199" s="13" t="s">
        <v>221</v>
      </c>
      <c r="S199" s="14">
        <v>8.41</v>
      </c>
      <c r="T199" s="10" t="s">
        <v>116</v>
      </c>
      <c r="U199" s="8">
        <v>14.92</v>
      </c>
      <c r="V199" s="15">
        <v>3</v>
      </c>
      <c r="W199" s="8">
        <v>2</v>
      </c>
      <c r="X199" s="9">
        <v>44474</v>
      </c>
      <c r="Y199" s="8" t="s">
        <v>170</v>
      </c>
    </row>
    <row r="200" spans="1:99" x14ac:dyDescent="0.2">
      <c r="A200" s="20" t="s">
        <v>265</v>
      </c>
      <c r="B200" s="10">
        <v>56</v>
      </c>
      <c r="C200" s="11">
        <v>2.46</v>
      </c>
      <c r="D200" s="11">
        <v>4.29</v>
      </c>
      <c r="E200" s="11">
        <v>4.1399999999999997</v>
      </c>
      <c r="G200" s="12">
        <v>4.1399999999999997</v>
      </c>
      <c r="H200" s="12">
        <v>47.938607281398426</v>
      </c>
      <c r="J200" s="5"/>
      <c r="K200" s="5"/>
      <c r="L200" s="5">
        <v>47.938607281398426</v>
      </c>
      <c r="M200" s="5"/>
      <c r="N200" s="8">
        <v>8205</v>
      </c>
      <c r="O200" s="8">
        <v>2021</v>
      </c>
      <c r="P200" s="13" t="s">
        <v>221</v>
      </c>
      <c r="S200" s="14">
        <v>8.41</v>
      </c>
      <c r="T200" s="10" t="s">
        <v>116</v>
      </c>
      <c r="U200" s="8">
        <v>14.92</v>
      </c>
      <c r="V200" s="15">
        <v>3</v>
      </c>
      <c r="W200" s="8">
        <v>2</v>
      </c>
      <c r="X200" s="9">
        <v>44475</v>
      </c>
      <c r="Y200" s="8" t="s">
        <v>171</v>
      </c>
    </row>
    <row r="201" spans="1:99" x14ac:dyDescent="0.2">
      <c r="A201" s="20" t="s">
        <v>265</v>
      </c>
      <c r="B201" s="6">
        <v>23</v>
      </c>
      <c r="C201" s="7">
        <v>12.2</v>
      </c>
      <c r="D201" s="7">
        <v>12.37</v>
      </c>
      <c r="E201" s="7">
        <v>12.75</v>
      </c>
      <c r="F201" s="7"/>
      <c r="G201" s="5">
        <v>12.75</v>
      </c>
      <c r="H201" s="5">
        <v>195.35599361018589</v>
      </c>
      <c r="I201" s="5"/>
      <c r="J201" s="5"/>
      <c r="K201" s="5"/>
      <c r="L201" s="5">
        <v>195.35599361018589</v>
      </c>
      <c r="M201" s="5"/>
      <c r="N201" s="2">
        <v>3141</v>
      </c>
      <c r="O201" s="2">
        <v>2019</v>
      </c>
      <c r="P201" s="2" t="s">
        <v>226</v>
      </c>
      <c r="Q201" s="2"/>
      <c r="R201" s="6"/>
      <c r="S201" s="1">
        <v>8.41</v>
      </c>
      <c r="T201" s="6" t="s">
        <v>247</v>
      </c>
      <c r="U201" s="2">
        <v>14.92</v>
      </c>
      <c r="V201" s="3">
        <v>3</v>
      </c>
      <c r="W201" s="8">
        <v>3</v>
      </c>
      <c r="X201" s="4">
        <v>43699</v>
      </c>
      <c r="Y201" s="2" t="s">
        <v>50</v>
      </c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</row>
    <row r="202" spans="1:99" x14ac:dyDescent="0.2">
      <c r="A202" s="20" t="s">
        <v>265</v>
      </c>
      <c r="B202" s="6">
        <v>27</v>
      </c>
      <c r="C202" s="7">
        <v>4.91</v>
      </c>
      <c r="D202" s="7">
        <v>4.9400000000000004</v>
      </c>
      <c r="E202" s="7">
        <v>4.66</v>
      </c>
      <c r="F202" s="7"/>
      <c r="G202" s="5">
        <v>4.66</v>
      </c>
      <c r="H202" s="5">
        <v>65.925697756545233</v>
      </c>
      <c r="I202" s="5"/>
      <c r="J202" s="5"/>
      <c r="K202" s="5"/>
      <c r="L202" s="5">
        <v>65.925697756545233</v>
      </c>
      <c r="M202" s="5"/>
      <c r="N202" s="2">
        <v>3148</v>
      </c>
      <c r="O202" s="2">
        <v>2019</v>
      </c>
      <c r="P202" s="2" t="s">
        <v>226</v>
      </c>
      <c r="Q202" s="2"/>
      <c r="R202" s="6"/>
      <c r="S202" s="1">
        <v>8.41</v>
      </c>
      <c r="T202" s="6" t="s">
        <v>247</v>
      </c>
      <c r="U202" s="2">
        <v>14.92</v>
      </c>
      <c r="V202" s="3">
        <v>3</v>
      </c>
      <c r="W202" s="8">
        <v>3</v>
      </c>
      <c r="X202" s="4">
        <v>43699</v>
      </c>
      <c r="Y202" s="2" t="s">
        <v>49</v>
      </c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</row>
    <row r="203" spans="1:99" x14ac:dyDescent="0.2">
      <c r="A203" s="20" t="s">
        <v>265</v>
      </c>
      <c r="B203" s="6">
        <v>26</v>
      </c>
      <c r="C203" s="7">
        <v>6.49</v>
      </c>
      <c r="D203" s="7">
        <v>6.37</v>
      </c>
      <c r="E203" s="7">
        <v>6.2</v>
      </c>
      <c r="F203" s="7"/>
      <c r="G203" s="5">
        <v>6.2</v>
      </c>
      <c r="H203" s="5">
        <v>90.563850490118355</v>
      </c>
      <c r="I203" s="5"/>
      <c r="J203" s="5"/>
      <c r="K203" s="5"/>
      <c r="L203" s="5">
        <v>90.563850490118355</v>
      </c>
      <c r="M203" s="5"/>
      <c r="N203" s="2">
        <v>3151</v>
      </c>
      <c r="O203" s="2">
        <v>2019</v>
      </c>
      <c r="P203" s="2" t="s">
        <v>226</v>
      </c>
      <c r="Q203" s="2"/>
      <c r="R203" s="6"/>
      <c r="S203" s="1">
        <v>8.41</v>
      </c>
      <c r="T203" s="6" t="s">
        <v>247</v>
      </c>
      <c r="U203" s="2">
        <v>14.92</v>
      </c>
      <c r="V203" s="3">
        <v>3</v>
      </c>
      <c r="W203" s="8">
        <v>3</v>
      </c>
      <c r="X203" s="4">
        <v>43699</v>
      </c>
      <c r="Y203" s="2" t="s">
        <v>48</v>
      </c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</row>
    <row r="204" spans="1:99" x14ac:dyDescent="0.2">
      <c r="A204" s="20" t="s">
        <v>265</v>
      </c>
      <c r="B204" s="6">
        <v>11</v>
      </c>
      <c r="C204" s="7">
        <v>2.2799999999999998</v>
      </c>
      <c r="D204" s="7">
        <v>2.4300000000000002</v>
      </c>
      <c r="E204" s="7">
        <v>1.05</v>
      </c>
      <c r="F204" s="7"/>
      <c r="G204" s="5">
        <v>1.05</v>
      </c>
      <c r="H204" s="5">
        <v>-2.5788232287800881</v>
      </c>
      <c r="I204" s="5"/>
      <c r="J204" s="5"/>
      <c r="K204" s="5">
        <v>-2.5788232287800881</v>
      </c>
      <c r="L204" s="5"/>
      <c r="M204" s="5"/>
      <c r="N204" s="2">
        <v>4718</v>
      </c>
      <c r="O204" s="2">
        <v>2019</v>
      </c>
      <c r="P204" s="2" t="s">
        <v>227</v>
      </c>
      <c r="Q204" s="2"/>
      <c r="R204" s="6" t="s">
        <v>244</v>
      </c>
      <c r="S204" s="1">
        <v>8.6620000000000008</v>
      </c>
      <c r="T204" s="6" t="s">
        <v>95</v>
      </c>
      <c r="U204" s="2">
        <v>15.42</v>
      </c>
      <c r="V204" s="3">
        <v>2</v>
      </c>
      <c r="W204" s="8">
        <v>3</v>
      </c>
      <c r="X204" s="4">
        <v>43818</v>
      </c>
      <c r="Y204" s="2" t="s">
        <v>108</v>
      </c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</row>
    <row r="205" spans="1:99" x14ac:dyDescent="0.2">
      <c r="A205" s="20" t="s">
        <v>265</v>
      </c>
      <c r="B205" s="6">
        <v>12</v>
      </c>
      <c r="C205" s="7">
        <v>1.59</v>
      </c>
      <c r="D205" s="7">
        <v>1.5</v>
      </c>
      <c r="E205" s="7">
        <v>7.0000000000000007E-2</v>
      </c>
      <c r="F205" s="7"/>
      <c r="G205" s="5">
        <v>7.0000000000000007E-2</v>
      </c>
      <c r="H205" s="5">
        <v>-18.121332128043576</v>
      </c>
      <c r="I205" s="5"/>
      <c r="J205" s="5"/>
      <c r="K205" s="5">
        <v>-18.121332128043576</v>
      </c>
      <c r="L205" s="5"/>
      <c r="M205" s="5"/>
      <c r="N205" s="2">
        <v>4721</v>
      </c>
      <c r="O205" s="2">
        <v>2019</v>
      </c>
      <c r="P205" s="2" t="s">
        <v>227</v>
      </c>
      <c r="Q205" s="2"/>
      <c r="R205" s="6" t="s">
        <v>244</v>
      </c>
      <c r="S205" s="1">
        <v>8.6620000000000008</v>
      </c>
      <c r="T205" s="6" t="s">
        <v>95</v>
      </c>
      <c r="U205" s="2">
        <v>15.42</v>
      </c>
      <c r="V205" s="3">
        <v>2</v>
      </c>
      <c r="W205" s="8">
        <v>3</v>
      </c>
      <c r="X205" s="4">
        <v>43818</v>
      </c>
      <c r="Y205" s="2" t="s">
        <v>107</v>
      </c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</row>
    <row r="206" spans="1:99" x14ac:dyDescent="0.2">
      <c r="A206" s="20" t="s">
        <v>265</v>
      </c>
      <c r="B206" s="6">
        <v>5</v>
      </c>
      <c r="C206" s="7">
        <v>5.0599999999999996</v>
      </c>
      <c r="D206" s="7">
        <v>4.83</v>
      </c>
      <c r="E206" s="7">
        <v>2.2799999999999998</v>
      </c>
      <c r="F206" s="7"/>
      <c r="G206" s="5">
        <v>2.2799999999999998</v>
      </c>
      <c r="H206" s="5">
        <v>16.928611410091403</v>
      </c>
      <c r="I206" s="5"/>
      <c r="J206" s="5"/>
      <c r="K206" s="5">
        <v>16.928611410091403</v>
      </c>
      <c r="L206" s="5"/>
      <c r="M206" s="5"/>
      <c r="N206" s="2">
        <v>4791</v>
      </c>
      <c r="O206" s="2">
        <v>2019</v>
      </c>
      <c r="P206" s="2" t="s">
        <v>227</v>
      </c>
      <c r="Q206" s="2"/>
      <c r="R206" s="6" t="s">
        <v>244</v>
      </c>
      <c r="S206" s="1">
        <v>8.6620000000000008</v>
      </c>
      <c r="T206" s="6" t="s">
        <v>95</v>
      </c>
      <c r="U206" s="2">
        <v>15.42</v>
      </c>
      <c r="V206" s="3">
        <v>2</v>
      </c>
      <c r="W206" s="8">
        <v>3</v>
      </c>
      <c r="X206" s="4">
        <v>43819</v>
      </c>
      <c r="Y206" s="2" t="s">
        <v>106</v>
      </c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</row>
    <row r="207" spans="1:99" x14ac:dyDescent="0.2">
      <c r="A207" s="20" t="s">
        <v>265</v>
      </c>
      <c r="B207" s="6">
        <v>6</v>
      </c>
      <c r="C207" s="7">
        <v>3.3</v>
      </c>
      <c r="D207" s="7">
        <v>2.86</v>
      </c>
      <c r="E207" s="7">
        <v>-0.04</v>
      </c>
      <c r="F207" s="7"/>
      <c r="G207" s="5">
        <v>-0.04</v>
      </c>
      <c r="H207" s="5">
        <v>-19.865899453471101</v>
      </c>
      <c r="I207" s="5"/>
      <c r="J207" s="5"/>
      <c r="K207" s="5">
        <v>-19.865899453471101</v>
      </c>
      <c r="L207" s="5"/>
      <c r="M207" s="5"/>
      <c r="N207" s="2">
        <v>4711</v>
      </c>
      <c r="O207" s="2">
        <v>2019</v>
      </c>
      <c r="P207" s="2" t="s">
        <v>227</v>
      </c>
      <c r="Q207" s="2"/>
      <c r="R207" s="6" t="s">
        <v>244</v>
      </c>
      <c r="S207" s="1">
        <v>8.6620000000000008</v>
      </c>
      <c r="T207" s="6" t="s">
        <v>95</v>
      </c>
      <c r="U207" s="2">
        <v>15.42</v>
      </c>
      <c r="V207" s="3">
        <v>2</v>
      </c>
      <c r="W207" s="8">
        <v>3</v>
      </c>
      <c r="X207" s="4">
        <v>43818</v>
      </c>
      <c r="Y207" s="2" t="s">
        <v>105</v>
      </c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</row>
    <row r="208" spans="1:99" x14ac:dyDescent="0.2">
      <c r="A208" s="20" t="s">
        <v>265</v>
      </c>
      <c r="B208" s="6">
        <v>10</v>
      </c>
      <c r="C208" s="7">
        <v>3.71</v>
      </c>
      <c r="D208" s="7">
        <v>3.71</v>
      </c>
      <c r="E208" s="7">
        <v>2.4700000000000002</v>
      </c>
      <c r="F208" s="7"/>
      <c r="G208" s="5">
        <v>2.4700000000000002</v>
      </c>
      <c r="H208" s="5">
        <v>19.941954972193528</v>
      </c>
      <c r="I208" s="5"/>
      <c r="J208" s="5"/>
      <c r="K208" s="5">
        <v>19.941954972193528</v>
      </c>
      <c r="L208" s="5"/>
      <c r="M208" s="5"/>
      <c r="N208" s="2">
        <v>4735</v>
      </c>
      <c r="O208" s="2">
        <v>2019</v>
      </c>
      <c r="P208" s="2" t="s">
        <v>227</v>
      </c>
      <c r="Q208" s="2"/>
      <c r="R208" s="6" t="s">
        <v>244</v>
      </c>
      <c r="S208" s="1">
        <v>8.6620000000000008</v>
      </c>
      <c r="T208" s="6" t="s">
        <v>95</v>
      </c>
      <c r="U208" s="2">
        <v>15.42</v>
      </c>
      <c r="V208" s="3">
        <v>2</v>
      </c>
      <c r="W208" s="8">
        <v>3</v>
      </c>
      <c r="X208" s="4">
        <v>43819</v>
      </c>
      <c r="Y208" s="2" t="s">
        <v>104</v>
      </c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</row>
    <row r="209" spans="1:99" x14ac:dyDescent="0.2">
      <c r="A209" s="20" t="s">
        <v>265</v>
      </c>
      <c r="B209" s="6">
        <v>5</v>
      </c>
      <c r="C209" s="7">
        <v>4.5999999999999996</v>
      </c>
      <c r="D209" s="7">
        <v>4.3899999999999997</v>
      </c>
      <c r="E209" s="7">
        <v>1.54</v>
      </c>
      <c r="F209" s="7"/>
      <c r="G209" s="5">
        <v>1.54</v>
      </c>
      <c r="H209" s="5">
        <v>5.192431220851657</v>
      </c>
      <c r="I209" s="5"/>
      <c r="J209" s="5"/>
      <c r="K209" s="5">
        <v>5.192431220851657</v>
      </c>
      <c r="L209" s="5"/>
      <c r="M209" s="5"/>
      <c r="N209" s="2">
        <v>4792</v>
      </c>
      <c r="O209" s="2">
        <v>2019</v>
      </c>
      <c r="P209" s="2" t="s">
        <v>227</v>
      </c>
      <c r="Q209" s="2"/>
      <c r="R209" s="6" t="s">
        <v>244</v>
      </c>
      <c r="S209" s="1">
        <v>8.6620000000000008</v>
      </c>
      <c r="T209" s="6" t="s">
        <v>95</v>
      </c>
      <c r="U209" s="2">
        <v>15.42</v>
      </c>
      <c r="V209" s="3">
        <v>2</v>
      </c>
      <c r="W209" s="8">
        <v>3</v>
      </c>
      <c r="X209" s="4">
        <v>43819</v>
      </c>
      <c r="Y209" s="2" t="s">
        <v>103</v>
      </c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</row>
    <row r="210" spans="1:99" x14ac:dyDescent="0.2">
      <c r="A210" s="20" t="s">
        <v>265</v>
      </c>
      <c r="B210" s="6">
        <v>28</v>
      </c>
      <c r="C210" s="7">
        <v>1.3</v>
      </c>
      <c r="D210" s="7">
        <v>1.54</v>
      </c>
      <c r="E210" s="7">
        <v>0.99</v>
      </c>
      <c r="F210" s="7"/>
      <c r="G210" s="5">
        <v>0.99</v>
      </c>
      <c r="H210" s="5">
        <v>-3.5304054062860235</v>
      </c>
      <c r="I210" s="5"/>
      <c r="J210" s="5"/>
      <c r="K210" s="5">
        <v>-3.5304054062860235</v>
      </c>
      <c r="L210" s="5"/>
      <c r="M210" s="5"/>
      <c r="N210" s="2">
        <v>4749</v>
      </c>
      <c r="O210" s="2">
        <v>2019</v>
      </c>
      <c r="P210" s="2" t="s">
        <v>227</v>
      </c>
      <c r="Q210" s="2"/>
      <c r="R210" s="6" t="s">
        <v>244</v>
      </c>
      <c r="S210" s="1">
        <v>8.6620000000000008</v>
      </c>
      <c r="T210" s="6" t="s">
        <v>95</v>
      </c>
      <c r="U210" s="2">
        <v>15.42</v>
      </c>
      <c r="V210" s="3">
        <v>2</v>
      </c>
      <c r="W210" s="8">
        <v>3</v>
      </c>
      <c r="X210" s="4">
        <v>43819</v>
      </c>
      <c r="Y210" s="2" t="s">
        <v>102</v>
      </c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</row>
    <row r="211" spans="1:99" x14ac:dyDescent="0.2">
      <c r="A211" s="20" t="s">
        <v>265</v>
      </c>
      <c r="B211" s="6">
        <v>8</v>
      </c>
      <c r="C211" s="7">
        <v>3.23</v>
      </c>
      <c r="D211" s="7">
        <v>2.76</v>
      </c>
      <c r="E211" s="7">
        <v>0.79</v>
      </c>
      <c r="F211" s="7"/>
      <c r="G211" s="5">
        <v>0.79</v>
      </c>
      <c r="H211" s="5">
        <v>-6.7023459979724365</v>
      </c>
      <c r="I211" s="5"/>
      <c r="J211" s="5"/>
      <c r="K211" s="5">
        <v>-6.7023459979724365</v>
      </c>
      <c r="L211" s="5"/>
      <c r="M211" s="5"/>
      <c r="N211" s="2">
        <v>4712</v>
      </c>
      <c r="O211" s="2">
        <v>2019</v>
      </c>
      <c r="P211" s="2" t="s">
        <v>227</v>
      </c>
      <c r="Q211" s="2"/>
      <c r="R211" s="6"/>
      <c r="S211" s="1">
        <v>8.6620000000000008</v>
      </c>
      <c r="T211" s="6" t="s">
        <v>95</v>
      </c>
      <c r="U211" s="2">
        <v>15.42</v>
      </c>
      <c r="V211" s="3">
        <v>2</v>
      </c>
      <c r="W211" s="8">
        <v>3</v>
      </c>
      <c r="X211" s="4">
        <v>43818</v>
      </c>
      <c r="Y211" s="2" t="s">
        <v>101</v>
      </c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</row>
    <row r="212" spans="1:99" x14ac:dyDescent="0.2">
      <c r="A212" s="20" t="s">
        <v>265</v>
      </c>
      <c r="B212" s="6">
        <v>18</v>
      </c>
      <c r="C212" s="7">
        <v>1.39</v>
      </c>
      <c r="D212" s="7">
        <v>1.52</v>
      </c>
      <c r="E212" s="7">
        <v>0.63</v>
      </c>
      <c r="F212" s="7"/>
      <c r="G212" s="5">
        <v>0.63</v>
      </c>
      <c r="H212" s="5">
        <v>-9.2398984713215793</v>
      </c>
      <c r="I212" s="5"/>
      <c r="J212" s="5"/>
      <c r="K212" s="5">
        <v>-9.2398984713215793</v>
      </c>
      <c r="L212" s="5"/>
      <c r="M212" s="5"/>
      <c r="N212" s="2">
        <v>4750</v>
      </c>
      <c r="O212" s="2">
        <v>2019</v>
      </c>
      <c r="P212" s="2" t="s">
        <v>227</v>
      </c>
      <c r="Q212" s="2"/>
      <c r="R212" s="6" t="s">
        <v>244</v>
      </c>
      <c r="S212" s="1">
        <v>8.6620000000000008</v>
      </c>
      <c r="T212" s="6" t="s">
        <v>95</v>
      </c>
      <c r="U212" s="2">
        <v>15.42</v>
      </c>
      <c r="V212" s="3">
        <v>2</v>
      </c>
      <c r="W212" s="8">
        <v>3</v>
      </c>
      <c r="X212" s="4">
        <v>43819</v>
      </c>
      <c r="Y212" s="2" t="s">
        <v>100</v>
      </c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</row>
    <row r="213" spans="1:99" x14ac:dyDescent="0.2">
      <c r="A213" s="20" t="s">
        <v>265</v>
      </c>
      <c r="B213" s="6">
        <v>9</v>
      </c>
      <c r="C213" s="7">
        <v>2.4500000000000002</v>
      </c>
      <c r="D213" s="7">
        <v>2.39</v>
      </c>
      <c r="E213" s="7">
        <v>0.6</v>
      </c>
      <c r="F213" s="7"/>
      <c r="G213" s="5">
        <v>0.6</v>
      </c>
      <c r="H213" s="5">
        <v>-9.7156895600745603</v>
      </c>
      <c r="I213" s="5"/>
      <c r="J213" s="5"/>
      <c r="K213" s="5">
        <v>-9.7156895600745603</v>
      </c>
      <c r="L213" s="5"/>
      <c r="M213" s="5"/>
      <c r="N213" s="2">
        <v>4753</v>
      </c>
      <c r="O213" s="2">
        <v>2019</v>
      </c>
      <c r="P213" s="2" t="s">
        <v>227</v>
      </c>
      <c r="Q213" s="2"/>
      <c r="R213" s="6" t="s">
        <v>244</v>
      </c>
      <c r="S213" s="1">
        <v>8.6620000000000008</v>
      </c>
      <c r="T213" s="6" t="s">
        <v>95</v>
      </c>
      <c r="U213" s="2">
        <v>15.42</v>
      </c>
      <c r="V213" s="3">
        <v>2</v>
      </c>
      <c r="W213" s="8">
        <v>3</v>
      </c>
      <c r="X213" s="4">
        <v>43819</v>
      </c>
      <c r="Y213" s="2" t="s">
        <v>99</v>
      </c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</row>
    <row r="214" spans="1:99" x14ac:dyDescent="0.2">
      <c r="A214" s="20" t="s">
        <v>265</v>
      </c>
      <c r="B214" s="6">
        <v>16</v>
      </c>
      <c r="C214" s="7">
        <v>1.57</v>
      </c>
      <c r="D214" s="7">
        <v>1.96</v>
      </c>
      <c r="E214" s="7">
        <v>1</v>
      </c>
      <c r="F214" s="7"/>
      <c r="G214" s="5">
        <v>1</v>
      </c>
      <c r="H214" s="5">
        <v>-3.371808376701706</v>
      </c>
      <c r="I214" s="5"/>
      <c r="J214" s="5"/>
      <c r="K214" s="5">
        <v>-3.371808376701706</v>
      </c>
      <c r="L214" s="5"/>
      <c r="M214" s="5"/>
      <c r="N214" s="2">
        <v>4715</v>
      </c>
      <c r="O214" s="2">
        <v>2019</v>
      </c>
      <c r="P214" s="2" t="s">
        <v>227</v>
      </c>
      <c r="Q214" s="2"/>
      <c r="R214" s="6"/>
      <c r="S214" s="1">
        <v>8.6620000000000008</v>
      </c>
      <c r="T214" s="6" t="s">
        <v>95</v>
      </c>
      <c r="U214" s="2">
        <v>15.42</v>
      </c>
      <c r="V214" s="3">
        <v>2</v>
      </c>
      <c r="W214" s="8">
        <v>3</v>
      </c>
      <c r="X214" s="4">
        <v>43818</v>
      </c>
      <c r="Y214" s="2" t="s">
        <v>98</v>
      </c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</row>
    <row r="215" spans="1:99" x14ac:dyDescent="0.2">
      <c r="A215" s="20" t="s">
        <v>265</v>
      </c>
      <c r="B215" s="6">
        <v>18</v>
      </c>
      <c r="C215" s="7">
        <v>1.88</v>
      </c>
      <c r="D215" s="7">
        <v>2.2000000000000002</v>
      </c>
      <c r="E215" s="7">
        <v>1.39</v>
      </c>
      <c r="F215" s="7"/>
      <c r="G215" s="5">
        <v>1.39</v>
      </c>
      <c r="H215" s="5">
        <v>2.8134757770868322</v>
      </c>
      <c r="I215" s="5"/>
      <c r="J215" s="5"/>
      <c r="K215" s="5">
        <v>2.8134757770868322</v>
      </c>
      <c r="L215" s="5"/>
      <c r="M215" s="5"/>
      <c r="N215" s="2">
        <v>4716</v>
      </c>
      <c r="O215" s="2">
        <v>2019</v>
      </c>
      <c r="P215" s="2" t="s">
        <v>227</v>
      </c>
      <c r="Q215" s="2"/>
      <c r="R215" s="6"/>
      <c r="S215" s="1">
        <v>8.6620000000000008</v>
      </c>
      <c r="T215" s="6" t="s">
        <v>95</v>
      </c>
      <c r="U215" s="2">
        <v>15.42</v>
      </c>
      <c r="V215" s="3">
        <v>2</v>
      </c>
      <c r="W215" s="8">
        <v>3</v>
      </c>
      <c r="X215" s="4">
        <v>43818</v>
      </c>
      <c r="Y215" s="2" t="s">
        <v>97</v>
      </c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</row>
    <row r="216" spans="1:99" x14ac:dyDescent="0.2">
      <c r="A216" s="20" t="s">
        <v>265</v>
      </c>
      <c r="B216" s="6">
        <v>19</v>
      </c>
      <c r="C216" s="7">
        <v>1.44</v>
      </c>
      <c r="D216" s="7">
        <v>1.68</v>
      </c>
      <c r="E216" s="7">
        <v>0.86</v>
      </c>
      <c r="F216" s="7"/>
      <c r="G216" s="5">
        <v>0.86</v>
      </c>
      <c r="H216" s="5">
        <v>-5.592166790882211</v>
      </c>
      <c r="I216" s="5"/>
      <c r="J216" s="5"/>
      <c r="K216" s="5">
        <v>-5.592166790882211</v>
      </c>
      <c r="L216" s="5"/>
      <c r="M216" s="5"/>
      <c r="N216" s="2">
        <v>4717</v>
      </c>
      <c r="O216" s="2">
        <v>2019</v>
      </c>
      <c r="P216" s="2" t="s">
        <v>227</v>
      </c>
      <c r="Q216" s="2"/>
      <c r="R216" s="6"/>
      <c r="S216" s="1">
        <v>8.6620000000000008</v>
      </c>
      <c r="T216" s="6" t="s">
        <v>95</v>
      </c>
      <c r="U216" s="2">
        <v>15.42</v>
      </c>
      <c r="V216" s="3">
        <v>2</v>
      </c>
      <c r="W216" s="8">
        <v>3</v>
      </c>
      <c r="X216" s="4">
        <v>43818</v>
      </c>
      <c r="Y216" s="2" t="s">
        <v>96</v>
      </c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</row>
    <row r="217" spans="1:99" x14ac:dyDescent="0.2">
      <c r="A217" s="20" t="s">
        <v>265</v>
      </c>
      <c r="B217" s="6">
        <v>23</v>
      </c>
      <c r="C217" s="7">
        <v>4.42</v>
      </c>
      <c r="D217" s="7">
        <v>4.59</v>
      </c>
      <c r="E217" s="7">
        <v>4.2300000000000004</v>
      </c>
      <c r="F217" s="7"/>
      <c r="G217" s="5">
        <v>4.2300000000000004</v>
      </c>
      <c r="H217" s="5">
        <v>59.046213551716392</v>
      </c>
      <c r="I217" s="5"/>
      <c r="J217" s="5"/>
      <c r="K217" s="5"/>
      <c r="L217" s="5">
        <v>59.046213551716392</v>
      </c>
      <c r="M217" s="5"/>
      <c r="N217" s="2">
        <v>3130</v>
      </c>
      <c r="O217" s="2">
        <v>2019</v>
      </c>
      <c r="P217" s="2" t="s">
        <v>226</v>
      </c>
      <c r="Q217" s="2"/>
      <c r="R217" s="6"/>
      <c r="S217" s="1">
        <v>8.41</v>
      </c>
      <c r="T217" s="6" t="s">
        <v>247</v>
      </c>
      <c r="U217" s="2">
        <v>14.92</v>
      </c>
      <c r="V217" s="3">
        <v>3</v>
      </c>
      <c r="W217" s="8">
        <v>3</v>
      </c>
      <c r="X217" s="4">
        <v>43699</v>
      </c>
      <c r="Y217" s="2" t="s">
        <v>47</v>
      </c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</row>
    <row r="218" spans="1:99" x14ac:dyDescent="0.2">
      <c r="A218" s="20" t="s">
        <v>265</v>
      </c>
      <c r="B218" s="6">
        <v>34</v>
      </c>
      <c r="C218" s="7">
        <v>4.6399999999999997</v>
      </c>
      <c r="D218" s="7">
        <v>4.8099999999999996</v>
      </c>
      <c r="E218" s="7">
        <v>4.58</v>
      </c>
      <c r="F218" s="7"/>
      <c r="G218" s="5">
        <v>4.58</v>
      </c>
      <c r="H218" s="5">
        <v>64.645793718437545</v>
      </c>
      <c r="I218" s="5"/>
      <c r="J218" s="5"/>
      <c r="K218" s="5"/>
      <c r="L218" s="5">
        <v>64.645793718437545</v>
      </c>
      <c r="M218" s="5"/>
      <c r="N218" s="2">
        <v>3133</v>
      </c>
      <c r="O218" s="2">
        <v>2019</v>
      </c>
      <c r="P218" s="2" t="s">
        <v>226</v>
      </c>
      <c r="Q218" s="2"/>
      <c r="R218" s="6"/>
      <c r="S218" s="1">
        <v>8.41</v>
      </c>
      <c r="T218" s="6" t="s">
        <v>247</v>
      </c>
      <c r="U218" s="2">
        <v>14.92</v>
      </c>
      <c r="V218" s="3">
        <v>3</v>
      </c>
      <c r="W218" s="8">
        <v>3</v>
      </c>
      <c r="X218" s="4">
        <v>43699</v>
      </c>
      <c r="Y218" s="2" t="s">
        <v>46</v>
      </c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</row>
    <row r="219" spans="1:99" x14ac:dyDescent="0.2">
      <c r="A219" s="20" t="s">
        <v>265</v>
      </c>
      <c r="B219" s="6">
        <v>66</v>
      </c>
      <c r="C219" s="7">
        <v>4.0599999999999996</v>
      </c>
      <c r="D219" s="7">
        <v>3.98</v>
      </c>
      <c r="E219" s="7">
        <v>3.84</v>
      </c>
      <c r="F219" s="7"/>
      <c r="G219" s="5">
        <v>3.84</v>
      </c>
      <c r="H219" s="5">
        <v>52.806681365941365</v>
      </c>
      <c r="I219" s="5"/>
      <c r="J219" s="5"/>
      <c r="K219" s="5"/>
      <c r="L219" s="5">
        <v>52.806681365941365</v>
      </c>
      <c r="M219" s="5"/>
      <c r="N219" s="2">
        <v>3089</v>
      </c>
      <c r="O219" s="2">
        <v>2019</v>
      </c>
      <c r="P219" s="2" t="s">
        <v>226</v>
      </c>
      <c r="Q219" s="2"/>
      <c r="R219" s="6"/>
      <c r="S219" s="1">
        <v>8.41</v>
      </c>
      <c r="T219" s="6" t="s">
        <v>247</v>
      </c>
      <c r="U219" s="2">
        <v>14.92</v>
      </c>
      <c r="V219" s="3">
        <v>3</v>
      </c>
      <c r="W219" s="8">
        <v>3</v>
      </c>
      <c r="X219" s="4">
        <v>43697</v>
      </c>
      <c r="Y219" s="2" t="s">
        <v>45</v>
      </c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</row>
    <row r="220" spans="1:99" x14ac:dyDescent="0.2">
      <c r="A220" s="20" t="s">
        <v>265</v>
      </c>
      <c r="B220" s="6">
        <v>30</v>
      </c>
      <c r="C220" s="7">
        <v>5.45</v>
      </c>
      <c r="D220" s="7">
        <v>5.61</v>
      </c>
      <c r="E220" s="7">
        <v>5.41</v>
      </c>
      <c r="F220" s="7"/>
      <c r="G220" s="5">
        <v>5.41</v>
      </c>
      <c r="H220" s="5">
        <v>77.924798113804883</v>
      </c>
      <c r="I220" s="5"/>
      <c r="J220" s="5"/>
      <c r="K220" s="5"/>
      <c r="L220" s="5">
        <v>77.924798113804883</v>
      </c>
      <c r="M220" s="5"/>
      <c r="N220" s="2">
        <v>3138</v>
      </c>
      <c r="O220" s="2">
        <v>2019</v>
      </c>
      <c r="P220" s="2" t="s">
        <v>226</v>
      </c>
      <c r="Q220" s="2"/>
      <c r="R220" s="6"/>
      <c r="S220" s="1">
        <v>8.41</v>
      </c>
      <c r="T220" s="6" t="s">
        <v>247</v>
      </c>
      <c r="U220" s="2">
        <v>14.92</v>
      </c>
      <c r="V220" s="3">
        <v>3</v>
      </c>
      <c r="W220" s="8">
        <v>3</v>
      </c>
      <c r="X220" s="4">
        <v>43699</v>
      </c>
      <c r="Y220" s="2" t="s">
        <v>44</v>
      </c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</row>
    <row r="221" spans="1:99" x14ac:dyDescent="0.2">
      <c r="A221" s="20" t="s">
        <v>265</v>
      </c>
      <c r="B221" s="6">
        <v>94</v>
      </c>
      <c r="C221" s="7">
        <v>4.41</v>
      </c>
      <c r="D221" s="7">
        <v>4.34</v>
      </c>
      <c r="E221" s="7">
        <v>4.25</v>
      </c>
      <c r="F221" s="7"/>
      <c r="G221" s="5">
        <v>4.25</v>
      </c>
      <c r="H221" s="5">
        <v>59.36618956124331</v>
      </c>
      <c r="I221" s="5"/>
      <c r="J221" s="5"/>
      <c r="K221" s="5"/>
      <c r="L221" s="5">
        <v>59.36618956124331</v>
      </c>
      <c r="M221" s="5"/>
      <c r="N221" s="2">
        <v>3086</v>
      </c>
      <c r="O221" s="2">
        <v>2019</v>
      </c>
      <c r="P221" s="2" t="s">
        <v>226</v>
      </c>
      <c r="Q221" s="2"/>
      <c r="R221" s="6"/>
      <c r="S221" s="1">
        <v>8.41</v>
      </c>
      <c r="T221" s="6" t="s">
        <v>247</v>
      </c>
      <c r="U221" s="2">
        <v>14.92</v>
      </c>
      <c r="V221" s="3">
        <v>3</v>
      </c>
      <c r="W221" s="8">
        <v>3</v>
      </c>
      <c r="X221" s="4">
        <v>43697</v>
      </c>
      <c r="Y221" s="2" t="s">
        <v>43</v>
      </c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</row>
    <row r="222" spans="1:99" x14ac:dyDescent="0.2">
      <c r="A222" s="20" t="s">
        <v>265</v>
      </c>
      <c r="B222" s="6">
        <v>137</v>
      </c>
      <c r="C222" s="7">
        <v>4.63</v>
      </c>
      <c r="D222" s="7">
        <v>4.5199999999999996</v>
      </c>
      <c r="E222" s="7">
        <v>4.46</v>
      </c>
      <c r="F222" s="7"/>
      <c r="G222" s="5">
        <v>4.46</v>
      </c>
      <c r="H222" s="5">
        <v>62.725937661276021</v>
      </c>
      <c r="I222" s="5"/>
      <c r="J222" s="5"/>
      <c r="K222" s="5"/>
      <c r="L222" s="5">
        <v>62.725937661276021</v>
      </c>
      <c r="M222" s="5"/>
      <c r="N222" s="2">
        <v>3078</v>
      </c>
      <c r="O222" s="2">
        <v>2019</v>
      </c>
      <c r="P222" s="2" t="s">
        <v>226</v>
      </c>
      <c r="Q222" s="2"/>
      <c r="R222" s="6"/>
      <c r="S222" s="1">
        <v>8.41</v>
      </c>
      <c r="T222" s="6" t="s">
        <v>247</v>
      </c>
      <c r="U222" s="2">
        <v>14.92</v>
      </c>
      <c r="V222" s="3">
        <v>3</v>
      </c>
      <c r="W222" s="8">
        <v>3</v>
      </c>
      <c r="X222" s="4">
        <v>43697</v>
      </c>
      <c r="Y222" s="2" t="s">
        <v>42</v>
      </c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</row>
    <row r="223" spans="1:99" x14ac:dyDescent="0.2">
      <c r="A223" s="20" t="s">
        <v>266</v>
      </c>
      <c r="B223" s="10">
        <v>777</v>
      </c>
      <c r="D223" s="11">
        <v>1.42</v>
      </c>
      <c r="E223" s="11">
        <v>1.4</v>
      </c>
      <c r="G223" s="12">
        <v>1.4</v>
      </c>
      <c r="H223" s="12">
        <v>-0.34849276877504798</v>
      </c>
      <c r="J223" s="5">
        <v>-0.34849276877504798</v>
      </c>
      <c r="K223" s="5"/>
      <c r="L223" s="5"/>
      <c r="M223" s="5"/>
      <c r="N223" s="8">
        <v>8241</v>
      </c>
      <c r="O223" s="8">
        <v>2021</v>
      </c>
      <c r="P223" s="13" t="s">
        <v>224</v>
      </c>
      <c r="S223" s="14">
        <v>10.558999999999999</v>
      </c>
      <c r="T223" s="10" t="s">
        <v>118</v>
      </c>
      <c r="V223" s="15">
        <v>1</v>
      </c>
      <c r="W223" s="8">
        <v>1</v>
      </c>
      <c r="X223" s="9">
        <v>44475</v>
      </c>
      <c r="Y223" s="8" t="s">
        <v>137</v>
      </c>
    </row>
    <row r="224" spans="1:99" x14ac:dyDescent="0.2">
      <c r="A224" s="20" t="s">
        <v>266</v>
      </c>
      <c r="B224" s="10">
        <v>920</v>
      </c>
      <c r="D224" s="11">
        <v>1.37</v>
      </c>
      <c r="E224" s="11">
        <v>1.35</v>
      </c>
      <c r="G224" s="12">
        <v>1.35</v>
      </c>
      <c r="H224" s="12">
        <v>-1.21972469071266</v>
      </c>
      <c r="J224" s="5">
        <v>-1.21972469071266</v>
      </c>
      <c r="K224" s="5"/>
      <c r="L224" s="5"/>
      <c r="M224" s="5"/>
      <c r="N224" s="8">
        <v>8242</v>
      </c>
      <c r="O224" s="8">
        <v>2021</v>
      </c>
      <c r="P224" s="13" t="s">
        <v>224</v>
      </c>
      <c r="S224" s="14">
        <v>10.558999999999999</v>
      </c>
      <c r="T224" s="10" t="s">
        <v>118</v>
      </c>
      <c r="V224" s="15">
        <v>1</v>
      </c>
      <c r="W224" s="8">
        <v>1</v>
      </c>
      <c r="X224" s="9">
        <v>44475</v>
      </c>
      <c r="Y224" s="8" t="s">
        <v>138</v>
      </c>
    </row>
    <row r="225" spans="1:99" x14ac:dyDescent="0.2">
      <c r="A225" s="20" t="s">
        <v>266</v>
      </c>
      <c r="B225" s="10">
        <v>412</v>
      </c>
      <c r="D225" s="11">
        <v>1.37</v>
      </c>
      <c r="E225" s="11">
        <v>1.33</v>
      </c>
      <c r="G225" s="12">
        <v>1.33</v>
      </c>
      <c r="H225" s="12">
        <v>-1.5682174594877101</v>
      </c>
      <c r="J225" s="5">
        <v>-1.5682174594877101</v>
      </c>
      <c r="K225" s="5"/>
      <c r="L225" s="5"/>
      <c r="M225" s="5"/>
      <c r="N225" s="8">
        <v>8243</v>
      </c>
      <c r="O225" s="8">
        <v>2021</v>
      </c>
      <c r="P225" s="13" t="s">
        <v>224</v>
      </c>
      <c r="S225" s="14">
        <v>10.558999999999999</v>
      </c>
      <c r="T225" s="10" t="s">
        <v>118</v>
      </c>
      <c r="V225" s="15">
        <v>1</v>
      </c>
      <c r="W225" s="8">
        <v>1</v>
      </c>
      <c r="X225" s="9">
        <v>44475</v>
      </c>
      <c r="Y225" s="8" t="s">
        <v>139</v>
      </c>
    </row>
    <row r="226" spans="1:99" x14ac:dyDescent="0.2">
      <c r="A226" s="20" t="s">
        <v>266</v>
      </c>
      <c r="B226" s="10">
        <v>960</v>
      </c>
      <c r="D226" s="11">
        <v>1.76</v>
      </c>
      <c r="E226" s="11">
        <v>1.74</v>
      </c>
      <c r="G226" s="12">
        <v>1.74</v>
      </c>
      <c r="H226" s="12">
        <v>5.5758843004007597</v>
      </c>
      <c r="J226" s="5">
        <v>5.5758843004007597</v>
      </c>
      <c r="K226" s="5"/>
      <c r="L226" s="5"/>
      <c r="M226" s="5"/>
      <c r="N226" s="8">
        <v>8244</v>
      </c>
      <c r="O226" s="8">
        <v>2021</v>
      </c>
      <c r="P226" s="13" t="s">
        <v>224</v>
      </c>
      <c r="S226" s="14">
        <v>10.558999999999999</v>
      </c>
      <c r="T226" s="10" t="s">
        <v>118</v>
      </c>
      <c r="V226" s="15">
        <v>1</v>
      </c>
      <c r="W226" s="8">
        <v>1</v>
      </c>
      <c r="X226" s="9">
        <v>44475</v>
      </c>
      <c r="Y226" s="8" t="s">
        <v>140</v>
      </c>
    </row>
    <row r="227" spans="1:99" x14ac:dyDescent="0.2">
      <c r="A227" s="20" t="s">
        <v>266</v>
      </c>
      <c r="B227" s="10">
        <v>554</v>
      </c>
      <c r="D227" s="11">
        <v>1.54</v>
      </c>
      <c r="E227" s="11">
        <v>1.51</v>
      </c>
      <c r="G227" s="12">
        <v>1.51</v>
      </c>
      <c r="H227" s="12">
        <v>1.5682174594877101</v>
      </c>
      <c r="J227" s="5">
        <v>1.5682174594877101</v>
      </c>
      <c r="K227" s="5"/>
      <c r="L227" s="5"/>
      <c r="M227" s="5"/>
      <c r="N227" s="8">
        <v>8245</v>
      </c>
      <c r="O227" s="8">
        <v>2021</v>
      </c>
      <c r="P227" s="13" t="s">
        <v>224</v>
      </c>
      <c r="S227" s="14">
        <v>10.558999999999999</v>
      </c>
      <c r="T227" s="10" t="s">
        <v>118</v>
      </c>
      <c r="V227" s="15">
        <v>1</v>
      </c>
      <c r="W227" s="8">
        <v>1</v>
      </c>
      <c r="X227" s="9">
        <v>44475</v>
      </c>
      <c r="Y227" s="8" t="s">
        <v>141</v>
      </c>
    </row>
    <row r="228" spans="1:99" x14ac:dyDescent="0.2">
      <c r="A228" s="20" t="s">
        <v>266</v>
      </c>
      <c r="B228" s="10">
        <v>454</v>
      </c>
      <c r="D228" s="11">
        <v>0.95</v>
      </c>
      <c r="E228" s="11">
        <v>0.91</v>
      </c>
      <c r="G228" s="12">
        <v>0.91</v>
      </c>
      <c r="H228" s="12">
        <v>-8.8865656037637208</v>
      </c>
      <c r="J228" s="5">
        <v>-8.8865656037637208</v>
      </c>
      <c r="K228" s="5"/>
      <c r="L228" s="5"/>
      <c r="M228" s="5"/>
      <c r="N228" s="8">
        <v>8240</v>
      </c>
      <c r="O228" s="8">
        <v>2021</v>
      </c>
      <c r="P228" s="13" t="s">
        <v>224</v>
      </c>
      <c r="S228" s="14">
        <v>10.558999999999999</v>
      </c>
      <c r="T228" s="10" t="s">
        <v>118</v>
      </c>
      <c r="V228" s="15">
        <v>1</v>
      </c>
      <c r="W228" s="8">
        <v>1</v>
      </c>
      <c r="X228" s="9">
        <v>44475</v>
      </c>
      <c r="Y228" s="8" t="s">
        <v>145</v>
      </c>
    </row>
    <row r="229" spans="1:99" x14ac:dyDescent="0.2">
      <c r="A229" s="6" t="s">
        <v>267</v>
      </c>
      <c r="B229" s="6">
        <v>26</v>
      </c>
      <c r="C229" s="7">
        <v>2.72</v>
      </c>
      <c r="D229" s="7">
        <v>2.5299999999999998</v>
      </c>
      <c r="E229" s="7">
        <v>2.2000000000000002</v>
      </c>
      <c r="F229" s="7"/>
      <c r="G229" s="5">
        <v>2.2000000000000002</v>
      </c>
      <c r="H229" s="5">
        <v>26.568648584733609</v>
      </c>
      <c r="I229" s="5"/>
      <c r="J229" s="5"/>
      <c r="K229" s="5"/>
      <c r="L229" s="5">
        <v>26.568648584733609</v>
      </c>
      <c r="M229" s="5"/>
      <c r="N229" s="2">
        <v>4683</v>
      </c>
      <c r="O229" s="2">
        <v>2019</v>
      </c>
      <c r="P229" s="2" t="s">
        <v>227</v>
      </c>
      <c r="Q229" s="2"/>
      <c r="R229" s="6" t="s">
        <v>244</v>
      </c>
      <c r="S229" s="1">
        <v>6.4539999999999997</v>
      </c>
      <c r="T229" s="6" t="s">
        <v>39</v>
      </c>
      <c r="U229" s="2">
        <v>14.92</v>
      </c>
      <c r="V229" s="3">
        <v>3</v>
      </c>
      <c r="W229" s="8">
        <v>3</v>
      </c>
      <c r="X229" s="4">
        <v>43818</v>
      </c>
      <c r="Y229" s="2" t="s">
        <v>94</v>
      </c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</row>
    <row r="230" spans="1:99" x14ac:dyDescent="0.2">
      <c r="A230" s="6" t="s">
        <v>267</v>
      </c>
      <c r="B230" s="6">
        <v>108</v>
      </c>
      <c r="C230" s="7">
        <v>2.62</v>
      </c>
      <c r="D230" s="7">
        <v>2.52</v>
      </c>
      <c r="E230" s="7">
        <v>2.4500000000000002</v>
      </c>
      <c r="F230" s="7"/>
      <c r="G230" s="5">
        <v>2.4500000000000002</v>
      </c>
      <c r="H230" s="5">
        <v>30.56834870382016</v>
      </c>
      <c r="I230" s="5"/>
      <c r="J230" s="5"/>
      <c r="K230" s="5"/>
      <c r="L230" s="5">
        <v>30.56834870382016</v>
      </c>
      <c r="M230" s="5"/>
      <c r="N230" s="2">
        <v>3073</v>
      </c>
      <c r="O230" s="2">
        <v>2019</v>
      </c>
      <c r="P230" s="2" t="s">
        <v>227</v>
      </c>
      <c r="Q230" s="2"/>
      <c r="R230" s="6"/>
      <c r="S230" s="1">
        <v>6.4539999999999997</v>
      </c>
      <c r="T230" s="6" t="s">
        <v>39</v>
      </c>
      <c r="U230" s="2">
        <v>14.92</v>
      </c>
      <c r="V230" s="3">
        <v>3</v>
      </c>
      <c r="W230" s="8">
        <v>3</v>
      </c>
      <c r="X230" s="4">
        <v>43697</v>
      </c>
      <c r="Y230" s="2" t="s">
        <v>41</v>
      </c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</row>
    <row r="231" spans="1:99" x14ac:dyDescent="0.2">
      <c r="A231" s="6" t="s">
        <v>267</v>
      </c>
      <c r="B231" s="6">
        <v>10</v>
      </c>
      <c r="C231" s="7">
        <v>3.24</v>
      </c>
      <c r="D231" s="7">
        <v>3.05</v>
      </c>
      <c r="E231" s="7">
        <v>2.2000000000000002</v>
      </c>
      <c r="F231" s="7"/>
      <c r="G231" s="5">
        <v>2.2000000000000002</v>
      </c>
      <c r="H231" s="5">
        <v>26.568648584733609</v>
      </c>
      <c r="I231" s="5"/>
      <c r="J231" s="5"/>
      <c r="K231" s="5"/>
      <c r="L231" s="5">
        <v>26.568648584733609</v>
      </c>
      <c r="M231" s="5"/>
      <c r="N231" s="2">
        <v>4684</v>
      </c>
      <c r="O231" s="2">
        <v>2019</v>
      </c>
      <c r="P231" s="2" t="s">
        <v>227</v>
      </c>
      <c r="Q231" s="2"/>
      <c r="R231" s="6" t="s">
        <v>244</v>
      </c>
      <c r="S231" s="1">
        <v>6.4539999999999997</v>
      </c>
      <c r="T231" s="6" t="s">
        <v>39</v>
      </c>
      <c r="U231" s="2">
        <v>14.92</v>
      </c>
      <c r="V231" s="3">
        <v>3</v>
      </c>
      <c r="W231" s="8">
        <v>3</v>
      </c>
      <c r="X231" s="4">
        <v>43818</v>
      </c>
      <c r="Y231" s="2" t="s">
        <v>93</v>
      </c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</row>
    <row r="232" spans="1:99" x14ac:dyDescent="0.2">
      <c r="A232" s="6" t="s">
        <v>267</v>
      </c>
      <c r="B232" s="6">
        <v>5</v>
      </c>
      <c r="C232" s="7">
        <v>4.78</v>
      </c>
      <c r="D232" s="7">
        <v>4.5</v>
      </c>
      <c r="E232" s="7">
        <v>3.2</v>
      </c>
      <c r="F232" s="7"/>
      <c r="G232" s="5">
        <v>3.2</v>
      </c>
      <c r="H232" s="5">
        <v>42.567449061079799</v>
      </c>
      <c r="I232" s="5"/>
      <c r="J232" s="5"/>
      <c r="K232" s="5"/>
      <c r="L232" s="5">
        <v>42.567449061079799</v>
      </c>
      <c r="M232" s="5"/>
      <c r="N232" s="2">
        <v>4868</v>
      </c>
      <c r="O232" s="2">
        <v>2019</v>
      </c>
      <c r="P232" s="2" t="s">
        <v>227</v>
      </c>
      <c r="Q232" s="2"/>
      <c r="R232" s="6" t="s">
        <v>244</v>
      </c>
      <c r="S232" s="1">
        <v>6.4539999999999997</v>
      </c>
      <c r="T232" s="6" t="s">
        <v>39</v>
      </c>
      <c r="U232" s="2">
        <v>14.92</v>
      </c>
      <c r="V232" s="3">
        <v>3</v>
      </c>
      <c r="W232" s="8">
        <v>3</v>
      </c>
      <c r="X232" s="4">
        <v>43820</v>
      </c>
      <c r="Y232" s="2" t="s">
        <v>92</v>
      </c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</row>
    <row r="233" spans="1:99" x14ac:dyDescent="0.2">
      <c r="A233" s="6" t="s">
        <v>267</v>
      </c>
      <c r="B233" s="6">
        <v>5</v>
      </c>
      <c r="C233" s="7">
        <v>5.62</v>
      </c>
      <c r="D233" s="7">
        <v>5.77</v>
      </c>
      <c r="E233" s="7">
        <v>5.31</v>
      </c>
      <c r="F233" s="7"/>
      <c r="G233" s="5">
        <v>5.31</v>
      </c>
      <c r="H233" s="5">
        <v>76.324918066170241</v>
      </c>
      <c r="I233" s="5"/>
      <c r="J233" s="5"/>
      <c r="K233" s="5"/>
      <c r="L233" s="5">
        <v>76.324918066170241</v>
      </c>
      <c r="M233" s="5"/>
      <c r="N233" s="2">
        <v>4879</v>
      </c>
      <c r="O233" s="2">
        <v>2019</v>
      </c>
      <c r="P233" s="2" t="s">
        <v>227</v>
      </c>
      <c r="Q233" s="2"/>
      <c r="R233" s="6" t="s">
        <v>244</v>
      </c>
      <c r="S233" s="1">
        <v>6.4539999999999997</v>
      </c>
      <c r="T233" s="6" t="s">
        <v>39</v>
      </c>
      <c r="U233" s="2">
        <v>14.92</v>
      </c>
      <c r="V233" s="3">
        <v>3</v>
      </c>
      <c r="W233" s="8">
        <v>3</v>
      </c>
      <c r="X233" s="4">
        <v>43820</v>
      </c>
      <c r="Y233" s="2" t="s">
        <v>90</v>
      </c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</row>
    <row r="234" spans="1:99" x14ac:dyDescent="0.2">
      <c r="A234" s="6" t="s">
        <v>267</v>
      </c>
      <c r="B234" s="6">
        <v>5</v>
      </c>
      <c r="C234" s="7">
        <v>6.95</v>
      </c>
      <c r="D234" s="7">
        <v>6.71</v>
      </c>
      <c r="E234" s="7">
        <v>6.88</v>
      </c>
      <c r="F234" s="7"/>
      <c r="G234" s="5">
        <v>6.88</v>
      </c>
      <c r="H234" s="5">
        <v>101.44303481403375</v>
      </c>
      <c r="I234" s="5"/>
      <c r="J234" s="5"/>
      <c r="K234" s="5"/>
      <c r="L234" s="5">
        <v>101.44303481403375</v>
      </c>
      <c r="M234" s="5"/>
      <c r="N234" s="2">
        <v>4870</v>
      </c>
      <c r="O234" s="2">
        <v>2019</v>
      </c>
      <c r="P234" s="2" t="s">
        <v>227</v>
      </c>
      <c r="Q234" s="2"/>
      <c r="R234" s="6" t="s">
        <v>244</v>
      </c>
      <c r="S234" s="1">
        <v>6.4539999999999997</v>
      </c>
      <c r="T234" s="6" t="s">
        <v>39</v>
      </c>
      <c r="U234" s="2">
        <v>14.92</v>
      </c>
      <c r="V234" s="3">
        <v>3</v>
      </c>
      <c r="W234" s="8">
        <v>3</v>
      </c>
      <c r="X234" s="4">
        <v>43820</v>
      </c>
      <c r="Y234" s="2" t="s">
        <v>89</v>
      </c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</row>
    <row r="235" spans="1:99" x14ac:dyDescent="0.2">
      <c r="A235" s="6" t="s">
        <v>267</v>
      </c>
      <c r="B235" s="6">
        <v>5</v>
      </c>
      <c r="C235" s="7">
        <v>5.57</v>
      </c>
      <c r="D235" s="7">
        <v>5.31</v>
      </c>
      <c r="E235" s="7">
        <v>4.55</v>
      </c>
      <c r="F235" s="7"/>
      <c r="G235" s="5">
        <v>4.55</v>
      </c>
      <c r="H235" s="5">
        <v>64.165829704147157</v>
      </c>
      <c r="I235" s="5"/>
      <c r="J235" s="5"/>
      <c r="K235" s="5"/>
      <c r="L235" s="5">
        <v>64.165829704147157</v>
      </c>
      <c r="M235" s="5"/>
      <c r="N235" s="2">
        <v>4869</v>
      </c>
      <c r="O235" s="2">
        <v>2019</v>
      </c>
      <c r="P235" s="2" t="s">
        <v>227</v>
      </c>
      <c r="Q235" s="2"/>
      <c r="R235" s="6" t="s">
        <v>244</v>
      </c>
      <c r="S235" s="1">
        <v>6.4539999999999997</v>
      </c>
      <c r="T235" s="6" t="s">
        <v>39</v>
      </c>
      <c r="U235" s="2">
        <v>14.92</v>
      </c>
      <c r="V235" s="3">
        <v>3</v>
      </c>
      <c r="W235" s="8">
        <v>3</v>
      </c>
      <c r="X235" s="4">
        <v>43820</v>
      </c>
      <c r="Y235" s="2" t="s">
        <v>88</v>
      </c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</row>
    <row r="236" spans="1:99" x14ac:dyDescent="0.2">
      <c r="A236" s="6" t="s">
        <v>267</v>
      </c>
      <c r="B236" s="6">
        <v>6</v>
      </c>
      <c r="C236" s="7">
        <v>5.0199999999999996</v>
      </c>
      <c r="D236" s="7">
        <v>4.82</v>
      </c>
      <c r="E236" s="7">
        <v>4</v>
      </c>
      <c r="F236" s="7"/>
      <c r="G236" s="5">
        <v>4</v>
      </c>
      <c r="H236" s="5">
        <v>55.366489442156755</v>
      </c>
      <c r="I236" s="5"/>
      <c r="J236" s="5"/>
      <c r="K236" s="5"/>
      <c r="L236" s="5">
        <v>55.366489442156755</v>
      </c>
      <c r="M236" s="5"/>
      <c r="N236" s="2">
        <v>4685</v>
      </c>
      <c r="O236" s="2">
        <v>2019</v>
      </c>
      <c r="P236" s="2" t="s">
        <v>227</v>
      </c>
      <c r="Q236" s="2"/>
      <c r="R236" s="6" t="s">
        <v>244</v>
      </c>
      <c r="S236" s="1">
        <v>6.4539999999999997</v>
      </c>
      <c r="T236" s="6" t="s">
        <v>39</v>
      </c>
      <c r="U236" s="2">
        <v>14.92</v>
      </c>
      <c r="V236" s="3">
        <v>3</v>
      </c>
      <c r="W236" s="8">
        <v>3</v>
      </c>
      <c r="X236" s="4">
        <v>43818</v>
      </c>
      <c r="Y236" s="2" t="s">
        <v>87</v>
      </c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</row>
    <row r="237" spans="1:99" x14ac:dyDescent="0.2">
      <c r="A237" s="6" t="s">
        <v>267</v>
      </c>
      <c r="B237" s="6">
        <v>200</v>
      </c>
      <c r="C237" s="7">
        <v>3.41</v>
      </c>
      <c r="D237" s="7">
        <v>3.34</v>
      </c>
      <c r="E237" s="7">
        <v>3.31</v>
      </c>
      <c r="F237" s="7"/>
      <c r="G237" s="5">
        <v>3.31</v>
      </c>
      <c r="H237" s="5">
        <v>44.327317113477896</v>
      </c>
      <c r="I237" s="5"/>
      <c r="J237" s="5"/>
      <c r="K237" s="5"/>
      <c r="L237" s="5">
        <v>44.327317113477896</v>
      </c>
      <c r="M237" s="5"/>
      <c r="N237" s="2">
        <v>3019</v>
      </c>
      <c r="O237" s="2">
        <v>2019</v>
      </c>
      <c r="P237" s="2" t="s">
        <v>227</v>
      </c>
      <c r="Q237" s="2"/>
      <c r="R237" s="6"/>
      <c r="S237" s="1">
        <v>6.4539999999999997</v>
      </c>
      <c r="T237" s="6" t="s">
        <v>39</v>
      </c>
      <c r="U237" s="2">
        <v>14.92</v>
      </c>
      <c r="V237" s="3">
        <v>3</v>
      </c>
      <c r="W237" s="8">
        <v>3</v>
      </c>
      <c r="X237" s="4">
        <v>43697</v>
      </c>
      <c r="Y237" s="2" t="s">
        <v>40</v>
      </c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</row>
    <row r="238" spans="1:99" x14ac:dyDescent="0.2">
      <c r="A238" s="6" t="s">
        <v>267</v>
      </c>
      <c r="B238" s="6">
        <v>7</v>
      </c>
      <c r="C238" s="7">
        <v>7.13</v>
      </c>
      <c r="D238" s="7">
        <v>6.98</v>
      </c>
      <c r="E238" s="7">
        <v>7.19</v>
      </c>
      <c r="F238" s="7"/>
      <c r="G238" s="5">
        <v>7.19</v>
      </c>
      <c r="H238" s="5">
        <v>106.4026629617011</v>
      </c>
      <c r="I238" s="5"/>
      <c r="J238" s="5"/>
      <c r="K238" s="5"/>
      <c r="L238" s="5">
        <v>106.4026629617011</v>
      </c>
      <c r="M238" s="5"/>
      <c r="N238" s="2">
        <v>4689</v>
      </c>
      <c r="O238" s="2">
        <v>2019</v>
      </c>
      <c r="P238" s="2" t="s">
        <v>227</v>
      </c>
      <c r="Q238" s="2"/>
      <c r="R238" s="6" t="s">
        <v>244</v>
      </c>
      <c r="S238" s="1">
        <v>6.4539999999999997</v>
      </c>
      <c r="T238" s="6" t="s">
        <v>39</v>
      </c>
      <c r="U238" s="2">
        <v>14.92</v>
      </c>
      <c r="V238" s="3">
        <v>3</v>
      </c>
      <c r="W238" s="8">
        <v>3</v>
      </c>
      <c r="X238" s="4">
        <v>43818</v>
      </c>
      <c r="Y238" s="2" t="s">
        <v>85</v>
      </c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</row>
    <row r="239" spans="1:99" x14ac:dyDescent="0.2">
      <c r="A239" s="6" t="s">
        <v>267</v>
      </c>
      <c r="B239" s="6">
        <v>5</v>
      </c>
      <c r="C239" s="7">
        <v>7.31</v>
      </c>
      <c r="D239" s="7">
        <v>7.45</v>
      </c>
      <c r="E239" s="7">
        <v>8.11</v>
      </c>
      <c r="F239" s="7"/>
      <c r="G239" s="5">
        <v>8.11</v>
      </c>
      <c r="H239" s="5">
        <v>121.12155939993958</v>
      </c>
      <c r="I239" s="5"/>
      <c r="J239" s="5"/>
      <c r="K239" s="5"/>
      <c r="L239" s="5">
        <v>121.12155939993958</v>
      </c>
      <c r="M239" s="5"/>
      <c r="N239" s="2">
        <v>4881</v>
      </c>
      <c r="O239" s="2">
        <v>2019</v>
      </c>
      <c r="P239" s="2" t="s">
        <v>227</v>
      </c>
      <c r="Q239" s="2"/>
      <c r="R239" s="6" t="s">
        <v>244</v>
      </c>
      <c r="S239" s="1">
        <v>6.4539999999999997</v>
      </c>
      <c r="T239" s="6" t="s">
        <v>39</v>
      </c>
      <c r="U239" s="2">
        <v>14.92</v>
      </c>
      <c r="V239" s="3">
        <v>3</v>
      </c>
      <c r="W239" s="8">
        <v>3</v>
      </c>
      <c r="X239" s="4">
        <v>43820</v>
      </c>
      <c r="Y239" s="2" t="s">
        <v>84</v>
      </c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</row>
    <row r="240" spans="1:99" x14ac:dyDescent="0.2">
      <c r="A240" s="6" t="s">
        <v>267</v>
      </c>
      <c r="B240" s="6">
        <v>5</v>
      </c>
      <c r="C240" s="7">
        <v>4.6900000000000004</v>
      </c>
      <c r="D240" s="7">
        <v>4.5</v>
      </c>
      <c r="E240" s="7">
        <v>3.2</v>
      </c>
      <c r="F240" s="7"/>
      <c r="G240" s="5">
        <v>3.2</v>
      </c>
      <c r="H240" s="5">
        <v>42.567449061079799</v>
      </c>
      <c r="I240" s="5"/>
      <c r="J240" s="5"/>
      <c r="K240" s="5"/>
      <c r="L240" s="5">
        <v>42.567449061079799</v>
      </c>
      <c r="M240" s="5"/>
      <c r="N240" s="2">
        <v>4872</v>
      </c>
      <c r="O240" s="2">
        <v>2019</v>
      </c>
      <c r="P240" s="2" t="s">
        <v>227</v>
      </c>
      <c r="Q240" s="2"/>
      <c r="R240" s="6" t="s">
        <v>244</v>
      </c>
      <c r="S240" s="1">
        <v>6.4539999999999997</v>
      </c>
      <c r="T240" s="6" t="s">
        <v>39</v>
      </c>
      <c r="U240" s="2">
        <v>14.92</v>
      </c>
      <c r="V240" s="3">
        <v>3</v>
      </c>
      <c r="W240" s="8">
        <v>3</v>
      </c>
      <c r="X240" s="4">
        <v>43820</v>
      </c>
      <c r="Y240" s="2" t="s">
        <v>82</v>
      </c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</row>
    <row r="241" spans="1:99" x14ac:dyDescent="0.2">
      <c r="A241" s="6" t="s">
        <v>267</v>
      </c>
      <c r="B241" s="6">
        <v>30</v>
      </c>
      <c r="C241" s="7">
        <v>14.99</v>
      </c>
      <c r="D241" s="7">
        <v>14.77</v>
      </c>
      <c r="E241" s="7">
        <v>15.36</v>
      </c>
      <c r="F241" s="7"/>
      <c r="G241" s="5">
        <v>15.36</v>
      </c>
      <c r="H241" s="5">
        <v>237.11286285344943</v>
      </c>
      <c r="I241" s="5"/>
      <c r="J241" s="5"/>
      <c r="K241" s="5"/>
      <c r="L241" s="5">
        <v>237.11286285344943</v>
      </c>
      <c r="M241" s="5"/>
      <c r="N241" s="2">
        <v>4691</v>
      </c>
      <c r="O241" s="2">
        <v>2019</v>
      </c>
      <c r="P241" s="2" t="s">
        <v>227</v>
      </c>
      <c r="Q241" s="2"/>
      <c r="R241" s="6" t="s">
        <v>80</v>
      </c>
      <c r="S241" s="1">
        <v>6.4539999999999997</v>
      </c>
      <c r="T241" s="6" t="s">
        <v>39</v>
      </c>
      <c r="U241" s="2">
        <v>14.92</v>
      </c>
      <c r="V241" s="3">
        <v>3</v>
      </c>
      <c r="W241" s="8">
        <v>3</v>
      </c>
      <c r="X241" s="4">
        <v>43818</v>
      </c>
      <c r="Y241" s="2" t="s">
        <v>81</v>
      </c>
      <c r="Z241" s="2" t="s">
        <v>79</v>
      </c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</row>
    <row r="242" spans="1:99" x14ac:dyDescent="0.2">
      <c r="A242" s="6" t="s">
        <v>267</v>
      </c>
      <c r="B242" s="6">
        <v>9</v>
      </c>
      <c r="C242" s="7">
        <v>5.37</v>
      </c>
      <c r="D242" s="7">
        <v>5.1100000000000003</v>
      </c>
      <c r="E242" s="7">
        <v>4.7300000000000004</v>
      </c>
      <c r="F242" s="7"/>
      <c r="G242" s="5">
        <v>4.7300000000000004</v>
      </c>
      <c r="H242" s="5">
        <v>67.045613789889487</v>
      </c>
      <c r="I242" s="5"/>
      <c r="J242" s="5"/>
      <c r="K242" s="5"/>
      <c r="L242" s="5">
        <v>67.045613789889487</v>
      </c>
      <c r="M242" s="5"/>
      <c r="N242" s="2">
        <v>4692</v>
      </c>
      <c r="O242" s="2">
        <v>2019</v>
      </c>
      <c r="P242" s="2" t="s">
        <v>227</v>
      </c>
      <c r="Q242" s="2"/>
      <c r="R242" s="6" t="s">
        <v>244</v>
      </c>
      <c r="S242" s="1">
        <v>6.4539999999999997</v>
      </c>
      <c r="T242" s="6" t="s">
        <v>39</v>
      </c>
      <c r="U242" s="2">
        <v>14.92</v>
      </c>
      <c r="V242" s="3">
        <v>3</v>
      </c>
      <c r="W242" s="8">
        <v>3</v>
      </c>
      <c r="X242" s="4">
        <v>43818</v>
      </c>
      <c r="Y242" s="2" t="s">
        <v>78</v>
      </c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</row>
    <row r="243" spans="1:99" x14ac:dyDescent="0.2">
      <c r="A243" s="6" t="s">
        <v>267</v>
      </c>
      <c r="B243" s="6">
        <v>34</v>
      </c>
      <c r="C243" s="7">
        <v>2.64</v>
      </c>
      <c r="D243" s="7">
        <v>2.35</v>
      </c>
      <c r="E243" s="7">
        <v>2.09</v>
      </c>
      <c r="F243" s="7"/>
      <c r="G243" s="5">
        <v>2.09</v>
      </c>
      <c r="H243" s="5">
        <v>24.808780532335536</v>
      </c>
      <c r="I243" s="5"/>
      <c r="J243" s="5"/>
      <c r="K243" s="5"/>
      <c r="L243" s="5">
        <v>24.808780532335536</v>
      </c>
      <c r="M243" s="5"/>
      <c r="N243" s="2">
        <v>4693</v>
      </c>
      <c r="O243" s="2">
        <v>2019</v>
      </c>
      <c r="P243" s="2" t="s">
        <v>227</v>
      </c>
      <c r="Q243" s="2"/>
      <c r="R243" s="6"/>
      <c r="S243" s="1">
        <v>6.4539999999999997</v>
      </c>
      <c r="T243" s="6" t="s">
        <v>39</v>
      </c>
      <c r="U243" s="2">
        <v>14.92</v>
      </c>
      <c r="V243" s="3">
        <v>3</v>
      </c>
      <c r="W243" s="8">
        <v>3</v>
      </c>
      <c r="X243" s="4">
        <v>43818</v>
      </c>
      <c r="Y243" s="2" t="s">
        <v>76</v>
      </c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</row>
    <row r="244" spans="1:99" x14ac:dyDescent="0.2">
      <c r="A244" s="6" t="s">
        <v>267</v>
      </c>
      <c r="B244" s="6">
        <v>5</v>
      </c>
      <c r="C244" s="7">
        <v>6.45</v>
      </c>
      <c r="D244" s="7">
        <v>6.59</v>
      </c>
      <c r="E244" s="7">
        <v>6.68</v>
      </c>
      <c r="F244" s="7"/>
      <c r="G244" s="5">
        <v>6.68</v>
      </c>
      <c r="H244" s="5">
        <v>98.243274718764539</v>
      </c>
      <c r="I244" s="5"/>
      <c r="J244" s="5"/>
      <c r="K244" s="5"/>
      <c r="L244" s="5">
        <v>98.243274718764539</v>
      </c>
      <c r="M244" s="5"/>
      <c r="N244" s="2">
        <v>4882</v>
      </c>
      <c r="O244" s="2">
        <v>2019</v>
      </c>
      <c r="P244" s="2" t="s">
        <v>227</v>
      </c>
      <c r="Q244" s="2"/>
      <c r="R244" s="6" t="s">
        <v>244</v>
      </c>
      <c r="S244" s="1">
        <v>6.4539999999999997</v>
      </c>
      <c r="T244" s="6" t="s">
        <v>39</v>
      </c>
      <c r="U244" s="2">
        <v>14.92</v>
      </c>
      <c r="V244" s="3">
        <v>3</v>
      </c>
      <c r="W244" s="8">
        <v>3</v>
      </c>
      <c r="X244" s="4">
        <v>43820</v>
      </c>
      <c r="Y244" s="2" t="s">
        <v>75</v>
      </c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</row>
    <row r="245" spans="1:99" x14ac:dyDescent="0.2">
      <c r="A245" s="6" t="s">
        <v>267</v>
      </c>
      <c r="B245" s="6">
        <v>7</v>
      </c>
      <c r="C245" s="7">
        <v>5.25</v>
      </c>
      <c r="D245" s="7">
        <v>4.92</v>
      </c>
      <c r="E245" s="7">
        <v>4.3099999999999996</v>
      </c>
      <c r="F245" s="7"/>
      <c r="G245" s="5">
        <v>4.3099999999999996</v>
      </c>
      <c r="H245" s="5">
        <v>60.326117589824058</v>
      </c>
      <c r="I245" s="5"/>
      <c r="J245" s="5"/>
      <c r="K245" s="5"/>
      <c r="L245" s="5">
        <v>60.326117589824058</v>
      </c>
      <c r="M245" s="5"/>
      <c r="N245" s="2">
        <v>4694</v>
      </c>
      <c r="O245" s="2">
        <v>2019</v>
      </c>
      <c r="P245" s="2" t="s">
        <v>227</v>
      </c>
      <c r="Q245" s="2"/>
      <c r="R245" s="6" t="s">
        <v>244</v>
      </c>
      <c r="S245" s="1">
        <v>6.4539999999999997</v>
      </c>
      <c r="T245" s="6" t="s">
        <v>39</v>
      </c>
      <c r="U245" s="2">
        <v>14.92</v>
      </c>
      <c r="V245" s="3">
        <v>3</v>
      </c>
      <c r="W245" s="8">
        <v>3</v>
      </c>
      <c r="X245" s="4">
        <v>43818</v>
      </c>
      <c r="Y245" s="2" t="s">
        <v>74</v>
      </c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</row>
    <row r="246" spans="1:99" x14ac:dyDescent="0.2">
      <c r="A246" s="6" t="s">
        <v>267</v>
      </c>
      <c r="B246" s="6">
        <v>9</v>
      </c>
      <c r="C246" s="7">
        <v>3.39</v>
      </c>
      <c r="D246" s="7">
        <v>3.2</v>
      </c>
      <c r="E246" s="7">
        <v>2.27</v>
      </c>
      <c r="F246" s="7"/>
      <c r="G246" s="5">
        <v>2.27</v>
      </c>
      <c r="H246" s="5">
        <v>27.688564618077848</v>
      </c>
      <c r="I246" s="5"/>
      <c r="J246" s="5"/>
      <c r="K246" s="5"/>
      <c r="L246" s="5">
        <v>27.688564618077848</v>
      </c>
      <c r="M246" s="5"/>
      <c r="N246" s="2">
        <v>4682</v>
      </c>
      <c r="O246" s="2">
        <v>2019</v>
      </c>
      <c r="P246" s="2" t="s">
        <v>227</v>
      </c>
      <c r="Q246" s="2"/>
      <c r="R246" s="6" t="s">
        <v>244</v>
      </c>
      <c r="S246" s="1">
        <v>6.4539999999999997</v>
      </c>
      <c r="T246" s="6" t="s">
        <v>39</v>
      </c>
      <c r="U246" s="2">
        <v>14.92</v>
      </c>
      <c r="V246" s="3">
        <v>3</v>
      </c>
      <c r="W246" s="8">
        <v>3</v>
      </c>
      <c r="X246" s="4">
        <v>43818</v>
      </c>
      <c r="Y246" s="2" t="s">
        <v>72</v>
      </c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</row>
    <row r="247" spans="1:99" x14ac:dyDescent="0.2">
      <c r="A247" s="6" t="s">
        <v>267</v>
      </c>
      <c r="B247" s="6">
        <v>13</v>
      </c>
      <c r="C247" s="7">
        <v>3.71</v>
      </c>
      <c r="D247" s="7">
        <v>3.72</v>
      </c>
      <c r="E247" s="7">
        <v>3.22</v>
      </c>
      <c r="F247" s="7"/>
      <c r="G247" s="5">
        <v>3.22</v>
      </c>
      <c r="H247" s="5">
        <v>42.887425070606746</v>
      </c>
      <c r="I247" s="5"/>
      <c r="J247" s="5"/>
      <c r="K247" s="5"/>
      <c r="L247" s="5">
        <v>42.887425070606746</v>
      </c>
      <c r="M247" s="5"/>
      <c r="N247" s="2">
        <v>4662</v>
      </c>
      <c r="O247" s="2">
        <v>2019</v>
      </c>
      <c r="P247" s="2" t="s">
        <v>227</v>
      </c>
      <c r="Q247" s="2"/>
      <c r="R247" s="6" t="s">
        <v>244</v>
      </c>
      <c r="S247" s="1">
        <v>6.4539999999999997</v>
      </c>
      <c r="T247" s="6" t="s">
        <v>39</v>
      </c>
      <c r="U247" s="2">
        <v>14.92</v>
      </c>
      <c r="V247" s="3">
        <v>3</v>
      </c>
      <c r="W247" s="8">
        <v>3</v>
      </c>
      <c r="X247" s="4">
        <v>43818</v>
      </c>
      <c r="Y247" s="2" t="s">
        <v>70</v>
      </c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</row>
    <row r="248" spans="1:99" x14ac:dyDescent="0.2">
      <c r="A248" s="6" t="s">
        <v>267</v>
      </c>
      <c r="B248" s="6">
        <v>7</v>
      </c>
      <c r="C248" s="7">
        <v>4.1100000000000003</v>
      </c>
      <c r="D248" s="7">
        <v>4.08</v>
      </c>
      <c r="E248" s="7">
        <v>3.13</v>
      </c>
      <c r="F248" s="7"/>
      <c r="G248" s="5">
        <v>3.13</v>
      </c>
      <c r="H248" s="5">
        <v>41.44753302773556</v>
      </c>
      <c r="I248" s="5"/>
      <c r="J248" s="5"/>
      <c r="K248" s="5"/>
      <c r="L248" s="5">
        <v>41.44753302773556</v>
      </c>
      <c r="M248" s="5"/>
      <c r="N248" s="2">
        <v>4663</v>
      </c>
      <c r="O248" s="2">
        <v>2019</v>
      </c>
      <c r="P248" s="2" t="s">
        <v>227</v>
      </c>
      <c r="Q248" s="2"/>
      <c r="R248" s="6" t="s">
        <v>244</v>
      </c>
      <c r="S248" s="1">
        <v>6.4539999999999997</v>
      </c>
      <c r="T248" s="6" t="s">
        <v>39</v>
      </c>
      <c r="U248" s="2">
        <v>14.92</v>
      </c>
      <c r="V248" s="3">
        <v>3</v>
      </c>
      <c r="W248" s="8">
        <v>3</v>
      </c>
      <c r="X248" s="4">
        <v>43818</v>
      </c>
      <c r="Y248" s="2" t="s">
        <v>69</v>
      </c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</row>
    <row r="249" spans="1:99" x14ac:dyDescent="0.2">
      <c r="A249" s="6" t="s">
        <v>267</v>
      </c>
      <c r="B249" s="6">
        <v>5</v>
      </c>
      <c r="C249" s="7">
        <v>4.3099999999999996</v>
      </c>
      <c r="D249" s="7">
        <v>4.46</v>
      </c>
      <c r="E249" s="7">
        <v>3.13</v>
      </c>
      <c r="F249" s="7"/>
      <c r="G249" s="5">
        <v>3.13</v>
      </c>
      <c r="H249" s="5">
        <v>41.44753302773556</v>
      </c>
      <c r="I249" s="5"/>
      <c r="J249" s="5"/>
      <c r="K249" s="5"/>
      <c r="L249" s="5">
        <v>41.44753302773556</v>
      </c>
      <c r="M249" s="5"/>
      <c r="N249" s="2">
        <v>4883</v>
      </c>
      <c r="O249" s="2">
        <v>2019</v>
      </c>
      <c r="P249" s="2" t="s">
        <v>227</v>
      </c>
      <c r="Q249" s="2"/>
      <c r="R249" s="6"/>
      <c r="S249" s="1">
        <v>6.4539999999999997</v>
      </c>
      <c r="T249" s="6" t="s">
        <v>39</v>
      </c>
      <c r="U249" s="2">
        <v>14.92</v>
      </c>
      <c r="V249" s="3">
        <v>3</v>
      </c>
      <c r="W249" s="8">
        <v>3</v>
      </c>
      <c r="X249" s="4">
        <v>43820</v>
      </c>
      <c r="Y249" s="2" t="s">
        <v>68</v>
      </c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</row>
    <row r="250" spans="1:99" x14ac:dyDescent="0.2">
      <c r="A250" s="6" t="s">
        <v>267</v>
      </c>
      <c r="B250" s="6">
        <v>7</v>
      </c>
      <c r="C250" s="7">
        <v>7.14</v>
      </c>
      <c r="D250" s="7">
        <v>6.95</v>
      </c>
      <c r="E250" s="7">
        <v>7.15</v>
      </c>
      <c r="F250" s="7"/>
      <c r="G250" s="5">
        <v>7.15</v>
      </c>
      <c r="H250" s="5">
        <v>105.76271094264725</v>
      </c>
      <c r="I250" s="5"/>
      <c r="J250" s="5"/>
      <c r="K250" s="5"/>
      <c r="L250" s="5">
        <v>105.76271094264725</v>
      </c>
      <c r="M250" s="5"/>
      <c r="N250" s="2">
        <v>4793</v>
      </c>
      <c r="O250" s="2">
        <v>2019</v>
      </c>
      <c r="P250" s="2" t="s">
        <v>227</v>
      </c>
      <c r="Q250" s="2"/>
      <c r="R250" s="6" t="s">
        <v>244</v>
      </c>
      <c r="S250" s="1">
        <v>6.4539999999999997</v>
      </c>
      <c r="T250" s="6" t="s">
        <v>39</v>
      </c>
      <c r="U250" s="2">
        <v>14.92</v>
      </c>
      <c r="V250" s="3">
        <v>3</v>
      </c>
      <c r="W250" s="8">
        <v>3</v>
      </c>
      <c r="X250" s="4">
        <v>43819</v>
      </c>
      <c r="Y250" s="2" t="s">
        <v>67</v>
      </c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</row>
    <row r="251" spans="1:99" x14ac:dyDescent="0.2">
      <c r="A251" s="6" t="s">
        <v>267</v>
      </c>
      <c r="B251" s="6">
        <v>7</v>
      </c>
      <c r="C251" s="7">
        <v>1.74</v>
      </c>
      <c r="D251" s="7">
        <v>1.58</v>
      </c>
      <c r="E251" s="7">
        <v>-0.37</v>
      </c>
      <c r="F251" s="7"/>
      <c r="G251" s="5">
        <v>-0.37</v>
      </c>
      <c r="H251" s="5">
        <v>-14.548268639476065</v>
      </c>
      <c r="I251" s="5"/>
      <c r="J251" s="5"/>
      <c r="K251" s="5"/>
      <c r="L251" s="5">
        <v>-14.548268639476065</v>
      </c>
      <c r="M251" s="5"/>
      <c r="N251" s="2">
        <v>4794</v>
      </c>
      <c r="O251" s="2">
        <v>2019</v>
      </c>
      <c r="P251" s="2" t="s">
        <v>227</v>
      </c>
      <c r="Q251" s="2"/>
      <c r="R251" s="6" t="s">
        <v>244</v>
      </c>
      <c r="S251" s="1">
        <v>6.4539999999999997</v>
      </c>
      <c r="T251" s="6" t="s">
        <v>39</v>
      </c>
      <c r="U251" s="2">
        <v>14.92</v>
      </c>
      <c r="V251" s="3">
        <v>3</v>
      </c>
      <c r="W251" s="8">
        <v>3</v>
      </c>
      <c r="X251" s="4">
        <v>43819</v>
      </c>
      <c r="Y251" s="2" t="s">
        <v>66</v>
      </c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</row>
    <row r="252" spans="1:99" x14ac:dyDescent="0.2">
      <c r="A252" s="6" t="s">
        <v>267</v>
      </c>
      <c r="B252" s="6">
        <v>8</v>
      </c>
      <c r="C252" s="7">
        <v>4.3</v>
      </c>
      <c r="D252" s="7">
        <v>4.0199999999999996</v>
      </c>
      <c r="E252" s="7">
        <v>3.21</v>
      </c>
      <c r="F252" s="7"/>
      <c r="G252" s="5">
        <v>3.21</v>
      </c>
      <c r="H252" s="5">
        <v>42.727437065843283</v>
      </c>
      <c r="I252" s="5"/>
      <c r="J252" s="5"/>
      <c r="K252" s="5"/>
      <c r="L252" s="5">
        <v>42.727437065843283</v>
      </c>
      <c r="M252" s="5"/>
      <c r="N252" s="2">
        <v>4789</v>
      </c>
      <c r="O252" s="2">
        <v>2019</v>
      </c>
      <c r="P252" s="2" t="s">
        <v>227</v>
      </c>
      <c r="Q252" s="2"/>
      <c r="R252" s="6" t="s">
        <v>244</v>
      </c>
      <c r="S252" s="1">
        <v>6.4539999999999997</v>
      </c>
      <c r="T252" s="6" t="s">
        <v>39</v>
      </c>
      <c r="U252" s="2">
        <v>14.92</v>
      </c>
      <c r="V252" s="3">
        <v>3</v>
      </c>
      <c r="W252" s="8">
        <v>3</v>
      </c>
      <c r="X252" s="4">
        <v>43819</v>
      </c>
      <c r="Y252" s="2" t="s">
        <v>65</v>
      </c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</row>
    <row r="253" spans="1:99" x14ac:dyDescent="0.2">
      <c r="A253" s="6" t="s">
        <v>267</v>
      </c>
      <c r="B253" s="6">
        <v>19</v>
      </c>
      <c r="C253" s="7">
        <v>6.9</v>
      </c>
      <c r="D253" s="7">
        <v>8.25</v>
      </c>
      <c r="E253" s="7">
        <v>8.23</v>
      </c>
      <c r="F253" s="7"/>
      <c r="G253" s="5">
        <v>8.23</v>
      </c>
      <c r="H253" s="12">
        <v>123.04141545710114</v>
      </c>
      <c r="J253" s="5"/>
      <c r="K253" s="5"/>
      <c r="L253" s="5">
        <v>123.04141545710114</v>
      </c>
      <c r="M253" s="5"/>
      <c r="N253" s="2">
        <v>4490</v>
      </c>
      <c r="O253" s="2">
        <v>2019</v>
      </c>
      <c r="P253" s="2" t="s">
        <v>226</v>
      </c>
      <c r="Q253" s="2"/>
      <c r="R253" s="6"/>
      <c r="S253" s="1">
        <v>8.41</v>
      </c>
      <c r="T253" s="6" t="s">
        <v>247</v>
      </c>
      <c r="U253" s="2">
        <v>14.92</v>
      </c>
      <c r="V253" s="3">
        <v>3</v>
      </c>
      <c r="W253" s="8">
        <v>3</v>
      </c>
      <c r="X253" s="4">
        <v>43812</v>
      </c>
      <c r="Y253" s="2" t="s">
        <v>115</v>
      </c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</row>
    <row r="254" spans="1:99" x14ac:dyDescent="0.2">
      <c r="A254" s="6" t="s">
        <v>267</v>
      </c>
      <c r="B254" s="6">
        <v>33</v>
      </c>
      <c r="C254" s="7">
        <v>6.34</v>
      </c>
      <c r="D254" s="7">
        <v>7.61</v>
      </c>
      <c r="E254" s="7">
        <v>7.56</v>
      </c>
      <c r="F254" s="7"/>
      <c r="G254" s="5">
        <v>7.56</v>
      </c>
      <c r="H254" s="12">
        <v>112.32221913794918</v>
      </c>
      <c r="J254" s="5"/>
      <c r="K254" s="5"/>
      <c r="L254" s="5">
        <v>112.32221913794918</v>
      </c>
      <c r="M254" s="5"/>
      <c r="N254" s="2">
        <v>4488</v>
      </c>
      <c r="O254" s="2">
        <v>2019</v>
      </c>
      <c r="P254" s="2" t="s">
        <v>226</v>
      </c>
      <c r="Q254" s="2"/>
      <c r="R254" s="6"/>
      <c r="S254" s="1">
        <v>8.41</v>
      </c>
      <c r="T254" s="6" t="s">
        <v>247</v>
      </c>
      <c r="U254" s="2">
        <v>14.92</v>
      </c>
      <c r="V254" s="3">
        <v>3</v>
      </c>
      <c r="W254" s="8">
        <v>3</v>
      </c>
      <c r="X254" s="4">
        <v>43812</v>
      </c>
      <c r="Y254" s="2" t="s">
        <v>113</v>
      </c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</row>
    <row r="255" spans="1:99" x14ac:dyDescent="0.2">
      <c r="A255" s="6" t="s">
        <v>267</v>
      </c>
      <c r="B255" s="6">
        <v>155</v>
      </c>
      <c r="C255" s="7">
        <v>5.8</v>
      </c>
      <c r="D255" s="7">
        <v>6.92</v>
      </c>
      <c r="E255" s="7">
        <v>6.9</v>
      </c>
      <c r="F255" s="7"/>
      <c r="G255" s="5">
        <v>6.9</v>
      </c>
      <c r="H255" s="5">
        <v>101.76301082356071</v>
      </c>
      <c r="I255" s="5"/>
      <c r="J255" s="5"/>
      <c r="K255" s="5"/>
      <c r="L255" s="5">
        <v>101.76301082356071</v>
      </c>
      <c r="M255" s="5"/>
      <c r="N255" s="2">
        <v>4484</v>
      </c>
      <c r="O255" s="2">
        <v>2019</v>
      </c>
      <c r="P255" s="2" t="s">
        <v>226</v>
      </c>
      <c r="Q255" s="2"/>
      <c r="R255" s="6"/>
      <c r="S255" s="1">
        <v>8.41</v>
      </c>
      <c r="T255" s="6" t="s">
        <v>247</v>
      </c>
      <c r="U255" s="2"/>
      <c r="V255" s="3">
        <v>3</v>
      </c>
      <c r="W255" s="8">
        <v>3</v>
      </c>
      <c r="X255" s="4">
        <v>43812</v>
      </c>
      <c r="Y255" s="2" t="s">
        <v>38</v>
      </c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</row>
    <row r="256" spans="1:99" x14ac:dyDescent="0.2">
      <c r="A256" s="6" t="s">
        <v>267</v>
      </c>
      <c r="B256" s="6">
        <v>120</v>
      </c>
      <c r="C256" s="7">
        <v>6.73</v>
      </c>
      <c r="D256" s="7">
        <v>7.4</v>
      </c>
      <c r="E256" s="7">
        <v>7.38</v>
      </c>
      <c r="F256" s="7"/>
      <c r="G256" s="5">
        <v>7.38</v>
      </c>
      <c r="H256" s="12">
        <v>109.44243505220686</v>
      </c>
      <c r="J256" s="5"/>
      <c r="K256" s="5"/>
      <c r="L256" s="5">
        <v>109.44243505220686</v>
      </c>
      <c r="M256" s="5"/>
      <c r="N256" s="2">
        <v>4359</v>
      </c>
      <c r="O256" s="2">
        <v>2019</v>
      </c>
      <c r="P256" s="2" t="s">
        <v>226</v>
      </c>
      <c r="Q256" s="2"/>
      <c r="R256" s="6"/>
      <c r="S256" s="1">
        <v>8.41</v>
      </c>
      <c r="T256" s="6" t="s">
        <v>247</v>
      </c>
      <c r="U256" s="2">
        <v>14.92</v>
      </c>
      <c r="V256" s="3">
        <v>3</v>
      </c>
      <c r="W256" s="8">
        <v>3</v>
      </c>
      <c r="X256" s="4">
        <v>43810</v>
      </c>
      <c r="Y256" s="2" t="s">
        <v>112</v>
      </c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</row>
    <row r="257" spans="1:99" x14ac:dyDescent="0.2">
      <c r="A257" s="6" t="s">
        <v>267</v>
      </c>
      <c r="B257" s="6">
        <v>120</v>
      </c>
      <c r="C257" s="7">
        <v>6.3</v>
      </c>
      <c r="D257" s="7">
        <v>7.46</v>
      </c>
      <c r="E257" s="7">
        <v>7.44</v>
      </c>
      <c r="F257" s="7"/>
      <c r="G257" s="5">
        <v>7.44</v>
      </c>
      <c r="H257" s="12">
        <v>110.40236308078765</v>
      </c>
      <c r="J257" s="5"/>
      <c r="K257" s="5"/>
      <c r="L257" s="5">
        <v>110.40236308078765</v>
      </c>
      <c r="M257" s="5"/>
      <c r="N257" s="2">
        <v>4485</v>
      </c>
      <c r="O257" s="2">
        <v>2019</v>
      </c>
      <c r="P257" s="2" t="s">
        <v>226</v>
      </c>
      <c r="Q257" s="2"/>
      <c r="R257" s="6"/>
      <c r="S257" s="1">
        <v>8.41</v>
      </c>
      <c r="T257" s="6" t="s">
        <v>247</v>
      </c>
      <c r="U257" s="2">
        <v>14.92</v>
      </c>
      <c r="V257" s="3">
        <v>3</v>
      </c>
      <c r="W257" s="8">
        <v>3</v>
      </c>
      <c r="X257" s="4">
        <v>43812</v>
      </c>
      <c r="Y257" s="2" t="s">
        <v>112</v>
      </c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</row>
    <row r="258" spans="1:99" x14ac:dyDescent="0.2">
      <c r="A258" s="6" t="s">
        <v>267</v>
      </c>
      <c r="B258" s="6">
        <v>110</v>
      </c>
      <c r="C258" s="7">
        <v>6.73</v>
      </c>
      <c r="D258" s="7">
        <v>7.93</v>
      </c>
      <c r="E258" s="7">
        <v>7.92</v>
      </c>
      <c r="F258" s="7"/>
      <c r="G258" s="5">
        <v>7.92</v>
      </c>
      <c r="H258" s="12">
        <v>118.08178730943382</v>
      </c>
      <c r="J258" s="5"/>
      <c r="K258" s="5"/>
      <c r="L258" s="5">
        <v>118.08178730943382</v>
      </c>
      <c r="M258" s="5"/>
      <c r="N258" s="2">
        <v>4486</v>
      </c>
      <c r="O258" s="2">
        <v>2019</v>
      </c>
      <c r="P258" s="2" t="s">
        <v>226</v>
      </c>
      <c r="Q258" s="2"/>
      <c r="R258" s="6"/>
      <c r="S258" s="1">
        <v>8.41</v>
      </c>
      <c r="T258" s="6" t="s">
        <v>247</v>
      </c>
      <c r="U258" s="2">
        <v>14.92</v>
      </c>
      <c r="V258" s="3">
        <v>3</v>
      </c>
      <c r="W258" s="8">
        <v>3</v>
      </c>
      <c r="X258" s="4">
        <v>43812</v>
      </c>
      <c r="Y258" s="2" t="s">
        <v>110</v>
      </c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</row>
    <row r="259" spans="1:99" x14ac:dyDescent="0.2">
      <c r="A259" s="6" t="s">
        <v>267</v>
      </c>
      <c r="B259" s="10">
        <v>36.9</v>
      </c>
      <c r="D259" s="11">
        <v>3.75</v>
      </c>
      <c r="E259" s="11">
        <v>3.36</v>
      </c>
      <c r="G259" s="12">
        <v>3.36</v>
      </c>
      <c r="H259" s="12">
        <v>33.803798571179598</v>
      </c>
      <c r="J259" s="5">
        <v>33.803798571179598</v>
      </c>
      <c r="K259" s="5"/>
      <c r="L259" s="5"/>
      <c r="M259" s="5"/>
      <c r="N259" s="8">
        <v>8322</v>
      </c>
      <c r="O259" s="8">
        <v>2021</v>
      </c>
      <c r="P259" s="13" t="s">
        <v>224</v>
      </c>
      <c r="S259" s="14">
        <v>10.558999999999999</v>
      </c>
      <c r="T259" s="10" t="s">
        <v>118</v>
      </c>
      <c r="V259" s="15">
        <v>1</v>
      </c>
      <c r="W259" s="8">
        <v>1</v>
      </c>
      <c r="X259" s="9">
        <v>44476</v>
      </c>
      <c r="Y259" s="8" t="s">
        <v>142</v>
      </c>
    </row>
    <row r="260" spans="1:99" x14ac:dyDescent="0.2">
      <c r="A260" s="6" t="s">
        <v>267</v>
      </c>
      <c r="B260" s="10">
        <v>12</v>
      </c>
      <c r="D260" s="11">
        <v>4.41</v>
      </c>
      <c r="E260" s="11">
        <v>3.18</v>
      </c>
      <c r="G260" s="12">
        <v>3.18</v>
      </c>
      <c r="H260" s="12">
        <v>30.667363652204223</v>
      </c>
      <c r="J260" s="5">
        <v>30.667363652204223</v>
      </c>
      <c r="K260" s="5"/>
      <c r="L260" s="5"/>
      <c r="M260" s="5"/>
      <c r="N260" s="8">
        <v>8314</v>
      </c>
      <c r="O260" s="8">
        <v>2021</v>
      </c>
      <c r="P260" s="13" t="s">
        <v>224</v>
      </c>
      <c r="R260" s="10" t="s">
        <v>244</v>
      </c>
      <c r="S260" s="14">
        <v>10.558999999999999</v>
      </c>
      <c r="T260" s="10" t="s">
        <v>118</v>
      </c>
      <c r="V260" s="15">
        <v>1</v>
      </c>
      <c r="W260" s="8">
        <v>1</v>
      </c>
      <c r="X260" s="9">
        <v>44476</v>
      </c>
      <c r="Y260" s="8" t="s">
        <v>143</v>
      </c>
    </row>
    <row r="261" spans="1:99" x14ac:dyDescent="0.2">
      <c r="A261" s="6" t="s">
        <v>267</v>
      </c>
      <c r="B261" s="10">
        <v>12</v>
      </c>
      <c r="D261" s="11">
        <v>8.6</v>
      </c>
      <c r="E261" s="11">
        <v>8.2100000000000009</v>
      </c>
      <c r="G261" s="12">
        <v>8.2100000000000009</v>
      </c>
      <c r="H261" s="12">
        <v>118.3132949991288</v>
      </c>
      <c r="J261" s="5">
        <v>118.3132949991288</v>
      </c>
      <c r="K261" s="5"/>
      <c r="L261" s="5"/>
      <c r="M261" s="5"/>
      <c r="N261" s="8">
        <v>8319</v>
      </c>
      <c r="O261" s="8">
        <v>2021</v>
      </c>
      <c r="P261" s="13" t="s">
        <v>224</v>
      </c>
      <c r="R261" s="10" t="s">
        <v>244</v>
      </c>
      <c r="S261" s="14">
        <v>10.558999999999999</v>
      </c>
      <c r="T261" s="10" t="s">
        <v>118</v>
      </c>
      <c r="V261" s="15">
        <v>1</v>
      </c>
      <c r="W261" s="8">
        <v>1</v>
      </c>
      <c r="X261" s="9">
        <v>44476</v>
      </c>
      <c r="Y261" s="8" t="s">
        <v>144</v>
      </c>
    </row>
    <row r="262" spans="1:99" x14ac:dyDescent="0.2">
      <c r="A262" s="20" t="s">
        <v>241</v>
      </c>
      <c r="B262" s="10">
        <v>5100</v>
      </c>
      <c r="C262" s="11">
        <v>8.23</v>
      </c>
      <c r="D262" s="11">
        <v>10.55</v>
      </c>
      <c r="E262" s="11">
        <v>10.55</v>
      </c>
      <c r="F262" s="11">
        <v>10.43</v>
      </c>
      <c r="G262" s="12">
        <v>10.43</v>
      </c>
      <c r="H262" s="5">
        <v>152.20694998062527</v>
      </c>
      <c r="I262" s="5"/>
      <c r="J262" s="5"/>
      <c r="K262" s="5"/>
      <c r="L262" s="5">
        <v>152.20694998062527</v>
      </c>
      <c r="M262" s="5"/>
      <c r="N262" s="8">
        <v>8607</v>
      </c>
      <c r="P262" s="13" t="s">
        <v>223</v>
      </c>
      <c r="S262" s="14">
        <v>8.41</v>
      </c>
      <c r="T262" s="10" t="s">
        <v>1</v>
      </c>
      <c r="U262" s="8">
        <v>14.92</v>
      </c>
      <c r="V262" s="15">
        <v>3</v>
      </c>
      <c r="W262" s="15">
        <v>6</v>
      </c>
      <c r="X262" s="9">
        <v>44483</v>
      </c>
      <c r="Y262" s="8" t="s">
        <v>3</v>
      </c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  <c r="AW262" s="14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/>
      <c r="BL262" s="14"/>
      <c r="BM262" s="14"/>
      <c r="BN262" s="14"/>
      <c r="BO262" s="14"/>
      <c r="BP262" s="14"/>
      <c r="BQ262" s="14"/>
      <c r="BR262" s="14"/>
      <c r="BS262" s="14"/>
      <c r="BT262" s="14"/>
      <c r="BU262" s="14"/>
      <c r="BV262" s="14"/>
      <c r="BW262" s="14"/>
      <c r="BX262" s="14"/>
      <c r="BY262" s="14"/>
      <c r="BZ262" s="14"/>
      <c r="CA262" s="14"/>
      <c r="CB262" s="14"/>
      <c r="CC262" s="14"/>
      <c r="CD262" s="14"/>
      <c r="CE262" s="14"/>
      <c r="CF262" s="14"/>
      <c r="CG262" s="14"/>
      <c r="CH262" s="14"/>
      <c r="CI262" s="14"/>
      <c r="CJ262" s="14"/>
      <c r="CK262" s="14"/>
      <c r="CL262" s="14"/>
      <c r="CM262" s="14"/>
    </row>
    <row r="263" spans="1:99" x14ac:dyDescent="0.2">
      <c r="A263" s="20" t="s">
        <v>241</v>
      </c>
      <c r="B263" s="10">
        <v>6100</v>
      </c>
      <c r="C263" s="11">
        <v>8.68</v>
      </c>
      <c r="D263" s="11">
        <v>10.99</v>
      </c>
      <c r="E263" s="11">
        <v>10.99</v>
      </c>
      <c r="F263" s="11">
        <v>10.86</v>
      </c>
      <c r="G263" s="12">
        <v>10.86</v>
      </c>
      <c r="H263" s="5">
        <v>159.33233365495661</v>
      </c>
      <c r="I263" s="5"/>
      <c r="J263" s="5"/>
      <c r="K263" s="5"/>
      <c r="L263" s="5">
        <v>159.33233365495661</v>
      </c>
      <c r="M263" s="5"/>
      <c r="N263" s="8">
        <v>8606</v>
      </c>
      <c r="P263" s="13" t="s">
        <v>223</v>
      </c>
      <c r="S263" s="14">
        <v>8.41</v>
      </c>
      <c r="T263" s="10" t="s">
        <v>1</v>
      </c>
      <c r="U263" s="8">
        <v>14.92</v>
      </c>
      <c r="V263" s="15">
        <v>3</v>
      </c>
      <c r="W263" s="15">
        <v>6</v>
      </c>
      <c r="X263" s="9">
        <v>44483</v>
      </c>
      <c r="Y263" s="8" t="s">
        <v>2</v>
      </c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  <c r="AW263" s="14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/>
      <c r="BL263" s="14"/>
      <c r="BM263" s="14"/>
      <c r="BN263" s="14"/>
      <c r="BO263" s="14"/>
      <c r="BP263" s="14"/>
      <c r="BQ263" s="14"/>
      <c r="BR263" s="14"/>
      <c r="BS263" s="14"/>
      <c r="BT263" s="14"/>
      <c r="BU263" s="14"/>
      <c r="BV263" s="14"/>
      <c r="BW263" s="14"/>
      <c r="BX263" s="14"/>
      <c r="BY263" s="14"/>
      <c r="BZ263" s="14"/>
      <c r="CA263" s="14"/>
      <c r="CB263" s="14"/>
      <c r="CC263" s="14"/>
      <c r="CD263" s="14"/>
      <c r="CE263" s="14"/>
      <c r="CF263" s="14"/>
      <c r="CG263" s="14"/>
      <c r="CH263" s="14"/>
      <c r="CI263" s="14"/>
      <c r="CJ263" s="14"/>
      <c r="CK263" s="14"/>
      <c r="CL263" s="14"/>
      <c r="CM263" s="14"/>
    </row>
    <row r="264" spans="1:99" x14ac:dyDescent="0.2">
      <c r="A264" s="20" t="s">
        <v>241</v>
      </c>
      <c r="B264" s="10">
        <v>580</v>
      </c>
      <c r="D264" s="11">
        <v>9.27</v>
      </c>
      <c r="E264" s="11">
        <v>9.27</v>
      </c>
      <c r="G264" s="12">
        <v>9.27</v>
      </c>
      <c r="H264" s="5">
        <v>132.9292304277746</v>
      </c>
      <c r="I264" s="5"/>
      <c r="J264" s="5"/>
      <c r="K264" s="5"/>
      <c r="L264" s="5">
        <v>132.9292304277746</v>
      </c>
      <c r="M264" s="5"/>
      <c r="N264" s="8">
        <v>8847</v>
      </c>
      <c r="O264" s="8">
        <v>2020</v>
      </c>
      <c r="P264" s="13" t="s">
        <v>223</v>
      </c>
      <c r="S264" s="14">
        <v>8.41</v>
      </c>
      <c r="T264" s="10" t="s">
        <v>4</v>
      </c>
      <c r="U264" s="8">
        <v>14.92</v>
      </c>
      <c r="V264" s="15">
        <v>3</v>
      </c>
      <c r="W264" s="8">
        <v>6</v>
      </c>
      <c r="X264" s="9">
        <v>44489</v>
      </c>
      <c r="Y264" s="8" t="s">
        <v>12</v>
      </c>
      <c r="CN264" s="14"/>
      <c r="CO264" s="14"/>
      <c r="CP264" s="14"/>
      <c r="CQ264" s="14"/>
      <c r="CR264" s="14"/>
      <c r="CS264" s="14"/>
      <c r="CT264" s="14"/>
      <c r="CU264" s="14"/>
    </row>
    <row r="265" spans="1:99" x14ac:dyDescent="0.2">
      <c r="A265" s="20" t="s">
        <v>241</v>
      </c>
      <c r="B265" s="10">
        <v>580</v>
      </c>
      <c r="D265" s="11">
        <v>9.8699999999999992</v>
      </c>
      <c r="E265" s="11">
        <v>9.8800000000000008</v>
      </c>
      <c r="G265" s="12">
        <v>9.8800000000000008</v>
      </c>
      <c r="H265" s="5">
        <v>143.03532791691487</v>
      </c>
      <c r="I265" s="5"/>
      <c r="J265" s="5"/>
      <c r="K265" s="5"/>
      <c r="L265" s="5">
        <v>143.03532791691487</v>
      </c>
      <c r="M265" s="5"/>
      <c r="N265" s="8">
        <v>8917</v>
      </c>
      <c r="O265" s="8">
        <v>2020</v>
      </c>
      <c r="P265" s="13" t="s">
        <v>223</v>
      </c>
      <c r="S265" s="14">
        <v>8.41</v>
      </c>
      <c r="T265" s="10" t="s">
        <v>4</v>
      </c>
      <c r="U265" s="8">
        <v>14.92</v>
      </c>
      <c r="V265" s="15">
        <v>3</v>
      </c>
      <c r="W265" s="8">
        <v>6</v>
      </c>
      <c r="X265" s="9">
        <v>44495</v>
      </c>
      <c r="Y265" s="8" t="s">
        <v>12</v>
      </c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4"/>
      <c r="BM265" s="14"/>
      <c r="BN265" s="14"/>
      <c r="BO265" s="14"/>
      <c r="BP265" s="14"/>
      <c r="BQ265" s="14"/>
      <c r="BR265" s="14"/>
      <c r="BS265" s="14"/>
      <c r="BT265" s="14"/>
      <c r="BU265" s="14"/>
      <c r="BV265" s="14"/>
      <c r="BW265" s="14"/>
      <c r="BX265" s="14"/>
      <c r="BY265" s="14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  <c r="CJ265" s="14"/>
      <c r="CK265" s="14"/>
      <c r="CL265" s="14"/>
      <c r="CM265" s="14"/>
      <c r="CN265" s="14"/>
      <c r="CO265" s="14"/>
      <c r="CP265" s="14"/>
      <c r="CQ265" s="14"/>
      <c r="CR265" s="14"/>
      <c r="CS265" s="14"/>
      <c r="CT265" s="14"/>
      <c r="CU265" s="14"/>
    </row>
    <row r="266" spans="1:99" x14ac:dyDescent="0.2">
      <c r="A266" s="20" t="s">
        <v>241</v>
      </c>
      <c r="B266" s="10">
        <v>715</v>
      </c>
      <c r="D266" s="11">
        <v>9.3800000000000008</v>
      </c>
      <c r="E266" s="11">
        <v>9.3800000000000008</v>
      </c>
      <c r="G266" s="12">
        <v>9.3800000000000008</v>
      </c>
      <c r="H266" s="5">
        <v>134.75164145040645</v>
      </c>
      <c r="I266" s="5"/>
      <c r="J266" s="5"/>
      <c r="K266" s="5"/>
      <c r="L266" s="5">
        <v>134.75164145040645</v>
      </c>
      <c r="M266" s="5"/>
      <c r="N266" s="8">
        <v>8919</v>
      </c>
      <c r="O266" s="8">
        <v>2020</v>
      </c>
      <c r="P266" s="13" t="s">
        <v>223</v>
      </c>
      <c r="S266" s="14">
        <v>8.41</v>
      </c>
      <c r="T266" s="10" t="s">
        <v>4</v>
      </c>
      <c r="U266" s="8">
        <v>14.92</v>
      </c>
      <c r="V266" s="15">
        <v>3</v>
      </c>
      <c r="W266" s="8">
        <v>6</v>
      </c>
      <c r="X266" s="9">
        <v>44495</v>
      </c>
      <c r="Y266" s="8" t="s">
        <v>11</v>
      </c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4"/>
      <c r="BY266" s="14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4"/>
      <c r="CL266" s="14"/>
      <c r="CM266" s="14"/>
      <c r="CN266" s="14"/>
      <c r="CO266" s="14"/>
      <c r="CP266" s="14"/>
      <c r="CQ266" s="14"/>
      <c r="CR266" s="14"/>
      <c r="CS266" s="14"/>
      <c r="CT266" s="14"/>
      <c r="CU266" s="14"/>
    </row>
    <row r="267" spans="1:99" x14ac:dyDescent="0.2">
      <c r="A267" s="20" t="s">
        <v>241</v>
      </c>
      <c r="B267" s="10">
        <v>925</v>
      </c>
      <c r="D267" s="11">
        <v>9.56</v>
      </c>
      <c r="E267" s="11">
        <v>9.56</v>
      </c>
      <c r="G267" s="12">
        <v>9.56</v>
      </c>
      <c r="H267" s="5">
        <v>137.73376857834947</v>
      </c>
      <c r="I267" s="5"/>
      <c r="J267" s="5"/>
      <c r="K267" s="5"/>
      <c r="L267" s="5">
        <v>137.73376857834947</v>
      </c>
      <c r="M267" s="5"/>
      <c r="N267" s="8">
        <v>8936</v>
      </c>
      <c r="O267" s="8">
        <v>2020</v>
      </c>
      <c r="P267" s="13" t="s">
        <v>223</v>
      </c>
      <c r="S267" s="14">
        <v>8.41</v>
      </c>
      <c r="T267" s="10" t="s">
        <v>4</v>
      </c>
      <c r="U267" s="8">
        <v>14.92</v>
      </c>
      <c r="V267" s="15">
        <v>3</v>
      </c>
      <c r="W267" s="8">
        <v>6</v>
      </c>
      <c r="X267" s="9">
        <v>44495</v>
      </c>
      <c r="Y267" s="8" t="s">
        <v>10</v>
      </c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  <c r="AW267" s="14"/>
      <c r="AX267" s="14"/>
      <c r="AY267" s="14"/>
      <c r="AZ267" s="14"/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4"/>
      <c r="BM267" s="14"/>
      <c r="BN267" s="14"/>
      <c r="BO267" s="14"/>
      <c r="BP267" s="14"/>
      <c r="BQ267" s="14"/>
      <c r="BR267" s="14"/>
      <c r="BS267" s="14"/>
      <c r="BT267" s="14"/>
      <c r="BU267" s="14"/>
      <c r="BV267" s="14"/>
      <c r="BW267" s="14"/>
      <c r="BX267" s="14"/>
      <c r="BY267" s="14"/>
      <c r="BZ267" s="14"/>
      <c r="CA267" s="14"/>
      <c r="CB267" s="14"/>
      <c r="CC267" s="14"/>
      <c r="CD267" s="14"/>
      <c r="CE267" s="14"/>
      <c r="CF267" s="14"/>
      <c r="CG267" s="14"/>
      <c r="CH267" s="14"/>
      <c r="CI267" s="14"/>
      <c r="CJ267" s="14"/>
      <c r="CK267" s="14"/>
      <c r="CL267" s="14"/>
      <c r="CM267" s="14"/>
      <c r="CN267" s="14"/>
      <c r="CO267" s="14"/>
      <c r="CP267" s="14"/>
      <c r="CQ267" s="14"/>
      <c r="CR267" s="14"/>
      <c r="CS267" s="14"/>
      <c r="CT267" s="14"/>
      <c r="CU267" s="14"/>
    </row>
    <row r="268" spans="1:99" x14ac:dyDescent="0.2">
      <c r="A268" s="20" t="s">
        <v>241</v>
      </c>
      <c r="B268" s="10">
        <v>740</v>
      </c>
      <c r="D268" s="11">
        <v>8.52</v>
      </c>
      <c r="E268" s="11">
        <v>8.52</v>
      </c>
      <c r="G268" s="12">
        <v>8.52</v>
      </c>
      <c r="H268" s="5">
        <v>120.50370072801199</v>
      </c>
      <c r="I268" s="5"/>
      <c r="J268" s="5"/>
      <c r="K268" s="5"/>
      <c r="L268" s="5">
        <v>120.50370072801199</v>
      </c>
      <c r="M268" s="5"/>
      <c r="N268" s="8">
        <v>8977</v>
      </c>
      <c r="O268" s="8">
        <v>2020</v>
      </c>
      <c r="P268" s="13" t="s">
        <v>223</v>
      </c>
      <c r="S268" s="14">
        <v>8.41</v>
      </c>
      <c r="T268" s="10" t="s">
        <v>4</v>
      </c>
      <c r="U268" s="8">
        <v>14.92</v>
      </c>
      <c r="V268" s="15">
        <v>3</v>
      </c>
      <c r="W268" s="8">
        <v>6</v>
      </c>
      <c r="X268" s="9">
        <v>44495</v>
      </c>
      <c r="Y268" s="8" t="s">
        <v>9</v>
      </c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4"/>
      <c r="CP268" s="14"/>
      <c r="CQ268" s="14"/>
      <c r="CR268" s="14"/>
      <c r="CS268" s="14"/>
      <c r="CT268" s="14"/>
      <c r="CU268" s="14"/>
    </row>
    <row r="269" spans="1:99" x14ac:dyDescent="0.2">
      <c r="A269" s="20" t="s">
        <v>241</v>
      </c>
      <c r="B269" s="10">
        <v>863</v>
      </c>
      <c r="D269" s="11">
        <v>10.199999999999999</v>
      </c>
      <c r="E269" s="11">
        <v>10.199999999999999</v>
      </c>
      <c r="G269" s="12">
        <v>10.199999999999999</v>
      </c>
      <c r="H269" s="5">
        <v>148.33688725548021</v>
      </c>
      <c r="I269" s="5"/>
      <c r="J269" s="5"/>
      <c r="K269" s="5"/>
      <c r="L269" s="5">
        <v>148.33688725548021</v>
      </c>
      <c r="M269" s="5"/>
      <c r="N269" s="8">
        <v>8966</v>
      </c>
      <c r="O269" s="8">
        <v>2020</v>
      </c>
      <c r="P269" s="13" t="s">
        <v>223</v>
      </c>
      <c r="S269" s="14">
        <v>8.41</v>
      </c>
      <c r="T269" s="10" t="s">
        <v>4</v>
      </c>
      <c r="U269" s="8">
        <v>14.92</v>
      </c>
      <c r="V269" s="15">
        <v>3</v>
      </c>
      <c r="W269" s="8">
        <v>6</v>
      </c>
      <c r="X269" s="9">
        <v>44495</v>
      </c>
      <c r="Y269" s="8" t="s">
        <v>8</v>
      </c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4"/>
      <c r="BM269" s="14"/>
      <c r="BN269" s="14"/>
      <c r="BO269" s="14"/>
      <c r="BP269" s="14"/>
      <c r="BQ269" s="14"/>
      <c r="BR269" s="14"/>
      <c r="BS269" s="14"/>
      <c r="BT269" s="14"/>
      <c r="BU269" s="14"/>
      <c r="BV269" s="14"/>
      <c r="BW269" s="14"/>
      <c r="BX269" s="14"/>
      <c r="BY269" s="14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  <c r="CJ269" s="14"/>
      <c r="CK269" s="14"/>
      <c r="CL269" s="14"/>
      <c r="CM269" s="14"/>
      <c r="CN269" s="14"/>
      <c r="CO269" s="14"/>
      <c r="CP269" s="14"/>
      <c r="CQ269" s="14"/>
      <c r="CR269" s="14"/>
      <c r="CS269" s="14"/>
      <c r="CT269" s="14"/>
      <c r="CU269" s="14"/>
    </row>
    <row r="270" spans="1:99" x14ac:dyDescent="0.2">
      <c r="A270" s="20" t="s">
        <v>239</v>
      </c>
      <c r="B270" s="10">
        <v>3700</v>
      </c>
      <c r="D270" s="11">
        <v>2.19</v>
      </c>
      <c r="E270" s="11">
        <v>2.19</v>
      </c>
      <c r="G270" s="12">
        <v>2.19</v>
      </c>
      <c r="H270" s="5">
        <v>15.632230062015651</v>
      </c>
      <c r="I270" s="5"/>
      <c r="J270" s="5"/>
      <c r="K270" s="5"/>
      <c r="L270" s="5">
        <v>15.632230062015651</v>
      </c>
      <c r="M270" s="5"/>
      <c r="N270" s="8">
        <v>8845</v>
      </c>
      <c r="O270" s="8">
        <v>2020</v>
      </c>
      <c r="P270" s="13" t="s">
        <v>223</v>
      </c>
      <c r="S270" s="14">
        <v>8.41</v>
      </c>
      <c r="T270" s="10" t="s">
        <v>4</v>
      </c>
      <c r="U270" s="8">
        <v>14.92</v>
      </c>
      <c r="V270" s="15">
        <v>3</v>
      </c>
      <c r="W270" s="8">
        <v>6</v>
      </c>
      <c r="X270" s="9">
        <v>44489</v>
      </c>
      <c r="Y270" s="8" t="s">
        <v>212</v>
      </c>
      <c r="CN270" s="14"/>
      <c r="CO270" s="14"/>
      <c r="CP270" s="14"/>
      <c r="CQ270" s="14"/>
      <c r="CR270" s="14"/>
      <c r="CS270" s="14"/>
      <c r="CT270" s="14"/>
      <c r="CU270" s="14"/>
    </row>
    <row r="271" spans="1:99" x14ac:dyDescent="0.2">
      <c r="A271" s="20" t="s">
        <v>239</v>
      </c>
      <c r="B271" s="10">
        <v>3946</v>
      </c>
      <c r="D271" s="11">
        <v>1.99</v>
      </c>
      <c r="E271" s="11">
        <v>1.99</v>
      </c>
      <c r="G271" s="12">
        <v>1.99</v>
      </c>
      <c r="H271" s="5">
        <v>12.318755475412303</v>
      </c>
      <c r="I271" s="5"/>
      <c r="J271" s="5"/>
      <c r="K271" s="5"/>
      <c r="L271" s="5">
        <v>12.318755475412303</v>
      </c>
      <c r="M271" s="5"/>
      <c r="N271" s="8">
        <v>8915</v>
      </c>
      <c r="O271" s="8">
        <v>2020</v>
      </c>
      <c r="P271" s="13" t="s">
        <v>223</v>
      </c>
      <c r="S271" s="14">
        <v>8.41</v>
      </c>
      <c r="T271" s="10" t="s">
        <v>4</v>
      </c>
      <c r="U271" s="8">
        <v>14.92</v>
      </c>
      <c r="V271" s="15">
        <v>3</v>
      </c>
      <c r="W271" s="8">
        <v>6</v>
      </c>
      <c r="X271" s="9">
        <v>44495</v>
      </c>
      <c r="Y271" s="8" t="s">
        <v>16</v>
      </c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  <c r="BL271" s="14"/>
      <c r="BM271" s="14"/>
      <c r="BN271" s="14"/>
      <c r="BO271" s="14"/>
      <c r="BP271" s="14"/>
      <c r="BQ271" s="14"/>
      <c r="BR271" s="14"/>
      <c r="BS271" s="14"/>
      <c r="BT271" s="14"/>
      <c r="BU271" s="14"/>
      <c r="BV271" s="14"/>
      <c r="BW271" s="14"/>
      <c r="BX271" s="14"/>
      <c r="BY271" s="14"/>
      <c r="BZ271" s="14"/>
      <c r="CA271" s="14"/>
      <c r="CB271" s="14"/>
      <c r="CC271" s="14"/>
      <c r="CD271" s="14"/>
      <c r="CE271" s="14"/>
      <c r="CF271" s="14"/>
      <c r="CG271" s="14"/>
      <c r="CH271" s="14"/>
      <c r="CI271" s="14"/>
      <c r="CJ271" s="14"/>
      <c r="CK271" s="14"/>
      <c r="CL271" s="14"/>
      <c r="CM271" s="14"/>
      <c r="CN271" s="14"/>
      <c r="CO271" s="14"/>
      <c r="CP271" s="14"/>
      <c r="CQ271" s="14"/>
      <c r="CR271" s="14"/>
      <c r="CS271" s="14"/>
      <c r="CT271" s="14"/>
      <c r="CU271" s="14"/>
    </row>
    <row r="272" spans="1:99" x14ac:dyDescent="0.2">
      <c r="A272" s="20" t="s">
        <v>239</v>
      </c>
      <c r="B272" s="10">
        <v>3823</v>
      </c>
      <c r="D272" s="11">
        <v>1.54</v>
      </c>
      <c r="E272" s="11">
        <v>1.54</v>
      </c>
      <c r="G272" s="12">
        <v>1.54</v>
      </c>
      <c r="H272" s="5">
        <v>4.8634376555547254</v>
      </c>
      <c r="I272" s="5"/>
      <c r="J272" s="5"/>
      <c r="K272" s="5"/>
      <c r="L272" s="5">
        <v>4.8634376555547254</v>
      </c>
      <c r="M272" s="5"/>
      <c r="N272" s="8">
        <v>8926</v>
      </c>
      <c r="O272" s="8">
        <v>2020</v>
      </c>
      <c r="P272" s="13" t="s">
        <v>223</v>
      </c>
      <c r="S272" s="14">
        <v>8.41</v>
      </c>
      <c r="T272" s="10" t="s">
        <v>4</v>
      </c>
      <c r="U272" s="8">
        <v>14.92</v>
      </c>
      <c r="V272" s="15">
        <v>3</v>
      </c>
      <c r="W272" s="8">
        <v>6</v>
      </c>
      <c r="X272" s="9">
        <v>44495</v>
      </c>
      <c r="Y272" s="8" t="s">
        <v>15</v>
      </c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</row>
    <row r="273" spans="1:99" x14ac:dyDescent="0.2">
      <c r="A273" s="20" t="s">
        <v>239</v>
      </c>
      <c r="B273" s="10">
        <v>5426</v>
      </c>
      <c r="D273" s="11">
        <v>3.37</v>
      </c>
      <c r="E273" s="11">
        <v>3.37</v>
      </c>
      <c r="F273" s="11">
        <v>3.04</v>
      </c>
      <c r="G273" s="12">
        <v>3.04</v>
      </c>
      <c r="H273" s="5">
        <v>29.743308075357451</v>
      </c>
      <c r="I273" s="5"/>
      <c r="J273" s="5"/>
      <c r="K273" s="5"/>
      <c r="L273" s="5">
        <v>29.743308075357451</v>
      </c>
      <c r="M273" s="5"/>
      <c r="N273" s="8">
        <v>8849</v>
      </c>
      <c r="O273" s="8">
        <v>2020</v>
      </c>
      <c r="P273" s="13" t="s">
        <v>223</v>
      </c>
      <c r="S273" s="14">
        <v>8.41</v>
      </c>
      <c r="T273" s="10" t="s">
        <v>4</v>
      </c>
      <c r="U273" s="8">
        <v>14.92</v>
      </c>
      <c r="V273" s="15">
        <v>3</v>
      </c>
      <c r="W273" s="8">
        <v>6</v>
      </c>
      <c r="X273" s="9">
        <v>44489</v>
      </c>
      <c r="Y273" s="8" t="s">
        <v>215</v>
      </c>
      <c r="CN273" s="14"/>
      <c r="CO273" s="14"/>
      <c r="CP273" s="14"/>
      <c r="CQ273" s="14"/>
      <c r="CR273" s="14"/>
      <c r="CS273" s="14"/>
      <c r="CT273" s="14"/>
      <c r="CU273" s="14"/>
    </row>
    <row r="274" spans="1:99" x14ac:dyDescent="0.2">
      <c r="A274" s="20" t="s">
        <v>239</v>
      </c>
      <c r="B274" s="10">
        <v>4378</v>
      </c>
      <c r="D274" s="11">
        <v>1.08</v>
      </c>
      <c r="E274" s="11">
        <v>1.08</v>
      </c>
      <c r="F274" s="11">
        <v>0.77</v>
      </c>
      <c r="G274" s="12">
        <v>0.77</v>
      </c>
      <c r="H274" s="5">
        <v>-7.9673568249358757</v>
      </c>
      <c r="I274" s="5"/>
      <c r="J274" s="5"/>
      <c r="K274" s="5"/>
      <c r="L274" s="5">
        <v>-7.9673568249358757</v>
      </c>
      <c r="M274" s="5"/>
      <c r="N274" s="8">
        <v>8932</v>
      </c>
      <c r="O274" s="8">
        <v>2020</v>
      </c>
      <c r="P274" s="13" t="s">
        <v>223</v>
      </c>
      <c r="S274" s="14">
        <v>8.41</v>
      </c>
      <c r="T274" s="10" t="s">
        <v>4</v>
      </c>
      <c r="U274" s="8">
        <v>14.92</v>
      </c>
      <c r="V274" s="15">
        <v>3</v>
      </c>
      <c r="W274" s="8">
        <v>6</v>
      </c>
      <c r="X274" s="9">
        <v>44495</v>
      </c>
      <c r="Y274" s="8" t="s">
        <v>7</v>
      </c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4"/>
      <c r="BM274" s="14"/>
      <c r="BN274" s="14"/>
      <c r="BO274" s="14"/>
      <c r="BP274" s="14"/>
      <c r="BQ274" s="14"/>
      <c r="BR274" s="14"/>
      <c r="BS274" s="14"/>
      <c r="BT274" s="14"/>
      <c r="BU274" s="14"/>
      <c r="BV274" s="14"/>
      <c r="BW274" s="14"/>
      <c r="BX274" s="14"/>
      <c r="BY274" s="14"/>
      <c r="BZ274" s="14"/>
      <c r="CA274" s="14"/>
      <c r="CB274" s="14"/>
      <c r="CC274" s="14"/>
      <c r="CD274" s="14"/>
      <c r="CE274" s="14"/>
      <c r="CF274" s="14"/>
      <c r="CG274" s="14"/>
      <c r="CH274" s="14"/>
      <c r="CI274" s="14"/>
      <c r="CJ274" s="14"/>
      <c r="CK274" s="14"/>
      <c r="CL274" s="14"/>
      <c r="CM274" s="14"/>
      <c r="CN274" s="14"/>
      <c r="CO274" s="14"/>
      <c r="CP274" s="14"/>
      <c r="CQ274" s="14"/>
      <c r="CR274" s="14"/>
      <c r="CS274" s="14"/>
      <c r="CT274" s="14"/>
      <c r="CU274" s="14"/>
    </row>
    <row r="275" spans="1:99" x14ac:dyDescent="0.2">
      <c r="A275" s="20" t="s">
        <v>239</v>
      </c>
      <c r="B275" s="10">
        <v>5549</v>
      </c>
      <c r="D275" s="11">
        <v>1.3</v>
      </c>
      <c r="E275" s="11">
        <v>1.3</v>
      </c>
      <c r="F275" s="11">
        <v>0.9</v>
      </c>
      <c r="G275" s="12">
        <v>0.9</v>
      </c>
      <c r="H275" s="5">
        <v>-5.678663889278007</v>
      </c>
      <c r="I275" s="5"/>
      <c r="J275" s="5"/>
      <c r="K275" s="5"/>
      <c r="L275" s="5">
        <v>-5.678663889278007</v>
      </c>
      <c r="M275" s="5"/>
      <c r="N275" s="8">
        <v>8939</v>
      </c>
      <c r="O275" s="8">
        <v>2020</v>
      </c>
      <c r="P275" s="13" t="s">
        <v>223</v>
      </c>
      <c r="S275" s="14">
        <v>8.41</v>
      </c>
      <c r="T275" s="10" t="s">
        <v>4</v>
      </c>
      <c r="U275" s="8">
        <v>14.92</v>
      </c>
      <c r="V275" s="15">
        <v>3</v>
      </c>
      <c r="W275" s="8">
        <v>6</v>
      </c>
      <c r="X275" s="9">
        <v>44495</v>
      </c>
      <c r="Y275" s="8" t="s">
        <v>6</v>
      </c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4"/>
      <c r="BM275" s="14"/>
      <c r="BN275" s="14"/>
      <c r="BO275" s="14"/>
      <c r="BP275" s="14"/>
      <c r="BQ275" s="14"/>
      <c r="BR275" s="14"/>
      <c r="BS275" s="14"/>
      <c r="BT275" s="14"/>
      <c r="BU275" s="14"/>
      <c r="BV275" s="14"/>
      <c r="BW275" s="14"/>
      <c r="BX275" s="14"/>
      <c r="BY275" s="14"/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  <c r="CJ275" s="14"/>
      <c r="CK275" s="14"/>
      <c r="CL275" s="14"/>
      <c r="CM275" s="14"/>
      <c r="CN275" s="14"/>
      <c r="CO275" s="14"/>
      <c r="CP275" s="14"/>
      <c r="CQ275" s="14"/>
      <c r="CR275" s="14"/>
      <c r="CS275" s="14"/>
      <c r="CT275" s="14"/>
      <c r="CU275" s="14"/>
    </row>
    <row r="276" spans="1:99" x14ac:dyDescent="0.2">
      <c r="A276" s="20" t="s">
        <v>240</v>
      </c>
      <c r="B276" s="10">
        <v>1519</v>
      </c>
      <c r="D276" s="11">
        <v>7.77</v>
      </c>
      <c r="E276" s="11">
        <v>7.77</v>
      </c>
      <c r="G276" s="12">
        <v>7.77</v>
      </c>
      <c r="H276" s="5">
        <v>108.0781710282494</v>
      </c>
      <c r="I276" s="5"/>
      <c r="J276" s="5"/>
      <c r="K276" s="5"/>
      <c r="L276" s="5">
        <v>108.0781710282494</v>
      </c>
      <c r="M276" s="5"/>
      <c r="N276" s="8">
        <v>8846</v>
      </c>
      <c r="O276" s="8">
        <v>2020</v>
      </c>
      <c r="P276" s="13" t="s">
        <v>223</v>
      </c>
      <c r="S276" s="14">
        <v>8.41</v>
      </c>
      <c r="T276" s="10" t="s">
        <v>4</v>
      </c>
      <c r="U276" s="8">
        <v>14.92</v>
      </c>
      <c r="V276" s="15">
        <v>3</v>
      </c>
      <c r="W276" s="8">
        <v>6</v>
      </c>
      <c r="X276" s="9">
        <v>44489</v>
      </c>
      <c r="Y276" s="8" t="s">
        <v>213</v>
      </c>
      <c r="CN276" s="14"/>
      <c r="CO276" s="14"/>
      <c r="CP276" s="14"/>
      <c r="CQ276" s="14"/>
      <c r="CR276" s="14"/>
      <c r="CS276" s="14"/>
      <c r="CT276" s="14"/>
      <c r="CU276" s="14"/>
    </row>
    <row r="277" spans="1:99" x14ac:dyDescent="0.2">
      <c r="A277" s="20" t="s">
        <v>240</v>
      </c>
      <c r="B277" s="10">
        <v>1492</v>
      </c>
      <c r="D277" s="11">
        <v>7.57</v>
      </c>
      <c r="E277" s="11">
        <v>7.57</v>
      </c>
      <c r="G277" s="12">
        <v>7.57</v>
      </c>
      <c r="H277" s="5">
        <v>104.76469644164604</v>
      </c>
      <c r="I277" s="5"/>
      <c r="J277" s="5"/>
      <c r="K277" s="5"/>
      <c r="L277" s="5">
        <v>104.76469644164604</v>
      </c>
      <c r="M277" s="5"/>
      <c r="N277" s="8">
        <v>8950</v>
      </c>
      <c r="O277" s="8">
        <v>2020</v>
      </c>
      <c r="P277" s="13" t="s">
        <v>223</v>
      </c>
      <c r="S277" s="14">
        <v>8.41</v>
      </c>
      <c r="T277" s="10" t="s">
        <v>4</v>
      </c>
      <c r="U277" s="8">
        <v>14.92</v>
      </c>
      <c r="V277" s="15">
        <v>3</v>
      </c>
      <c r="W277" s="8">
        <v>6</v>
      </c>
      <c r="X277" s="9">
        <v>44495</v>
      </c>
      <c r="Y277" s="8" t="s">
        <v>14</v>
      </c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  <c r="AW277" s="14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4"/>
      <c r="BI277" s="14"/>
      <c r="BJ277" s="14"/>
      <c r="BK277" s="14"/>
      <c r="BL277" s="14"/>
      <c r="BM277" s="14"/>
      <c r="BN277" s="14"/>
      <c r="BO277" s="14"/>
      <c r="BP277" s="14"/>
      <c r="BQ277" s="14"/>
      <c r="BR277" s="14"/>
      <c r="BS277" s="14"/>
      <c r="BT277" s="14"/>
      <c r="BU277" s="14"/>
      <c r="BV277" s="14"/>
      <c r="BW277" s="14"/>
      <c r="BX277" s="14"/>
      <c r="BY277" s="14"/>
      <c r="BZ277" s="14"/>
      <c r="CA277" s="14"/>
      <c r="CB277" s="14"/>
      <c r="CC277" s="14"/>
      <c r="CD277" s="14"/>
      <c r="CE277" s="14"/>
      <c r="CF277" s="14"/>
      <c r="CG277" s="14"/>
      <c r="CH277" s="14"/>
      <c r="CI277" s="14"/>
      <c r="CJ277" s="14"/>
      <c r="CK277" s="14"/>
      <c r="CL277" s="14"/>
      <c r="CM277" s="14"/>
      <c r="CN277" s="14"/>
      <c r="CO277" s="14"/>
      <c r="CP277" s="14"/>
      <c r="CQ277" s="14"/>
      <c r="CR277" s="14"/>
      <c r="CS277" s="14"/>
      <c r="CT277" s="14"/>
      <c r="CU277" s="14"/>
    </row>
    <row r="278" spans="1:99" x14ac:dyDescent="0.2">
      <c r="A278" s="20" t="s">
        <v>240</v>
      </c>
      <c r="B278" s="10">
        <v>1276</v>
      </c>
      <c r="D278" s="11">
        <v>8.24</v>
      </c>
      <c r="E278" s="11">
        <v>8.24</v>
      </c>
      <c r="G278" s="12">
        <v>8.24</v>
      </c>
      <c r="H278" s="5">
        <v>115.8648363067673</v>
      </c>
      <c r="I278" s="5"/>
      <c r="J278" s="5"/>
      <c r="K278" s="5"/>
      <c r="L278" s="5">
        <v>115.8648363067673</v>
      </c>
      <c r="M278" s="5"/>
      <c r="N278" s="8">
        <v>8964</v>
      </c>
      <c r="O278" s="8">
        <v>2020</v>
      </c>
      <c r="P278" s="13" t="s">
        <v>223</v>
      </c>
      <c r="S278" s="14">
        <v>8.41</v>
      </c>
      <c r="T278" s="10" t="s">
        <v>4</v>
      </c>
      <c r="U278" s="8">
        <v>14.92</v>
      </c>
      <c r="V278" s="15">
        <v>3</v>
      </c>
      <c r="W278" s="8">
        <v>6</v>
      </c>
      <c r="X278" s="9">
        <v>44495</v>
      </c>
      <c r="Y278" s="8" t="s">
        <v>13</v>
      </c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  <c r="AW278" s="14"/>
      <c r="AX278" s="14"/>
      <c r="AY278" s="14"/>
      <c r="AZ278" s="14"/>
      <c r="BA278" s="14"/>
      <c r="BB278" s="14"/>
      <c r="BC278" s="14"/>
      <c r="BD278" s="14"/>
      <c r="BE278" s="14"/>
      <c r="BF278" s="14"/>
      <c r="BG278" s="14"/>
      <c r="BH278" s="14"/>
      <c r="BI278" s="14"/>
      <c r="BJ278" s="14"/>
      <c r="BK278" s="14"/>
      <c r="BL278" s="14"/>
      <c r="BM278" s="14"/>
      <c r="BN278" s="14"/>
      <c r="BO278" s="14"/>
      <c r="BP278" s="14"/>
      <c r="BQ278" s="14"/>
      <c r="BR278" s="14"/>
      <c r="BS278" s="14"/>
      <c r="BT278" s="14"/>
      <c r="BU278" s="14"/>
      <c r="BV278" s="14"/>
      <c r="BW278" s="14"/>
      <c r="BX278" s="14"/>
      <c r="BY278" s="14"/>
      <c r="BZ278" s="14"/>
      <c r="CA278" s="14"/>
      <c r="CB278" s="14"/>
      <c r="CC278" s="14"/>
      <c r="CD278" s="14"/>
      <c r="CE278" s="14"/>
      <c r="CF278" s="14"/>
      <c r="CG278" s="14"/>
      <c r="CH278" s="14"/>
      <c r="CI278" s="14"/>
      <c r="CJ278" s="14"/>
      <c r="CK278" s="14"/>
      <c r="CL278" s="14"/>
      <c r="CM278" s="14"/>
      <c r="CN278" s="14"/>
      <c r="CO278" s="14"/>
      <c r="CP278" s="14"/>
      <c r="CQ278" s="14"/>
      <c r="CR278" s="14"/>
      <c r="CS278" s="14"/>
      <c r="CT278" s="14"/>
      <c r="CU278" s="14"/>
    </row>
    <row r="279" spans="1:99" x14ac:dyDescent="0.2">
      <c r="A279" s="20" t="s">
        <v>240</v>
      </c>
      <c r="B279" s="10">
        <v>110</v>
      </c>
      <c r="D279" s="11">
        <v>6.98</v>
      </c>
      <c r="E279" s="11">
        <v>6.95</v>
      </c>
      <c r="G279" s="12">
        <v>6.95</v>
      </c>
      <c r="H279" s="5">
        <v>94.492925223175632</v>
      </c>
      <c r="I279" s="5"/>
      <c r="J279" s="5"/>
      <c r="K279" s="5"/>
      <c r="L279" s="5">
        <v>94.492925223175632</v>
      </c>
      <c r="M279" s="5"/>
      <c r="N279" s="8">
        <v>8843</v>
      </c>
      <c r="O279" s="8">
        <v>2020</v>
      </c>
      <c r="P279" s="13" t="s">
        <v>223</v>
      </c>
      <c r="S279" s="14">
        <v>8.41</v>
      </c>
      <c r="T279" s="10" t="s">
        <v>4</v>
      </c>
      <c r="U279" s="8">
        <v>14.92</v>
      </c>
      <c r="V279" s="15">
        <v>3</v>
      </c>
      <c r="W279" s="8">
        <v>6</v>
      </c>
      <c r="X279" s="9">
        <v>44489</v>
      </c>
      <c r="Y279" s="8" t="s">
        <v>214</v>
      </c>
    </row>
    <row r="280" spans="1:99" x14ac:dyDescent="0.2">
      <c r="A280" s="20" t="s">
        <v>240</v>
      </c>
      <c r="B280" s="10">
        <v>49</v>
      </c>
      <c r="D280" s="11">
        <v>7.07</v>
      </c>
      <c r="E280" s="11">
        <v>7.01</v>
      </c>
      <c r="G280" s="12">
        <v>7.01</v>
      </c>
      <c r="H280" s="5">
        <v>95.486967599156628</v>
      </c>
      <c r="I280" s="5"/>
      <c r="J280" s="5"/>
      <c r="K280" s="5"/>
      <c r="L280" s="5">
        <v>95.486967599156628</v>
      </c>
      <c r="M280" s="5"/>
      <c r="N280" s="8">
        <v>8996</v>
      </c>
      <c r="O280" s="8">
        <v>2020</v>
      </c>
      <c r="P280" s="13" t="s">
        <v>223</v>
      </c>
      <c r="S280" s="14">
        <v>8.41</v>
      </c>
      <c r="T280" s="10" t="s">
        <v>4</v>
      </c>
      <c r="U280" s="8">
        <v>14.92</v>
      </c>
      <c r="V280" s="15">
        <v>3</v>
      </c>
      <c r="W280" s="8">
        <v>6</v>
      </c>
      <c r="X280" s="9">
        <v>44495</v>
      </c>
      <c r="Y280" s="8" t="s">
        <v>5</v>
      </c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4"/>
      <c r="BM280" s="14"/>
      <c r="BN280" s="14"/>
      <c r="BO280" s="14"/>
      <c r="BP280" s="14"/>
      <c r="BQ280" s="14"/>
      <c r="BR280" s="14"/>
      <c r="BS280" s="14"/>
      <c r="BT280" s="14"/>
      <c r="BU280" s="14"/>
      <c r="BV280" s="14"/>
      <c r="BW280" s="14"/>
      <c r="BX280" s="14"/>
      <c r="BY280" s="14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  <c r="CJ280" s="14"/>
      <c r="CK280" s="14"/>
      <c r="CL280" s="14"/>
      <c r="CM280" s="14"/>
      <c r="CN280" s="14"/>
      <c r="CO280" s="14"/>
      <c r="CP280" s="14"/>
      <c r="CQ280" s="14"/>
      <c r="CR280" s="14"/>
      <c r="CS280" s="14"/>
      <c r="CT280" s="14"/>
      <c r="CU280" s="14"/>
    </row>
    <row r="281" spans="1:99" x14ac:dyDescent="0.2">
      <c r="A281" s="20" t="s">
        <v>264</v>
      </c>
      <c r="B281" s="10">
        <v>20</v>
      </c>
      <c r="C281" s="11">
        <v>6.23</v>
      </c>
      <c r="D281" s="11">
        <v>8.24</v>
      </c>
      <c r="E281" s="11">
        <v>8.2200000000000006</v>
      </c>
      <c r="G281" s="12">
        <v>8.2200000000000006</v>
      </c>
      <c r="H281" s="12">
        <v>115.53348884810697</v>
      </c>
      <c r="J281" s="5"/>
      <c r="K281" s="5"/>
      <c r="L281" s="5">
        <v>115.53348884810697</v>
      </c>
      <c r="M281" s="5"/>
      <c r="N281" s="8">
        <v>8535</v>
      </c>
      <c r="O281" s="8">
        <v>2021</v>
      </c>
      <c r="P281" s="13" t="s">
        <v>221</v>
      </c>
      <c r="R281" s="10" t="s">
        <v>244</v>
      </c>
      <c r="S281" s="14">
        <v>8.41</v>
      </c>
      <c r="T281" s="10" t="s">
        <v>116</v>
      </c>
      <c r="U281" s="8">
        <v>14.92</v>
      </c>
      <c r="V281" s="15">
        <v>3</v>
      </c>
      <c r="W281" s="8">
        <v>2</v>
      </c>
      <c r="X281" s="9">
        <v>44482</v>
      </c>
      <c r="Y281" s="8" t="s">
        <v>176</v>
      </c>
    </row>
    <row r="282" spans="1:99" x14ac:dyDescent="0.2">
      <c r="A282" s="20" t="s">
        <v>264</v>
      </c>
      <c r="B282" s="10">
        <v>21</v>
      </c>
      <c r="C282" s="11">
        <v>7.13</v>
      </c>
      <c r="D282" s="11">
        <v>9.19</v>
      </c>
      <c r="E282" s="11">
        <v>9.27</v>
      </c>
      <c r="G282" s="12">
        <v>9.27</v>
      </c>
      <c r="H282" s="12">
        <v>132.9292304277746</v>
      </c>
      <c r="J282" s="5"/>
      <c r="K282" s="5"/>
      <c r="L282" s="5">
        <v>132.9292304277746</v>
      </c>
      <c r="M282" s="5"/>
      <c r="N282" s="8">
        <v>8536</v>
      </c>
      <c r="O282" s="8">
        <v>2021</v>
      </c>
      <c r="P282" s="13" t="s">
        <v>221</v>
      </c>
      <c r="R282" s="10" t="s">
        <v>244</v>
      </c>
      <c r="S282" s="14">
        <v>8.41</v>
      </c>
      <c r="T282" s="10" t="s">
        <v>116</v>
      </c>
      <c r="U282" s="8">
        <v>14.92</v>
      </c>
      <c r="V282" s="15">
        <v>3</v>
      </c>
      <c r="W282" s="8">
        <v>2</v>
      </c>
      <c r="X282" s="9">
        <v>44482</v>
      </c>
      <c r="Y282" s="8" t="s">
        <v>177</v>
      </c>
    </row>
    <row r="283" spans="1:99" x14ac:dyDescent="0.2">
      <c r="A283" s="20" t="s">
        <v>264</v>
      </c>
      <c r="B283" s="10">
        <v>25</v>
      </c>
      <c r="C283" s="11">
        <v>7.08</v>
      </c>
      <c r="D283" s="11">
        <v>9.27</v>
      </c>
      <c r="E283" s="11">
        <v>9.34</v>
      </c>
      <c r="G283" s="12">
        <v>9.34</v>
      </c>
      <c r="H283" s="12">
        <v>134.08894653308576</v>
      </c>
      <c r="J283" s="5"/>
      <c r="K283" s="5"/>
      <c r="L283" s="5">
        <v>134.08894653308576</v>
      </c>
      <c r="M283" s="5"/>
      <c r="N283" s="8">
        <v>8538</v>
      </c>
      <c r="O283" s="8">
        <v>2021</v>
      </c>
      <c r="P283" s="13" t="s">
        <v>221</v>
      </c>
      <c r="R283" s="10" t="s">
        <v>244</v>
      </c>
      <c r="S283" s="14">
        <v>8.41</v>
      </c>
      <c r="T283" s="10" t="s">
        <v>116</v>
      </c>
      <c r="U283" s="8">
        <v>14.92</v>
      </c>
      <c r="V283" s="15">
        <v>3</v>
      </c>
      <c r="W283" s="8">
        <v>2</v>
      </c>
      <c r="X283" s="9">
        <v>44482</v>
      </c>
      <c r="Y283" s="8" t="s">
        <v>178</v>
      </c>
    </row>
    <row r="284" spans="1:99" x14ac:dyDescent="0.2">
      <c r="A284" s="20" t="s">
        <v>264</v>
      </c>
      <c r="B284" s="10">
        <v>11</v>
      </c>
      <c r="C284" s="11">
        <v>7.46</v>
      </c>
      <c r="D284" s="11">
        <v>9.85</v>
      </c>
      <c r="E284" s="11">
        <v>10.17</v>
      </c>
      <c r="G284" s="12">
        <v>10.17</v>
      </c>
      <c r="H284" s="12">
        <v>147.83986606748974</v>
      </c>
      <c r="J284" s="5"/>
      <c r="K284" s="5"/>
      <c r="L284" s="5">
        <v>147.83986606748974</v>
      </c>
      <c r="M284" s="5"/>
      <c r="N284" s="8">
        <v>8549</v>
      </c>
      <c r="O284" s="8">
        <v>2021</v>
      </c>
      <c r="P284" s="13" t="s">
        <v>221</v>
      </c>
      <c r="R284" s="10" t="s">
        <v>244</v>
      </c>
      <c r="S284" s="14">
        <v>8.41</v>
      </c>
      <c r="T284" s="10" t="s">
        <v>116</v>
      </c>
      <c r="U284" s="8">
        <v>14.92</v>
      </c>
      <c r="V284" s="15">
        <v>3</v>
      </c>
      <c r="W284" s="8">
        <v>2</v>
      </c>
      <c r="X284" s="9">
        <v>44482</v>
      </c>
      <c r="Y284" s="8" t="s">
        <v>185</v>
      </c>
    </row>
    <row r="285" spans="1:99" x14ac:dyDescent="0.2">
      <c r="A285" s="20" t="s">
        <v>264</v>
      </c>
      <c r="B285" s="10">
        <v>20</v>
      </c>
      <c r="C285" s="11">
        <v>6.29</v>
      </c>
      <c r="D285" s="11">
        <v>8.5299999999999994</v>
      </c>
      <c r="E285" s="11">
        <v>8.5399999999999991</v>
      </c>
      <c r="G285" s="12">
        <v>8.5399999999999991</v>
      </c>
      <c r="H285" s="12">
        <v>120.83504818667232</v>
      </c>
      <c r="J285" s="5"/>
      <c r="K285" s="5"/>
      <c r="L285" s="5">
        <v>120.83504818667232</v>
      </c>
      <c r="M285" s="5"/>
      <c r="N285" s="8">
        <v>8539</v>
      </c>
      <c r="O285" s="8">
        <v>2021</v>
      </c>
      <c r="P285" s="13" t="s">
        <v>221</v>
      </c>
      <c r="R285" s="10" t="s">
        <v>244</v>
      </c>
      <c r="S285" s="14">
        <v>8.41</v>
      </c>
      <c r="T285" s="10" t="s">
        <v>116</v>
      </c>
      <c r="U285" s="8">
        <v>14.92</v>
      </c>
      <c r="V285" s="15">
        <v>3</v>
      </c>
      <c r="W285" s="8">
        <v>2</v>
      </c>
      <c r="X285" s="9">
        <v>44482</v>
      </c>
      <c r="Y285" s="8" t="s">
        <v>179</v>
      </c>
    </row>
    <row r="286" spans="1:99" x14ac:dyDescent="0.2">
      <c r="A286" s="20" t="s">
        <v>264</v>
      </c>
      <c r="B286" s="10">
        <v>14</v>
      </c>
      <c r="C286" s="11">
        <v>9.01</v>
      </c>
      <c r="D286" s="11">
        <v>10.47</v>
      </c>
      <c r="E286" s="11">
        <v>10.81</v>
      </c>
      <c r="G286" s="12">
        <v>10.81</v>
      </c>
      <c r="H286" s="12">
        <v>158.44298474462047</v>
      </c>
      <c r="J286" s="5"/>
      <c r="K286" s="5"/>
      <c r="L286" s="5">
        <v>158.44298474462047</v>
      </c>
      <c r="M286" s="5"/>
      <c r="N286" s="8">
        <v>8934</v>
      </c>
      <c r="O286" s="8">
        <v>2021</v>
      </c>
      <c r="P286" s="13" t="s">
        <v>221</v>
      </c>
      <c r="R286" s="10" t="s">
        <v>244</v>
      </c>
      <c r="S286" s="14">
        <v>8.41</v>
      </c>
      <c r="T286" s="10" t="s">
        <v>116</v>
      </c>
      <c r="U286" s="8">
        <v>14.92</v>
      </c>
      <c r="V286" s="15">
        <v>3</v>
      </c>
      <c r="W286" s="8">
        <v>2</v>
      </c>
      <c r="X286" s="9">
        <v>44495</v>
      </c>
      <c r="Y286" s="8" t="s">
        <v>187</v>
      </c>
      <c r="CN286" s="14"/>
      <c r="CO286" s="14"/>
      <c r="CP286" s="14"/>
      <c r="CQ286" s="14"/>
      <c r="CR286" s="14"/>
      <c r="CS286" s="14"/>
      <c r="CT286" s="14"/>
      <c r="CU286" s="14"/>
    </row>
    <row r="287" spans="1:99" x14ac:dyDescent="0.2">
      <c r="A287" s="20" t="s">
        <v>264</v>
      </c>
      <c r="B287" s="10">
        <v>12</v>
      </c>
      <c r="C287" s="11">
        <v>9.02</v>
      </c>
      <c r="D287" s="11">
        <v>11.33</v>
      </c>
      <c r="E287" s="11">
        <v>11.91</v>
      </c>
      <c r="G287" s="12">
        <v>11.91</v>
      </c>
      <c r="H287" s="12">
        <v>176.66709497093893</v>
      </c>
      <c r="J287" s="5"/>
      <c r="K287" s="5"/>
      <c r="L287" s="5">
        <v>176.66709497093893</v>
      </c>
      <c r="M287" s="5"/>
      <c r="N287" s="8">
        <v>8541</v>
      </c>
      <c r="O287" s="8">
        <v>2021</v>
      </c>
      <c r="P287" s="13" t="s">
        <v>221</v>
      </c>
      <c r="R287" s="10" t="s">
        <v>244</v>
      </c>
      <c r="S287" s="14">
        <v>8.41</v>
      </c>
      <c r="T287" s="10" t="s">
        <v>116</v>
      </c>
      <c r="U287" s="8">
        <v>14.92</v>
      </c>
      <c r="V287" s="15">
        <v>3</v>
      </c>
      <c r="W287" s="8">
        <v>2</v>
      </c>
      <c r="X287" s="9">
        <v>44482</v>
      </c>
      <c r="Y287" s="8" t="s">
        <v>180</v>
      </c>
    </row>
    <row r="288" spans="1:99" x14ac:dyDescent="0.2">
      <c r="A288" s="20" t="s">
        <v>264</v>
      </c>
      <c r="B288" s="10">
        <v>12</v>
      </c>
      <c r="C288" s="11">
        <v>11.24</v>
      </c>
      <c r="D288" s="11">
        <v>11.44</v>
      </c>
      <c r="E288" s="11">
        <v>12.05</v>
      </c>
      <c r="G288" s="12">
        <v>12.05</v>
      </c>
      <c r="H288" s="12">
        <v>178.98652718156131</v>
      </c>
      <c r="J288" s="5"/>
      <c r="K288" s="5"/>
      <c r="L288" s="5">
        <v>178.98652718156131</v>
      </c>
      <c r="M288" s="5"/>
      <c r="N288" s="8">
        <v>8912</v>
      </c>
      <c r="O288" s="8">
        <v>2021</v>
      </c>
      <c r="P288" s="13" t="s">
        <v>221</v>
      </c>
      <c r="R288" s="10" t="s">
        <v>244</v>
      </c>
      <c r="S288" s="14">
        <v>8.41</v>
      </c>
      <c r="T288" s="10" t="s">
        <v>116</v>
      </c>
      <c r="U288" s="8">
        <v>14.92</v>
      </c>
      <c r="V288" s="15">
        <v>3</v>
      </c>
      <c r="W288" s="8">
        <v>2</v>
      </c>
      <c r="X288" s="9">
        <v>44495</v>
      </c>
      <c r="Y288" s="8" t="s">
        <v>180</v>
      </c>
      <c r="CN288" s="14"/>
      <c r="CO288" s="14"/>
      <c r="CP288" s="14"/>
      <c r="CQ288" s="14"/>
      <c r="CR288" s="14"/>
      <c r="CS288" s="14"/>
      <c r="CT288" s="14"/>
      <c r="CU288" s="14"/>
    </row>
    <row r="289" spans="1:99" x14ac:dyDescent="0.2">
      <c r="A289" s="20" t="s">
        <v>264</v>
      </c>
      <c r="B289" s="10">
        <v>13</v>
      </c>
      <c r="C289" s="11">
        <v>7.82</v>
      </c>
      <c r="D289" s="11">
        <v>10.18</v>
      </c>
      <c r="E289" s="11">
        <v>10.5</v>
      </c>
      <c r="G289" s="12">
        <v>10.5</v>
      </c>
      <c r="H289" s="12">
        <v>153.30709913538524</v>
      </c>
      <c r="J289" s="5"/>
      <c r="K289" s="5"/>
      <c r="L289" s="5">
        <v>153.30709913538524</v>
      </c>
      <c r="M289" s="5"/>
      <c r="N289" s="8">
        <v>8548</v>
      </c>
      <c r="O289" s="8">
        <v>2021</v>
      </c>
      <c r="P289" s="13" t="s">
        <v>221</v>
      </c>
      <c r="R289" s="10" t="s">
        <v>244</v>
      </c>
      <c r="S289" s="14">
        <v>8.41</v>
      </c>
      <c r="T289" s="10" t="s">
        <v>116</v>
      </c>
      <c r="U289" s="8">
        <v>14.92</v>
      </c>
      <c r="V289" s="15">
        <v>3</v>
      </c>
      <c r="W289" s="8">
        <v>2</v>
      </c>
      <c r="X289" s="9">
        <v>44482</v>
      </c>
      <c r="Y289" s="8" t="s">
        <v>184</v>
      </c>
    </row>
    <row r="290" spans="1:99" x14ac:dyDescent="0.2">
      <c r="A290" s="20" t="s">
        <v>264</v>
      </c>
      <c r="B290" s="10">
        <v>21</v>
      </c>
      <c r="C290" s="11">
        <v>14.58</v>
      </c>
      <c r="D290" s="11">
        <v>16.899999999999999</v>
      </c>
      <c r="E290" s="11">
        <v>17.79</v>
      </c>
      <c r="G290" s="12">
        <v>17.79</v>
      </c>
      <c r="H290" s="12">
        <v>274.08324781707773</v>
      </c>
      <c r="J290" s="5"/>
      <c r="K290" s="5"/>
      <c r="L290" s="5">
        <v>274.08324781707773</v>
      </c>
      <c r="M290" s="5"/>
      <c r="N290" s="8">
        <v>8545</v>
      </c>
      <c r="O290" s="8">
        <v>2021</v>
      </c>
      <c r="P290" s="13" t="s">
        <v>221</v>
      </c>
      <c r="R290" s="10" t="s">
        <v>244</v>
      </c>
      <c r="S290" s="14">
        <v>8.41</v>
      </c>
      <c r="T290" s="10" t="s">
        <v>116</v>
      </c>
      <c r="U290" s="8">
        <v>14.92</v>
      </c>
      <c r="V290" s="15">
        <v>3</v>
      </c>
      <c r="W290" s="8">
        <v>2</v>
      </c>
      <c r="X290" s="9">
        <v>44482</v>
      </c>
      <c r="Y290" s="8" t="s">
        <v>183</v>
      </c>
    </row>
    <row r="291" spans="1:99" x14ac:dyDescent="0.2">
      <c r="A291" s="20" t="s">
        <v>264</v>
      </c>
      <c r="B291" s="10">
        <v>27</v>
      </c>
      <c r="C291" s="11">
        <v>12.55</v>
      </c>
      <c r="D291" s="11">
        <v>14.87</v>
      </c>
      <c r="E291" s="11">
        <v>15.39</v>
      </c>
      <c r="G291" s="12">
        <v>15.39</v>
      </c>
      <c r="H291" s="12">
        <v>234.32155277783741</v>
      </c>
      <c r="J291" s="5"/>
      <c r="K291" s="5"/>
      <c r="L291" s="5">
        <v>234.32155277783741</v>
      </c>
      <c r="M291" s="5"/>
      <c r="N291" s="8">
        <v>8543</v>
      </c>
      <c r="O291" s="8">
        <v>2021</v>
      </c>
      <c r="P291" s="13" t="s">
        <v>221</v>
      </c>
      <c r="R291" s="10" t="s">
        <v>244</v>
      </c>
      <c r="S291" s="14">
        <v>8.41</v>
      </c>
      <c r="T291" s="10" t="s">
        <v>116</v>
      </c>
      <c r="U291" s="8">
        <v>14.92</v>
      </c>
      <c r="V291" s="15">
        <v>3</v>
      </c>
      <c r="W291" s="8">
        <v>2</v>
      </c>
      <c r="X291" s="9">
        <v>44482</v>
      </c>
      <c r="Y291" s="8" t="s">
        <v>181</v>
      </c>
    </row>
    <row r="292" spans="1:99" x14ac:dyDescent="0.2">
      <c r="A292" s="20" t="s">
        <v>264</v>
      </c>
      <c r="B292" s="10">
        <v>19</v>
      </c>
      <c r="C292" s="11">
        <v>6.88</v>
      </c>
      <c r="D292" s="11">
        <v>9.1999999999999993</v>
      </c>
      <c r="E292" s="11">
        <v>9.2899999999999991</v>
      </c>
      <c r="G292" s="12">
        <v>9.2899999999999991</v>
      </c>
      <c r="H292" s="12">
        <v>133.2605778864349</v>
      </c>
      <c r="J292" s="5"/>
      <c r="K292" s="5"/>
      <c r="L292" s="5">
        <v>133.2605778864349</v>
      </c>
      <c r="M292" s="5"/>
      <c r="N292" s="8">
        <v>8544</v>
      </c>
      <c r="O292" s="8">
        <v>2021</v>
      </c>
      <c r="P292" s="13" t="s">
        <v>221</v>
      </c>
      <c r="R292" s="10" t="s">
        <v>244</v>
      </c>
      <c r="S292" s="14">
        <v>8.41</v>
      </c>
      <c r="T292" s="10" t="s">
        <v>116</v>
      </c>
      <c r="U292" s="8">
        <v>14.92</v>
      </c>
      <c r="V292" s="15">
        <v>3</v>
      </c>
      <c r="W292" s="8">
        <v>2</v>
      </c>
      <c r="X292" s="9">
        <v>44482</v>
      </c>
      <c r="Y292" s="8" t="s">
        <v>182</v>
      </c>
    </row>
    <row r="293" spans="1:99" x14ac:dyDescent="0.2">
      <c r="A293" s="20" t="s">
        <v>264</v>
      </c>
      <c r="B293" s="10">
        <v>18</v>
      </c>
      <c r="C293" s="11">
        <v>7.75</v>
      </c>
      <c r="D293" s="11">
        <v>10.19</v>
      </c>
      <c r="E293" s="11">
        <v>10.41</v>
      </c>
      <c r="G293" s="12">
        <v>10.41</v>
      </c>
      <c r="H293" s="12">
        <v>151.81603557141375</v>
      </c>
      <c r="J293" s="5"/>
      <c r="K293" s="5"/>
      <c r="L293" s="5">
        <v>151.81603557141375</v>
      </c>
      <c r="M293" s="5"/>
      <c r="N293" s="8">
        <v>8551</v>
      </c>
      <c r="O293" s="8">
        <v>2021</v>
      </c>
      <c r="P293" s="13" t="s">
        <v>221</v>
      </c>
      <c r="R293" s="10" t="s">
        <v>244</v>
      </c>
      <c r="S293" s="14">
        <v>8.41</v>
      </c>
      <c r="T293" s="10" t="s">
        <v>116</v>
      </c>
      <c r="U293" s="8">
        <v>14.92</v>
      </c>
      <c r="V293" s="15">
        <v>3</v>
      </c>
      <c r="W293" s="8">
        <v>2</v>
      </c>
      <c r="X293" s="9">
        <v>44482</v>
      </c>
      <c r="Y293" s="8" t="s">
        <v>186</v>
      </c>
    </row>
    <row r="294" spans="1:99" x14ac:dyDescent="0.2">
      <c r="A294" s="20" t="s">
        <v>264</v>
      </c>
      <c r="B294" s="10">
        <v>22</v>
      </c>
      <c r="C294" s="11">
        <v>6.12</v>
      </c>
      <c r="D294" s="11">
        <v>7.4</v>
      </c>
      <c r="E294" s="11">
        <v>7.3</v>
      </c>
      <c r="G294" s="12">
        <v>7.3</v>
      </c>
      <c r="H294" s="12">
        <v>100.29150574973148</v>
      </c>
      <c r="J294" s="5"/>
      <c r="K294" s="5"/>
      <c r="L294" s="5">
        <v>100.29150574973148</v>
      </c>
      <c r="M294" s="5"/>
      <c r="N294" s="8">
        <v>8513</v>
      </c>
      <c r="O294" s="8">
        <v>2021</v>
      </c>
      <c r="P294" s="13" t="s">
        <v>221</v>
      </c>
      <c r="R294" s="10" t="s">
        <v>244</v>
      </c>
      <c r="S294" s="14">
        <v>8.41</v>
      </c>
      <c r="T294" s="10" t="s">
        <v>116</v>
      </c>
      <c r="U294" s="8">
        <v>14.92</v>
      </c>
      <c r="V294" s="15">
        <v>3</v>
      </c>
      <c r="W294" s="8">
        <v>2</v>
      </c>
      <c r="X294" s="9">
        <v>44482</v>
      </c>
      <c r="Y294" s="8" t="s">
        <v>172</v>
      </c>
    </row>
    <row r="295" spans="1:99" x14ac:dyDescent="0.2">
      <c r="A295" s="20" t="s">
        <v>264</v>
      </c>
      <c r="B295" s="10">
        <v>26</v>
      </c>
      <c r="C295" s="11">
        <v>6.61</v>
      </c>
      <c r="D295" s="11">
        <v>7.94</v>
      </c>
      <c r="E295" s="11">
        <v>7.9</v>
      </c>
      <c r="G295" s="12">
        <v>7.9</v>
      </c>
      <c r="H295" s="12">
        <v>110.23192950954159</v>
      </c>
      <c r="J295" s="5"/>
      <c r="K295" s="5"/>
      <c r="L295" s="5">
        <v>110.23192950954159</v>
      </c>
      <c r="M295" s="5"/>
      <c r="N295" s="8">
        <v>8514</v>
      </c>
      <c r="O295" s="8">
        <v>2021</v>
      </c>
      <c r="P295" s="13" t="s">
        <v>221</v>
      </c>
      <c r="R295" s="10" t="s">
        <v>244</v>
      </c>
      <c r="S295" s="14">
        <v>8.41</v>
      </c>
      <c r="T295" s="10" t="s">
        <v>116</v>
      </c>
      <c r="U295" s="8">
        <v>14.92</v>
      </c>
      <c r="V295" s="15">
        <v>3</v>
      </c>
      <c r="W295" s="8">
        <v>2</v>
      </c>
      <c r="X295" s="9">
        <v>44482</v>
      </c>
      <c r="Y295" s="8" t="s">
        <v>173</v>
      </c>
    </row>
    <row r="296" spans="1:99" x14ac:dyDescent="0.2">
      <c r="A296" s="20" t="s">
        <v>264</v>
      </c>
      <c r="B296" s="10">
        <v>18</v>
      </c>
      <c r="C296" s="11">
        <v>8.6</v>
      </c>
      <c r="D296" s="11">
        <v>10.039999999999999</v>
      </c>
      <c r="E296" s="11">
        <v>10.24</v>
      </c>
      <c r="G296" s="12">
        <v>10.24</v>
      </c>
      <c r="H296" s="12">
        <v>148.99958217280087</v>
      </c>
      <c r="J296" s="5"/>
      <c r="K296" s="5"/>
      <c r="L296" s="5">
        <v>148.99958217280087</v>
      </c>
      <c r="M296" s="5"/>
      <c r="N296" s="8">
        <v>8516</v>
      </c>
      <c r="O296" s="8">
        <v>2021</v>
      </c>
      <c r="P296" s="13" t="s">
        <v>221</v>
      </c>
      <c r="R296" s="10" t="s">
        <v>244</v>
      </c>
      <c r="S296" s="14">
        <v>8.41</v>
      </c>
      <c r="T296" s="10" t="s">
        <v>116</v>
      </c>
      <c r="U296" s="8">
        <v>14.92</v>
      </c>
      <c r="V296" s="15">
        <v>3</v>
      </c>
      <c r="W296" s="8">
        <v>2</v>
      </c>
      <c r="X296" s="9">
        <v>44482</v>
      </c>
      <c r="Y296" s="8" t="s">
        <v>174</v>
      </c>
    </row>
    <row r="297" spans="1:99" x14ac:dyDescent="0.2">
      <c r="A297" s="20" t="s">
        <v>264</v>
      </c>
      <c r="B297" s="10">
        <v>21</v>
      </c>
      <c r="C297" s="11">
        <v>7.99</v>
      </c>
      <c r="D297" s="11">
        <v>9.49</v>
      </c>
      <c r="E297" s="11">
        <v>9.6</v>
      </c>
      <c r="G297" s="12">
        <v>9.6</v>
      </c>
      <c r="H297" s="12">
        <v>138.39646349567013</v>
      </c>
      <c r="J297" s="5"/>
      <c r="K297" s="5"/>
      <c r="L297" s="5">
        <v>138.39646349567013</v>
      </c>
      <c r="M297" s="5"/>
      <c r="N297" s="8">
        <v>8517</v>
      </c>
      <c r="O297" s="8">
        <v>2021</v>
      </c>
      <c r="P297" s="13" t="s">
        <v>221</v>
      </c>
      <c r="R297" s="10" t="s">
        <v>244</v>
      </c>
      <c r="S297" s="14">
        <v>8.41</v>
      </c>
      <c r="T297" s="10" t="s">
        <v>116</v>
      </c>
      <c r="U297" s="8">
        <v>14.92</v>
      </c>
      <c r="V297" s="15">
        <v>3</v>
      </c>
      <c r="W297" s="8">
        <v>2</v>
      </c>
      <c r="X297" s="9">
        <v>44482</v>
      </c>
      <c r="Y297" s="8" t="s">
        <v>175</v>
      </c>
    </row>
    <row r="298" spans="1:99" x14ac:dyDescent="0.2">
      <c r="A298" s="20" t="s">
        <v>264</v>
      </c>
      <c r="B298" s="6">
        <v>6</v>
      </c>
      <c r="C298" s="7">
        <v>7.63</v>
      </c>
      <c r="D298" s="7">
        <v>7.78</v>
      </c>
      <c r="E298" s="7">
        <v>8.44</v>
      </c>
      <c r="F298" s="7"/>
      <c r="G298" s="5">
        <v>8.44</v>
      </c>
      <c r="H298" s="5">
        <v>126.40116355713383</v>
      </c>
      <c r="I298" s="5"/>
      <c r="J298" s="5"/>
      <c r="K298" s="5"/>
      <c r="L298" s="5">
        <v>126.40116355713383</v>
      </c>
      <c r="M298" s="5"/>
      <c r="N298" s="2">
        <v>4880</v>
      </c>
      <c r="O298" s="2">
        <v>2019</v>
      </c>
      <c r="P298" s="2" t="s">
        <v>227</v>
      </c>
      <c r="Q298" s="2"/>
      <c r="R298" s="6" t="s">
        <v>244</v>
      </c>
      <c r="S298" s="1">
        <v>6.4539999999999997</v>
      </c>
      <c r="T298" s="6" t="s">
        <v>39</v>
      </c>
      <c r="U298" s="2">
        <v>14.92</v>
      </c>
      <c r="V298" s="3">
        <v>3</v>
      </c>
      <c r="W298" s="8">
        <v>3</v>
      </c>
      <c r="X298" s="4">
        <v>43820</v>
      </c>
      <c r="Y298" s="2" t="s">
        <v>91</v>
      </c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</row>
    <row r="299" spans="1:99" x14ac:dyDescent="0.2">
      <c r="A299" s="20" t="s">
        <v>264</v>
      </c>
      <c r="B299" s="6">
        <v>8</v>
      </c>
      <c r="C299" s="7">
        <v>6.73</v>
      </c>
      <c r="D299" s="7">
        <v>6.62</v>
      </c>
      <c r="E299" s="7">
        <v>6.68</v>
      </c>
      <c r="F299" s="7"/>
      <c r="G299" s="5">
        <v>6.68</v>
      </c>
      <c r="H299" s="5">
        <v>98.243274718764539</v>
      </c>
      <c r="I299" s="5"/>
      <c r="J299" s="5"/>
      <c r="K299" s="5"/>
      <c r="L299" s="5">
        <v>98.243274718764539</v>
      </c>
      <c r="M299" s="5"/>
      <c r="N299" s="2">
        <v>4688</v>
      </c>
      <c r="O299" s="2">
        <v>2019</v>
      </c>
      <c r="P299" s="2" t="s">
        <v>227</v>
      </c>
      <c r="Q299" s="2"/>
      <c r="R299" s="6" t="s">
        <v>244</v>
      </c>
      <c r="S299" s="1">
        <v>6.4539999999999997</v>
      </c>
      <c r="T299" s="6" t="s">
        <v>39</v>
      </c>
      <c r="U299" s="2">
        <v>14.92</v>
      </c>
      <c r="V299" s="3">
        <v>3</v>
      </c>
      <c r="W299" s="8">
        <v>3</v>
      </c>
      <c r="X299" s="4">
        <v>43818</v>
      </c>
      <c r="Y299" s="2" t="s">
        <v>86</v>
      </c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</row>
    <row r="300" spans="1:99" x14ac:dyDescent="0.2">
      <c r="A300" s="20" t="s">
        <v>264</v>
      </c>
      <c r="B300" s="6">
        <v>6</v>
      </c>
      <c r="C300" s="7">
        <v>7.25</v>
      </c>
      <c r="D300" s="7">
        <v>7.06</v>
      </c>
      <c r="E300" s="7">
        <v>7.36</v>
      </c>
      <c r="F300" s="7"/>
      <c r="G300" s="5">
        <v>7.36</v>
      </c>
      <c r="H300" s="5">
        <v>109.12245904267995</v>
      </c>
      <c r="I300" s="5"/>
      <c r="J300" s="5"/>
      <c r="K300" s="5"/>
      <c r="L300" s="5">
        <v>109.12245904267995</v>
      </c>
      <c r="M300" s="5"/>
      <c r="N300" s="2">
        <v>4690</v>
      </c>
      <c r="O300" s="2">
        <v>2019</v>
      </c>
      <c r="P300" s="2" t="s">
        <v>227</v>
      </c>
      <c r="Q300" s="2"/>
      <c r="R300" s="6" t="s">
        <v>244</v>
      </c>
      <c r="S300" s="1">
        <v>6.4539999999999997</v>
      </c>
      <c r="T300" s="6" t="s">
        <v>39</v>
      </c>
      <c r="U300" s="2">
        <v>14.92</v>
      </c>
      <c r="V300" s="3">
        <v>3</v>
      </c>
      <c r="W300" s="8">
        <v>3</v>
      </c>
      <c r="X300" s="4">
        <v>43818</v>
      </c>
      <c r="Y300" s="2" t="s">
        <v>83</v>
      </c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</row>
    <row r="301" spans="1:99" x14ac:dyDescent="0.2">
      <c r="A301" s="20" t="s">
        <v>264</v>
      </c>
      <c r="B301" s="6">
        <v>6</v>
      </c>
      <c r="C301" s="7">
        <v>9.9</v>
      </c>
      <c r="D301" s="7">
        <v>9.73</v>
      </c>
      <c r="E301" s="7">
        <v>11.37</v>
      </c>
      <c r="F301" s="7"/>
      <c r="G301" s="5">
        <v>11.37</v>
      </c>
      <c r="H301" s="5">
        <v>173.27764895282814</v>
      </c>
      <c r="I301" s="5"/>
      <c r="J301" s="5"/>
      <c r="K301" s="5"/>
      <c r="L301" s="5">
        <v>173.27764895282814</v>
      </c>
      <c r="M301" s="5"/>
      <c r="N301" s="2">
        <v>4873</v>
      </c>
      <c r="O301" s="2">
        <v>2019</v>
      </c>
      <c r="P301" s="2" t="s">
        <v>227</v>
      </c>
      <c r="Q301" s="2"/>
      <c r="R301" s="6" t="s">
        <v>244</v>
      </c>
      <c r="S301" s="1">
        <v>6.4539999999999997</v>
      </c>
      <c r="T301" s="6" t="s">
        <v>39</v>
      </c>
      <c r="U301" s="2">
        <v>14.92</v>
      </c>
      <c r="V301" s="3">
        <v>3</v>
      </c>
      <c r="W301" s="8">
        <v>3</v>
      </c>
      <c r="X301" s="4">
        <v>43820</v>
      </c>
      <c r="Y301" s="2" t="s">
        <v>77</v>
      </c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</row>
    <row r="302" spans="1:99" x14ac:dyDescent="0.2">
      <c r="A302" s="20" t="s">
        <v>264</v>
      </c>
      <c r="B302" s="6">
        <v>24</v>
      </c>
      <c r="C302" s="7">
        <v>3.92</v>
      </c>
      <c r="D302" s="7">
        <v>3.77</v>
      </c>
      <c r="E302" s="7">
        <v>3.53</v>
      </c>
      <c r="F302" s="7"/>
      <c r="G302" s="5">
        <v>3.53</v>
      </c>
      <c r="H302" s="5">
        <v>47.847053218274048</v>
      </c>
      <c r="I302" s="5"/>
      <c r="J302" s="5"/>
      <c r="K302" s="5"/>
      <c r="L302" s="5">
        <v>47.847053218274048</v>
      </c>
      <c r="M302" s="5"/>
      <c r="N302" s="2">
        <v>4697</v>
      </c>
      <c r="O302" s="2">
        <v>2019</v>
      </c>
      <c r="P302" s="2" t="s">
        <v>227</v>
      </c>
      <c r="Q302" s="2"/>
      <c r="R302" s="6" t="s">
        <v>244</v>
      </c>
      <c r="S302" s="1">
        <v>6.4539999999999997</v>
      </c>
      <c r="T302" s="6" t="s">
        <v>39</v>
      </c>
      <c r="U302" s="2">
        <v>14.92</v>
      </c>
      <c r="V302" s="3">
        <v>3</v>
      </c>
      <c r="W302" s="8">
        <v>3</v>
      </c>
      <c r="X302" s="4">
        <v>43818</v>
      </c>
      <c r="Y302" s="2" t="s">
        <v>73</v>
      </c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</row>
    <row r="303" spans="1:99" x14ac:dyDescent="0.2">
      <c r="A303" s="20" t="s">
        <v>264</v>
      </c>
      <c r="B303" s="6">
        <v>32</v>
      </c>
      <c r="C303" s="7">
        <v>2.36</v>
      </c>
      <c r="D303" s="7">
        <v>2.4</v>
      </c>
      <c r="E303" s="7">
        <v>2.13</v>
      </c>
      <c r="F303" s="7"/>
      <c r="G303" s="5">
        <v>2.13</v>
      </c>
      <c r="H303" s="5">
        <v>25.448732551389373</v>
      </c>
      <c r="I303" s="5"/>
      <c r="J303" s="5"/>
      <c r="K303" s="5"/>
      <c r="L303" s="5">
        <v>25.448732551389373</v>
      </c>
      <c r="M303" s="5"/>
      <c r="N303" s="2">
        <v>4661</v>
      </c>
      <c r="O303" s="2">
        <v>2019</v>
      </c>
      <c r="P303" s="2" t="s">
        <v>227</v>
      </c>
      <c r="Q303" s="2"/>
      <c r="R303" s="6" t="s">
        <v>244</v>
      </c>
      <c r="S303" s="1">
        <v>6.4539999999999997</v>
      </c>
      <c r="T303" s="6" t="s">
        <v>39</v>
      </c>
      <c r="U303" s="2">
        <v>14.92</v>
      </c>
      <c r="V303" s="3">
        <v>3</v>
      </c>
      <c r="W303" s="8">
        <v>3</v>
      </c>
      <c r="X303" s="4">
        <v>43818</v>
      </c>
      <c r="Y303" s="2" t="s">
        <v>71</v>
      </c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</row>
    <row r="304" spans="1:99" x14ac:dyDescent="0.2">
      <c r="A304" s="20" t="s">
        <v>264</v>
      </c>
      <c r="B304" s="6">
        <v>7</v>
      </c>
      <c r="C304" s="7">
        <v>7.32</v>
      </c>
      <c r="D304" s="7">
        <v>7.17</v>
      </c>
      <c r="E304" s="7">
        <v>6.67</v>
      </c>
      <c r="F304" s="7"/>
      <c r="G304" s="5">
        <v>6.67</v>
      </c>
      <c r="H304" s="12">
        <v>98.083286714001076</v>
      </c>
      <c r="J304" s="5"/>
      <c r="K304" s="5"/>
      <c r="L304" s="5">
        <v>98.083286714001076</v>
      </c>
      <c r="M304" s="5"/>
      <c r="N304" s="2">
        <v>4874</v>
      </c>
      <c r="O304" s="2">
        <v>2019</v>
      </c>
      <c r="P304" s="2" t="s">
        <v>226</v>
      </c>
      <c r="Q304" s="2"/>
      <c r="R304" s="6"/>
      <c r="S304" s="1">
        <v>8.41</v>
      </c>
      <c r="T304" s="6" t="s">
        <v>247</v>
      </c>
      <c r="U304" s="2">
        <v>14.92</v>
      </c>
      <c r="V304" s="3">
        <v>3</v>
      </c>
      <c r="W304" s="8">
        <v>3</v>
      </c>
      <c r="X304" s="4">
        <v>43820</v>
      </c>
      <c r="Y304" s="2" t="s">
        <v>114</v>
      </c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</row>
    <row r="305" spans="1:99" x14ac:dyDescent="0.2">
      <c r="A305" s="20" t="s">
        <v>268</v>
      </c>
      <c r="B305" s="10">
        <v>24</v>
      </c>
      <c r="C305" s="11">
        <v>7.38</v>
      </c>
      <c r="D305" s="11">
        <v>9.0299999999999994</v>
      </c>
      <c r="E305" s="11">
        <v>8.89</v>
      </c>
      <c r="G305" s="12">
        <v>8.89</v>
      </c>
      <c r="H305" s="12">
        <v>130.16204913748001</v>
      </c>
      <c r="J305" s="5">
        <v>130.16204913748001</v>
      </c>
      <c r="K305" s="5"/>
      <c r="L305" s="5"/>
      <c r="M305" s="5"/>
      <c r="N305" s="8">
        <v>8299</v>
      </c>
      <c r="O305" s="8">
        <v>2021</v>
      </c>
      <c r="P305" s="13" t="s">
        <v>224</v>
      </c>
      <c r="R305" s="10" t="s">
        <v>244</v>
      </c>
      <c r="S305" s="14">
        <v>10.558999999999999</v>
      </c>
      <c r="T305" s="10" t="s">
        <v>118</v>
      </c>
      <c r="V305" s="15">
        <v>1</v>
      </c>
      <c r="W305" s="8">
        <v>1</v>
      </c>
      <c r="X305" s="9">
        <v>44476</v>
      </c>
      <c r="Y305" s="8" t="s">
        <v>146</v>
      </c>
    </row>
    <row r="306" spans="1:99" x14ac:dyDescent="0.2">
      <c r="A306" s="20" t="s">
        <v>268</v>
      </c>
      <c r="B306" s="10">
        <v>12</v>
      </c>
      <c r="C306" s="11">
        <v>6.87</v>
      </c>
      <c r="D306" s="11">
        <v>8.4600000000000009</v>
      </c>
      <c r="E306" s="11">
        <v>8.0399999999999991</v>
      </c>
      <c r="G306" s="12">
        <v>8.0399999999999991</v>
      </c>
      <c r="H306" s="12">
        <v>115.35110646454</v>
      </c>
      <c r="J306" s="5">
        <v>115.35110646454</v>
      </c>
      <c r="K306" s="5"/>
      <c r="L306" s="5"/>
      <c r="M306" s="5"/>
      <c r="N306" s="8">
        <v>8300</v>
      </c>
      <c r="O306" s="8">
        <v>2021</v>
      </c>
      <c r="P306" s="13" t="s">
        <v>224</v>
      </c>
      <c r="R306" s="10" t="s">
        <v>244</v>
      </c>
      <c r="S306" s="14">
        <v>10.558999999999999</v>
      </c>
      <c r="T306" s="10" t="s">
        <v>118</v>
      </c>
      <c r="V306" s="15">
        <v>1</v>
      </c>
      <c r="W306" s="8">
        <v>1</v>
      </c>
      <c r="X306" s="9">
        <v>44476</v>
      </c>
      <c r="Y306" s="8" t="s">
        <v>149</v>
      </c>
    </row>
    <row r="307" spans="1:99" x14ac:dyDescent="0.2">
      <c r="A307" s="20" t="s">
        <v>268</v>
      </c>
      <c r="B307" s="10">
        <v>36</v>
      </c>
      <c r="C307" s="11">
        <v>7.04</v>
      </c>
      <c r="D307" s="11">
        <v>9.4600000000000009</v>
      </c>
      <c r="E307" s="11">
        <v>9.4</v>
      </c>
      <c r="G307" s="12">
        <v>9.4</v>
      </c>
      <c r="H307" s="12">
        <v>139.04861474124399</v>
      </c>
      <c r="J307" s="5">
        <v>139.04861474124399</v>
      </c>
      <c r="K307" s="5"/>
      <c r="L307" s="5"/>
      <c r="M307" s="5"/>
      <c r="N307" s="8">
        <v>8557</v>
      </c>
      <c r="O307" s="8">
        <v>2021</v>
      </c>
      <c r="P307" s="13" t="s">
        <v>224</v>
      </c>
      <c r="S307" s="14">
        <v>10.558999999999999</v>
      </c>
      <c r="T307" s="10" t="s">
        <v>118</v>
      </c>
      <c r="V307" s="15">
        <v>1</v>
      </c>
      <c r="W307" s="8">
        <v>1</v>
      </c>
      <c r="X307" s="9">
        <v>44482</v>
      </c>
      <c r="Y307" s="8" t="s">
        <v>153</v>
      </c>
    </row>
    <row r="308" spans="1:99" x14ac:dyDescent="0.2">
      <c r="A308" s="20" t="s">
        <v>268</v>
      </c>
      <c r="B308" s="10">
        <v>31</v>
      </c>
      <c r="C308" s="11">
        <v>8.11</v>
      </c>
      <c r="D308" s="11">
        <v>9.3699999999999992</v>
      </c>
      <c r="E308" s="11">
        <v>9.2899999999999991</v>
      </c>
      <c r="G308" s="12">
        <v>9.2899999999999991</v>
      </c>
      <c r="H308" s="12">
        <v>137.13190451298101</v>
      </c>
      <c r="J308" s="5">
        <v>137.13190451298101</v>
      </c>
      <c r="K308" s="5"/>
      <c r="L308" s="5"/>
      <c r="M308" s="5"/>
      <c r="N308" s="8">
        <v>8199</v>
      </c>
      <c r="O308" s="8">
        <v>2021</v>
      </c>
      <c r="P308" s="13" t="s">
        <v>224</v>
      </c>
      <c r="R308" s="10" t="s">
        <v>244</v>
      </c>
      <c r="S308" s="14">
        <v>10.558999999999999</v>
      </c>
      <c r="T308" s="10" t="s">
        <v>118</v>
      </c>
      <c r="V308" s="15">
        <v>1</v>
      </c>
      <c r="W308" s="8">
        <v>1</v>
      </c>
      <c r="X308" s="9">
        <v>44475</v>
      </c>
      <c r="Y308" s="8" t="s">
        <v>154</v>
      </c>
    </row>
    <row r="309" spans="1:99" x14ac:dyDescent="0.2">
      <c r="A309" s="20" t="s">
        <v>268</v>
      </c>
      <c r="B309" s="10">
        <v>52</v>
      </c>
      <c r="C309" s="11">
        <v>6.74</v>
      </c>
      <c r="D309" s="11">
        <v>8.43</v>
      </c>
      <c r="E309" s="11">
        <v>8.34</v>
      </c>
      <c r="G309" s="12">
        <v>8.34</v>
      </c>
      <c r="H309" s="12">
        <v>120.57849799616601</v>
      </c>
      <c r="J309" s="5">
        <v>120.57849799616601</v>
      </c>
      <c r="K309" s="5"/>
      <c r="L309" s="5"/>
      <c r="M309" s="5"/>
      <c r="N309" s="8">
        <v>8208</v>
      </c>
      <c r="O309" s="8">
        <v>2021</v>
      </c>
      <c r="P309" s="13" t="s">
        <v>224</v>
      </c>
      <c r="S309" s="14">
        <v>10.558999999999999</v>
      </c>
      <c r="T309" s="10" t="s">
        <v>118</v>
      </c>
      <c r="V309" s="15">
        <v>1</v>
      </c>
      <c r="W309" s="8">
        <v>1</v>
      </c>
      <c r="X309" s="9">
        <v>44475</v>
      </c>
      <c r="Y309" s="8" t="s">
        <v>155</v>
      </c>
    </row>
    <row r="310" spans="1:99" x14ac:dyDescent="0.2">
      <c r="A310" s="20" t="s">
        <v>268</v>
      </c>
      <c r="B310" s="10">
        <v>22</v>
      </c>
      <c r="C310" s="11">
        <v>8.35</v>
      </c>
      <c r="D310" s="11">
        <v>9.67</v>
      </c>
      <c r="E310" s="11">
        <v>9.58</v>
      </c>
      <c r="G310" s="12">
        <v>9.58</v>
      </c>
      <c r="H310" s="12">
        <v>142.18504966021899</v>
      </c>
      <c r="J310" s="5">
        <v>142.18504966021899</v>
      </c>
      <c r="K310" s="5"/>
      <c r="L310" s="5"/>
      <c r="M310" s="5"/>
      <c r="N310" s="8">
        <v>8307</v>
      </c>
      <c r="O310" s="8">
        <v>2021</v>
      </c>
      <c r="P310" s="13" t="s">
        <v>224</v>
      </c>
      <c r="R310" s="10" t="s">
        <v>244</v>
      </c>
      <c r="S310" s="14">
        <v>10.558999999999999</v>
      </c>
      <c r="T310" s="10" t="s">
        <v>118</v>
      </c>
      <c r="V310" s="15">
        <v>1</v>
      </c>
      <c r="W310" s="8">
        <v>1</v>
      </c>
      <c r="X310" s="9">
        <v>44476</v>
      </c>
      <c r="Y310" s="8" t="s">
        <v>156</v>
      </c>
    </row>
    <row r="311" spans="1:99" x14ac:dyDescent="0.2">
      <c r="A311" s="20" t="s">
        <v>268</v>
      </c>
      <c r="B311" s="10">
        <v>30</v>
      </c>
      <c r="C311" s="11">
        <v>8.76</v>
      </c>
      <c r="D311" s="11">
        <v>10.130000000000001</v>
      </c>
      <c r="E311" s="11">
        <v>10.25</v>
      </c>
      <c r="G311" s="12">
        <v>10.25</v>
      </c>
      <c r="H311" s="12">
        <v>149.16525590213107</v>
      </c>
      <c r="J311" s="5"/>
      <c r="K311" s="5"/>
      <c r="L311" s="5">
        <v>149.16525590213107</v>
      </c>
      <c r="M311" s="5"/>
      <c r="N311" s="8">
        <v>8304</v>
      </c>
      <c r="O311" s="8">
        <v>2021</v>
      </c>
      <c r="P311" s="13" t="s">
        <v>222</v>
      </c>
      <c r="R311" s="10" t="s">
        <v>244</v>
      </c>
      <c r="S311" s="14">
        <v>8.41</v>
      </c>
      <c r="T311" s="10" t="s">
        <v>117</v>
      </c>
      <c r="U311" s="8">
        <v>14.92</v>
      </c>
      <c r="V311" s="15">
        <v>3</v>
      </c>
      <c r="W311" s="8">
        <v>2</v>
      </c>
      <c r="X311" s="9">
        <v>44476</v>
      </c>
      <c r="Y311" s="8" t="s">
        <v>167</v>
      </c>
    </row>
    <row r="312" spans="1:99" x14ac:dyDescent="0.2">
      <c r="A312" s="20" t="s">
        <v>268</v>
      </c>
      <c r="B312" s="10">
        <v>29</v>
      </c>
      <c r="C312" s="11">
        <v>8.77</v>
      </c>
      <c r="D312" s="11">
        <v>9.6300000000000008</v>
      </c>
      <c r="E312" s="11">
        <v>9.7200000000000006</v>
      </c>
      <c r="G312" s="12">
        <v>9.7200000000000006</v>
      </c>
      <c r="H312" s="12">
        <v>140.38454824763218</v>
      </c>
      <c r="J312" s="5"/>
      <c r="K312" s="5"/>
      <c r="L312" s="5">
        <v>140.38454824763218</v>
      </c>
      <c r="M312" s="5"/>
      <c r="N312" s="8">
        <v>8238</v>
      </c>
      <c r="O312" s="8">
        <v>2021</v>
      </c>
      <c r="P312" s="13" t="s">
        <v>222</v>
      </c>
      <c r="R312" s="10" t="s">
        <v>244</v>
      </c>
      <c r="S312" s="14">
        <v>8.41</v>
      </c>
      <c r="T312" s="10" t="s">
        <v>117</v>
      </c>
      <c r="U312" s="8">
        <v>14.92</v>
      </c>
      <c r="V312" s="15">
        <v>3</v>
      </c>
      <c r="W312" s="8">
        <v>2</v>
      </c>
      <c r="X312" s="9">
        <v>44475</v>
      </c>
      <c r="Y312" s="8" t="s">
        <v>165</v>
      </c>
    </row>
    <row r="313" spans="1:99" x14ac:dyDescent="0.2">
      <c r="A313" s="20" t="s">
        <v>268</v>
      </c>
      <c r="B313" s="10">
        <v>53</v>
      </c>
      <c r="C313" s="11">
        <v>10.210000000000001</v>
      </c>
      <c r="D313" s="11">
        <v>10.69</v>
      </c>
      <c r="E313" s="11">
        <v>10.78</v>
      </c>
      <c r="G313" s="12">
        <v>10.78</v>
      </c>
      <c r="H313" s="12">
        <v>157.94596355662995</v>
      </c>
      <c r="J313" s="5"/>
      <c r="K313" s="5"/>
      <c r="L313" s="5">
        <v>157.94596355662995</v>
      </c>
      <c r="M313" s="5"/>
      <c r="N313" s="8">
        <v>8247</v>
      </c>
      <c r="O313" s="8">
        <v>2021</v>
      </c>
      <c r="P313" s="13" t="s">
        <v>222</v>
      </c>
      <c r="S313" s="14">
        <v>8.41</v>
      </c>
      <c r="T313" s="10" t="s">
        <v>117</v>
      </c>
      <c r="U313" s="8">
        <v>14.92</v>
      </c>
      <c r="V313" s="15">
        <v>3</v>
      </c>
      <c r="W313" s="8">
        <v>2</v>
      </c>
      <c r="X313" s="9">
        <v>44475</v>
      </c>
      <c r="Y313" s="8" t="s">
        <v>166</v>
      </c>
    </row>
    <row r="314" spans="1:99" x14ac:dyDescent="0.2">
      <c r="A314" s="20" t="s">
        <v>268</v>
      </c>
      <c r="B314" s="10">
        <v>53</v>
      </c>
      <c r="C314" s="11">
        <v>8.1999999999999993</v>
      </c>
      <c r="D314" s="11">
        <v>10.8</v>
      </c>
      <c r="E314" s="11">
        <v>10.89</v>
      </c>
      <c r="G314" s="12">
        <v>10.89</v>
      </c>
      <c r="H314" s="12">
        <v>159.7683745792618</v>
      </c>
      <c r="J314" s="5"/>
      <c r="K314" s="5"/>
      <c r="L314" s="5">
        <v>159.7683745792618</v>
      </c>
      <c r="M314" s="5"/>
      <c r="N314" s="8">
        <v>8994</v>
      </c>
      <c r="O314" s="8">
        <v>2021</v>
      </c>
      <c r="P314" s="13" t="s">
        <v>222</v>
      </c>
      <c r="S314" s="14">
        <v>8.41</v>
      </c>
      <c r="T314" s="10" t="s">
        <v>117</v>
      </c>
      <c r="U314" s="8">
        <v>14.92</v>
      </c>
      <c r="V314" s="15">
        <v>3</v>
      </c>
      <c r="W314" s="8">
        <v>2</v>
      </c>
      <c r="X314" s="9">
        <v>44495</v>
      </c>
      <c r="Y314" s="8" t="s">
        <v>166</v>
      </c>
      <c r="CN314" s="14"/>
      <c r="CO314" s="14"/>
      <c r="CP314" s="14"/>
      <c r="CQ314" s="14"/>
      <c r="CR314" s="14"/>
      <c r="CS314" s="14"/>
      <c r="CT314" s="14"/>
      <c r="CU314" s="14"/>
    </row>
    <row r="315" spans="1:99" x14ac:dyDescent="0.2">
      <c r="A315" s="20" t="s">
        <v>268</v>
      </c>
      <c r="B315" s="10">
        <v>59</v>
      </c>
      <c r="C315" s="11">
        <v>8.9499999999999993</v>
      </c>
      <c r="D315" s="11">
        <v>10.44</v>
      </c>
      <c r="E315" s="11">
        <v>10.51</v>
      </c>
      <c r="G315" s="12">
        <v>10.51</v>
      </c>
      <c r="H315" s="12">
        <v>153.47277286471544</v>
      </c>
      <c r="J315" s="5"/>
      <c r="K315" s="5"/>
      <c r="L315" s="5">
        <v>153.47277286471544</v>
      </c>
      <c r="M315" s="5"/>
      <c r="N315" s="8">
        <v>8212</v>
      </c>
      <c r="O315" s="8">
        <v>2021</v>
      </c>
      <c r="P315" s="13" t="s">
        <v>222</v>
      </c>
      <c r="S315" s="14">
        <v>8.41</v>
      </c>
      <c r="T315" s="10" t="s">
        <v>117</v>
      </c>
      <c r="U315" s="8">
        <v>14.92</v>
      </c>
      <c r="V315" s="15">
        <v>3</v>
      </c>
      <c r="W315" s="8">
        <v>2</v>
      </c>
      <c r="X315" s="9">
        <v>44475</v>
      </c>
      <c r="Y315" s="8" t="s">
        <v>164</v>
      </c>
    </row>
    <row r="316" spans="1:99" x14ac:dyDescent="0.2">
      <c r="A316" s="20" t="s">
        <v>268</v>
      </c>
      <c r="B316" s="10">
        <v>19</v>
      </c>
      <c r="C316" s="11">
        <v>8.2100000000000009</v>
      </c>
      <c r="D316" s="11">
        <v>10.16</v>
      </c>
      <c r="E316" s="11">
        <v>10.37</v>
      </c>
      <c r="G316" s="12">
        <v>10.37</v>
      </c>
      <c r="H316" s="12">
        <v>151.15334065409306</v>
      </c>
      <c r="J316" s="5"/>
      <c r="K316" s="5"/>
      <c r="L316" s="5">
        <v>151.15334065409306</v>
      </c>
      <c r="M316" s="5"/>
      <c r="N316" s="8">
        <v>8534</v>
      </c>
      <c r="O316" s="8">
        <v>2021</v>
      </c>
      <c r="P316" s="13" t="s">
        <v>222</v>
      </c>
      <c r="R316" s="10" t="s">
        <v>244</v>
      </c>
      <c r="S316" s="14">
        <v>8.41</v>
      </c>
      <c r="T316" s="10" t="s">
        <v>117</v>
      </c>
      <c r="U316" s="8">
        <v>14.92</v>
      </c>
      <c r="V316" s="15">
        <v>3</v>
      </c>
      <c r="W316" s="8">
        <v>2</v>
      </c>
      <c r="X316" s="9">
        <v>44482</v>
      </c>
      <c r="Y316" s="8" t="s">
        <v>169</v>
      </c>
    </row>
    <row r="317" spans="1:99" x14ac:dyDescent="0.2">
      <c r="A317" s="20" t="s">
        <v>268</v>
      </c>
      <c r="B317" s="10">
        <v>122</v>
      </c>
      <c r="C317" s="11">
        <v>9.94</v>
      </c>
      <c r="D317" s="11">
        <v>10.68</v>
      </c>
      <c r="E317" s="11">
        <v>10.72</v>
      </c>
      <c r="G317" s="12">
        <v>10.72</v>
      </c>
      <c r="H317" s="12">
        <v>156.95192118064895</v>
      </c>
      <c r="J317" s="5"/>
      <c r="K317" s="5"/>
      <c r="L317" s="5">
        <v>156.95192118064895</v>
      </c>
      <c r="M317" s="5"/>
      <c r="N317" s="8">
        <v>8142</v>
      </c>
      <c r="O317" s="8">
        <v>2021</v>
      </c>
      <c r="P317" s="13" t="s">
        <v>222</v>
      </c>
      <c r="S317" s="14">
        <v>8.41</v>
      </c>
      <c r="T317" s="10" t="s">
        <v>117</v>
      </c>
      <c r="U317" s="8">
        <v>14.92</v>
      </c>
      <c r="V317" s="15">
        <v>3</v>
      </c>
      <c r="W317" s="8">
        <v>2</v>
      </c>
      <c r="X317" s="9">
        <v>44474</v>
      </c>
      <c r="Y317" s="8" t="s">
        <v>159</v>
      </c>
    </row>
    <row r="318" spans="1:99" x14ac:dyDescent="0.2">
      <c r="A318" s="20" t="s">
        <v>268</v>
      </c>
      <c r="B318" s="10">
        <v>113</v>
      </c>
      <c r="C318" s="11">
        <v>9.85</v>
      </c>
      <c r="D318" s="11">
        <v>10.57</v>
      </c>
      <c r="E318" s="11">
        <v>10.61</v>
      </c>
      <c r="G318" s="12">
        <v>10.61</v>
      </c>
      <c r="H318" s="12">
        <v>155.1295101580171</v>
      </c>
      <c r="J318" s="5"/>
      <c r="K318" s="5"/>
      <c r="L318" s="5">
        <v>155.1295101580171</v>
      </c>
      <c r="M318" s="5"/>
      <c r="N318" s="8">
        <v>8146</v>
      </c>
      <c r="O318" s="8">
        <v>2021</v>
      </c>
      <c r="P318" s="13" t="s">
        <v>222</v>
      </c>
      <c r="S318" s="14">
        <v>8.41</v>
      </c>
      <c r="T318" s="10" t="s">
        <v>117</v>
      </c>
      <c r="U318" s="8">
        <v>14.92</v>
      </c>
      <c r="V318" s="15">
        <v>3</v>
      </c>
      <c r="W318" s="8">
        <v>2</v>
      </c>
      <c r="X318" s="9">
        <v>44474</v>
      </c>
      <c r="Y318" s="8" t="s">
        <v>160</v>
      </c>
    </row>
    <row r="319" spans="1:99" x14ac:dyDescent="0.2">
      <c r="A319" s="20" t="s">
        <v>268</v>
      </c>
      <c r="B319" s="10">
        <v>157</v>
      </c>
      <c r="C319" s="11">
        <v>10.37</v>
      </c>
      <c r="D319" s="11">
        <v>11.09</v>
      </c>
      <c r="E319" s="11">
        <v>11.12</v>
      </c>
      <c r="G319" s="12">
        <v>11.12</v>
      </c>
      <c r="H319" s="12">
        <v>163.57887035385568</v>
      </c>
      <c r="J319" s="5"/>
      <c r="K319" s="5"/>
      <c r="L319" s="5">
        <v>163.57887035385568</v>
      </c>
      <c r="M319" s="5"/>
      <c r="N319" s="8">
        <v>8147</v>
      </c>
      <c r="O319" s="8">
        <v>2021</v>
      </c>
      <c r="P319" s="13" t="s">
        <v>222</v>
      </c>
      <c r="S319" s="14">
        <v>8.41</v>
      </c>
      <c r="T319" s="10" t="s">
        <v>117</v>
      </c>
      <c r="U319" s="8">
        <v>14.92</v>
      </c>
      <c r="V319" s="15">
        <v>3</v>
      </c>
      <c r="W319" s="8">
        <v>2</v>
      </c>
      <c r="X319" s="9">
        <v>44474</v>
      </c>
      <c r="Y319" s="8" t="s">
        <v>161</v>
      </c>
    </row>
    <row r="320" spans="1:99" x14ac:dyDescent="0.2">
      <c r="A320" s="20" t="s">
        <v>268</v>
      </c>
      <c r="B320" s="10">
        <v>96</v>
      </c>
      <c r="C320" s="11">
        <v>9.7899999999999991</v>
      </c>
      <c r="D320" s="11">
        <v>11.3</v>
      </c>
      <c r="E320" s="11">
        <v>11.36</v>
      </c>
      <c r="G320" s="12">
        <v>11.36</v>
      </c>
      <c r="H320" s="12">
        <v>167.55503985777969</v>
      </c>
      <c r="J320" s="5"/>
      <c r="K320" s="5"/>
      <c r="L320" s="5">
        <v>167.55503985777969</v>
      </c>
      <c r="M320" s="5"/>
      <c r="N320" s="8">
        <v>8201</v>
      </c>
      <c r="O320" s="8">
        <v>2021</v>
      </c>
      <c r="P320" s="13" t="s">
        <v>222</v>
      </c>
      <c r="S320" s="14">
        <v>8.41</v>
      </c>
      <c r="T320" s="10" t="s">
        <v>117</v>
      </c>
      <c r="U320" s="8">
        <v>14.92</v>
      </c>
      <c r="V320" s="15">
        <v>3</v>
      </c>
      <c r="W320" s="8">
        <v>2</v>
      </c>
      <c r="X320" s="9">
        <v>44475</v>
      </c>
      <c r="Y320" s="8" t="s">
        <v>163</v>
      </c>
    </row>
    <row r="321" spans="1:99" x14ac:dyDescent="0.2">
      <c r="A321" s="20" t="s">
        <v>268</v>
      </c>
      <c r="B321" s="10">
        <v>135</v>
      </c>
      <c r="C321" s="11">
        <v>9.8699999999999992</v>
      </c>
      <c r="D321" s="11">
        <v>10.61</v>
      </c>
      <c r="E321" s="11">
        <v>10.64</v>
      </c>
      <c r="G321" s="12">
        <v>10.64</v>
      </c>
      <c r="H321" s="12">
        <v>155.62653134600762</v>
      </c>
      <c r="J321" s="5"/>
      <c r="K321" s="5"/>
      <c r="L321" s="5">
        <v>155.62653134600762</v>
      </c>
      <c r="M321" s="5"/>
      <c r="N321" s="8">
        <v>8141</v>
      </c>
      <c r="O321" s="8">
        <v>2021</v>
      </c>
      <c r="P321" s="13" t="s">
        <v>222</v>
      </c>
      <c r="S321" s="14">
        <v>8.41</v>
      </c>
      <c r="T321" s="10" t="s">
        <v>117</v>
      </c>
      <c r="U321" s="8">
        <v>14.92</v>
      </c>
      <c r="V321" s="15">
        <v>3</v>
      </c>
      <c r="W321" s="8">
        <v>2</v>
      </c>
      <c r="X321" s="9">
        <v>44474</v>
      </c>
      <c r="Y321" s="8" t="s">
        <v>158</v>
      </c>
    </row>
    <row r="322" spans="1:99" x14ac:dyDescent="0.2">
      <c r="A322" s="20" t="s">
        <v>268</v>
      </c>
      <c r="B322" s="10">
        <v>12</v>
      </c>
      <c r="C322" s="11">
        <v>7.91</v>
      </c>
      <c r="D322" s="11">
        <v>9.26</v>
      </c>
      <c r="E322" s="11">
        <v>9.43</v>
      </c>
      <c r="G322" s="12">
        <v>9.43</v>
      </c>
      <c r="H322" s="12">
        <v>135.58001009705728</v>
      </c>
      <c r="J322" s="5"/>
      <c r="K322" s="5"/>
      <c r="L322" s="5">
        <v>135.58001009705728</v>
      </c>
      <c r="M322" s="5"/>
      <c r="N322" s="8">
        <v>8305</v>
      </c>
      <c r="O322" s="8">
        <v>2021</v>
      </c>
      <c r="P322" s="13" t="s">
        <v>222</v>
      </c>
      <c r="R322" s="10" t="s">
        <v>244</v>
      </c>
      <c r="S322" s="14">
        <v>8.41</v>
      </c>
      <c r="T322" s="10" t="s">
        <v>117</v>
      </c>
      <c r="U322" s="8">
        <v>14.92</v>
      </c>
      <c r="V322" s="15">
        <v>3</v>
      </c>
      <c r="W322" s="8">
        <v>2</v>
      </c>
      <c r="X322" s="9">
        <v>44476</v>
      </c>
      <c r="Y322" s="8" t="s">
        <v>168</v>
      </c>
    </row>
    <row r="323" spans="1:99" x14ac:dyDescent="0.2">
      <c r="A323" s="20" t="s">
        <v>268</v>
      </c>
      <c r="B323" s="10">
        <v>248</v>
      </c>
      <c r="C323" s="11">
        <v>9.73</v>
      </c>
      <c r="D323" s="11">
        <v>10.45</v>
      </c>
      <c r="E323" s="11">
        <v>10.47</v>
      </c>
      <c r="G323" s="12">
        <v>10.47</v>
      </c>
      <c r="H323" s="12">
        <v>152.81007794739477</v>
      </c>
      <c r="J323" s="5"/>
      <c r="K323" s="5"/>
      <c r="L323" s="5">
        <v>152.81007794739477</v>
      </c>
      <c r="M323" s="5"/>
      <c r="N323" s="8">
        <v>8148</v>
      </c>
      <c r="O323" s="8">
        <v>2021</v>
      </c>
      <c r="P323" s="13" t="s">
        <v>222</v>
      </c>
      <c r="S323" s="14">
        <v>8.41</v>
      </c>
      <c r="T323" s="10" t="s">
        <v>117</v>
      </c>
      <c r="U323" s="8">
        <v>14.92</v>
      </c>
      <c r="V323" s="15">
        <v>3</v>
      </c>
      <c r="W323" s="8">
        <v>2</v>
      </c>
      <c r="X323" s="9">
        <v>44474</v>
      </c>
      <c r="Y323" s="8" t="s">
        <v>162</v>
      </c>
    </row>
    <row r="324" spans="1:99" x14ac:dyDescent="0.2">
      <c r="A324" s="20" t="s">
        <v>268</v>
      </c>
      <c r="B324" s="10">
        <v>49</v>
      </c>
      <c r="C324" s="11">
        <v>8.59</v>
      </c>
      <c r="D324" s="11">
        <v>9.73</v>
      </c>
      <c r="E324" s="11">
        <v>9.7899999999999991</v>
      </c>
      <c r="G324" s="12">
        <v>9.7899999999999991</v>
      </c>
      <c r="H324" s="12">
        <v>141.54426435294332</v>
      </c>
      <c r="J324" s="5"/>
      <c r="K324" s="5"/>
      <c r="L324" s="5">
        <v>141.54426435294332</v>
      </c>
      <c r="M324" s="5"/>
      <c r="N324" s="8">
        <v>8221</v>
      </c>
      <c r="O324" s="8">
        <v>2021</v>
      </c>
      <c r="P324" s="13" t="s">
        <v>221</v>
      </c>
      <c r="S324" s="14">
        <v>8.41</v>
      </c>
      <c r="T324" s="10" t="s">
        <v>116</v>
      </c>
      <c r="U324" s="8">
        <v>14.92</v>
      </c>
      <c r="V324" s="15">
        <v>3</v>
      </c>
      <c r="W324" s="8">
        <v>2</v>
      </c>
      <c r="X324" s="9">
        <v>44475</v>
      </c>
      <c r="Y324" s="8" t="s">
        <v>194</v>
      </c>
    </row>
    <row r="325" spans="1:99" s="14" customFormat="1" x14ac:dyDescent="0.2">
      <c r="A325" s="20" t="s">
        <v>268</v>
      </c>
      <c r="B325" s="10">
        <v>95</v>
      </c>
      <c r="C325" s="11">
        <v>7.59</v>
      </c>
      <c r="D325" s="11">
        <v>8.1999999999999993</v>
      </c>
      <c r="E325" s="11">
        <v>8.1999999999999993</v>
      </c>
      <c r="F325" s="11"/>
      <c r="G325" s="12">
        <v>8.1999999999999993</v>
      </c>
      <c r="H325" s="12">
        <v>115.2021413894466</v>
      </c>
      <c r="I325" s="12"/>
      <c r="J325" s="5"/>
      <c r="K325" s="5"/>
      <c r="L325" s="5">
        <v>115.2021413894466</v>
      </c>
      <c r="M325" s="5"/>
      <c r="N325" s="8">
        <v>8127</v>
      </c>
      <c r="O325" s="8">
        <v>2021</v>
      </c>
      <c r="P325" s="13" t="s">
        <v>221</v>
      </c>
      <c r="Q325" s="8"/>
      <c r="R325" s="10"/>
      <c r="S325" s="14">
        <v>8.41</v>
      </c>
      <c r="T325" s="10" t="s">
        <v>116</v>
      </c>
      <c r="U325" s="8">
        <v>14.92</v>
      </c>
      <c r="V325" s="15">
        <v>3</v>
      </c>
      <c r="W325" s="8">
        <v>2</v>
      </c>
      <c r="X325" s="9">
        <v>44474</v>
      </c>
      <c r="Y325" s="8" t="s">
        <v>192</v>
      </c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8"/>
      <c r="BU325" s="8"/>
      <c r="BV325" s="8"/>
      <c r="BW325" s="8"/>
      <c r="BX325" s="8"/>
      <c r="BY325" s="8"/>
      <c r="BZ325" s="8"/>
      <c r="CA325" s="8"/>
      <c r="CB325" s="8"/>
      <c r="CC325" s="8"/>
      <c r="CD325" s="8"/>
      <c r="CE325" s="8"/>
      <c r="CF325" s="8"/>
      <c r="CG325" s="8"/>
      <c r="CH325" s="8"/>
      <c r="CI325" s="8"/>
      <c r="CJ325" s="8"/>
      <c r="CK325" s="8"/>
      <c r="CL325" s="8"/>
      <c r="CM325" s="8"/>
      <c r="CN325" s="8"/>
      <c r="CO325" s="8"/>
      <c r="CP325" s="8"/>
      <c r="CQ325" s="8"/>
      <c r="CR325" s="8"/>
      <c r="CS325" s="8"/>
      <c r="CT325" s="8"/>
      <c r="CU325" s="8"/>
    </row>
    <row r="326" spans="1:99" s="14" customFormat="1" x14ac:dyDescent="0.2">
      <c r="A326" s="20" t="s">
        <v>268</v>
      </c>
      <c r="B326" s="10">
        <v>126</v>
      </c>
      <c r="C326" s="11">
        <v>7.24</v>
      </c>
      <c r="D326" s="11">
        <v>7.91</v>
      </c>
      <c r="E326" s="11">
        <v>7.9</v>
      </c>
      <c r="F326" s="11"/>
      <c r="G326" s="12">
        <v>7.9</v>
      </c>
      <c r="H326" s="12">
        <v>110.23192950954159</v>
      </c>
      <c r="I326" s="12"/>
      <c r="J326" s="5"/>
      <c r="K326" s="5"/>
      <c r="L326" s="5">
        <v>110.23192950954159</v>
      </c>
      <c r="M326" s="5"/>
      <c r="N326" s="8">
        <v>8131</v>
      </c>
      <c r="O326" s="8">
        <v>2021</v>
      </c>
      <c r="P326" s="13" t="s">
        <v>221</v>
      </c>
      <c r="Q326" s="8"/>
      <c r="R326" s="10"/>
      <c r="S326" s="14">
        <v>8.41</v>
      </c>
      <c r="T326" s="10" t="s">
        <v>116</v>
      </c>
      <c r="U326" s="8">
        <v>14.92</v>
      </c>
      <c r="V326" s="15">
        <v>3</v>
      </c>
      <c r="W326" s="8">
        <v>2</v>
      </c>
      <c r="X326" s="9">
        <v>44474</v>
      </c>
      <c r="Y326" s="8" t="s">
        <v>193</v>
      </c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8"/>
      <c r="BU326" s="8"/>
      <c r="BV326" s="8"/>
      <c r="BW326" s="8"/>
      <c r="BX326" s="8"/>
      <c r="BY326" s="8"/>
      <c r="BZ326" s="8"/>
      <c r="CA326" s="8"/>
      <c r="CB326" s="8"/>
      <c r="CC326" s="8"/>
      <c r="CD326" s="8"/>
      <c r="CE326" s="8"/>
      <c r="CF326" s="8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8"/>
      <c r="CS326" s="8"/>
      <c r="CT326" s="8"/>
      <c r="CU326" s="8"/>
    </row>
    <row r="327" spans="1:99" s="14" customFormat="1" x14ac:dyDescent="0.2">
      <c r="A327" s="20" t="s">
        <v>268</v>
      </c>
      <c r="B327" s="10">
        <v>479</v>
      </c>
      <c r="C327" s="11">
        <v>7.82</v>
      </c>
      <c r="D327" s="11">
        <v>8.2899999999999991</v>
      </c>
      <c r="E327" s="11">
        <v>8.2899999999999991</v>
      </c>
      <c r="F327" s="11"/>
      <c r="G327" s="12">
        <v>8.2899999999999991</v>
      </c>
      <c r="H327" s="12">
        <v>116.69320495341812</v>
      </c>
      <c r="I327" s="12"/>
      <c r="J327" s="5"/>
      <c r="K327" s="5"/>
      <c r="L327" s="5">
        <v>116.69320495341812</v>
      </c>
      <c r="M327" s="5"/>
      <c r="N327" s="8">
        <v>8119</v>
      </c>
      <c r="O327" s="8">
        <v>2021</v>
      </c>
      <c r="P327" s="13" t="s">
        <v>221</v>
      </c>
      <c r="Q327" s="8"/>
      <c r="R327" s="10"/>
      <c r="S327" s="14">
        <v>8.41</v>
      </c>
      <c r="T327" s="10" t="s">
        <v>116</v>
      </c>
      <c r="U327" s="8">
        <v>14.92</v>
      </c>
      <c r="V327" s="15">
        <v>3</v>
      </c>
      <c r="W327" s="8">
        <v>2</v>
      </c>
      <c r="X327" s="9">
        <v>44474</v>
      </c>
      <c r="Y327" s="8" t="s">
        <v>188</v>
      </c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8"/>
      <c r="BU327" s="8"/>
      <c r="BV327" s="8"/>
      <c r="BW327" s="8"/>
      <c r="BX327" s="8"/>
      <c r="BY327" s="8"/>
      <c r="BZ327" s="8"/>
      <c r="CA327" s="8"/>
      <c r="CB327" s="8"/>
      <c r="CC327" s="8"/>
      <c r="CD327" s="8"/>
      <c r="CE327" s="8"/>
      <c r="CF327" s="8"/>
      <c r="CG327" s="8"/>
      <c r="CH327" s="8"/>
      <c r="CI327" s="8"/>
      <c r="CJ327" s="8"/>
      <c r="CK327" s="8"/>
      <c r="CL327" s="8"/>
      <c r="CM327" s="8"/>
      <c r="CN327" s="8"/>
      <c r="CO327" s="8"/>
      <c r="CP327" s="8"/>
      <c r="CQ327" s="8"/>
      <c r="CR327" s="8"/>
      <c r="CS327" s="8"/>
      <c r="CT327" s="8"/>
      <c r="CU327" s="8"/>
    </row>
    <row r="328" spans="1:99" s="14" customFormat="1" x14ac:dyDescent="0.2">
      <c r="A328" s="20" t="s">
        <v>268</v>
      </c>
      <c r="B328" s="10">
        <v>281</v>
      </c>
      <c r="C328" s="11">
        <v>6.9</v>
      </c>
      <c r="D328" s="11">
        <v>8.65</v>
      </c>
      <c r="E328" s="11">
        <v>8.65</v>
      </c>
      <c r="F328" s="11"/>
      <c r="G328" s="12">
        <v>8.65</v>
      </c>
      <c r="H328" s="12">
        <v>122.65745920930419</v>
      </c>
      <c r="I328" s="12"/>
      <c r="J328" s="5"/>
      <c r="K328" s="5"/>
      <c r="L328" s="5">
        <v>122.65745920930419</v>
      </c>
      <c r="M328" s="5"/>
      <c r="N328" s="8">
        <v>8788</v>
      </c>
      <c r="O328" s="8">
        <v>2021</v>
      </c>
      <c r="P328" s="13" t="s">
        <v>221</v>
      </c>
      <c r="Q328" s="8"/>
      <c r="R328" s="10"/>
      <c r="S328" s="14">
        <v>8.41</v>
      </c>
      <c r="T328" s="10" t="s">
        <v>116</v>
      </c>
      <c r="U328" s="8">
        <v>14.92</v>
      </c>
      <c r="V328" s="15">
        <v>3</v>
      </c>
      <c r="W328" s="8">
        <v>2</v>
      </c>
      <c r="X328" s="9">
        <v>44489</v>
      </c>
      <c r="Y328" s="8" t="s">
        <v>196</v>
      </c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8"/>
      <c r="BU328" s="8"/>
      <c r="BV328" s="8"/>
      <c r="BW328" s="8"/>
      <c r="BX328" s="8"/>
      <c r="BY328" s="8"/>
      <c r="BZ328" s="8"/>
      <c r="CA328" s="8"/>
      <c r="CB328" s="8"/>
      <c r="CC328" s="8"/>
      <c r="CD328" s="8"/>
      <c r="CE328" s="8"/>
      <c r="CF328" s="8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8"/>
      <c r="CS328" s="8"/>
      <c r="CT328" s="8"/>
      <c r="CU328" s="8"/>
    </row>
    <row r="329" spans="1:99" s="14" customFormat="1" x14ac:dyDescent="0.2">
      <c r="A329" s="20" t="s">
        <v>268</v>
      </c>
      <c r="B329" s="10">
        <v>138</v>
      </c>
      <c r="C329" s="11">
        <v>7.4</v>
      </c>
      <c r="D329" s="11">
        <v>7.98</v>
      </c>
      <c r="E329" s="11">
        <v>7.97</v>
      </c>
      <c r="F329" s="11"/>
      <c r="G329" s="12">
        <v>7.97</v>
      </c>
      <c r="H329" s="12">
        <v>111.39164561485275</v>
      </c>
      <c r="I329" s="12"/>
      <c r="J329" s="5"/>
      <c r="K329" s="5"/>
      <c r="L329" s="5">
        <v>111.39164561485275</v>
      </c>
      <c r="M329" s="5"/>
      <c r="N329" s="8">
        <v>8124</v>
      </c>
      <c r="O329" s="8">
        <v>2021</v>
      </c>
      <c r="P329" s="13" t="s">
        <v>221</v>
      </c>
      <c r="Q329" s="8"/>
      <c r="R329" s="10"/>
      <c r="S329" s="14">
        <v>8.41</v>
      </c>
      <c r="T329" s="10" t="s">
        <v>116</v>
      </c>
      <c r="U329" s="8">
        <v>14.92</v>
      </c>
      <c r="V329" s="15">
        <v>3</v>
      </c>
      <c r="W329" s="8">
        <v>2</v>
      </c>
      <c r="X329" s="9">
        <v>44474</v>
      </c>
      <c r="Y329" s="8" t="s">
        <v>189</v>
      </c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  <c r="BS329" s="8"/>
      <c r="BT329" s="8"/>
      <c r="BU329" s="8"/>
      <c r="BV329" s="8"/>
      <c r="BW329" s="8"/>
      <c r="BX329" s="8"/>
      <c r="BY329" s="8"/>
      <c r="BZ329" s="8"/>
      <c r="CA329" s="8"/>
      <c r="CB329" s="8"/>
      <c r="CC329" s="8"/>
      <c r="CD329" s="8"/>
      <c r="CE329" s="8"/>
      <c r="CF329" s="8"/>
      <c r="CG329" s="8"/>
      <c r="CH329" s="8"/>
      <c r="CI329" s="8"/>
      <c r="CJ329" s="8"/>
      <c r="CK329" s="8"/>
      <c r="CL329" s="8"/>
      <c r="CM329" s="8"/>
      <c r="CN329" s="8"/>
      <c r="CO329" s="8"/>
      <c r="CP329" s="8"/>
      <c r="CQ329" s="8"/>
      <c r="CR329" s="8"/>
      <c r="CS329" s="8"/>
      <c r="CT329" s="8"/>
      <c r="CU329" s="8"/>
    </row>
    <row r="330" spans="1:99" s="14" customFormat="1" x14ac:dyDescent="0.2">
      <c r="A330" s="20" t="s">
        <v>268</v>
      </c>
      <c r="B330" s="10">
        <v>133</v>
      </c>
      <c r="C330" s="11">
        <v>10.5</v>
      </c>
      <c r="D330" s="11">
        <v>11.09</v>
      </c>
      <c r="E330" s="11">
        <v>11.13</v>
      </c>
      <c r="F330" s="11"/>
      <c r="G330" s="12">
        <v>11.13</v>
      </c>
      <c r="H330" s="12">
        <v>163.74454408318584</v>
      </c>
      <c r="I330" s="12"/>
      <c r="J330" s="5"/>
      <c r="K330" s="5"/>
      <c r="L330" s="5">
        <v>163.74454408318584</v>
      </c>
      <c r="M330" s="5"/>
      <c r="N330" s="8">
        <v>8125</v>
      </c>
      <c r="O330" s="8">
        <v>2021</v>
      </c>
      <c r="P330" s="13" t="s">
        <v>221</v>
      </c>
      <c r="Q330" s="8"/>
      <c r="R330" s="10"/>
      <c r="S330" s="14">
        <v>8.41</v>
      </c>
      <c r="T330" s="10" t="s">
        <v>116</v>
      </c>
      <c r="U330" s="8">
        <v>14.92</v>
      </c>
      <c r="V330" s="15">
        <v>3</v>
      </c>
      <c r="W330" s="8">
        <v>2</v>
      </c>
      <c r="X330" s="9">
        <v>44474</v>
      </c>
      <c r="Y330" s="8" t="s">
        <v>190</v>
      </c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8"/>
      <c r="BZ330" s="8"/>
      <c r="CA330" s="8"/>
      <c r="CB330" s="8"/>
      <c r="CC330" s="8"/>
      <c r="CD330" s="8"/>
      <c r="CE330" s="8"/>
      <c r="CF330" s="8"/>
      <c r="CG330" s="8"/>
      <c r="CH330" s="8"/>
      <c r="CI330" s="8"/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  <c r="CU330" s="8"/>
    </row>
    <row r="331" spans="1:99" s="14" customFormat="1" x14ac:dyDescent="0.2">
      <c r="A331" s="20" t="s">
        <v>268</v>
      </c>
      <c r="B331" s="10">
        <v>133</v>
      </c>
      <c r="C331" s="11">
        <v>9.4</v>
      </c>
      <c r="D331" s="11">
        <v>11.33</v>
      </c>
      <c r="E331" s="11">
        <v>11.37</v>
      </c>
      <c r="F331" s="11"/>
      <c r="G331" s="12">
        <v>11.37</v>
      </c>
      <c r="H331" s="12">
        <v>167.72071358710986</v>
      </c>
      <c r="I331" s="12"/>
      <c r="J331" s="5"/>
      <c r="K331" s="5"/>
      <c r="L331" s="5">
        <v>167.72071358710986</v>
      </c>
      <c r="M331" s="5"/>
      <c r="N331" s="8">
        <v>8790</v>
      </c>
      <c r="O331" s="8">
        <v>2021</v>
      </c>
      <c r="P331" s="13" t="s">
        <v>221</v>
      </c>
      <c r="Q331" s="8"/>
      <c r="R331" s="10"/>
      <c r="S331" s="14">
        <v>8.41</v>
      </c>
      <c r="T331" s="10" t="s">
        <v>116</v>
      </c>
      <c r="U331" s="8">
        <v>14.92</v>
      </c>
      <c r="V331" s="15">
        <v>3</v>
      </c>
      <c r="W331" s="8">
        <v>2</v>
      </c>
      <c r="X331" s="9">
        <v>44489</v>
      </c>
      <c r="Y331" s="8" t="s">
        <v>190</v>
      </c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  <c r="BS331" s="8"/>
      <c r="BT331" s="8"/>
      <c r="BU331" s="8"/>
      <c r="BV331" s="8"/>
      <c r="BW331" s="8"/>
      <c r="BX331" s="8"/>
      <c r="BY331" s="8"/>
      <c r="BZ331" s="8"/>
      <c r="CA331" s="8"/>
      <c r="CB331" s="8"/>
      <c r="CC331" s="8"/>
      <c r="CD331" s="8"/>
      <c r="CE331" s="8"/>
      <c r="CF331" s="8"/>
      <c r="CG331" s="8"/>
      <c r="CH331" s="8"/>
      <c r="CI331" s="8"/>
      <c r="CJ331" s="8"/>
      <c r="CK331" s="8"/>
      <c r="CL331" s="8"/>
      <c r="CM331" s="8"/>
      <c r="CN331" s="8"/>
      <c r="CO331" s="8"/>
      <c r="CP331" s="8"/>
      <c r="CQ331" s="8"/>
      <c r="CR331" s="8"/>
      <c r="CS331" s="8"/>
      <c r="CT331" s="8"/>
      <c r="CU331" s="8"/>
    </row>
    <row r="332" spans="1:99" s="14" customFormat="1" x14ac:dyDescent="0.2">
      <c r="A332" s="20" t="s">
        <v>268</v>
      </c>
      <c r="B332" s="10">
        <v>114</v>
      </c>
      <c r="C332" s="11">
        <v>9.56</v>
      </c>
      <c r="D332" s="11">
        <v>10.16</v>
      </c>
      <c r="E332" s="11">
        <v>10.19</v>
      </c>
      <c r="F332" s="11"/>
      <c r="G332" s="12">
        <v>10.19</v>
      </c>
      <c r="H332" s="12">
        <v>148.17121352615007</v>
      </c>
      <c r="I332" s="12"/>
      <c r="J332" s="5"/>
      <c r="K332" s="5"/>
      <c r="L332" s="5">
        <v>148.17121352615007</v>
      </c>
      <c r="M332" s="5"/>
      <c r="N332" s="8">
        <v>8126</v>
      </c>
      <c r="O332" s="8">
        <v>2021</v>
      </c>
      <c r="P332" s="13" t="s">
        <v>221</v>
      </c>
      <c r="Q332" s="8"/>
      <c r="R332" s="10"/>
      <c r="S332" s="14">
        <v>8.41</v>
      </c>
      <c r="T332" s="10" t="s">
        <v>116</v>
      </c>
      <c r="U332" s="8">
        <v>14.92</v>
      </c>
      <c r="V332" s="15">
        <v>3</v>
      </c>
      <c r="W332" s="8">
        <v>2</v>
      </c>
      <c r="X332" s="9">
        <v>44474</v>
      </c>
      <c r="Y332" s="8" t="s">
        <v>191</v>
      </c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8"/>
      <c r="CA332" s="8"/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</row>
    <row r="333" spans="1:99" s="14" customFormat="1" x14ac:dyDescent="0.2">
      <c r="A333" s="20" t="s">
        <v>268</v>
      </c>
      <c r="B333" s="10">
        <v>18</v>
      </c>
      <c r="C333" s="11">
        <v>3.78</v>
      </c>
      <c r="D333" s="11">
        <v>5.42</v>
      </c>
      <c r="E333" s="11">
        <v>5.05</v>
      </c>
      <c r="F333" s="11"/>
      <c r="G333" s="12">
        <v>5.05</v>
      </c>
      <c r="H333" s="12">
        <v>63.014916650443723</v>
      </c>
      <c r="I333" s="12"/>
      <c r="J333" s="5"/>
      <c r="K333" s="5"/>
      <c r="L333" s="5">
        <v>63.014916650443723</v>
      </c>
      <c r="M333" s="5"/>
      <c r="N333" s="8">
        <v>8520</v>
      </c>
      <c r="O333" s="8">
        <v>2021</v>
      </c>
      <c r="P333" s="13" t="s">
        <v>221</v>
      </c>
      <c r="Q333" s="8"/>
      <c r="R333" s="10" t="s">
        <v>244</v>
      </c>
      <c r="S333" s="14">
        <v>8.41</v>
      </c>
      <c r="T333" s="10" t="s">
        <v>116</v>
      </c>
      <c r="U333" s="8">
        <v>14.92</v>
      </c>
      <c r="V333" s="15">
        <v>3</v>
      </c>
      <c r="W333" s="8">
        <v>2</v>
      </c>
      <c r="X333" s="9">
        <v>44482</v>
      </c>
      <c r="Y333" s="8" t="s">
        <v>195</v>
      </c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8"/>
      <c r="CA333" s="8"/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8"/>
    </row>
    <row r="334" spans="1:99" s="14" customFormat="1" x14ac:dyDescent="0.2">
      <c r="A334" s="20" t="s">
        <v>268</v>
      </c>
      <c r="B334" s="10">
        <v>32</v>
      </c>
      <c r="C334" s="11">
        <v>4.46</v>
      </c>
      <c r="D334" s="11">
        <v>6</v>
      </c>
      <c r="E334" s="11">
        <v>5.84</v>
      </c>
      <c r="F334" s="11"/>
      <c r="G334" s="12">
        <v>5.84</v>
      </c>
      <c r="H334" s="12">
        <v>76.103141267526965</v>
      </c>
      <c r="I334" s="12"/>
      <c r="J334" s="5"/>
      <c r="K334" s="5"/>
      <c r="L334" s="5">
        <v>76.103141267526965</v>
      </c>
      <c r="M334" s="5"/>
      <c r="N334" s="8">
        <v>8935</v>
      </c>
      <c r="O334" s="8">
        <v>2021</v>
      </c>
      <c r="P334" s="13" t="s">
        <v>221</v>
      </c>
      <c r="Q334" s="8"/>
      <c r="R334" s="10" t="s">
        <v>244</v>
      </c>
      <c r="S334" s="14">
        <v>8.41</v>
      </c>
      <c r="T334" s="10" t="s">
        <v>116</v>
      </c>
      <c r="U334" s="8">
        <v>14.92</v>
      </c>
      <c r="V334" s="15">
        <v>3</v>
      </c>
      <c r="W334" s="8">
        <v>2</v>
      </c>
      <c r="X334" s="9">
        <v>44495</v>
      </c>
      <c r="Y334" s="8" t="s">
        <v>197</v>
      </c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8"/>
      <c r="CA334" s="8"/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8"/>
      <c r="CM334" s="8"/>
    </row>
    <row r="335" spans="1:99" s="14" customFormat="1" x14ac:dyDescent="0.2">
      <c r="A335" s="20" t="s">
        <v>268</v>
      </c>
      <c r="B335" s="6">
        <v>18</v>
      </c>
      <c r="C335" s="7">
        <v>4.28</v>
      </c>
      <c r="D335" s="7">
        <v>3.9</v>
      </c>
      <c r="E335" s="7">
        <v>3.61</v>
      </c>
      <c r="F335" s="7"/>
      <c r="G335" s="5">
        <v>3.61</v>
      </c>
      <c r="H335" s="5">
        <v>49.126957256381736</v>
      </c>
      <c r="I335" s="5"/>
      <c r="J335" s="5"/>
      <c r="K335" s="5"/>
      <c r="L335" s="5">
        <v>49.126957256381736</v>
      </c>
      <c r="M335" s="5"/>
      <c r="N335" s="2">
        <v>4701</v>
      </c>
      <c r="O335" s="2">
        <v>2019</v>
      </c>
      <c r="P335" s="2" t="s">
        <v>227</v>
      </c>
      <c r="Q335" s="2"/>
      <c r="R335" s="6"/>
      <c r="S335" s="1">
        <v>6.19</v>
      </c>
      <c r="T335" s="6" t="s">
        <v>51</v>
      </c>
      <c r="U335" s="2">
        <v>14.92</v>
      </c>
      <c r="V335" s="3">
        <v>3</v>
      </c>
      <c r="W335" s="8">
        <v>3</v>
      </c>
      <c r="X335" s="4">
        <v>43818</v>
      </c>
      <c r="Y335" s="2" t="s">
        <v>64</v>
      </c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</row>
    <row r="336" spans="1:99" s="14" customFormat="1" x14ac:dyDescent="0.2">
      <c r="A336" s="20" t="s">
        <v>268</v>
      </c>
      <c r="B336" s="6">
        <v>20</v>
      </c>
      <c r="C336" s="7">
        <v>7.84</v>
      </c>
      <c r="D336" s="7">
        <v>7.4</v>
      </c>
      <c r="E336" s="7">
        <v>7.53</v>
      </c>
      <c r="F336" s="7"/>
      <c r="G336" s="5">
        <v>7.53</v>
      </c>
      <c r="H336" s="5">
        <v>111.8422551236588</v>
      </c>
      <c r="I336" s="5"/>
      <c r="J336" s="5"/>
      <c r="K336" s="5"/>
      <c r="L336" s="5">
        <v>111.8422551236588</v>
      </c>
      <c r="M336" s="5"/>
      <c r="N336" s="2">
        <v>4702</v>
      </c>
      <c r="O336" s="2">
        <v>2019</v>
      </c>
      <c r="P336" s="2" t="s">
        <v>227</v>
      </c>
      <c r="Q336" s="2"/>
      <c r="R336" s="6"/>
      <c r="S336" s="1">
        <v>6.19</v>
      </c>
      <c r="T336" s="6" t="s">
        <v>51</v>
      </c>
      <c r="U336" s="2">
        <v>14.92</v>
      </c>
      <c r="V336" s="3">
        <v>3</v>
      </c>
      <c r="W336" s="8">
        <v>3</v>
      </c>
      <c r="X336" s="4">
        <v>43818</v>
      </c>
      <c r="Y336" s="2" t="s">
        <v>63</v>
      </c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</row>
    <row r="337" spans="1:99" s="14" customFormat="1" x14ac:dyDescent="0.2">
      <c r="A337" s="20" t="s">
        <v>268</v>
      </c>
      <c r="B337" s="6">
        <v>36</v>
      </c>
      <c r="C337" s="7">
        <v>3.75</v>
      </c>
      <c r="D337" s="7">
        <v>3.25</v>
      </c>
      <c r="E337" s="7">
        <v>3.08</v>
      </c>
      <c r="F337" s="7"/>
      <c r="G337" s="5">
        <v>3.08</v>
      </c>
      <c r="H337" s="5">
        <v>40.647593003918267</v>
      </c>
      <c r="I337" s="5"/>
      <c r="J337" s="5"/>
      <c r="K337" s="5"/>
      <c r="L337" s="5">
        <v>40.647593003918267</v>
      </c>
      <c r="M337" s="5"/>
      <c r="N337" s="2">
        <v>4703</v>
      </c>
      <c r="O337" s="2">
        <v>2019</v>
      </c>
      <c r="P337" s="2" t="s">
        <v>227</v>
      </c>
      <c r="Q337" s="2"/>
      <c r="R337" s="6"/>
      <c r="S337" s="1">
        <v>6.19</v>
      </c>
      <c r="T337" s="6" t="s">
        <v>51</v>
      </c>
      <c r="U337" s="2">
        <v>14.92</v>
      </c>
      <c r="V337" s="3">
        <v>3</v>
      </c>
      <c r="W337" s="8">
        <v>3</v>
      </c>
      <c r="X337" s="4">
        <v>43818</v>
      </c>
      <c r="Y337" s="2" t="s">
        <v>62</v>
      </c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</row>
    <row r="338" spans="1:99" s="14" customFormat="1" x14ac:dyDescent="0.2">
      <c r="A338" s="20" t="s">
        <v>268</v>
      </c>
      <c r="B338" s="6">
        <v>6</v>
      </c>
      <c r="C338" s="7">
        <v>8.06</v>
      </c>
      <c r="D338" s="7">
        <v>7.85</v>
      </c>
      <c r="E338" s="7">
        <v>8.68</v>
      </c>
      <c r="F338" s="7"/>
      <c r="G338" s="5">
        <v>8.68</v>
      </c>
      <c r="H338" s="5">
        <v>130.24087567145691</v>
      </c>
      <c r="I338" s="5"/>
      <c r="J338" s="5"/>
      <c r="K338" s="5"/>
      <c r="L338" s="5">
        <v>130.24087567145691</v>
      </c>
      <c r="M338" s="5"/>
      <c r="N338" s="2">
        <v>4797</v>
      </c>
      <c r="O338" s="2">
        <v>2019</v>
      </c>
      <c r="P338" s="2" t="s">
        <v>227</v>
      </c>
      <c r="Q338" s="2"/>
      <c r="R338" s="6" t="s">
        <v>244</v>
      </c>
      <c r="S338" s="1">
        <v>6.19</v>
      </c>
      <c r="T338" s="6" t="s">
        <v>51</v>
      </c>
      <c r="U338" s="2">
        <v>14.92</v>
      </c>
      <c r="V338" s="3">
        <v>3</v>
      </c>
      <c r="W338" s="8">
        <v>3</v>
      </c>
      <c r="X338" s="4">
        <v>43819</v>
      </c>
      <c r="Y338" s="2" t="s">
        <v>61</v>
      </c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</row>
    <row r="339" spans="1:99" s="14" customFormat="1" x14ac:dyDescent="0.2">
      <c r="A339" s="20" t="s">
        <v>268</v>
      </c>
      <c r="B339" s="6">
        <v>14</v>
      </c>
      <c r="C339" s="7">
        <v>7.4</v>
      </c>
      <c r="D339" s="7">
        <v>7.06</v>
      </c>
      <c r="E339" s="7">
        <v>7.2</v>
      </c>
      <c r="F339" s="7"/>
      <c r="G339" s="5">
        <v>7.2</v>
      </c>
      <c r="H339" s="5">
        <v>106.56265096646456</v>
      </c>
      <c r="I339" s="5"/>
      <c r="J339" s="5"/>
      <c r="K339" s="5"/>
      <c r="L339" s="5">
        <v>106.56265096646456</v>
      </c>
      <c r="M339" s="5"/>
      <c r="N339" s="2">
        <v>4706</v>
      </c>
      <c r="O339" s="2">
        <v>2019</v>
      </c>
      <c r="P339" s="2" t="s">
        <v>227</v>
      </c>
      <c r="Q339" s="2"/>
      <c r="R339" s="6"/>
      <c r="S339" s="1">
        <v>6.19</v>
      </c>
      <c r="T339" s="6" t="s">
        <v>51</v>
      </c>
      <c r="U339" s="2">
        <v>14.92</v>
      </c>
      <c r="V339" s="3">
        <v>3</v>
      </c>
      <c r="W339" s="8">
        <v>3</v>
      </c>
      <c r="X339" s="4">
        <v>43818</v>
      </c>
      <c r="Y339" s="2" t="s">
        <v>60</v>
      </c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</row>
    <row r="340" spans="1:99" s="14" customFormat="1" x14ac:dyDescent="0.2">
      <c r="A340" s="20" t="s">
        <v>268</v>
      </c>
      <c r="B340" s="6">
        <v>15</v>
      </c>
      <c r="C340" s="7">
        <v>4.8499999999999996</v>
      </c>
      <c r="D340" s="7">
        <v>4.49</v>
      </c>
      <c r="E340" s="7">
        <v>4.2300000000000004</v>
      </c>
      <c r="F340" s="7"/>
      <c r="G340" s="5">
        <v>4.2300000000000004</v>
      </c>
      <c r="H340" s="5">
        <v>59.046213551716392</v>
      </c>
      <c r="I340" s="5"/>
      <c r="J340" s="5"/>
      <c r="K340" s="5"/>
      <c r="L340" s="5">
        <v>59.046213551716392</v>
      </c>
      <c r="M340" s="5"/>
      <c r="N340" s="2">
        <v>4707</v>
      </c>
      <c r="O340" s="2">
        <v>2019</v>
      </c>
      <c r="P340" s="2" t="s">
        <v>227</v>
      </c>
      <c r="Q340" s="2"/>
      <c r="R340" s="6"/>
      <c r="S340" s="1">
        <v>6.19</v>
      </c>
      <c r="T340" s="6" t="s">
        <v>51</v>
      </c>
      <c r="U340" s="2">
        <v>14.92</v>
      </c>
      <c r="V340" s="3">
        <v>3</v>
      </c>
      <c r="W340" s="8">
        <v>3</v>
      </c>
      <c r="X340" s="4">
        <v>43818</v>
      </c>
      <c r="Y340" s="2" t="s">
        <v>59</v>
      </c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</row>
    <row r="341" spans="1:99" s="14" customFormat="1" x14ac:dyDescent="0.2">
      <c r="A341" s="20" t="s">
        <v>268</v>
      </c>
      <c r="B341" s="6">
        <v>5</v>
      </c>
      <c r="C341" s="7">
        <v>7.23</v>
      </c>
      <c r="D341" s="7">
        <v>7.05</v>
      </c>
      <c r="E341" s="7">
        <v>7.62</v>
      </c>
      <c r="F341" s="7"/>
      <c r="G341" s="5">
        <v>7.62</v>
      </c>
      <c r="H341" s="5">
        <v>113.28214716652997</v>
      </c>
      <c r="I341" s="5"/>
      <c r="J341" s="5"/>
      <c r="K341" s="5"/>
      <c r="L341" s="5">
        <v>113.28214716652997</v>
      </c>
      <c r="M341" s="5"/>
      <c r="N341" s="2">
        <v>4796</v>
      </c>
      <c r="O341" s="2">
        <v>2019</v>
      </c>
      <c r="P341" s="2" t="s">
        <v>227</v>
      </c>
      <c r="Q341" s="2"/>
      <c r="R341" s="6" t="s">
        <v>244</v>
      </c>
      <c r="S341" s="1">
        <v>6.19</v>
      </c>
      <c r="T341" s="6" t="s">
        <v>51</v>
      </c>
      <c r="U341" s="2">
        <v>14.92</v>
      </c>
      <c r="V341" s="3">
        <v>3</v>
      </c>
      <c r="W341" s="8">
        <v>3</v>
      </c>
      <c r="X341" s="4">
        <v>43819</v>
      </c>
      <c r="Y341" s="2" t="s">
        <v>58</v>
      </c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</row>
    <row r="342" spans="1:99" s="14" customFormat="1" x14ac:dyDescent="0.2">
      <c r="A342" s="20" t="s">
        <v>268</v>
      </c>
      <c r="B342" s="6">
        <v>7</v>
      </c>
      <c r="C342" s="7">
        <v>8.1199999999999992</v>
      </c>
      <c r="D342" s="7">
        <v>7.72</v>
      </c>
      <c r="E342" s="7">
        <v>8.33</v>
      </c>
      <c r="F342" s="7"/>
      <c r="G342" s="5">
        <v>8.33</v>
      </c>
      <c r="H342" s="5">
        <v>124.64129550473575</v>
      </c>
      <c r="I342" s="5"/>
      <c r="J342" s="5"/>
      <c r="K342" s="5"/>
      <c r="L342" s="5">
        <v>124.64129550473575</v>
      </c>
      <c r="M342" s="5"/>
      <c r="N342" s="2">
        <v>4709</v>
      </c>
      <c r="O342" s="2">
        <v>2019</v>
      </c>
      <c r="P342" s="2" t="s">
        <v>227</v>
      </c>
      <c r="Q342" s="2"/>
      <c r="R342" s="6"/>
      <c r="S342" s="1">
        <v>6.19</v>
      </c>
      <c r="T342" s="6" t="s">
        <v>51</v>
      </c>
      <c r="U342" s="2">
        <v>14.92</v>
      </c>
      <c r="V342" s="3">
        <v>3</v>
      </c>
      <c r="W342" s="8">
        <v>3</v>
      </c>
      <c r="X342" s="4">
        <v>43818</v>
      </c>
      <c r="Y342" s="2" t="s">
        <v>57</v>
      </c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</row>
    <row r="343" spans="1:99" s="14" customFormat="1" x14ac:dyDescent="0.2">
      <c r="A343" s="20" t="s">
        <v>268</v>
      </c>
      <c r="B343" s="6">
        <v>8</v>
      </c>
      <c r="C343" s="7">
        <v>9.75</v>
      </c>
      <c r="D343" s="7">
        <v>9.32</v>
      </c>
      <c r="E343" s="7">
        <v>10.36</v>
      </c>
      <c r="F343" s="7"/>
      <c r="G343" s="5">
        <v>10.36</v>
      </c>
      <c r="H343" s="5">
        <v>157.11886047171848</v>
      </c>
      <c r="I343" s="5"/>
      <c r="J343" s="5"/>
      <c r="K343" s="5"/>
      <c r="L343" s="5">
        <v>157.11886047171848</v>
      </c>
      <c r="M343" s="5"/>
      <c r="N343" s="2">
        <v>4710</v>
      </c>
      <c r="O343" s="2">
        <v>2019</v>
      </c>
      <c r="P343" s="2" t="s">
        <v>227</v>
      </c>
      <c r="Q343" s="2"/>
      <c r="R343" s="6"/>
      <c r="S343" s="1">
        <v>6.19</v>
      </c>
      <c r="T343" s="6" t="s">
        <v>51</v>
      </c>
      <c r="U343" s="2">
        <v>14.92</v>
      </c>
      <c r="V343" s="3">
        <v>3</v>
      </c>
      <c r="W343" s="8">
        <v>3</v>
      </c>
      <c r="X343" s="4">
        <v>43818</v>
      </c>
      <c r="Y343" s="2" t="s">
        <v>56</v>
      </c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</row>
    <row r="344" spans="1:99" s="14" customFormat="1" x14ac:dyDescent="0.2">
      <c r="A344" s="20" t="s">
        <v>268</v>
      </c>
      <c r="B344" s="6">
        <v>16</v>
      </c>
      <c r="C344" s="7">
        <v>9.4600000000000009</v>
      </c>
      <c r="D344" s="7">
        <v>9.25</v>
      </c>
      <c r="E344" s="7">
        <v>9.69</v>
      </c>
      <c r="F344" s="7"/>
      <c r="G344" s="5">
        <v>9.69</v>
      </c>
      <c r="H344" s="5">
        <v>146.39966415256654</v>
      </c>
      <c r="I344" s="5"/>
      <c r="J344" s="5"/>
      <c r="K344" s="5"/>
      <c r="L344" s="5">
        <v>146.39966415256654</v>
      </c>
      <c r="M344" s="5"/>
      <c r="N344" s="2">
        <v>4698</v>
      </c>
      <c r="O344" s="2">
        <v>2019</v>
      </c>
      <c r="P344" s="2" t="s">
        <v>227</v>
      </c>
      <c r="Q344" s="2"/>
      <c r="R344" s="6"/>
      <c r="S344" s="1">
        <v>6.19</v>
      </c>
      <c r="T344" s="6" t="s">
        <v>51</v>
      </c>
      <c r="U344" s="2">
        <v>14.92</v>
      </c>
      <c r="V344" s="3">
        <v>3</v>
      </c>
      <c r="W344" s="8">
        <v>3</v>
      </c>
      <c r="X344" s="4">
        <v>43818</v>
      </c>
      <c r="Y344" s="2" t="s">
        <v>55</v>
      </c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</row>
    <row r="345" spans="1:99" s="14" customFormat="1" x14ac:dyDescent="0.2">
      <c r="A345" s="20" t="s">
        <v>268</v>
      </c>
      <c r="B345" s="6">
        <v>5</v>
      </c>
      <c r="C345" s="7">
        <v>8.32</v>
      </c>
      <c r="D345" s="7">
        <v>8.0500000000000007</v>
      </c>
      <c r="E345" s="7">
        <v>9.2899999999999991</v>
      </c>
      <c r="F345" s="7"/>
      <c r="G345" s="5">
        <v>9.2899999999999991</v>
      </c>
      <c r="H345" s="5">
        <v>140.00014396202806</v>
      </c>
      <c r="I345" s="5"/>
      <c r="J345" s="5"/>
      <c r="K345" s="5"/>
      <c r="L345" s="5">
        <v>140.00014396202806</v>
      </c>
      <c r="M345" s="5"/>
      <c r="N345" s="2">
        <v>4799</v>
      </c>
      <c r="O345" s="2">
        <v>2019</v>
      </c>
      <c r="P345" s="2" t="s">
        <v>227</v>
      </c>
      <c r="Q345" s="2"/>
      <c r="R345" s="6" t="s">
        <v>244</v>
      </c>
      <c r="S345" s="1">
        <v>6.19</v>
      </c>
      <c r="T345" s="6" t="s">
        <v>51</v>
      </c>
      <c r="U345" s="2">
        <v>14.92</v>
      </c>
      <c r="V345" s="3">
        <v>3</v>
      </c>
      <c r="W345" s="8">
        <v>3</v>
      </c>
      <c r="X345" s="4">
        <v>43819</v>
      </c>
      <c r="Y345" s="2" t="s">
        <v>54</v>
      </c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</row>
    <row r="346" spans="1:99" s="14" customFormat="1" x14ac:dyDescent="0.2">
      <c r="A346" s="20" t="s">
        <v>268</v>
      </c>
      <c r="B346" s="6">
        <v>9</v>
      </c>
      <c r="C346" s="7">
        <v>8.94</v>
      </c>
      <c r="D346" s="7">
        <v>8.67</v>
      </c>
      <c r="E346" s="7">
        <v>9.3800000000000008</v>
      </c>
      <c r="F346" s="7"/>
      <c r="G346" s="5">
        <v>9.3800000000000008</v>
      </c>
      <c r="H346" s="5">
        <v>141.44003600489924</v>
      </c>
      <c r="I346" s="5"/>
      <c r="J346" s="5"/>
      <c r="K346" s="5"/>
      <c r="L346" s="5">
        <v>141.44003600489924</v>
      </c>
      <c r="M346" s="5"/>
      <c r="N346" s="2">
        <v>4699</v>
      </c>
      <c r="O346" s="2">
        <v>2019</v>
      </c>
      <c r="P346" s="2" t="s">
        <v>227</v>
      </c>
      <c r="Q346" s="2"/>
      <c r="R346" s="6"/>
      <c r="S346" s="1">
        <v>6.19</v>
      </c>
      <c r="T346" s="6" t="s">
        <v>51</v>
      </c>
      <c r="U346" s="2">
        <v>14.92</v>
      </c>
      <c r="V346" s="3">
        <v>3</v>
      </c>
      <c r="W346" s="8">
        <v>3</v>
      </c>
      <c r="X346" s="4">
        <v>43818</v>
      </c>
      <c r="Y346" s="2" t="s">
        <v>53</v>
      </c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</row>
    <row r="347" spans="1:99" s="14" customFormat="1" x14ac:dyDescent="0.2">
      <c r="A347" s="20" t="s">
        <v>268</v>
      </c>
      <c r="B347" s="6">
        <v>12</v>
      </c>
      <c r="C347" s="7">
        <v>4.97</v>
      </c>
      <c r="D347" s="7">
        <v>4.6500000000000004</v>
      </c>
      <c r="E347" s="7">
        <v>4.34</v>
      </c>
      <c r="F347" s="7"/>
      <c r="G347" s="5">
        <v>4.34</v>
      </c>
      <c r="H347" s="5">
        <v>60.806081604114468</v>
      </c>
      <c r="I347" s="5"/>
      <c r="J347" s="5"/>
      <c r="K347" s="5"/>
      <c r="L347" s="5">
        <v>60.806081604114468</v>
      </c>
      <c r="M347" s="5"/>
      <c r="N347" s="2">
        <v>4700</v>
      </c>
      <c r="O347" s="2">
        <v>2019</v>
      </c>
      <c r="P347" s="2" t="s">
        <v>227</v>
      </c>
      <c r="Q347" s="2"/>
      <c r="R347" s="6"/>
      <c r="S347" s="1">
        <v>6.19</v>
      </c>
      <c r="T347" s="6" t="s">
        <v>51</v>
      </c>
      <c r="U347" s="2">
        <v>14.92</v>
      </c>
      <c r="V347" s="3">
        <v>3</v>
      </c>
      <c r="W347" s="8">
        <v>3</v>
      </c>
      <c r="X347" s="4">
        <v>43818</v>
      </c>
      <c r="Y347" s="2" t="s">
        <v>52</v>
      </c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</row>
    <row r="348" spans="1:99" s="14" customFormat="1" x14ac:dyDescent="0.2">
      <c r="A348" s="20" t="s">
        <v>268</v>
      </c>
      <c r="B348" s="6">
        <v>19</v>
      </c>
      <c r="C348" s="7">
        <v>6.49</v>
      </c>
      <c r="D348" s="7">
        <v>7.8</v>
      </c>
      <c r="E348" s="7">
        <v>7.73</v>
      </c>
      <c r="F348" s="7"/>
      <c r="G348" s="5">
        <v>7.73</v>
      </c>
      <c r="H348" s="12">
        <v>115.04201521892806</v>
      </c>
      <c r="I348" s="12"/>
      <c r="J348" s="5"/>
      <c r="K348" s="5"/>
      <c r="L348" s="5">
        <v>115.04201521892806</v>
      </c>
      <c r="M348" s="5"/>
      <c r="N348" s="2">
        <v>4489</v>
      </c>
      <c r="O348" s="2">
        <v>2019</v>
      </c>
      <c r="P348" s="2" t="s">
        <v>226</v>
      </c>
      <c r="Q348" s="2"/>
      <c r="R348" s="6"/>
      <c r="S348" s="1">
        <v>8.41</v>
      </c>
      <c r="T348" s="6" t="s">
        <v>247</v>
      </c>
      <c r="U348" s="2">
        <v>14.92</v>
      </c>
      <c r="V348" s="3">
        <v>3</v>
      </c>
      <c r="W348" s="8">
        <v>3</v>
      </c>
      <c r="X348" s="4">
        <v>43812</v>
      </c>
      <c r="Y348" s="2" t="s">
        <v>111</v>
      </c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</row>
    <row r="349" spans="1:99" s="14" customFormat="1" x14ac:dyDescent="0.2">
      <c r="A349" s="20" t="s">
        <v>268</v>
      </c>
      <c r="B349" s="6">
        <v>30</v>
      </c>
      <c r="C349" s="7">
        <v>6.85</v>
      </c>
      <c r="D349" s="7">
        <v>8.08</v>
      </c>
      <c r="E349" s="7">
        <v>8.06</v>
      </c>
      <c r="F349" s="7"/>
      <c r="G349" s="5">
        <v>8.06</v>
      </c>
      <c r="H349" s="12">
        <v>120.32161937612229</v>
      </c>
      <c r="I349" s="12"/>
      <c r="J349" s="5"/>
      <c r="K349" s="5"/>
      <c r="L349" s="5">
        <v>120.32161937612229</v>
      </c>
      <c r="M349" s="5"/>
      <c r="N349" s="2">
        <v>4487</v>
      </c>
      <c r="O349" s="2">
        <v>2019</v>
      </c>
      <c r="P349" s="2" t="s">
        <v>226</v>
      </c>
      <c r="Q349" s="2"/>
      <c r="R349" s="6"/>
      <c r="S349" s="1">
        <v>8.41</v>
      </c>
      <c r="T349" s="6" t="s">
        <v>247</v>
      </c>
      <c r="U349" s="2">
        <v>14.92</v>
      </c>
      <c r="V349" s="3">
        <v>3</v>
      </c>
      <c r="W349" s="8">
        <v>3</v>
      </c>
      <c r="X349" s="4">
        <v>43812</v>
      </c>
      <c r="Y349" s="2" t="s">
        <v>109</v>
      </c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</row>
    <row r="350" spans="1:99" s="14" customFormat="1" x14ac:dyDescent="0.2">
      <c r="A350" s="20" t="s">
        <v>238</v>
      </c>
      <c r="B350" s="10">
        <v>34</v>
      </c>
      <c r="C350" s="11">
        <v>9.39</v>
      </c>
      <c r="D350" s="11">
        <v>9.11</v>
      </c>
      <c r="E350" s="11">
        <v>9.15</v>
      </c>
      <c r="F350" s="11"/>
      <c r="G350" s="12">
        <v>9.15</v>
      </c>
      <c r="H350" s="5">
        <v>144.82566573579311</v>
      </c>
      <c r="I350" s="5"/>
      <c r="J350" s="5"/>
      <c r="K350" s="5">
        <v>144.82566573579311</v>
      </c>
      <c r="L350" s="5"/>
      <c r="M350" s="5"/>
      <c r="N350" s="8">
        <v>4787</v>
      </c>
      <c r="O350" s="8">
        <v>2019</v>
      </c>
      <c r="P350" s="13" t="s">
        <v>223</v>
      </c>
      <c r="Q350" s="8"/>
      <c r="R350" s="10" t="s">
        <v>244</v>
      </c>
      <c r="S350" s="14">
        <v>8.41</v>
      </c>
      <c r="T350" s="10" t="s">
        <v>32</v>
      </c>
      <c r="U350" s="8">
        <v>14.21</v>
      </c>
      <c r="V350" s="15">
        <v>2</v>
      </c>
      <c r="W350" s="8">
        <v>4</v>
      </c>
      <c r="X350" s="9">
        <v>43819</v>
      </c>
      <c r="Y350" s="8" t="s">
        <v>136</v>
      </c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8"/>
      <c r="BZ350" s="8"/>
      <c r="CA350" s="8"/>
      <c r="CB350" s="8"/>
      <c r="CC350" s="8"/>
      <c r="CD350" s="8"/>
      <c r="CE350" s="8"/>
      <c r="CF350" s="8"/>
      <c r="CG350" s="8"/>
      <c r="CH350" s="8"/>
      <c r="CI350" s="8"/>
      <c r="CJ350" s="8"/>
      <c r="CK350" s="8"/>
      <c r="CL350" s="8"/>
      <c r="CM350" s="8"/>
      <c r="CN350" s="2"/>
      <c r="CO350" s="2"/>
      <c r="CP350" s="2"/>
      <c r="CQ350" s="2"/>
      <c r="CR350" s="2"/>
      <c r="CS350" s="2"/>
      <c r="CT350" s="2"/>
      <c r="CU350" s="2"/>
    </row>
    <row r="351" spans="1:99" s="14" customFormat="1" x14ac:dyDescent="0.2">
      <c r="A351" s="20" t="s">
        <v>238</v>
      </c>
      <c r="B351" s="10">
        <v>96</v>
      </c>
      <c r="C351" s="11">
        <v>9.52</v>
      </c>
      <c r="D351" s="11">
        <v>10.3</v>
      </c>
      <c r="E351" s="11">
        <v>10.34</v>
      </c>
      <c r="F351" s="11"/>
      <c r="G351" s="12">
        <v>10.34</v>
      </c>
      <c r="H351" s="5">
        <v>156.56004979564634</v>
      </c>
      <c r="I351" s="5"/>
      <c r="J351" s="5"/>
      <c r="K351" s="5"/>
      <c r="L351" s="5">
        <v>156.56004979564634</v>
      </c>
      <c r="M351" s="5"/>
      <c r="N351" s="8">
        <v>4908</v>
      </c>
      <c r="O351" s="8">
        <v>2019</v>
      </c>
      <c r="P351" s="13" t="s">
        <v>223</v>
      </c>
      <c r="Q351" s="8"/>
      <c r="R351" s="10"/>
      <c r="S351" s="14">
        <v>8.41</v>
      </c>
      <c r="T351" s="10" t="s">
        <v>18</v>
      </c>
      <c r="U351" s="8">
        <v>14.92</v>
      </c>
      <c r="V351" s="15">
        <v>3</v>
      </c>
      <c r="W351" s="8">
        <v>4</v>
      </c>
      <c r="X351" s="9">
        <v>43821</v>
      </c>
      <c r="Y351" s="8" t="s">
        <v>37</v>
      </c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8"/>
      <c r="BZ351" s="8"/>
      <c r="CA351" s="8"/>
      <c r="CB351" s="8"/>
      <c r="CC351" s="8"/>
      <c r="CD351" s="8"/>
      <c r="CE351" s="8"/>
      <c r="CF351" s="8"/>
      <c r="CG351" s="8"/>
      <c r="CH351" s="8"/>
      <c r="CI351" s="8"/>
      <c r="CJ351" s="8"/>
      <c r="CK351" s="8"/>
      <c r="CL351" s="8"/>
      <c r="CM351" s="8"/>
      <c r="CN351" s="8"/>
      <c r="CO351" s="8"/>
      <c r="CP351" s="8"/>
      <c r="CQ351" s="8"/>
      <c r="CR351" s="8"/>
      <c r="CS351" s="8"/>
      <c r="CT351" s="8"/>
      <c r="CU351" s="8"/>
    </row>
    <row r="352" spans="1:99" s="14" customFormat="1" x14ac:dyDescent="0.2">
      <c r="A352" s="20" t="s">
        <v>238</v>
      </c>
      <c r="B352" s="10">
        <v>183</v>
      </c>
      <c r="C352" s="11">
        <v>6.46</v>
      </c>
      <c r="D352" s="11">
        <v>7.24</v>
      </c>
      <c r="E352" s="11">
        <v>7.23</v>
      </c>
      <c r="F352" s="11"/>
      <c r="G352" s="12">
        <v>7.23</v>
      </c>
      <c r="H352" s="5">
        <v>114.35749604793277</v>
      </c>
      <c r="I352" s="5"/>
      <c r="J352" s="5"/>
      <c r="K352" s="5">
        <v>114.35749604793277</v>
      </c>
      <c r="L352" s="5"/>
      <c r="M352" s="5"/>
      <c r="N352" s="8">
        <v>2501</v>
      </c>
      <c r="O352" s="8">
        <v>2019</v>
      </c>
      <c r="P352" s="13" t="s">
        <v>223</v>
      </c>
      <c r="Q352" s="8"/>
      <c r="R352" s="10"/>
      <c r="S352" s="14">
        <v>8.41</v>
      </c>
      <c r="T352" s="10" t="s">
        <v>32</v>
      </c>
      <c r="U352" s="8">
        <v>14.21</v>
      </c>
      <c r="V352" s="15">
        <v>2</v>
      </c>
      <c r="W352" s="8">
        <v>4</v>
      </c>
      <c r="X352" s="9">
        <v>43685</v>
      </c>
      <c r="Y352" s="8" t="s">
        <v>36</v>
      </c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8"/>
      <c r="BZ352" s="8"/>
      <c r="CA352" s="8"/>
      <c r="CB352" s="8"/>
      <c r="CC352" s="8"/>
      <c r="CD352" s="8"/>
      <c r="CE352" s="8"/>
      <c r="CF352" s="8"/>
      <c r="CG352" s="8"/>
      <c r="CH352" s="8"/>
      <c r="CI352" s="8"/>
      <c r="CJ352" s="8"/>
      <c r="CK352" s="8"/>
      <c r="CL352" s="8"/>
      <c r="CM352" s="8"/>
      <c r="CN352" s="8"/>
      <c r="CO352" s="8"/>
      <c r="CP352" s="8"/>
      <c r="CQ352" s="8"/>
      <c r="CR352" s="8"/>
      <c r="CS352" s="8"/>
      <c r="CT352" s="8"/>
      <c r="CU352" s="8"/>
    </row>
    <row r="353" spans="1:99" s="14" customFormat="1" x14ac:dyDescent="0.2">
      <c r="A353" s="20" t="s">
        <v>238</v>
      </c>
      <c r="B353" s="10">
        <v>183</v>
      </c>
      <c r="C353" s="11">
        <v>6.44</v>
      </c>
      <c r="D353" s="11">
        <v>7.25</v>
      </c>
      <c r="E353" s="11">
        <v>7.24</v>
      </c>
      <c r="F353" s="11"/>
      <c r="G353" s="12">
        <v>7.24</v>
      </c>
      <c r="H353" s="5">
        <v>114.51618443172369</v>
      </c>
      <c r="I353" s="5"/>
      <c r="J353" s="5"/>
      <c r="K353" s="5">
        <v>114.51618443172369</v>
      </c>
      <c r="L353" s="5"/>
      <c r="M353" s="5"/>
      <c r="N353" s="8">
        <v>2504</v>
      </c>
      <c r="O353" s="8">
        <v>2019</v>
      </c>
      <c r="P353" s="13" t="s">
        <v>223</v>
      </c>
      <c r="Q353" s="8"/>
      <c r="R353" s="10"/>
      <c r="S353" s="14">
        <v>8.41</v>
      </c>
      <c r="T353" s="10" t="s">
        <v>32</v>
      </c>
      <c r="U353" s="8">
        <v>14.21</v>
      </c>
      <c r="V353" s="15">
        <v>2</v>
      </c>
      <c r="W353" s="8">
        <v>4</v>
      </c>
      <c r="X353" s="9">
        <v>43685</v>
      </c>
      <c r="Y353" s="8" t="s">
        <v>36</v>
      </c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8"/>
      <c r="BZ353" s="8"/>
      <c r="CA353" s="8"/>
      <c r="CB353" s="8"/>
      <c r="CC353" s="8"/>
      <c r="CD353" s="8"/>
      <c r="CE353" s="8"/>
      <c r="CF353" s="8"/>
      <c r="CG353" s="8"/>
      <c r="CH353" s="8"/>
      <c r="CI353" s="8"/>
      <c r="CJ353" s="8"/>
      <c r="CK353" s="8"/>
      <c r="CL353" s="8"/>
      <c r="CM353" s="8"/>
      <c r="CN353" s="8"/>
      <c r="CO353" s="8"/>
      <c r="CP353" s="8"/>
      <c r="CQ353" s="8"/>
      <c r="CR353" s="8"/>
      <c r="CS353" s="8"/>
      <c r="CT353" s="8"/>
      <c r="CU353" s="8"/>
    </row>
    <row r="354" spans="1:99" s="14" customFormat="1" x14ac:dyDescent="0.2">
      <c r="A354" s="20" t="s">
        <v>238</v>
      </c>
      <c r="B354" s="10">
        <v>183</v>
      </c>
      <c r="C354" s="11">
        <v>5.24</v>
      </c>
      <c r="D354" s="11">
        <v>6.09</v>
      </c>
      <c r="E354" s="11">
        <v>6.06</v>
      </c>
      <c r="F354" s="11"/>
      <c r="G354" s="12">
        <v>6.06</v>
      </c>
      <c r="H354" s="5">
        <v>95.790955144392839</v>
      </c>
      <c r="I354" s="5"/>
      <c r="J354" s="5"/>
      <c r="K354" s="5">
        <v>95.790955144392839</v>
      </c>
      <c r="L354" s="5"/>
      <c r="M354" s="5"/>
      <c r="N354" s="8">
        <v>4910</v>
      </c>
      <c r="O354" s="8">
        <v>2019</v>
      </c>
      <c r="P354" s="13" t="s">
        <v>223</v>
      </c>
      <c r="Q354" s="8"/>
      <c r="R354" s="10"/>
      <c r="S354" s="14">
        <v>8.41</v>
      </c>
      <c r="T354" s="10" t="s">
        <v>32</v>
      </c>
      <c r="U354" s="8">
        <v>14.21</v>
      </c>
      <c r="V354" s="15">
        <v>2</v>
      </c>
      <c r="W354" s="8">
        <v>4</v>
      </c>
      <c r="X354" s="9">
        <v>43821</v>
      </c>
      <c r="Y354" s="8" t="s">
        <v>36</v>
      </c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8"/>
      <c r="BZ354" s="8"/>
      <c r="CA354" s="8"/>
      <c r="CB354" s="8"/>
      <c r="CC354" s="8"/>
      <c r="CD354" s="8"/>
      <c r="CE354" s="8"/>
      <c r="CF354" s="8"/>
      <c r="CG354" s="8"/>
      <c r="CH354" s="8"/>
      <c r="CI354" s="8"/>
      <c r="CJ354" s="8"/>
      <c r="CK354" s="8"/>
      <c r="CL354" s="8"/>
      <c r="CM354" s="8"/>
      <c r="CN354" s="8"/>
      <c r="CO354" s="8"/>
      <c r="CP354" s="8"/>
      <c r="CQ354" s="8"/>
      <c r="CR354" s="8"/>
      <c r="CS354" s="8"/>
      <c r="CT354" s="8"/>
      <c r="CU354" s="8"/>
    </row>
    <row r="355" spans="1:99" s="14" customFormat="1" x14ac:dyDescent="0.2">
      <c r="A355" s="20" t="s">
        <v>238</v>
      </c>
      <c r="B355" s="10">
        <v>183</v>
      </c>
      <c r="C355" s="11">
        <v>4.34</v>
      </c>
      <c r="D355" s="11">
        <v>6</v>
      </c>
      <c r="E355" s="11">
        <v>5.97</v>
      </c>
      <c r="F355" s="11"/>
      <c r="G355" s="12">
        <v>5.97</v>
      </c>
      <c r="H355" s="5">
        <v>94.362759690274387</v>
      </c>
      <c r="I355" s="5"/>
      <c r="J355" s="5"/>
      <c r="K355" s="5">
        <v>94.362759690274387</v>
      </c>
      <c r="L355" s="5"/>
      <c r="M355" s="5"/>
      <c r="N355" s="8">
        <v>4392</v>
      </c>
      <c r="O355" s="8">
        <v>2019</v>
      </c>
      <c r="P355" s="13" t="s">
        <v>223</v>
      </c>
      <c r="Q355" s="8"/>
      <c r="R355" s="10"/>
      <c r="S355" s="14">
        <v>8.41</v>
      </c>
      <c r="T355" s="10" t="s">
        <v>32</v>
      </c>
      <c r="U355" s="8">
        <v>14.21</v>
      </c>
      <c r="V355" s="15">
        <v>2</v>
      </c>
      <c r="W355" s="8">
        <v>4</v>
      </c>
      <c r="X355" s="9">
        <v>43811</v>
      </c>
      <c r="Y355" s="8" t="s">
        <v>35</v>
      </c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8"/>
      <c r="BZ355" s="8"/>
      <c r="CA355" s="8"/>
      <c r="CB355" s="8"/>
      <c r="CC355" s="8"/>
      <c r="CD355" s="8"/>
      <c r="CE355" s="8"/>
      <c r="CF355" s="8"/>
      <c r="CG355" s="8"/>
      <c r="CH355" s="8"/>
      <c r="CI355" s="8"/>
      <c r="CJ355" s="8"/>
      <c r="CK355" s="8"/>
      <c r="CL355" s="8"/>
      <c r="CM355" s="8"/>
      <c r="CN355" s="2"/>
      <c r="CO355" s="2"/>
      <c r="CP355" s="2"/>
      <c r="CQ355" s="2"/>
      <c r="CR355" s="2"/>
      <c r="CS355" s="2"/>
      <c r="CT355" s="2"/>
      <c r="CU355" s="2"/>
    </row>
    <row r="356" spans="1:99" s="14" customFormat="1" x14ac:dyDescent="0.2">
      <c r="A356" s="20" t="s">
        <v>238</v>
      </c>
      <c r="B356" s="10">
        <v>34</v>
      </c>
      <c r="C356" s="11">
        <v>8.2799999999999994</v>
      </c>
      <c r="D356" s="11">
        <v>9.1199999999999992</v>
      </c>
      <c r="E356" s="11">
        <v>9.16</v>
      </c>
      <c r="F356" s="11"/>
      <c r="G356" s="12">
        <v>9.16</v>
      </c>
      <c r="H356" s="5">
        <v>144.98435411958403</v>
      </c>
      <c r="I356" s="5"/>
      <c r="J356" s="5"/>
      <c r="K356" s="5">
        <v>144.98435411958403</v>
      </c>
      <c r="L356" s="5"/>
      <c r="M356" s="5"/>
      <c r="N356" s="8">
        <v>2506</v>
      </c>
      <c r="O356" s="8">
        <v>2019</v>
      </c>
      <c r="P356" s="13" t="s">
        <v>223</v>
      </c>
      <c r="Q356" s="8"/>
      <c r="R356" s="10"/>
      <c r="S356" s="14">
        <v>8.41</v>
      </c>
      <c r="T356" s="10" t="s">
        <v>32</v>
      </c>
      <c r="U356" s="8">
        <v>14.21</v>
      </c>
      <c r="V356" s="15">
        <v>2</v>
      </c>
      <c r="W356" s="8">
        <v>4</v>
      </c>
      <c r="X356" s="9">
        <v>43685</v>
      </c>
      <c r="Y356" s="8" t="s">
        <v>208</v>
      </c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8"/>
      <c r="BZ356" s="8"/>
      <c r="CA356" s="8"/>
      <c r="CB356" s="8"/>
      <c r="CC356" s="8"/>
      <c r="CD356" s="8"/>
      <c r="CE356" s="8"/>
      <c r="CF356" s="8"/>
      <c r="CG356" s="8"/>
      <c r="CH356" s="8"/>
      <c r="CI356" s="8"/>
      <c r="CJ356" s="8"/>
      <c r="CK356" s="8"/>
      <c r="CL356" s="8"/>
      <c r="CM356" s="8"/>
      <c r="CN356" s="8"/>
      <c r="CO356" s="8"/>
      <c r="CP356" s="8"/>
      <c r="CQ356" s="8"/>
      <c r="CR356" s="8"/>
      <c r="CS356" s="8"/>
      <c r="CT356" s="8"/>
      <c r="CU356" s="8"/>
    </row>
    <row r="357" spans="1:99" s="14" customFormat="1" x14ac:dyDescent="0.2">
      <c r="A357" s="20" t="s">
        <v>238</v>
      </c>
      <c r="B357" s="10">
        <v>238</v>
      </c>
      <c r="C357" s="11">
        <v>7.23</v>
      </c>
      <c r="D357" s="11">
        <v>8.1300000000000008</v>
      </c>
      <c r="E357" s="11">
        <v>8.1300000000000008</v>
      </c>
      <c r="F357" s="11"/>
      <c r="G357" s="12">
        <v>8.1300000000000008</v>
      </c>
      <c r="H357" s="5">
        <v>109.43815615041366</v>
      </c>
      <c r="I357" s="5"/>
      <c r="J357" s="5"/>
      <c r="K357" s="5">
        <v>109.43815615041366</v>
      </c>
      <c r="L357" s="5"/>
      <c r="M357" s="5"/>
      <c r="N357" s="8">
        <v>4911</v>
      </c>
      <c r="O357" s="8">
        <v>2019</v>
      </c>
      <c r="P357" s="13" t="s">
        <v>223</v>
      </c>
      <c r="Q357" s="8"/>
      <c r="R357" s="10"/>
      <c r="S357" s="14">
        <v>8.41</v>
      </c>
      <c r="T357" s="10" t="s">
        <v>260</v>
      </c>
      <c r="U357" s="8">
        <v>15.42</v>
      </c>
      <c r="V357" s="15">
        <v>2</v>
      </c>
      <c r="W357" s="8">
        <v>4</v>
      </c>
      <c r="X357" s="9">
        <v>43821</v>
      </c>
      <c r="Y357" s="8" t="s">
        <v>34</v>
      </c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8"/>
      <c r="BZ357" s="8"/>
      <c r="CA357" s="8"/>
      <c r="CB357" s="8"/>
      <c r="CC357" s="8"/>
      <c r="CD357" s="8"/>
      <c r="CE357" s="8"/>
      <c r="CF357" s="8"/>
      <c r="CG357" s="8"/>
      <c r="CH357" s="8"/>
      <c r="CI357" s="8"/>
      <c r="CJ357" s="8"/>
      <c r="CK357" s="8"/>
      <c r="CL357" s="8"/>
      <c r="CM357" s="8"/>
      <c r="CN357" s="8"/>
      <c r="CO357" s="8"/>
      <c r="CP357" s="8"/>
      <c r="CQ357" s="8"/>
      <c r="CR357" s="8"/>
      <c r="CS357" s="8"/>
      <c r="CT357" s="8"/>
      <c r="CU357" s="8"/>
    </row>
    <row r="358" spans="1:99" s="14" customFormat="1" x14ac:dyDescent="0.2">
      <c r="A358" s="20" t="s">
        <v>238</v>
      </c>
      <c r="B358" s="10">
        <v>178</v>
      </c>
      <c r="C358" s="11">
        <v>6.19</v>
      </c>
      <c r="D358" s="11">
        <v>7.99</v>
      </c>
      <c r="E358" s="11">
        <v>7.99</v>
      </c>
      <c r="F358" s="11"/>
      <c r="G358" s="12">
        <v>7.99</v>
      </c>
      <c r="H358" s="5">
        <v>107.21651877734051</v>
      </c>
      <c r="I358" s="5"/>
      <c r="J358" s="5"/>
      <c r="K358" s="5">
        <v>107.21651877734051</v>
      </c>
      <c r="L358" s="5"/>
      <c r="M358" s="5"/>
      <c r="N358" s="8">
        <v>4395</v>
      </c>
      <c r="O358" s="8">
        <v>2019</v>
      </c>
      <c r="P358" s="13" t="s">
        <v>223</v>
      </c>
      <c r="Q358" s="8"/>
      <c r="R358" s="10"/>
      <c r="S358" s="14">
        <v>8.41</v>
      </c>
      <c r="T358" s="10" t="s">
        <v>260</v>
      </c>
      <c r="U358" s="8">
        <v>15.42</v>
      </c>
      <c r="V358" s="15">
        <v>2</v>
      </c>
      <c r="W358" s="8">
        <v>4</v>
      </c>
      <c r="X358" s="9">
        <v>43811</v>
      </c>
      <c r="Y358" s="8" t="s">
        <v>33</v>
      </c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8"/>
      <c r="BZ358" s="8"/>
      <c r="CA358" s="8"/>
      <c r="CB358" s="8"/>
      <c r="CC358" s="8"/>
      <c r="CD358" s="8"/>
      <c r="CE358" s="8"/>
      <c r="CF358" s="8"/>
      <c r="CG358" s="8"/>
      <c r="CH358" s="8"/>
      <c r="CI358" s="8"/>
      <c r="CJ358" s="8"/>
      <c r="CK358" s="8"/>
      <c r="CL358" s="8"/>
      <c r="CM358" s="8"/>
      <c r="CN358" s="2"/>
      <c r="CO358" s="2"/>
      <c r="CP358" s="2"/>
      <c r="CQ358" s="2"/>
      <c r="CR358" s="2"/>
      <c r="CS358" s="2"/>
      <c r="CT358" s="2"/>
      <c r="CU358" s="2"/>
    </row>
    <row r="359" spans="1:99" x14ac:dyDescent="0.2">
      <c r="A359" s="20" t="s">
        <v>238</v>
      </c>
      <c r="B359" s="10">
        <v>52</v>
      </c>
      <c r="C359" s="11">
        <v>8.8339999999999996</v>
      </c>
      <c r="D359" s="11">
        <v>9.5670000000000002</v>
      </c>
      <c r="E359" s="11">
        <v>9.6376712727272729</v>
      </c>
      <c r="F359" s="25"/>
      <c r="G359" s="12">
        <v>9.6376712727272729</v>
      </c>
      <c r="H359" s="12">
        <v>145.33943155272235</v>
      </c>
      <c r="J359" s="5">
        <v>145.33943155272235</v>
      </c>
      <c r="K359" s="5"/>
      <c r="L359" s="5"/>
      <c r="M359" s="5"/>
      <c r="N359" s="8">
        <v>9442</v>
      </c>
      <c r="O359" s="8">
        <v>2022</v>
      </c>
      <c r="P359" s="13" t="s">
        <v>223</v>
      </c>
      <c r="S359" s="14">
        <v>7.8002181818181828</v>
      </c>
      <c r="T359" s="10" t="s">
        <v>127</v>
      </c>
      <c r="V359" s="15">
        <v>1</v>
      </c>
      <c r="W359" s="8">
        <v>1</v>
      </c>
      <c r="X359" s="9" t="s">
        <v>129</v>
      </c>
      <c r="Y359" s="8" t="s">
        <v>128</v>
      </c>
      <c r="Z359" s="26"/>
      <c r="CN359" s="14"/>
      <c r="CO359" s="14"/>
      <c r="CP359" s="14"/>
      <c r="CQ359" s="14"/>
      <c r="CR359" s="14"/>
      <c r="CS359" s="14"/>
      <c r="CT359" s="14"/>
      <c r="CU359" s="14"/>
    </row>
    <row r="360" spans="1:99" x14ac:dyDescent="0.2">
      <c r="A360" s="20" t="s">
        <v>238</v>
      </c>
      <c r="B360" s="10">
        <v>50</v>
      </c>
      <c r="C360" s="11">
        <v>8.609</v>
      </c>
      <c r="D360" s="11">
        <v>9.3967142857142871</v>
      </c>
      <c r="E360" s="11">
        <v>9.4632349567099574</v>
      </c>
      <c r="F360" s="25"/>
      <c r="G360" s="12">
        <v>9.4632349567099574</v>
      </c>
      <c r="H360" s="12">
        <v>142.25624164739284</v>
      </c>
      <c r="J360" s="5">
        <v>142.25624164739284</v>
      </c>
      <c r="K360" s="5"/>
      <c r="L360" s="5"/>
      <c r="M360" s="5"/>
      <c r="N360" s="8">
        <v>9439</v>
      </c>
      <c r="O360" s="8">
        <v>2022</v>
      </c>
      <c r="P360" s="13" t="s">
        <v>223</v>
      </c>
      <c r="S360" s="14">
        <v>7.8002181818181828</v>
      </c>
      <c r="T360" s="10" t="s">
        <v>127</v>
      </c>
      <c r="V360" s="15">
        <v>1</v>
      </c>
      <c r="W360" s="8">
        <v>1</v>
      </c>
      <c r="X360" s="9" t="s">
        <v>129</v>
      </c>
      <c r="Y360" s="8" t="s">
        <v>130</v>
      </c>
      <c r="Z360" s="26"/>
      <c r="CN360" s="14"/>
      <c r="CO360" s="14"/>
      <c r="CP360" s="14"/>
      <c r="CQ360" s="14"/>
      <c r="CR360" s="14"/>
      <c r="CS360" s="14"/>
      <c r="CT360" s="14"/>
      <c r="CU360" s="14"/>
    </row>
  </sheetData>
  <sortState ref="A4:CU360">
    <sortCondition ref="A4:A360"/>
    <sortCondition ref="Y4:Y360"/>
  </sortState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1"/>
  <sheetViews>
    <sheetView topLeftCell="A69" workbookViewId="0">
      <selection activeCell="D25" sqref="D25"/>
    </sheetView>
  </sheetViews>
  <sheetFormatPr baseColWidth="10" defaultColWidth="9.19921875" defaultRowHeight="15" x14ac:dyDescent="0.15"/>
  <cols>
    <col min="1" max="1" width="15.19921875" style="46" customWidth="1"/>
    <col min="2" max="2" width="15.3984375" style="46" customWidth="1"/>
    <col min="3" max="3" width="9.19921875" style="46"/>
    <col min="4" max="4" width="12.19921875" style="46" customWidth="1"/>
    <col min="5" max="5" width="13.59765625" style="46" customWidth="1"/>
    <col min="6" max="6" width="18" style="46" customWidth="1"/>
    <col min="7" max="7" width="13.19921875" style="46" customWidth="1"/>
    <col min="8" max="11" width="9.19921875" style="46"/>
    <col min="12" max="13" width="13.3984375" style="46" customWidth="1"/>
    <col min="14" max="14" width="15.59765625" style="46" customWidth="1"/>
    <col min="15" max="15" width="12" style="46" customWidth="1"/>
    <col min="16" max="17" width="9.19921875" style="46"/>
    <col min="18" max="18" width="8.59765625" style="46" bestFit="1" customWidth="1"/>
    <col min="19" max="20" width="9.19921875" style="46"/>
    <col min="21" max="21" width="12.59765625" style="46" customWidth="1"/>
    <col min="22" max="22" width="6" style="46" customWidth="1"/>
    <col min="23" max="23" width="14.19921875" style="46" customWidth="1"/>
    <col min="24" max="24" width="20.19921875" style="46" customWidth="1"/>
    <col min="25" max="25" width="10.59765625" style="46" customWidth="1"/>
    <col min="26" max="26" width="11.796875" style="51" customWidth="1"/>
    <col min="27" max="27" width="12" style="46" customWidth="1"/>
    <col min="28" max="28" width="11" style="46" customWidth="1"/>
    <col min="29" max="29" width="13.3984375" style="46" customWidth="1"/>
    <col min="30" max="30" width="9.19921875" style="46"/>
    <col min="31" max="31" width="14.3984375" style="46" customWidth="1"/>
    <col min="32" max="33" width="9.19921875" style="46"/>
    <col min="34" max="34" width="13.3984375" style="46" customWidth="1"/>
    <col min="35" max="35" width="13.796875" style="46" customWidth="1"/>
    <col min="36" max="36" width="13.59765625" style="46" customWidth="1"/>
    <col min="37" max="37" width="9.19921875" style="46"/>
    <col min="38" max="38" width="14.59765625" style="46" customWidth="1"/>
    <col min="39" max="40" width="9.19921875" style="46"/>
    <col min="41" max="41" width="15.19921875" style="46" customWidth="1"/>
    <col min="42" max="42" width="13.3984375" style="46" customWidth="1"/>
    <col min="43" max="43" width="16.796875" style="46" customWidth="1"/>
    <col min="44" max="16384" width="9.19921875" style="46"/>
  </cols>
  <sheetData>
    <row r="1" spans="1:46" s="41" customFormat="1" ht="50" customHeight="1" x14ac:dyDescent="0.15">
      <c r="A1" s="35" t="s">
        <v>335</v>
      </c>
      <c r="B1" s="71" t="s">
        <v>303</v>
      </c>
      <c r="C1" s="71" t="s">
        <v>304</v>
      </c>
      <c r="D1" s="40" t="s">
        <v>306</v>
      </c>
      <c r="E1" s="75" t="s">
        <v>305</v>
      </c>
      <c r="F1" s="69"/>
      <c r="G1" s="35" t="s">
        <v>336</v>
      </c>
      <c r="H1" s="40" t="s">
        <v>307</v>
      </c>
      <c r="I1" s="61" t="s">
        <v>308</v>
      </c>
      <c r="J1" s="40" t="s">
        <v>321</v>
      </c>
      <c r="K1" s="40" t="s">
        <v>326</v>
      </c>
      <c r="L1" s="64" t="s">
        <v>322</v>
      </c>
      <c r="M1"/>
      <c r="N1" s="35" t="s">
        <v>334</v>
      </c>
      <c r="O1" s="71" t="s">
        <v>309</v>
      </c>
      <c r="P1" s="71" t="s">
        <v>310</v>
      </c>
      <c r="Q1" s="71" t="s">
        <v>311</v>
      </c>
      <c r="R1" s="71" t="s">
        <v>312</v>
      </c>
      <c r="S1" s="71" t="s">
        <v>313</v>
      </c>
      <c r="T1" s="71" t="s">
        <v>314</v>
      </c>
      <c r="U1" s="75" t="s">
        <v>325</v>
      </c>
      <c r="V1" s="69"/>
      <c r="W1" s="35" t="s">
        <v>275</v>
      </c>
      <c r="X1" s="71" t="s">
        <v>328</v>
      </c>
      <c r="Y1" s="71" t="s">
        <v>315</v>
      </c>
      <c r="Z1" s="71" t="s">
        <v>329</v>
      </c>
      <c r="AA1" s="61" t="s">
        <v>316</v>
      </c>
      <c r="AB1" s="71" t="s">
        <v>327</v>
      </c>
      <c r="AC1" s="64" t="s">
        <v>324</v>
      </c>
      <c r="AD1" s="39"/>
      <c r="AE1" s="38" t="s">
        <v>273</v>
      </c>
      <c r="AF1" s="71" t="s">
        <v>317</v>
      </c>
      <c r="AG1" s="71" t="s">
        <v>318</v>
      </c>
      <c r="AH1" s="61" t="s">
        <v>316</v>
      </c>
      <c r="AI1" s="71" t="s">
        <v>323</v>
      </c>
      <c r="AJ1" s="64" t="s">
        <v>324</v>
      </c>
      <c r="AK1" s="39"/>
      <c r="AL1" s="35" t="s">
        <v>274</v>
      </c>
      <c r="AM1" s="71" t="s">
        <v>317</v>
      </c>
      <c r="AN1" s="71" t="s">
        <v>318</v>
      </c>
      <c r="AO1" s="61" t="s">
        <v>316</v>
      </c>
      <c r="AP1" s="71" t="s">
        <v>323</v>
      </c>
      <c r="AQ1" s="64" t="s">
        <v>324</v>
      </c>
    </row>
    <row r="2" spans="1:46" s="41" customFormat="1" ht="18.5" customHeight="1" x14ac:dyDescent="0.15">
      <c r="A2" s="84"/>
      <c r="B2" s="79">
        <v>-38</v>
      </c>
      <c r="C2" s="79">
        <v>-25.5</v>
      </c>
      <c r="D2" s="80">
        <f t="shared" ref="D2:D18" si="0">H2*I2/100</f>
        <v>0</v>
      </c>
      <c r="E2" s="85">
        <f t="shared" ref="E2:E18" si="1">H2*J2/100</f>
        <v>6.2</v>
      </c>
      <c r="F2" s="70"/>
      <c r="G2" s="81"/>
      <c r="H2" s="44">
        <v>6.2</v>
      </c>
      <c r="I2" s="78">
        <v>0</v>
      </c>
      <c r="J2" s="44">
        <f>100-I2</f>
        <v>100</v>
      </c>
      <c r="K2" s="44">
        <v>6.9</v>
      </c>
      <c r="L2" s="65">
        <f t="shared" ref="L2:L18" si="2">I2*H2/$K$3</f>
        <v>0</v>
      </c>
      <c r="M2"/>
      <c r="N2" s="36"/>
      <c r="O2" s="72">
        <v>0.6</v>
      </c>
      <c r="P2" s="72">
        <v>0.3</v>
      </c>
      <c r="Q2" s="72">
        <v>0.9</v>
      </c>
      <c r="R2" s="72">
        <v>0.5</v>
      </c>
      <c r="S2" s="72">
        <v>0.3</v>
      </c>
      <c r="T2" s="72">
        <v>0.4</v>
      </c>
      <c r="U2" s="76">
        <v>0.6</v>
      </c>
      <c r="V2" s="74"/>
      <c r="W2" s="43"/>
      <c r="X2" s="72">
        <f t="shared" ref="X2:X13" si="3">SQRT(SUMSQ(P2,P2))</f>
        <v>0.42426406871192851</v>
      </c>
      <c r="Y2" s="72">
        <f t="shared" ref="Y2:Y13" si="4">SQRT(SUMSQ(P2,P2))</f>
        <v>0.42426406871192851</v>
      </c>
      <c r="Z2" s="72">
        <f>T2</f>
        <v>0.4</v>
      </c>
      <c r="AA2" s="62" t="s">
        <v>333</v>
      </c>
      <c r="AB2" s="72">
        <f t="shared" ref="AB2:AB13" si="5">SQRT((X2/$E2)^2+(Z2/$H2)^2)*ABS($J2)</f>
        <v>9.4047611207182253</v>
      </c>
      <c r="AC2" s="65" t="s">
        <v>333</v>
      </c>
      <c r="AD2" s="42"/>
      <c r="AE2" s="45"/>
      <c r="AF2" s="72">
        <f t="shared" ref="AF2:AF18" si="6">SQRT(SUMSQ(P2,O2,R2))</f>
        <v>0.83666002653407556</v>
      </c>
      <c r="AG2" s="72">
        <f t="shared" ref="AG2:AG18" si="7">T2</f>
        <v>0.4</v>
      </c>
      <c r="AH2" s="62" t="s">
        <v>333</v>
      </c>
      <c r="AI2" s="72">
        <f t="shared" ref="AI2:AI13" si="8">SQRT((AF2/$E2)^2+(AG2/$H2)^2)*ABS($J2)</f>
        <v>14.957449186283393</v>
      </c>
      <c r="AJ2" s="65" t="s">
        <v>333</v>
      </c>
      <c r="AK2" s="42"/>
      <c r="AL2" s="45"/>
      <c r="AM2" s="72">
        <f t="shared" ref="AM2:AM18" si="9">SQRT(SUMSQ(P2:R2))</f>
        <v>1.0723805294763609</v>
      </c>
      <c r="AN2" s="72">
        <f t="shared" ref="AN2:AN18" si="10">T2</f>
        <v>0.4</v>
      </c>
      <c r="AO2" s="62" t="s">
        <v>333</v>
      </c>
      <c r="AP2" s="72">
        <f t="shared" ref="AP2:AP13" si="11">SQRT((AM2/$E2)^2+(AN2/$H2)^2)*ABS($J2)</f>
        <v>18.460521197192897</v>
      </c>
      <c r="AQ2" s="65" t="s">
        <v>333</v>
      </c>
    </row>
    <row r="3" spans="1:46" x14ac:dyDescent="0.15">
      <c r="A3" s="86"/>
      <c r="B3" s="79">
        <v>-38</v>
      </c>
      <c r="C3" s="79">
        <v>-25.5</v>
      </c>
      <c r="D3" s="80">
        <f t="shared" si="0"/>
        <v>6.2E-2</v>
      </c>
      <c r="E3" s="85">
        <f t="shared" si="1"/>
        <v>6.1380000000000008</v>
      </c>
      <c r="F3" s="70"/>
      <c r="G3" s="81"/>
      <c r="H3" s="44">
        <v>6.2</v>
      </c>
      <c r="I3" s="62">
        <v>1</v>
      </c>
      <c r="J3" s="44">
        <f>100-I3</f>
        <v>99</v>
      </c>
      <c r="K3" s="44">
        <v>7.9</v>
      </c>
      <c r="L3" s="65">
        <f t="shared" si="2"/>
        <v>0.78481012658227844</v>
      </c>
      <c r="M3"/>
      <c r="N3" s="36"/>
      <c r="O3" s="72">
        <v>0.6</v>
      </c>
      <c r="P3" s="72">
        <v>0.3</v>
      </c>
      <c r="Q3" s="72">
        <v>0.9</v>
      </c>
      <c r="R3" s="72">
        <v>0.5</v>
      </c>
      <c r="S3" s="72">
        <v>0.3</v>
      </c>
      <c r="T3" s="72">
        <v>0.4</v>
      </c>
      <c r="U3" s="76">
        <v>0.6</v>
      </c>
      <c r="V3" s="74"/>
      <c r="W3" s="43"/>
      <c r="X3" s="72">
        <f t="shared" si="3"/>
        <v>0.42426406871192851</v>
      </c>
      <c r="Y3" s="72">
        <f t="shared" si="4"/>
        <v>0.42426406871192851</v>
      </c>
      <c r="Z3" s="72">
        <f>T3</f>
        <v>0.4</v>
      </c>
      <c r="AA3" s="62">
        <f t="shared" ref="AA3:AA18" si="12">SQRT((Y3/$D3)^2+(Z3/$H3)^2)*$I3</f>
        <v>6.8432729753831056</v>
      </c>
      <c r="AB3" s="72">
        <f t="shared" si="5"/>
        <v>9.360621127233868</v>
      </c>
      <c r="AC3" s="65">
        <f t="shared" ref="AC3:AC18" si="13">SQRT((AA3/$I3)^2+($T3/$H3)^2+($U3/$K3)^2)*$L3</f>
        <v>5.3712393397137346</v>
      </c>
      <c r="AD3" s="42"/>
      <c r="AE3" s="45"/>
      <c r="AF3" s="72">
        <f t="shared" si="6"/>
        <v>0.83666002653407556</v>
      </c>
      <c r="AG3" s="72">
        <f t="shared" si="7"/>
        <v>0.4</v>
      </c>
      <c r="AH3" s="62">
        <f t="shared" ref="AH3:AH18" si="14">SQRT((AF3/$D3)^2+(AG3/$H3)^2)*$I3</f>
        <v>13.49467077916632</v>
      </c>
      <c r="AI3" s="72">
        <f t="shared" si="8"/>
        <v>14.929734837233164</v>
      </c>
      <c r="AJ3" s="65">
        <f t="shared" ref="AJ3:AJ18" si="15">SQRT((AH3/$I3)^2+($T3/$H3)^2+($U3/$K3)^2)*$L3</f>
        <v>10.591043046688108</v>
      </c>
      <c r="AK3" s="42"/>
      <c r="AL3" s="45"/>
      <c r="AM3" s="72">
        <f t="shared" si="9"/>
        <v>1.0723805294763609</v>
      </c>
      <c r="AN3" s="72">
        <f t="shared" si="10"/>
        <v>0.4</v>
      </c>
      <c r="AO3" s="62">
        <f t="shared" ref="AO3:AO18" si="16">SQRT((AM3/$D3)^2+(AN3/$H3)^2)*$I3</f>
        <v>17.296580475627085</v>
      </c>
      <c r="AP3" s="72">
        <f t="shared" si="11"/>
        <v>18.438073083211602</v>
      </c>
      <c r="AQ3" s="65">
        <f t="shared" ref="AQ3:AQ18" si="17">SQRT((AO3/$I3)^2+($T3/$H3)^2+($U3/$K3)^2)*$L3</f>
        <v>13.574756805604347</v>
      </c>
      <c r="AT3" s="47"/>
    </row>
    <row r="4" spans="1:46" x14ac:dyDescent="0.15">
      <c r="A4" s="86"/>
      <c r="B4" s="79">
        <f t="shared" ref="B4:B14" si="18">B3+D4</f>
        <v>-37.380000000000003</v>
      </c>
      <c r="C4" s="79">
        <v>-25.5</v>
      </c>
      <c r="D4" s="80">
        <f t="shared" si="0"/>
        <v>0.62</v>
      </c>
      <c r="E4" s="85">
        <f t="shared" si="1"/>
        <v>5.58</v>
      </c>
      <c r="F4" s="70"/>
      <c r="G4" s="81"/>
      <c r="H4" s="44">
        <v>6.2</v>
      </c>
      <c r="I4" s="62">
        <v>10</v>
      </c>
      <c r="J4" s="44">
        <f t="shared" ref="J4:J18" si="19">100-I4</f>
        <v>90</v>
      </c>
      <c r="K4" s="44">
        <v>7.9</v>
      </c>
      <c r="L4" s="65">
        <f t="shared" si="2"/>
        <v>7.8481012658227849</v>
      </c>
      <c r="M4"/>
      <c r="N4" s="36"/>
      <c r="O4" s="72">
        <v>0.6</v>
      </c>
      <c r="P4" s="72">
        <v>0.3</v>
      </c>
      <c r="Q4" s="72">
        <v>0.9</v>
      </c>
      <c r="R4" s="72">
        <v>0.5</v>
      </c>
      <c r="S4" s="72">
        <v>0.3</v>
      </c>
      <c r="T4" s="72">
        <v>0.4</v>
      </c>
      <c r="U4" s="76">
        <v>0.6</v>
      </c>
      <c r="V4" s="74"/>
      <c r="W4" s="43"/>
      <c r="X4" s="72">
        <f t="shared" si="3"/>
        <v>0.42426406871192851</v>
      </c>
      <c r="Y4" s="72">
        <f t="shared" si="4"/>
        <v>0.42426406871192851</v>
      </c>
      <c r="Z4" s="72">
        <f t="shared" ref="Z4:Z18" si="20">T4</f>
        <v>0.4</v>
      </c>
      <c r="AA4" s="62">
        <f t="shared" si="12"/>
        <v>6.8733147589233932</v>
      </c>
      <c r="AB4" s="72">
        <f t="shared" si="5"/>
        <v>8.9744695117700353</v>
      </c>
      <c r="AC4" s="65">
        <f t="shared" si="13"/>
        <v>5.4506472711603919</v>
      </c>
      <c r="AD4" s="42"/>
      <c r="AE4" s="45"/>
      <c r="AF4" s="72">
        <f t="shared" si="6"/>
        <v>0.83666002653407556</v>
      </c>
      <c r="AG4" s="72">
        <f t="shared" si="7"/>
        <v>0.4</v>
      </c>
      <c r="AH4" s="62">
        <f t="shared" si="14"/>
        <v>13.509930058949628</v>
      </c>
      <c r="AI4" s="72">
        <f t="shared" si="8"/>
        <v>14.690706499013807</v>
      </c>
      <c r="AJ4" s="65">
        <f t="shared" si="15"/>
        <v>10.631534999562403</v>
      </c>
      <c r="AK4" s="42"/>
      <c r="AL4" s="45"/>
      <c r="AM4" s="72">
        <f t="shared" si="9"/>
        <v>1.0723805294763609</v>
      </c>
      <c r="AN4" s="72">
        <f t="shared" si="10"/>
        <v>0.4</v>
      </c>
      <c r="AO4" s="62">
        <f t="shared" si="16"/>
        <v>17.308488290704922</v>
      </c>
      <c r="AP4" s="72">
        <f t="shared" si="11"/>
        <v>18.245065474037773</v>
      </c>
      <c r="AQ4" s="65">
        <f t="shared" si="17"/>
        <v>13.606372255727141</v>
      </c>
      <c r="AT4" s="47"/>
    </row>
    <row r="5" spans="1:46" x14ac:dyDescent="0.15">
      <c r="A5" s="86"/>
      <c r="B5" s="79">
        <f t="shared" si="18"/>
        <v>-36.14</v>
      </c>
      <c r="C5" s="79">
        <v>-25.5</v>
      </c>
      <c r="D5" s="80">
        <f t="shared" si="0"/>
        <v>1.24</v>
      </c>
      <c r="E5" s="85">
        <f t="shared" si="1"/>
        <v>4.96</v>
      </c>
      <c r="F5" s="70"/>
      <c r="G5" s="81"/>
      <c r="H5" s="44">
        <v>6.2</v>
      </c>
      <c r="I5" s="62">
        <v>20</v>
      </c>
      <c r="J5" s="44">
        <f t="shared" si="19"/>
        <v>80</v>
      </c>
      <c r="K5" s="44">
        <v>7.9</v>
      </c>
      <c r="L5" s="65">
        <f t="shared" si="2"/>
        <v>15.69620253164557</v>
      </c>
      <c r="M5"/>
      <c r="N5" s="36"/>
      <c r="O5" s="72">
        <v>0.6</v>
      </c>
      <c r="P5" s="72">
        <v>0.3</v>
      </c>
      <c r="Q5" s="72">
        <v>0.9</v>
      </c>
      <c r="R5" s="72">
        <v>0.5</v>
      </c>
      <c r="S5" s="72">
        <v>0.3</v>
      </c>
      <c r="T5" s="72">
        <v>0.4</v>
      </c>
      <c r="U5" s="76">
        <v>0.6</v>
      </c>
      <c r="V5" s="74"/>
      <c r="W5" s="43"/>
      <c r="X5" s="72">
        <f t="shared" si="3"/>
        <v>0.42426406871192851</v>
      </c>
      <c r="Y5" s="72">
        <f t="shared" si="4"/>
        <v>0.42426406871192851</v>
      </c>
      <c r="Z5" s="72">
        <f t="shared" si="20"/>
        <v>0.4</v>
      </c>
      <c r="AA5" s="62">
        <f t="shared" si="12"/>
        <v>6.9635590790073891</v>
      </c>
      <c r="AB5" s="72">
        <f t="shared" si="5"/>
        <v>8.5711808100557558</v>
      </c>
      <c r="AC5" s="65">
        <f t="shared" si="13"/>
        <v>5.6845076551124327</v>
      </c>
      <c r="AD5" s="42"/>
      <c r="AE5" s="45"/>
      <c r="AF5" s="72">
        <f t="shared" si="6"/>
        <v>0.83666002653407556</v>
      </c>
      <c r="AG5" s="72">
        <f t="shared" si="7"/>
        <v>0.4</v>
      </c>
      <c r="AH5" s="62">
        <f t="shared" si="14"/>
        <v>13.556065412548834</v>
      </c>
      <c r="AI5" s="72">
        <f t="shared" si="8"/>
        <v>14.447868178424963</v>
      </c>
      <c r="AJ5" s="65">
        <f t="shared" si="15"/>
        <v>10.753306842703967</v>
      </c>
      <c r="AK5" s="42"/>
      <c r="AL5" s="45"/>
      <c r="AM5" s="72">
        <f t="shared" si="9"/>
        <v>1.0723805294763609</v>
      </c>
      <c r="AN5" s="72">
        <f t="shared" si="10"/>
        <v>0.4</v>
      </c>
      <c r="AO5" s="62">
        <f t="shared" si="16"/>
        <v>17.344522656477505</v>
      </c>
      <c r="AP5" s="72">
        <f t="shared" si="11"/>
        <v>18.050109462629397</v>
      </c>
      <c r="AQ5" s="65">
        <f t="shared" si="17"/>
        <v>13.701731188716442</v>
      </c>
      <c r="AT5" s="47"/>
    </row>
    <row r="6" spans="1:46" x14ac:dyDescent="0.15">
      <c r="A6" s="86"/>
      <c r="B6" s="79">
        <f t="shared" si="18"/>
        <v>-34.28</v>
      </c>
      <c r="C6" s="79">
        <v>-25.5</v>
      </c>
      <c r="D6" s="80">
        <f t="shared" si="0"/>
        <v>1.86</v>
      </c>
      <c r="E6" s="85">
        <f t="shared" si="1"/>
        <v>4.34</v>
      </c>
      <c r="F6" s="70"/>
      <c r="G6" s="81"/>
      <c r="H6" s="44">
        <v>6.2</v>
      </c>
      <c r="I6" s="62">
        <v>30</v>
      </c>
      <c r="J6" s="44">
        <f t="shared" si="19"/>
        <v>70</v>
      </c>
      <c r="K6" s="44">
        <v>7.9</v>
      </c>
      <c r="L6" s="65">
        <f t="shared" si="2"/>
        <v>23.544303797468352</v>
      </c>
      <c r="M6"/>
      <c r="N6" s="36"/>
      <c r="O6" s="72">
        <v>0.6</v>
      </c>
      <c r="P6" s="72">
        <v>0.3</v>
      </c>
      <c r="Q6" s="72">
        <v>0.9</v>
      </c>
      <c r="R6" s="72">
        <v>0.5</v>
      </c>
      <c r="S6" s="72">
        <v>0.3</v>
      </c>
      <c r="T6" s="72">
        <v>0.4</v>
      </c>
      <c r="U6" s="76">
        <v>0.6</v>
      </c>
      <c r="V6" s="74"/>
      <c r="W6" s="43"/>
      <c r="X6" s="72">
        <f t="shared" si="3"/>
        <v>0.42426406871192851</v>
      </c>
      <c r="Y6" s="72">
        <f t="shared" si="4"/>
        <v>0.42426406871192851</v>
      </c>
      <c r="Z6" s="72">
        <f t="shared" si="20"/>
        <v>0.4</v>
      </c>
      <c r="AA6" s="62">
        <f t="shared" si="12"/>
        <v>7.1114218338866459</v>
      </c>
      <c r="AB6" s="72">
        <f t="shared" si="5"/>
        <v>8.1988806626702164</v>
      </c>
      <c r="AC6" s="65">
        <f t="shared" si="13"/>
        <v>6.0542337768764094</v>
      </c>
      <c r="AD6" s="42"/>
      <c r="AE6" s="45"/>
      <c r="AF6" s="72">
        <f t="shared" si="6"/>
        <v>0.83666002653407556</v>
      </c>
      <c r="AG6" s="72">
        <f t="shared" si="7"/>
        <v>0.4</v>
      </c>
      <c r="AH6" s="62">
        <f t="shared" si="14"/>
        <v>13.632610715558346</v>
      </c>
      <c r="AI6" s="72">
        <f t="shared" si="8"/>
        <v>14.230158064588888</v>
      </c>
      <c r="AJ6" s="65">
        <f t="shared" si="15"/>
        <v>10.95325190970167</v>
      </c>
      <c r="AK6" s="42"/>
      <c r="AL6" s="45"/>
      <c r="AM6" s="72">
        <f t="shared" si="9"/>
        <v>1.0723805294763609</v>
      </c>
      <c r="AN6" s="72">
        <f t="shared" si="10"/>
        <v>0.4</v>
      </c>
      <c r="AO6" s="62">
        <f t="shared" si="16"/>
        <v>17.404414142214463</v>
      </c>
      <c r="AP6" s="72">
        <f t="shared" si="11"/>
        <v>17.876323874190206</v>
      </c>
      <c r="AQ6" s="65">
        <f t="shared" si="17"/>
        <v>13.85920477198761</v>
      </c>
      <c r="AT6" s="47"/>
    </row>
    <row r="7" spans="1:46" x14ac:dyDescent="0.15">
      <c r="A7" s="86"/>
      <c r="B7" s="79">
        <f t="shared" si="18"/>
        <v>-31.8</v>
      </c>
      <c r="C7" s="79">
        <v>-25.5</v>
      </c>
      <c r="D7" s="80">
        <f t="shared" si="0"/>
        <v>2.48</v>
      </c>
      <c r="E7" s="85">
        <f t="shared" si="1"/>
        <v>3.72</v>
      </c>
      <c r="F7" s="70"/>
      <c r="G7" s="81"/>
      <c r="H7" s="44">
        <v>6.2</v>
      </c>
      <c r="I7" s="62">
        <v>40</v>
      </c>
      <c r="J7" s="44">
        <f t="shared" si="19"/>
        <v>60</v>
      </c>
      <c r="K7" s="44">
        <v>7.9</v>
      </c>
      <c r="L7" s="65">
        <f t="shared" si="2"/>
        <v>31.39240506329114</v>
      </c>
      <c r="M7"/>
      <c r="N7" s="36"/>
      <c r="O7" s="72">
        <v>0.6</v>
      </c>
      <c r="P7" s="72">
        <v>0.3</v>
      </c>
      <c r="Q7" s="72">
        <v>0.9</v>
      </c>
      <c r="R7" s="72">
        <v>0.5</v>
      </c>
      <c r="S7" s="72">
        <v>0.3</v>
      </c>
      <c r="T7" s="72">
        <v>0.4</v>
      </c>
      <c r="U7" s="76">
        <v>0.6</v>
      </c>
      <c r="V7" s="74"/>
      <c r="W7" s="43"/>
      <c r="X7" s="72">
        <f t="shared" si="3"/>
        <v>0.42426406871192851</v>
      </c>
      <c r="Y7" s="72">
        <f t="shared" si="4"/>
        <v>0.42426406871192851</v>
      </c>
      <c r="Z7" s="72">
        <f t="shared" si="20"/>
        <v>0.4</v>
      </c>
      <c r="AA7" s="62">
        <f t="shared" si="12"/>
        <v>7.3134090637126672</v>
      </c>
      <c r="AB7" s="72">
        <f t="shared" si="5"/>
        <v>7.8619726496477025</v>
      </c>
      <c r="AC7" s="65">
        <f t="shared" si="13"/>
        <v>6.5368121976026137</v>
      </c>
      <c r="AD7" s="42"/>
      <c r="AE7" s="45"/>
      <c r="AF7" s="72">
        <f t="shared" si="6"/>
        <v>0.83666002653407556</v>
      </c>
      <c r="AG7" s="72">
        <f t="shared" si="7"/>
        <v>0.4</v>
      </c>
      <c r="AH7" s="62">
        <f t="shared" si="14"/>
        <v>13.739057702610875</v>
      </c>
      <c r="AI7" s="72">
        <f t="shared" si="8"/>
        <v>14.038745256121899</v>
      </c>
      <c r="AJ7" s="65">
        <f t="shared" si="15"/>
        <v>11.227194417085617</v>
      </c>
      <c r="AK7" s="42"/>
      <c r="AL7" s="45"/>
      <c r="AM7" s="72">
        <f t="shared" si="9"/>
        <v>1.0723805294763609</v>
      </c>
      <c r="AN7" s="72">
        <f t="shared" si="10"/>
        <v>0.4</v>
      </c>
      <c r="AO7" s="62">
        <f t="shared" si="16"/>
        <v>17.487917636683616</v>
      </c>
      <c r="AP7" s="72">
        <f t="shared" si="11"/>
        <v>17.724331442343424</v>
      </c>
      <c r="AQ7" s="65">
        <f t="shared" si="17"/>
        <v>14.076708563920025</v>
      </c>
      <c r="AT7" s="47"/>
    </row>
    <row r="8" spans="1:46" x14ac:dyDescent="0.15">
      <c r="A8" s="86"/>
      <c r="B8" s="79">
        <f t="shared" si="18"/>
        <v>-28.7</v>
      </c>
      <c r="C8" s="79">
        <v>-25.5</v>
      </c>
      <c r="D8" s="80">
        <f t="shared" si="0"/>
        <v>3.1</v>
      </c>
      <c r="E8" s="85">
        <f t="shared" si="1"/>
        <v>3.1</v>
      </c>
      <c r="F8" s="70"/>
      <c r="G8" s="81"/>
      <c r="H8" s="44">
        <v>6.2</v>
      </c>
      <c r="I8" s="62">
        <v>50</v>
      </c>
      <c r="J8" s="44">
        <f t="shared" si="19"/>
        <v>50</v>
      </c>
      <c r="K8" s="44">
        <v>7.9</v>
      </c>
      <c r="L8" s="65">
        <f t="shared" si="2"/>
        <v>39.24050632911392</v>
      </c>
      <c r="M8"/>
      <c r="N8" s="36"/>
      <c r="O8" s="72">
        <v>0.6</v>
      </c>
      <c r="P8" s="72">
        <v>0.3</v>
      </c>
      <c r="Q8" s="72">
        <v>0.9</v>
      </c>
      <c r="R8" s="72">
        <v>0.5</v>
      </c>
      <c r="S8" s="72">
        <v>0.3</v>
      </c>
      <c r="T8" s="72">
        <v>0.4</v>
      </c>
      <c r="U8" s="76">
        <v>0.6</v>
      </c>
      <c r="V8" s="74"/>
      <c r="W8" s="43"/>
      <c r="X8" s="72">
        <f t="shared" si="3"/>
        <v>0.42426406871192851</v>
      </c>
      <c r="Y8" s="72">
        <f t="shared" si="4"/>
        <v>0.42426406871192851</v>
      </c>
      <c r="Z8" s="72">
        <f t="shared" si="20"/>
        <v>0.4</v>
      </c>
      <c r="AA8" s="62">
        <f t="shared" si="12"/>
        <v>7.5651867093926279</v>
      </c>
      <c r="AB8" s="72">
        <f t="shared" si="5"/>
        <v>7.5651867093926279</v>
      </c>
      <c r="AC8" s="65">
        <f t="shared" si="13"/>
        <v>7.1092987365841607</v>
      </c>
      <c r="AD8" s="42"/>
      <c r="AE8" s="45"/>
      <c r="AF8" s="72">
        <f t="shared" si="6"/>
        <v>0.83666002653407556</v>
      </c>
      <c r="AG8" s="72">
        <f t="shared" si="7"/>
        <v>0.4</v>
      </c>
      <c r="AH8" s="62">
        <f t="shared" si="14"/>
        <v>13.874718172649397</v>
      </c>
      <c r="AI8" s="72">
        <f t="shared" si="8"/>
        <v>13.874718172649397</v>
      </c>
      <c r="AJ8" s="65">
        <f t="shared" si="15"/>
        <v>11.569879398606938</v>
      </c>
      <c r="AK8" s="42"/>
      <c r="AL8" s="45"/>
      <c r="AM8" s="72">
        <f t="shared" si="9"/>
        <v>1.0723805294763609</v>
      </c>
      <c r="AN8" s="72">
        <f t="shared" si="10"/>
        <v>0.4</v>
      </c>
      <c r="AO8" s="62">
        <f t="shared" si="16"/>
        <v>17.594696959089863</v>
      </c>
      <c r="AP8" s="72">
        <f t="shared" si="11"/>
        <v>17.594696959089863</v>
      </c>
      <c r="AQ8" s="65">
        <f t="shared" si="17"/>
        <v>14.351513467673369</v>
      </c>
      <c r="AT8" s="47"/>
    </row>
    <row r="9" spans="1:46" x14ac:dyDescent="0.15">
      <c r="A9" s="86"/>
      <c r="B9" s="79">
        <f t="shared" si="18"/>
        <v>-24.98</v>
      </c>
      <c r="C9" s="79">
        <v>-25.5</v>
      </c>
      <c r="D9" s="80">
        <f t="shared" si="0"/>
        <v>3.72</v>
      </c>
      <c r="E9" s="85">
        <f t="shared" si="1"/>
        <v>2.48</v>
      </c>
      <c r="F9" s="70"/>
      <c r="G9" s="81"/>
      <c r="H9" s="44">
        <v>6.2</v>
      </c>
      <c r="I9" s="62">
        <v>60</v>
      </c>
      <c r="J9" s="44">
        <f t="shared" si="19"/>
        <v>40</v>
      </c>
      <c r="K9" s="44">
        <v>7.9</v>
      </c>
      <c r="L9" s="65">
        <f t="shared" si="2"/>
        <v>47.088607594936704</v>
      </c>
      <c r="M9"/>
      <c r="N9" s="36"/>
      <c r="O9" s="72">
        <v>0.6</v>
      </c>
      <c r="P9" s="72">
        <v>0.3</v>
      </c>
      <c r="Q9" s="72">
        <v>0.9</v>
      </c>
      <c r="R9" s="72">
        <v>0.5</v>
      </c>
      <c r="S9" s="72">
        <v>0.3</v>
      </c>
      <c r="T9" s="72">
        <v>0.4</v>
      </c>
      <c r="U9" s="76">
        <v>0.6</v>
      </c>
      <c r="V9" s="74"/>
      <c r="W9" s="43"/>
      <c r="X9" s="72">
        <f t="shared" si="3"/>
        <v>0.42426406871192851</v>
      </c>
      <c r="Y9" s="72">
        <f t="shared" si="4"/>
        <v>0.42426406871192851</v>
      </c>
      <c r="Z9" s="72">
        <f t="shared" si="20"/>
        <v>0.4</v>
      </c>
      <c r="AA9" s="62">
        <f t="shared" si="12"/>
        <v>7.8619726496477025</v>
      </c>
      <c r="AB9" s="72">
        <f t="shared" si="5"/>
        <v>7.3134090637126672</v>
      </c>
      <c r="AC9" s="65">
        <f t="shared" si="13"/>
        <v>7.7517992158520022</v>
      </c>
      <c r="AD9" s="42"/>
      <c r="AE9" s="45"/>
      <c r="AF9" s="72">
        <f t="shared" si="6"/>
        <v>0.83666002653407556</v>
      </c>
      <c r="AG9" s="72">
        <f t="shared" si="7"/>
        <v>0.4</v>
      </c>
      <c r="AH9" s="62">
        <f t="shared" si="14"/>
        <v>14.038745256121899</v>
      </c>
      <c r="AI9" s="72">
        <f t="shared" si="8"/>
        <v>13.739057702610875</v>
      </c>
      <c r="AJ9" s="65">
        <f t="shared" si="15"/>
        <v>11.975406959898937</v>
      </c>
      <c r="AK9" s="42"/>
      <c r="AL9" s="45"/>
      <c r="AM9" s="72">
        <f t="shared" si="9"/>
        <v>1.0723805294763609</v>
      </c>
      <c r="AN9" s="72">
        <f t="shared" si="10"/>
        <v>0.4</v>
      </c>
      <c r="AO9" s="62">
        <f t="shared" si="16"/>
        <v>17.724331442343424</v>
      </c>
      <c r="AP9" s="72">
        <f t="shared" si="11"/>
        <v>17.487917636683616</v>
      </c>
      <c r="AQ9" s="65">
        <f t="shared" si="17"/>
        <v>14.680401948505931</v>
      </c>
      <c r="AT9" s="47"/>
    </row>
    <row r="10" spans="1:46" x14ac:dyDescent="0.15">
      <c r="A10" s="86"/>
      <c r="B10" s="79">
        <f t="shared" si="18"/>
        <v>-20.64</v>
      </c>
      <c r="C10" s="79">
        <v>-25.5</v>
      </c>
      <c r="D10" s="80">
        <f t="shared" si="0"/>
        <v>4.34</v>
      </c>
      <c r="E10" s="85">
        <f t="shared" si="1"/>
        <v>1.86</v>
      </c>
      <c r="F10" s="70"/>
      <c r="G10" s="81"/>
      <c r="H10" s="44">
        <v>6.2</v>
      </c>
      <c r="I10" s="62">
        <v>70</v>
      </c>
      <c r="J10" s="44">
        <f t="shared" si="19"/>
        <v>30</v>
      </c>
      <c r="K10" s="44">
        <v>7.9</v>
      </c>
      <c r="L10" s="65">
        <f t="shared" si="2"/>
        <v>54.936708860759488</v>
      </c>
      <c r="M10"/>
      <c r="N10" s="36"/>
      <c r="O10" s="72">
        <v>0.6</v>
      </c>
      <c r="P10" s="72">
        <v>0.3</v>
      </c>
      <c r="Q10" s="72">
        <v>0.9</v>
      </c>
      <c r="R10" s="72">
        <v>0.5</v>
      </c>
      <c r="S10" s="72">
        <v>0.3</v>
      </c>
      <c r="T10" s="72">
        <v>0.4</v>
      </c>
      <c r="U10" s="76">
        <v>0.6</v>
      </c>
      <c r="V10" s="74"/>
      <c r="W10" s="43"/>
      <c r="X10" s="72">
        <f t="shared" si="3"/>
        <v>0.42426406871192851</v>
      </c>
      <c r="Y10" s="72">
        <f t="shared" si="4"/>
        <v>0.42426406871192851</v>
      </c>
      <c r="Z10" s="72">
        <f t="shared" si="20"/>
        <v>0.4</v>
      </c>
      <c r="AA10" s="62">
        <f t="shared" si="12"/>
        <v>8.1988806626702164</v>
      </c>
      <c r="AB10" s="72">
        <f t="shared" si="5"/>
        <v>7.1114218338866459</v>
      </c>
      <c r="AC10" s="65">
        <f t="shared" si="13"/>
        <v>8.4483549509585636</v>
      </c>
      <c r="AD10" s="42"/>
      <c r="AE10" s="45"/>
      <c r="AF10" s="72">
        <f t="shared" si="6"/>
        <v>0.83666002653407556</v>
      </c>
      <c r="AG10" s="72">
        <f t="shared" si="7"/>
        <v>0.4</v>
      </c>
      <c r="AH10" s="62">
        <f t="shared" si="14"/>
        <v>14.230158064588888</v>
      </c>
      <c r="AI10" s="72">
        <f t="shared" si="8"/>
        <v>13.632610715558346</v>
      </c>
      <c r="AJ10" s="65">
        <f t="shared" si="15"/>
        <v>12.437631693763011</v>
      </c>
      <c r="AK10" s="42"/>
      <c r="AL10" s="45"/>
      <c r="AM10" s="72">
        <f t="shared" si="9"/>
        <v>1.0723805294763609</v>
      </c>
      <c r="AN10" s="72">
        <f t="shared" si="10"/>
        <v>0.4</v>
      </c>
      <c r="AO10" s="62">
        <f t="shared" si="16"/>
        <v>17.876323874190206</v>
      </c>
      <c r="AP10" s="72">
        <f t="shared" si="11"/>
        <v>17.404414142214463</v>
      </c>
      <c r="AQ10" s="65">
        <f t="shared" si="17"/>
        <v>15.059831063600916</v>
      </c>
      <c r="AT10" s="47"/>
    </row>
    <row r="11" spans="1:46" x14ac:dyDescent="0.15">
      <c r="A11" s="86"/>
      <c r="B11" s="79">
        <f t="shared" si="18"/>
        <v>-15.68</v>
      </c>
      <c r="C11" s="79">
        <v>-25.5</v>
      </c>
      <c r="D11" s="80">
        <f t="shared" si="0"/>
        <v>4.96</v>
      </c>
      <c r="E11" s="85">
        <f t="shared" si="1"/>
        <v>1.24</v>
      </c>
      <c r="F11" s="70"/>
      <c r="G11" s="81"/>
      <c r="H11" s="44">
        <v>6.2</v>
      </c>
      <c r="I11" s="62">
        <v>80</v>
      </c>
      <c r="J11" s="44">
        <f t="shared" si="19"/>
        <v>20</v>
      </c>
      <c r="K11" s="44">
        <v>7.9</v>
      </c>
      <c r="L11" s="65">
        <f t="shared" si="2"/>
        <v>62.784810126582279</v>
      </c>
      <c r="M11"/>
      <c r="N11" s="36"/>
      <c r="O11" s="72">
        <v>0.6</v>
      </c>
      <c r="P11" s="72">
        <v>0.3</v>
      </c>
      <c r="Q11" s="72">
        <v>0.9</v>
      </c>
      <c r="R11" s="72">
        <v>0.5</v>
      </c>
      <c r="S11" s="72">
        <v>0.3</v>
      </c>
      <c r="T11" s="72">
        <v>0.4</v>
      </c>
      <c r="U11" s="76">
        <v>0.6</v>
      </c>
      <c r="V11" s="74"/>
      <c r="W11" s="43"/>
      <c r="X11" s="72">
        <f t="shared" si="3"/>
        <v>0.42426406871192851</v>
      </c>
      <c r="Y11" s="72">
        <f t="shared" si="4"/>
        <v>0.42426406871192851</v>
      </c>
      <c r="Z11" s="72">
        <f t="shared" si="20"/>
        <v>0.4</v>
      </c>
      <c r="AA11" s="62">
        <f t="shared" si="12"/>
        <v>8.5711808100557558</v>
      </c>
      <c r="AB11" s="72">
        <f t="shared" si="5"/>
        <v>6.9635590790073891</v>
      </c>
      <c r="AC11" s="65">
        <f t="shared" si="13"/>
        <v>9.1866783664991871</v>
      </c>
      <c r="AD11" s="42"/>
      <c r="AE11" s="45"/>
      <c r="AF11" s="72">
        <f t="shared" si="6"/>
        <v>0.83666002653407556</v>
      </c>
      <c r="AG11" s="72">
        <f t="shared" si="7"/>
        <v>0.4</v>
      </c>
      <c r="AH11" s="62">
        <f t="shared" si="14"/>
        <v>14.447868178424963</v>
      </c>
      <c r="AI11" s="72">
        <f t="shared" si="8"/>
        <v>13.556065412548834</v>
      </c>
      <c r="AJ11" s="65">
        <f t="shared" si="15"/>
        <v>12.950484167853197</v>
      </c>
      <c r="AK11" s="42"/>
      <c r="AL11" s="45"/>
      <c r="AM11" s="72">
        <f t="shared" si="9"/>
        <v>1.0723805294763609</v>
      </c>
      <c r="AN11" s="72">
        <f t="shared" si="10"/>
        <v>0.4</v>
      </c>
      <c r="AO11" s="62">
        <f t="shared" si="16"/>
        <v>18.050109462629397</v>
      </c>
      <c r="AP11" s="72">
        <f t="shared" si="11"/>
        <v>17.344522656477505</v>
      </c>
      <c r="AQ11" s="65">
        <f t="shared" si="17"/>
        <v>15.486086325999777</v>
      </c>
      <c r="AT11" s="47"/>
    </row>
    <row r="12" spans="1:46" x14ac:dyDescent="0.15">
      <c r="A12" s="86"/>
      <c r="B12" s="79">
        <f t="shared" si="18"/>
        <v>-10.1</v>
      </c>
      <c r="C12" s="79">
        <v>-25.5</v>
      </c>
      <c r="D12" s="80">
        <f t="shared" si="0"/>
        <v>5.58</v>
      </c>
      <c r="E12" s="85">
        <f t="shared" si="1"/>
        <v>0.62</v>
      </c>
      <c r="F12" s="70"/>
      <c r="G12" s="81"/>
      <c r="H12" s="44">
        <v>6.2</v>
      </c>
      <c r="I12" s="62">
        <v>90</v>
      </c>
      <c r="J12" s="44">
        <f t="shared" si="19"/>
        <v>10</v>
      </c>
      <c r="K12" s="44">
        <v>7.9</v>
      </c>
      <c r="L12" s="65">
        <f t="shared" si="2"/>
        <v>70.632911392405063</v>
      </c>
      <c r="M12"/>
      <c r="N12" s="36"/>
      <c r="O12" s="72">
        <v>0.6</v>
      </c>
      <c r="P12" s="72">
        <v>0.3</v>
      </c>
      <c r="Q12" s="72">
        <v>0.9</v>
      </c>
      <c r="R12" s="72">
        <v>0.5</v>
      </c>
      <c r="S12" s="72">
        <v>0.3</v>
      </c>
      <c r="T12" s="72">
        <v>0.4</v>
      </c>
      <c r="U12" s="76">
        <v>0.6</v>
      </c>
      <c r="V12" s="74"/>
      <c r="W12" s="43"/>
      <c r="X12" s="72">
        <f t="shared" si="3"/>
        <v>0.42426406871192851</v>
      </c>
      <c r="Y12" s="72">
        <f t="shared" si="4"/>
        <v>0.42426406871192851</v>
      </c>
      <c r="Z12" s="72">
        <f t="shared" si="20"/>
        <v>0.4</v>
      </c>
      <c r="AA12" s="62">
        <f t="shared" si="12"/>
        <v>8.9744695117700353</v>
      </c>
      <c r="AB12" s="72">
        <f t="shared" si="5"/>
        <v>6.8733147589233932</v>
      </c>
      <c r="AC12" s="65">
        <f t="shared" si="13"/>
        <v>9.9574828736602914</v>
      </c>
      <c r="AD12" s="42"/>
      <c r="AE12" s="45"/>
      <c r="AF12" s="72">
        <f t="shared" si="6"/>
        <v>0.83666002653407556</v>
      </c>
      <c r="AG12" s="72">
        <f t="shared" si="7"/>
        <v>0.4</v>
      </c>
      <c r="AH12" s="62">
        <f t="shared" si="14"/>
        <v>14.690706499013807</v>
      </c>
      <c r="AI12" s="72">
        <f t="shared" si="8"/>
        <v>13.509930058949628</v>
      </c>
      <c r="AJ12" s="65">
        <f t="shared" si="15"/>
        <v>13.508199212017496</v>
      </c>
      <c r="AK12" s="42"/>
      <c r="AL12" s="45"/>
      <c r="AM12" s="72">
        <f t="shared" si="9"/>
        <v>1.0723805294763609</v>
      </c>
      <c r="AN12" s="72">
        <f t="shared" si="10"/>
        <v>0.4</v>
      </c>
      <c r="AO12" s="62">
        <f t="shared" si="16"/>
        <v>18.245065474037773</v>
      </c>
      <c r="AP12" s="72">
        <f t="shared" si="11"/>
        <v>17.308488290704922</v>
      </c>
      <c r="AQ12" s="65">
        <f t="shared" si="17"/>
        <v>15.955415239537048</v>
      </c>
      <c r="AT12" s="47"/>
    </row>
    <row r="13" spans="1:46" x14ac:dyDescent="0.15">
      <c r="A13" s="86"/>
      <c r="B13" s="79">
        <f t="shared" si="18"/>
        <v>-3.9619999999999989</v>
      </c>
      <c r="C13" s="79">
        <v>-25.5</v>
      </c>
      <c r="D13" s="80">
        <f t="shared" si="0"/>
        <v>6.1380000000000008</v>
      </c>
      <c r="E13" s="85">
        <f t="shared" si="1"/>
        <v>6.2E-2</v>
      </c>
      <c r="F13" s="70"/>
      <c r="G13" s="81"/>
      <c r="H13" s="44">
        <v>6.2</v>
      </c>
      <c r="I13" s="62">
        <v>99</v>
      </c>
      <c r="J13" s="44">
        <f t="shared" si="19"/>
        <v>1</v>
      </c>
      <c r="K13" s="44">
        <v>7.9</v>
      </c>
      <c r="L13" s="65">
        <f t="shared" si="2"/>
        <v>77.696202531645568</v>
      </c>
      <c r="M13"/>
      <c r="N13" s="36"/>
      <c r="O13" s="72">
        <v>0.6</v>
      </c>
      <c r="P13" s="72">
        <v>0.3</v>
      </c>
      <c r="Q13" s="72">
        <v>0.9</v>
      </c>
      <c r="R13" s="72">
        <v>0.5</v>
      </c>
      <c r="S13" s="72">
        <v>0.3</v>
      </c>
      <c r="T13" s="72">
        <v>0.4</v>
      </c>
      <c r="U13" s="76">
        <v>0.6</v>
      </c>
      <c r="V13" s="74"/>
      <c r="W13" s="43"/>
      <c r="X13" s="72">
        <f t="shared" si="3"/>
        <v>0.42426406871192851</v>
      </c>
      <c r="Y13" s="72">
        <f t="shared" si="4"/>
        <v>0.42426406871192851</v>
      </c>
      <c r="Z13" s="72">
        <f t="shared" si="20"/>
        <v>0.4</v>
      </c>
      <c r="AA13" s="62">
        <f t="shared" si="12"/>
        <v>9.360621127233868</v>
      </c>
      <c r="AB13" s="72">
        <f t="shared" si="5"/>
        <v>6.8432729753831056</v>
      </c>
      <c r="AC13" s="65">
        <f t="shared" si="13"/>
        <v>10.67316968794462</v>
      </c>
      <c r="AD13" s="42"/>
      <c r="AE13" s="45"/>
      <c r="AF13" s="72">
        <f t="shared" si="6"/>
        <v>0.83666002653407556</v>
      </c>
      <c r="AG13" s="72">
        <f t="shared" si="7"/>
        <v>0.4</v>
      </c>
      <c r="AH13" s="62">
        <f t="shared" si="14"/>
        <v>14.929734837233164</v>
      </c>
      <c r="AI13" s="72">
        <f t="shared" si="8"/>
        <v>13.49467077916632</v>
      </c>
      <c r="AJ13" s="65">
        <f t="shared" si="15"/>
        <v>14.044092422081677</v>
      </c>
      <c r="AK13" s="42"/>
      <c r="AL13" s="45"/>
      <c r="AM13" s="72">
        <f t="shared" si="9"/>
        <v>1.0723805294763609</v>
      </c>
      <c r="AN13" s="72">
        <f t="shared" si="10"/>
        <v>0.4</v>
      </c>
      <c r="AO13" s="62">
        <f t="shared" si="16"/>
        <v>18.438073083211602</v>
      </c>
      <c r="AP13" s="72">
        <f t="shared" si="11"/>
        <v>17.296580475627085</v>
      </c>
      <c r="AQ13" s="65">
        <f t="shared" si="17"/>
        <v>16.411592289429837</v>
      </c>
      <c r="AT13" s="47"/>
    </row>
    <row r="14" spans="1:46" x14ac:dyDescent="0.15">
      <c r="A14" s="86"/>
      <c r="B14" s="79">
        <f t="shared" si="18"/>
        <v>2.2380000000000013</v>
      </c>
      <c r="C14" s="79">
        <v>-24.5</v>
      </c>
      <c r="D14" s="80">
        <f t="shared" si="0"/>
        <v>6.2</v>
      </c>
      <c r="E14" s="85">
        <f t="shared" si="1"/>
        <v>0</v>
      </c>
      <c r="F14" s="70"/>
      <c r="G14" s="81"/>
      <c r="H14" s="44">
        <v>6.2</v>
      </c>
      <c r="I14" s="62">
        <v>100</v>
      </c>
      <c r="J14" s="44">
        <f t="shared" si="19"/>
        <v>0</v>
      </c>
      <c r="K14" s="44">
        <v>7.9</v>
      </c>
      <c r="L14" s="65">
        <f t="shared" si="2"/>
        <v>78.48101265822784</v>
      </c>
      <c r="M14"/>
      <c r="N14" s="36"/>
      <c r="O14" s="72">
        <v>0.6</v>
      </c>
      <c r="P14" s="72">
        <v>0.3</v>
      </c>
      <c r="Q14" s="72">
        <v>0.9</v>
      </c>
      <c r="R14" s="72">
        <v>0.5</v>
      </c>
      <c r="S14" s="72">
        <v>0.3</v>
      </c>
      <c r="T14" s="72">
        <v>0.4</v>
      </c>
      <c r="U14" s="76">
        <v>0.6</v>
      </c>
      <c r="V14" s="74"/>
      <c r="W14" s="43"/>
      <c r="X14" s="72">
        <f t="shared" ref="X14" si="21">SQRT(SUMSQ(P14,P14))</f>
        <v>0.42426406871192851</v>
      </c>
      <c r="Y14" s="72">
        <f t="shared" ref="Y14" si="22">SQRT(SUMSQ(P14,P14))</f>
        <v>0.42426406871192851</v>
      </c>
      <c r="Z14" s="72">
        <f t="shared" ref="Z14" si="23">T14</f>
        <v>0.4</v>
      </c>
      <c r="AA14" s="62">
        <f t="shared" si="12"/>
        <v>9.4047611207182253</v>
      </c>
      <c r="AB14" s="72" t="s">
        <v>333</v>
      </c>
      <c r="AC14" s="65">
        <f t="shared" si="13"/>
        <v>10.753786248879393</v>
      </c>
      <c r="AD14" s="42"/>
      <c r="AE14" s="45"/>
      <c r="AF14" s="72">
        <f t="shared" si="6"/>
        <v>0.83666002653407556</v>
      </c>
      <c r="AG14" s="72">
        <f t="shared" si="7"/>
        <v>0.4</v>
      </c>
      <c r="AH14" s="62">
        <f t="shared" si="14"/>
        <v>14.957449186283393</v>
      </c>
      <c r="AI14" s="72" t="s">
        <v>333</v>
      </c>
      <c r="AJ14" s="65">
        <f t="shared" si="15"/>
        <v>14.105456371876086</v>
      </c>
      <c r="AK14" s="42"/>
      <c r="AL14" s="45"/>
      <c r="AM14" s="72">
        <f t="shared" si="9"/>
        <v>1.0723805294763609</v>
      </c>
      <c r="AN14" s="72">
        <f t="shared" si="10"/>
        <v>0.4</v>
      </c>
      <c r="AO14" s="62">
        <f t="shared" si="16"/>
        <v>18.460521197192897</v>
      </c>
      <c r="AP14" s="72" t="s">
        <v>333</v>
      </c>
      <c r="AQ14" s="65">
        <f t="shared" si="17"/>
        <v>16.46413462570689</v>
      </c>
      <c r="AT14" s="47"/>
    </row>
    <row r="15" spans="1:46" x14ac:dyDescent="0.15">
      <c r="A15" s="86"/>
      <c r="B15" s="79">
        <f>B13+D15</f>
        <v>3.4780000000000015</v>
      </c>
      <c r="C15" s="79">
        <v>-25.5</v>
      </c>
      <c r="D15" s="80">
        <f t="shared" si="0"/>
        <v>7.44</v>
      </c>
      <c r="E15" s="85">
        <f t="shared" si="1"/>
        <v>-1.24</v>
      </c>
      <c r="F15" s="70"/>
      <c r="G15" s="81"/>
      <c r="H15" s="44">
        <v>6.2</v>
      </c>
      <c r="I15" s="62">
        <v>120</v>
      </c>
      <c r="J15" s="44">
        <f t="shared" si="19"/>
        <v>-20</v>
      </c>
      <c r="K15" s="44">
        <v>7.9</v>
      </c>
      <c r="L15" s="65">
        <f t="shared" si="2"/>
        <v>94.177215189873408</v>
      </c>
      <c r="M15"/>
      <c r="N15" s="36"/>
      <c r="O15" s="72">
        <v>0.6</v>
      </c>
      <c r="P15" s="72">
        <v>0.3</v>
      </c>
      <c r="Q15" s="72">
        <v>0.9</v>
      </c>
      <c r="R15" s="72">
        <v>0.5</v>
      </c>
      <c r="S15" s="72">
        <v>0.3</v>
      </c>
      <c r="T15" s="72">
        <v>0.4</v>
      </c>
      <c r="U15" s="76">
        <v>0.6</v>
      </c>
      <c r="V15" s="74"/>
      <c r="W15" s="43"/>
      <c r="X15" s="72">
        <f>SQRT(SUMSQ(P15,P15))</f>
        <v>0.42426406871192851</v>
      </c>
      <c r="Y15" s="72">
        <f>SQRT(SUMSQ(P15,P15))</f>
        <v>0.42426406871192851</v>
      </c>
      <c r="Z15" s="72">
        <f t="shared" si="20"/>
        <v>0.4</v>
      </c>
      <c r="AA15" s="62">
        <f t="shared" si="12"/>
        <v>10.332656372933526</v>
      </c>
      <c r="AB15" s="72">
        <f>SQRT((X15/$E15)^2+(Z15/$H15)^2)*ABS($J15)</f>
        <v>6.9635590790073891</v>
      </c>
      <c r="AC15" s="65">
        <f t="shared" si="13"/>
        <v>12.403103196947686</v>
      </c>
      <c r="AD15" s="42"/>
      <c r="AE15" s="45"/>
      <c r="AF15" s="72">
        <f t="shared" si="6"/>
        <v>0.83666002653407556</v>
      </c>
      <c r="AG15" s="72">
        <f t="shared" si="7"/>
        <v>0.4</v>
      </c>
      <c r="AH15" s="62">
        <f t="shared" si="14"/>
        <v>15.557620066822572</v>
      </c>
      <c r="AI15" s="72">
        <f>SQRT((AF15/$E15)^2+(AG15/$H15)^2)*ABS($J15)</f>
        <v>13.556065412548834</v>
      </c>
      <c r="AJ15" s="65">
        <f t="shared" si="15"/>
        <v>15.399900963527198</v>
      </c>
      <c r="AK15" s="42"/>
      <c r="AL15" s="45"/>
      <c r="AM15" s="72">
        <f t="shared" si="9"/>
        <v>1.0723805294763609</v>
      </c>
      <c r="AN15" s="72">
        <f t="shared" si="10"/>
        <v>0.4</v>
      </c>
      <c r="AO15" s="62">
        <f t="shared" si="16"/>
        <v>18.950068571257439</v>
      </c>
      <c r="AP15" s="72">
        <f>SQRT((AM15/$E15)^2+(AN15/$H15)^2)*ABS($J15)</f>
        <v>17.344522656477505</v>
      </c>
      <c r="AQ15" s="65">
        <f t="shared" si="17"/>
        <v>17.585811872101523</v>
      </c>
      <c r="AT15" s="47"/>
    </row>
    <row r="16" spans="1:46" x14ac:dyDescent="0.15">
      <c r="A16" s="86"/>
      <c r="B16" s="79">
        <f>B15+D16</f>
        <v>12.158000000000001</v>
      </c>
      <c r="C16" s="79">
        <v>-25.5</v>
      </c>
      <c r="D16" s="80">
        <f t="shared" si="0"/>
        <v>8.68</v>
      </c>
      <c r="E16" s="85">
        <f t="shared" si="1"/>
        <v>-2.48</v>
      </c>
      <c r="F16" s="70"/>
      <c r="G16" s="81"/>
      <c r="H16" s="44">
        <v>6.2</v>
      </c>
      <c r="I16" s="62">
        <v>140</v>
      </c>
      <c r="J16" s="44">
        <f t="shared" si="19"/>
        <v>-40</v>
      </c>
      <c r="K16" s="44">
        <v>7.9</v>
      </c>
      <c r="L16" s="65">
        <f t="shared" si="2"/>
        <v>109.87341772151898</v>
      </c>
      <c r="M16"/>
      <c r="N16" s="36"/>
      <c r="O16" s="72">
        <v>0.6</v>
      </c>
      <c r="P16" s="72">
        <v>0.3</v>
      </c>
      <c r="Q16" s="72">
        <v>0.9</v>
      </c>
      <c r="R16" s="72">
        <v>0.5</v>
      </c>
      <c r="S16" s="72">
        <v>0.3</v>
      </c>
      <c r="T16" s="72">
        <v>0.4</v>
      </c>
      <c r="U16" s="76">
        <v>0.6</v>
      </c>
      <c r="V16" s="74"/>
      <c r="W16" s="43"/>
      <c r="X16" s="72">
        <f>SQRT(SUMSQ(P16,P16))</f>
        <v>0.42426406871192851</v>
      </c>
      <c r="Y16" s="72">
        <f>SQRT(SUMSQ(P16,P16))</f>
        <v>0.42426406871192851</v>
      </c>
      <c r="Z16" s="72">
        <f t="shared" si="20"/>
        <v>0.4</v>
      </c>
      <c r="AA16" s="62">
        <f t="shared" si="12"/>
        <v>11.331721335645351</v>
      </c>
      <c r="AB16" s="72">
        <f>SQRT((X16/$E16)^2+(Z16/$H16)^2)*ABS($J16)</f>
        <v>7.3134090637126672</v>
      </c>
      <c r="AC16" s="65">
        <f t="shared" si="13"/>
        <v>14.105821850999794</v>
      </c>
      <c r="AD16" s="42"/>
      <c r="AE16" s="45"/>
      <c r="AF16" s="72">
        <f t="shared" si="6"/>
        <v>0.83666002653407556</v>
      </c>
      <c r="AG16" s="72">
        <f t="shared" si="7"/>
        <v>0.4</v>
      </c>
      <c r="AH16" s="62">
        <f t="shared" si="14"/>
        <v>16.2383392885848</v>
      </c>
      <c r="AI16" s="72">
        <f>SQRT((AF16/$E16)^2+(AG16/$H16)^2)*ABS($J16)</f>
        <v>13.739057702610875</v>
      </c>
      <c r="AJ16" s="65">
        <f t="shared" si="15"/>
        <v>16.801612745937678</v>
      </c>
      <c r="AK16" s="42"/>
      <c r="AL16" s="45"/>
      <c r="AM16" s="72">
        <f t="shared" si="9"/>
        <v>1.0723805294763609</v>
      </c>
      <c r="AN16" s="72">
        <f t="shared" si="10"/>
        <v>0.4</v>
      </c>
      <c r="AO16" s="62">
        <f t="shared" si="16"/>
        <v>19.512796303014984</v>
      </c>
      <c r="AP16" s="72">
        <f>SQRT((AM16/$E16)^2+(AN16/$H16)^2)*ABS($J16)</f>
        <v>17.487917636683616</v>
      </c>
      <c r="AQ16" s="65">
        <f t="shared" si="17"/>
        <v>18.825462022987807</v>
      </c>
      <c r="AT16" s="47"/>
    </row>
    <row r="17" spans="1:46" x14ac:dyDescent="0.15">
      <c r="A17" s="86"/>
      <c r="B17" s="79">
        <f>B16+D17</f>
        <v>22.078000000000003</v>
      </c>
      <c r="C17" s="79">
        <v>-25.5</v>
      </c>
      <c r="D17" s="80">
        <f t="shared" si="0"/>
        <v>9.92</v>
      </c>
      <c r="E17" s="85">
        <f t="shared" si="1"/>
        <v>-3.72</v>
      </c>
      <c r="F17" s="70"/>
      <c r="G17" s="81"/>
      <c r="H17" s="44">
        <v>6.2</v>
      </c>
      <c r="I17" s="62">
        <v>160</v>
      </c>
      <c r="J17" s="44">
        <f t="shared" si="19"/>
        <v>-60</v>
      </c>
      <c r="K17" s="44">
        <v>7.9</v>
      </c>
      <c r="L17" s="65">
        <f t="shared" si="2"/>
        <v>125.56962025316456</v>
      </c>
      <c r="M17"/>
      <c r="N17" s="36"/>
      <c r="O17" s="72">
        <v>0.6</v>
      </c>
      <c r="P17" s="72">
        <v>0.3</v>
      </c>
      <c r="Q17" s="72">
        <v>0.9</v>
      </c>
      <c r="R17" s="72">
        <v>0.5</v>
      </c>
      <c r="S17" s="72">
        <v>0.3</v>
      </c>
      <c r="T17" s="72">
        <v>0.4</v>
      </c>
      <c r="U17" s="76">
        <v>0.6</v>
      </c>
      <c r="V17" s="74"/>
      <c r="W17" s="43"/>
      <c r="X17" s="72">
        <f>SQRT(SUMSQ(P17,P17))</f>
        <v>0.42426406871192851</v>
      </c>
      <c r="Y17" s="72">
        <f>SQRT(SUMSQ(P17,P17))</f>
        <v>0.42426406871192851</v>
      </c>
      <c r="Z17" s="72">
        <f t="shared" si="20"/>
        <v>0.4</v>
      </c>
      <c r="AA17" s="62">
        <f t="shared" si="12"/>
        <v>12.384744400291915</v>
      </c>
      <c r="AB17" s="72">
        <f>SQRT((X17/$E17)^2+(Z17/$H17)^2)*ABS($J17)</f>
        <v>7.8619726496477025</v>
      </c>
      <c r="AC17" s="65">
        <f t="shared" si="13"/>
        <v>15.844735473355671</v>
      </c>
      <c r="AD17" s="42"/>
      <c r="AE17" s="45"/>
      <c r="AF17" s="72">
        <f t="shared" si="6"/>
        <v>0.83666002653407556</v>
      </c>
      <c r="AG17" s="72">
        <f t="shared" si="7"/>
        <v>0.4</v>
      </c>
      <c r="AH17" s="62">
        <f t="shared" si="14"/>
        <v>16.989927848082186</v>
      </c>
      <c r="AI17" s="72">
        <f>SQRT((AF17/$E17)^2+(AG17/$H17)^2)*ABS($J17)</f>
        <v>14.038745256121899</v>
      </c>
      <c r="AJ17" s="65">
        <f t="shared" si="15"/>
        <v>18.285940582669728</v>
      </c>
      <c r="AK17" s="42"/>
      <c r="AL17" s="45"/>
      <c r="AM17" s="72">
        <f t="shared" si="9"/>
        <v>1.0723805294763609</v>
      </c>
      <c r="AN17" s="72">
        <f t="shared" si="10"/>
        <v>0.4</v>
      </c>
      <c r="AO17" s="62">
        <f t="shared" si="16"/>
        <v>20.142571955805373</v>
      </c>
      <c r="AP17" s="72">
        <f>SQRT((AM17/$E17)^2+(AN17/$H17)^2)*ABS($J17)</f>
        <v>17.724331442343424</v>
      </c>
      <c r="AQ17" s="65">
        <f t="shared" si="17"/>
        <v>20.16133558342375</v>
      </c>
      <c r="AT17" s="47"/>
    </row>
    <row r="18" spans="1:46" ht="16" thickBot="1" x14ac:dyDescent="0.2">
      <c r="A18" s="87"/>
      <c r="B18" s="88">
        <f>B17+D18</f>
        <v>33.238</v>
      </c>
      <c r="C18" s="88">
        <v>-25.5</v>
      </c>
      <c r="D18" s="83">
        <f t="shared" si="0"/>
        <v>11.16</v>
      </c>
      <c r="E18" s="89">
        <f t="shared" si="1"/>
        <v>-4.96</v>
      </c>
      <c r="F18" s="70"/>
      <c r="G18" s="82"/>
      <c r="H18" s="49">
        <v>6.2</v>
      </c>
      <c r="I18" s="63">
        <v>180</v>
      </c>
      <c r="J18" s="49">
        <f t="shared" si="19"/>
        <v>-80</v>
      </c>
      <c r="K18" s="49">
        <v>7.9</v>
      </c>
      <c r="L18" s="66">
        <f t="shared" si="2"/>
        <v>141.26582278481013</v>
      </c>
      <c r="M18"/>
      <c r="N18" s="37"/>
      <c r="O18" s="73">
        <v>0.6</v>
      </c>
      <c r="P18" s="73">
        <v>0.3</v>
      </c>
      <c r="Q18" s="73">
        <v>0.9</v>
      </c>
      <c r="R18" s="73">
        <v>0.5</v>
      </c>
      <c r="S18" s="73">
        <v>0.3</v>
      </c>
      <c r="T18" s="73">
        <v>0.4</v>
      </c>
      <c r="U18" s="77">
        <v>0.6</v>
      </c>
      <c r="V18" s="74"/>
      <c r="W18" s="48"/>
      <c r="X18" s="73">
        <f>SQRT(SUMSQ(P18,P18))</f>
        <v>0.42426406871192851</v>
      </c>
      <c r="Y18" s="73">
        <f>SQRT(SUMSQ(P18,P18))</f>
        <v>0.42426406871192851</v>
      </c>
      <c r="Z18" s="73">
        <f t="shared" si="20"/>
        <v>0.4</v>
      </c>
      <c r="AA18" s="63">
        <f t="shared" si="12"/>
        <v>13.479085429533017</v>
      </c>
      <c r="AB18" s="73">
        <f>SQRT((X18/$E18)^2+(Z18/$H18)^2)*ABS($J18)</f>
        <v>8.5711808100557558</v>
      </c>
      <c r="AC18" s="66">
        <f t="shared" si="13"/>
        <v>17.609124489864648</v>
      </c>
      <c r="AD18" s="42"/>
      <c r="AE18" s="50"/>
      <c r="AF18" s="73">
        <f t="shared" si="6"/>
        <v>0.83666002653407556</v>
      </c>
      <c r="AG18" s="73">
        <f t="shared" si="7"/>
        <v>0.4</v>
      </c>
      <c r="AH18" s="63">
        <f t="shared" si="14"/>
        <v>17.803412550382749</v>
      </c>
      <c r="AI18" s="73">
        <f>SQRT((AF18/$E18)^2+(AG18/$H18)^2)*ABS($J18)</f>
        <v>14.447868178424963</v>
      </c>
      <c r="AJ18" s="66">
        <f t="shared" si="15"/>
        <v>19.834345113259051</v>
      </c>
      <c r="AK18" s="42"/>
      <c r="AL18" s="50"/>
      <c r="AM18" s="73">
        <f t="shared" si="9"/>
        <v>1.0723805294763609</v>
      </c>
      <c r="AN18" s="73">
        <f t="shared" si="10"/>
        <v>0.4</v>
      </c>
      <c r="AO18" s="63">
        <f t="shared" si="16"/>
        <v>20.833315990280678</v>
      </c>
      <c r="AP18" s="73">
        <f>SQRT((AM18/$E18)^2+(AN18/$H18)^2)*ABS($J18)</f>
        <v>18.050109462629397</v>
      </c>
      <c r="AQ18" s="66">
        <f t="shared" si="17"/>
        <v>21.575566634189794</v>
      </c>
    </row>
    <row r="19" spans="1:46" x14ac:dyDescent="0.15">
      <c r="K19" s="42"/>
      <c r="U19" s="42"/>
      <c r="V19" s="42"/>
      <c r="AB19" s="47"/>
      <c r="AG19" s="47"/>
      <c r="AN19" s="47"/>
      <c r="AT19" s="47"/>
    </row>
    <row r="20" spans="1:46" x14ac:dyDescent="0.15">
      <c r="K20" s="68"/>
      <c r="L20" s="67" t="s">
        <v>319</v>
      </c>
      <c r="M20" s="67"/>
      <c r="N20" s="67"/>
      <c r="O20" s="67"/>
      <c r="U20" s="42"/>
      <c r="V20" s="42"/>
    </row>
    <row r="22" spans="1:46" x14ac:dyDescent="0.15">
      <c r="AB22" s="52"/>
    </row>
    <row r="23" spans="1:46" ht="19" x14ac:dyDescent="0.15">
      <c r="B23" s="58" t="s">
        <v>331</v>
      </c>
      <c r="W23" s="54" t="s">
        <v>330</v>
      </c>
      <c r="X23" s="46" t="s">
        <v>320</v>
      </c>
      <c r="AB23" s="53"/>
    </row>
    <row r="25" spans="1:46" x14ac:dyDescent="0.15">
      <c r="B25" s="57" t="s">
        <v>335</v>
      </c>
      <c r="D25" s="55" t="s">
        <v>337</v>
      </c>
      <c r="E25" s="59"/>
      <c r="F25" s="59"/>
    </row>
    <row r="26" spans="1:46" x14ac:dyDescent="0.15">
      <c r="B26" s="57" t="s">
        <v>303</v>
      </c>
      <c r="C26" s="56"/>
      <c r="D26" s="59" t="s">
        <v>332</v>
      </c>
      <c r="E26" s="59"/>
      <c r="F26" s="59"/>
    </row>
    <row r="27" spans="1:46" x14ac:dyDescent="0.15">
      <c r="B27" s="57" t="s">
        <v>304</v>
      </c>
      <c r="C27" s="56"/>
      <c r="D27" s="59" t="s">
        <v>338</v>
      </c>
    </row>
    <row r="28" spans="1:46" x14ac:dyDescent="0.15">
      <c r="B28" s="57" t="s">
        <v>306</v>
      </c>
      <c r="C28" s="56"/>
      <c r="D28" s="59" t="s">
        <v>339</v>
      </c>
      <c r="E28" s="59"/>
      <c r="F28" s="59"/>
    </row>
    <row r="29" spans="1:46" x14ac:dyDescent="0.15">
      <c r="B29" s="57" t="s">
        <v>305</v>
      </c>
      <c r="C29" s="56"/>
      <c r="D29" s="59" t="s">
        <v>340</v>
      </c>
      <c r="E29" s="60"/>
      <c r="F29" s="60"/>
    </row>
    <row r="30" spans="1:46" x14ac:dyDescent="0.15">
      <c r="E30" s="60"/>
      <c r="F30" s="60"/>
    </row>
    <row r="31" spans="1:46" x14ac:dyDescent="0.15">
      <c r="B31" s="57" t="s">
        <v>336</v>
      </c>
      <c r="C31" s="56"/>
      <c r="D31" s="59" t="s">
        <v>341</v>
      </c>
      <c r="E31" s="60"/>
      <c r="F31" s="60"/>
    </row>
    <row r="32" spans="1:46" x14ac:dyDescent="0.15">
      <c r="B32" s="57" t="s">
        <v>307</v>
      </c>
      <c r="C32" s="56"/>
      <c r="D32" s="59" t="s">
        <v>352</v>
      </c>
      <c r="E32" s="60"/>
      <c r="F32" s="60"/>
    </row>
    <row r="33" spans="2:6" x14ac:dyDescent="0.15">
      <c r="B33" s="57" t="s">
        <v>308</v>
      </c>
      <c r="C33" s="56"/>
      <c r="D33" s="59" t="s">
        <v>342</v>
      </c>
      <c r="E33" s="60"/>
      <c r="F33" s="60"/>
    </row>
    <row r="34" spans="2:6" x14ac:dyDescent="0.15">
      <c r="B34" s="57" t="s">
        <v>321</v>
      </c>
      <c r="C34" s="56"/>
      <c r="D34" s="59" t="s">
        <v>343</v>
      </c>
      <c r="E34" s="60"/>
      <c r="F34" s="60"/>
    </row>
    <row r="35" spans="2:6" x14ac:dyDescent="0.15">
      <c r="B35" s="57" t="s">
        <v>326</v>
      </c>
      <c r="C35" s="56"/>
      <c r="D35" s="59" t="s">
        <v>345</v>
      </c>
      <c r="E35" s="60"/>
      <c r="F35" s="60"/>
    </row>
    <row r="36" spans="2:6" x14ac:dyDescent="0.15">
      <c r="B36" s="57" t="s">
        <v>322</v>
      </c>
      <c r="C36" s="56"/>
      <c r="D36" s="59" t="s">
        <v>344</v>
      </c>
      <c r="E36" s="60"/>
      <c r="F36" s="60"/>
    </row>
    <row r="37" spans="2:6" x14ac:dyDescent="0.15">
      <c r="B37" s="57"/>
      <c r="C37" s="56"/>
      <c r="D37" s="60"/>
      <c r="E37" s="60"/>
      <c r="F37" s="60"/>
    </row>
    <row r="38" spans="2:6" x14ac:dyDescent="0.15">
      <c r="B38" s="57" t="s">
        <v>334</v>
      </c>
      <c r="C38" s="56"/>
      <c r="D38" s="59" t="s">
        <v>346</v>
      </c>
      <c r="E38" s="60"/>
      <c r="F38" s="60"/>
    </row>
    <row r="39" spans="2:6" x14ac:dyDescent="0.15">
      <c r="B39" s="57" t="s">
        <v>309</v>
      </c>
      <c r="C39" s="56"/>
      <c r="D39" s="59" t="s">
        <v>348</v>
      </c>
      <c r="E39" s="60"/>
      <c r="F39" s="60"/>
    </row>
    <row r="40" spans="2:6" x14ac:dyDescent="0.15">
      <c r="B40" s="57" t="s">
        <v>310</v>
      </c>
      <c r="C40" s="56"/>
      <c r="D40" s="59" t="s">
        <v>349</v>
      </c>
      <c r="E40" s="60"/>
      <c r="F40" s="60"/>
    </row>
    <row r="41" spans="2:6" x14ac:dyDescent="0.15">
      <c r="B41" s="57" t="s">
        <v>311</v>
      </c>
      <c r="C41" s="56"/>
      <c r="D41" s="59" t="s">
        <v>350</v>
      </c>
      <c r="E41" s="60"/>
      <c r="F41" s="60"/>
    </row>
    <row r="42" spans="2:6" x14ac:dyDescent="0.15">
      <c r="B42" s="57" t="s">
        <v>312</v>
      </c>
      <c r="C42" s="56"/>
      <c r="D42" s="59" t="s">
        <v>353</v>
      </c>
      <c r="E42" s="60"/>
      <c r="F42" s="60"/>
    </row>
    <row r="43" spans="2:6" x14ac:dyDescent="0.15">
      <c r="B43" s="57" t="s">
        <v>313</v>
      </c>
      <c r="C43" s="56"/>
      <c r="D43" s="59" t="s">
        <v>354</v>
      </c>
      <c r="E43" s="60"/>
      <c r="F43" s="60"/>
    </row>
    <row r="44" spans="2:6" x14ac:dyDescent="0.15">
      <c r="B44" s="57" t="s">
        <v>314</v>
      </c>
      <c r="C44" s="56"/>
      <c r="D44" s="59" t="s">
        <v>347</v>
      </c>
      <c r="E44" s="60"/>
      <c r="F44" s="60"/>
    </row>
    <row r="45" spans="2:6" x14ac:dyDescent="0.15">
      <c r="B45" s="57" t="s">
        <v>325</v>
      </c>
      <c r="C45" s="56"/>
      <c r="D45" s="59" t="s">
        <v>351</v>
      </c>
      <c r="E45" s="60"/>
      <c r="F45" s="60"/>
    </row>
    <row r="46" spans="2:6" x14ac:dyDescent="0.15">
      <c r="B46" s="57"/>
      <c r="C46" s="56"/>
      <c r="D46" s="60"/>
      <c r="E46" s="60"/>
      <c r="F46" s="60"/>
    </row>
    <row r="47" spans="2:6" x14ac:dyDescent="0.15">
      <c r="B47" s="57" t="s">
        <v>275</v>
      </c>
      <c r="C47" s="56"/>
      <c r="D47" s="59" t="s">
        <v>355</v>
      </c>
    </row>
    <row r="48" spans="2:6" x14ac:dyDescent="0.15">
      <c r="B48" s="57" t="s">
        <v>328</v>
      </c>
      <c r="D48" s="59" t="s">
        <v>356</v>
      </c>
    </row>
    <row r="49" spans="2:26" x14ac:dyDescent="0.15">
      <c r="B49" s="57" t="s">
        <v>315</v>
      </c>
      <c r="D49" s="59" t="s">
        <v>356</v>
      </c>
      <c r="Y49" s="51"/>
      <c r="Z49" s="46"/>
    </row>
    <row r="50" spans="2:26" x14ac:dyDescent="0.15">
      <c r="B50" s="57" t="s">
        <v>329</v>
      </c>
      <c r="D50" s="59" t="s">
        <v>357</v>
      </c>
      <c r="Y50" s="51"/>
      <c r="Z50" s="46"/>
    </row>
    <row r="51" spans="2:26" x14ac:dyDescent="0.15">
      <c r="B51" s="57" t="s">
        <v>316</v>
      </c>
      <c r="D51" s="59" t="s">
        <v>358</v>
      </c>
      <c r="Y51" s="51"/>
      <c r="Z51" s="46"/>
    </row>
    <row r="52" spans="2:26" x14ac:dyDescent="0.15">
      <c r="B52" s="57" t="s">
        <v>327</v>
      </c>
      <c r="D52" s="59" t="s">
        <v>359</v>
      </c>
      <c r="Y52" s="51"/>
      <c r="Z52" s="46"/>
    </row>
    <row r="53" spans="2:26" x14ac:dyDescent="0.15">
      <c r="B53" s="57" t="s">
        <v>324</v>
      </c>
      <c r="D53" s="59" t="s">
        <v>360</v>
      </c>
      <c r="Y53" s="51"/>
      <c r="Z53" s="46"/>
    </row>
    <row r="54" spans="2:26" x14ac:dyDescent="0.15">
      <c r="Y54" s="51"/>
      <c r="Z54" s="46"/>
    </row>
    <row r="55" spans="2:26" x14ac:dyDescent="0.15">
      <c r="Y55" s="51"/>
      <c r="Z55" s="46"/>
    </row>
    <row r="56" spans="2:26" x14ac:dyDescent="0.15">
      <c r="Y56" s="51"/>
      <c r="Z56" s="46"/>
    </row>
    <row r="57" spans="2:26" x14ac:dyDescent="0.15">
      <c r="Y57" s="51"/>
      <c r="Z57" s="46"/>
    </row>
    <row r="58" spans="2:26" x14ac:dyDescent="0.15">
      <c r="Y58" s="51"/>
      <c r="Z58" s="46"/>
    </row>
    <row r="59" spans="2:26" x14ac:dyDescent="0.15">
      <c r="Y59" s="51"/>
      <c r="Z59" s="46"/>
    </row>
    <row r="60" spans="2:26" x14ac:dyDescent="0.15">
      <c r="Y60" s="51"/>
      <c r="Z60" s="46"/>
    </row>
    <row r="61" spans="2:26" x14ac:dyDescent="0.15">
      <c r="Y61" s="51"/>
      <c r="Z61" s="46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35"/>
  <sheetViews>
    <sheetView topLeftCell="F1" workbookViewId="0">
      <selection activeCell="AA5" sqref="AA5:AD5"/>
    </sheetView>
  </sheetViews>
  <sheetFormatPr baseColWidth="10" defaultColWidth="9" defaultRowHeight="13" x14ac:dyDescent="0.15"/>
  <cols>
    <col min="24" max="24" width="10.3984375" bestFit="1" customWidth="1"/>
    <col min="25" max="25" width="14.3984375" bestFit="1" customWidth="1"/>
  </cols>
  <sheetData>
    <row r="1" spans="1:99" s="8" customFormat="1" ht="15" x14ac:dyDescent="0.2">
      <c r="A1" s="20"/>
      <c r="B1" s="10"/>
      <c r="C1" s="11"/>
      <c r="D1" s="11"/>
      <c r="E1" s="11"/>
      <c r="F1" s="11"/>
      <c r="G1" s="12"/>
      <c r="H1" s="12"/>
      <c r="I1" s="12"/>
      <c r="J1" s="25" t="s">
        <v>275</v>
      </c>
      <c r="K1" s="25" t="s">
        <v>273</v>
      </c>
      <c r="L1" s="30" t="s">
        <v>274</v>
      </c>
      <c r="M1" s="30" t="s">
        <v>277</v>
      </c>
      <c r="P1" s="13"/>
      <c r="R1" s="10"/>
      <c r="S1" s="14"/>
      <c r="T1" s="10"/>
      <c r="V1" s="15"/>
      <c r="X1" s="9"/>
    </row>
    <row r="2" spans="1:99" s="10" customFormat="1" ht="73" x14ac:dyDescent="0.2">
      <c r="B2" s="22" t="s">
        <v>262</v>
      </c>
      <c r="C2" s="16" t="s">
        <v>230</v>
      </c>
      <c r="D2" s="16" t="s">
        <v>231</v>
      </c>
      <c r="E2" s="16" t="s">
        <v>232</v>
      </c>
      <c r="F2" s="16" t="s">
        <v>233</v>
      </c>
      <c r="G2" s="17" t="s">
        <v>234</v>
      </c>
      <c r="H2" s="18" t="s">
        <v>218</v>
      </c>
      <c r="I2" s="18"/>
      <c r="J2" s="18" t="s">
        <v>218</v>
      </c>
      <c r="K2" s="18" t="s">
        <v>218</v>
      </c>
      <c r="L2" s="18" t="s">
        <v>218</v>
      </c>
      <c r="M2" s="18" t="s">
        <v>276</v>
      </c>
      <c r="N2" s="22" t="s">
        <v>229</v>
      </c>
      <c r="O2" s="22" t="s">
        <v>269</v>
      </c>
      <c r="P2" s="22" t="s">
        <v>225</v>
      </c>
      <c r="Q2" s="22" t="s">
        <v>219</v>
      </c>
      <c r="R2" s="22" t="s">
        <v>245</v>
      </c>
      <c r="S2" s="21" t="s">
        <v>246</v>
      </c>
      <c r="U2" s="19" t="s">
        <v>248</v>
      </c>
      <c r="V2" s="29" t="s">
        <v>271</v>
      </c>
      <c r="W2" s="22" t="s">
        <v>272</v>
      </c>
      <c r="X2" s="23" t="s">
        <v>228</v>
      </c>
      <c r="Y2" s="28" t="s">
        <v>270</v>
      </c>
    </row>
    <row r="3" spans="1:99" s="22" customFormat="1" ht="42" x14ac:dyDescent="0.2">
      <c r="A3" s="17" t="s">
        <v>220</v>
      </c>
      <c r="B3" s="22" t="s">
        <v>261</v>
      </c>
      <c r="C3" s="16" t="s">
        <v>235</v>
      </c>
      <c r="D3" s="16" t="s">
        <v>235</v>
      </c>
      <c r="E3" s="16" t="s">
        <v>235</v>
      </c>
      <c r="F3" s="16" t="s">
        <v>235</v>
      </c>
      <c r="G3" s="17" t="s">
        <v>235</v>
      </c>
      <c r="H3" s="17" t="s">
        <v>217</v>
      </c>
      <c r="I3" s="17"/>
      <c r="J3" s="17"/>
      <c r="K3" s="17"/>
      <c r="L3" s="17"/>
      <c r="M3" s="17"/>
      <c r="S3" s="16" t="s">
        <v>235</v>
      </c>
      <c r="T3" s="22" t="s">
        <v>216</v>
      </c>
      <c r="U3" s="16" t="s">
        <v>235</v>
      </c>
    </row>
    <row r="4" spans="1:99" x14ac:dyDescent="0.15">
      <c r="AA4" t="s">
        <v>278</v>
      </c>
      <c r="AB4" t="s">
        <v>279</v>
      </c>
      <c r="AC4" t="s">
        <v>282</v>
      </c>
      <c r="AD4" t="s">
        <v>281</v>
      </c>
      <c r="AE4" t="s">
        <v>280</v>
      </c>
      <c r="AF4" t="s">
        <v>283</v>
      </c>
    </row>
    <row r="5" spans="1:99" s="2" customFormat="1" ht="15" x14ac:dyDescent="0.2">
      <c r="A5" s="20" t="s">
        <v>265</v>
      </c>
      <c r="B5" s="10">
        <v>11</v>
      </c>
      <c r="C5" s="11">
        <v>2.48</v>
      </c>
      <c r="D5" s="11">
        <v>4.4000000000000004</v>
      </c>
      <c r="E5" s="11">
        <v>3.03</v>
      </c>
      <c r="F5" s="11"/>
      <c r="G5" s="12">
        <v>3.03</v>
      </c>
      <c r="H5" s="12">
        <v>28.053667886391299</v>
      </c>
      <c r="I5" s="12"/>
      <c r="J5" s="5">
        <v>28.053667886391299</v>
      </c>
      <c r="K5" s="5"/>
      <c r="L5" s="5"/>
      <c r="M5" s="5"/>
      <c r="N5" s="8">
        <v>8294</v>
      </c>
      <c r="O5" s="8">
        <v>2021</v>
      </c>
      <c r="P5" s="13" t="s">
        <v>224</v>
      </c>
      <c r="Q5" s="8"/>
      <c r="R5" s="10" t="s">
        <v>244</v>
      </c>
      <c r="S5" s="14">
        <v>10.558999999999999</v>
      </c>
      <c r="T5" s="10" t="s">
        <v>118</v>
      </c>
      <c r="U5" s="8"/>
      <c r="V5" s="15">
        <v>1</v>
      </c>
      <c r="W5" s="8">
        <v>1</v>
      </c>
      <c r="X5" s="9">
        <v>44476</v>
      </c>
      <c r="Y5" s="8" t="s">
        <v>147</v>
      </c>
      <c r="Z5" s="14">
        <f>H5</f>
        <v>28.053667886391299</v>
      </c>
      <c r="AA5" s="33">
        <f>AVERAGE(Z5:Z35)</f>
        <v>32.360873257315625</v>
      </c>
      <c r="AB5" s="33">
        <f>STDEV(Z5:Z35)</f>
        <v>45.366658569516588</v>
      </c>
      <c r="AC5" s="33">
        <f>MIN(Z5:Z35)</f>
        <v>-19.865899453471101</v>
      </c>
      <c r="AD5" s="33">
        <f>MAX(Z5:Z35)</f>
        <v>195.35599361018589</v>
      </c>
      <c r="AE5" s="8">
        <f>COUNT(Z5:Z35)</f>
        <v>30</v>
      </c>
      <c r="AF5" s="8">
        <v>3</v>
      </c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</row>
    <row r="6" spans="1:99" s="2" customFormat="1" ht="15" x14ac:dyDescent="0.2">
      <c r="A6" s="20" t="s">
        <v>265</v>
      </c>
      <c r="B6" s="10">
        <v>10</v>
      </c>
      <c r="C6" s="11">
        <v>5.75</v>
      </c>
      <c r="D6" s="11">
        <v>7.64</v>
      </c>
      <c r="E6" s="11">
        <v>6.91</v>
      </c>
      <c r="F6" s="11"/>
      <c r="G6" s="12">
        <v>6.91</v>
      </c>
      <c r="H6" s="12">
        <v>95.661265028750606</v>
      </c>
      <c r="I6" s="12"/>
      <c r="J6" s="5">
        <v>95.661265028750606</v>
      </c>
      <c r="K6" s="5"/>
      <c r="L6" s="5"/>
      <c r="M6" s="5"/>
      <c r="N6" s="8">
        <v>8295</v>
      </c>
      <c r="O6" s="8">
        <v>2021</v>
      </c>
      <c r="P6" s="13" t="s">
        <v>224</v>
      </c>
      <c r="Q6" s="8"/>
      <c r="R6" s="10" t="s">
        <v>244</v>
      </c>
      <c r="S6" s="14">
        <v>10.558999999999999</v>
      </c>
      <c r="T6" s="10" t="s">
        <v>118</v>
      </c>
      <c r="U6" s="8"/>
      <c r="V6" s="15">
        <v>1</v>
      </c>
      <c r="W6" s="8">
        <v>1</v>
      </c>
      <c r="X6" s="9">
        <v>44476</v>
      </c>
      <c r="Y6" s="8" t="s">
        <v>148</v>
      </c>
      <c r="Z6" s="14">
        <f>AVERAGE(J6:J7)</f>
        <v>95.051402683394258</v>
      </c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</row>
    <row r="7" spans="1:99" s="2" customFormat="1" ht="15" x14ac:dyDescent="0.2">
      <c r="A7" s="20" t="s">
        <v>265</v>
      </c>
      <c r="B7" s="10">
        <v>10</v>
      </c>
      <c r="C7" s="11">
        <v>7.51</v>
      </c>
      <c r="D7" s="11">
        <v>7.58</v>
      </c>
      <c r="E7" s="11">
        <v>6.84</v>
      </c>
      <c r="F7" s="11"/>
      <c r="G7" s="12">
        <v>6.84</v>
      </c>
      <c r="H7" s="12">
        <v>94.441540338037896</v>
      </c>
      <c r="I7" s="12"/>
      <c r="J7" s="5">
        <v>94.441540338037896</v>
      </c>
      <c r="K7" s="5"/>
      <c r="L7" s="5"/>
      <c r="M7" s="5"/>
      <c r="N7" s="8">
        <v>8910</v>
      </c>
      <c r="O7" s="8">
        <v>2021</v>
      </c>
      <c r="P7" s="13" t="s">
        <v>224</v>
      </c>
      <c r="Q7" s="8"/>
      <c r="R7" s="10" t="s">
        <v>244</v>
      </c>
      <c r="S7" s="14">
        <v>10.558999999999999</v>
      </c>
      <c r="T7" s="10" t="s">
        <v>118</v>
      </c>
      <c r="U7" s="8"/>
      <c r="V7" s="15">
        <v>1</v>
      </c>
      <c r="W7" s="8">
        <v>1</v>
      </c>
      <c r="X7" s="9">
        <v>44495</v>
      </c>
      <c r="Y7" s="8" t="s">
        <v>148</v>
      </c>
      <c r="Z7" s="14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14"/>
      <c r="CO7" s="14"/>
      <c r="CP7" s="14"/>
      <c r="CQ7" s="14"/>
      <c r="CR7" s="14"/>
      <c r="CS7" s="14"/>
      <c r="CT7" s="14"/>
      <c r="CU7" s="14"/>
    </row>
    <row r="8" spans="1:99" s="2" customFormat="1" ht="15" x14ac:dyDescent="0.2">
      <c r="A8" s="20" t="s">
        <v>265</v>
      </c>
      <c r="B8" s="10">
        <v>73</v>
      </c>
      <c r="C8" s="11">
        <v>1.86</v>
      </c>
      <c r="D8" s="11">
        <v>2.35</v>
      </c>
      <c r="E8" s="11">
        <v>2.12</v>
      </c>
      <c r="F8" s="11"/>
      <c r="G8" s="12">
        <v>2.12</v>
      </c>
      <c r="H8" s="12">
        <v>12.197246907126599</v>
      </c>
      <c r="I8" s="12"/>
      <c r="J8" s="5">
        <v>12.197246907126599</v>
      </c>
      <c r="K8" s="5"/>
      <c r="L8" s="5"/>
      <c r="M8" s="5"/>
      <c r="N8" s="8">
        <v>8120</v>
      </c>
      <c r="O8" s="8">
        <v>2021</v>
      </c>
      <c r="P8" s="13" t="s">
        <v>224</v>
      </c>
      <c r="Q8" s="8"/>
      <c r="R8" s="10"/>
      <c r="S8" s="14">
        <v>10.558999999999999</v>
      </c>
      <c r="T8" s="10" t="s">
        <v>118</v>
      </c>
      <c r="U8" s="8"/>
      <c r="V8" s="15">
        <v>1</v>
      </c>
      <c r="W8" s="8">
        <v>1</v>
      </c>
      <c r="X8" s="9">
        <v>44474</v>
      </c>
      <c r="Y8" s="8" t="s">
        <v>150</v>
      </c>
      <c r="Z8" s="14">
        <f t="shared" ref="Z8:Z35" si="0">H8</f>
        <v>12.197246907126599</v>
      </c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</row>
    <row r="9" spans="1:99" s="2" customFormat="1" ht="15" x14ac:dyDescent="0.2">
      <c r="A9" s="20" t="s">
        <v>265</v>
      </c>
      <c r="B9" s="10">
        <v>59</v>
      </c>
      <c r="C9" s="11">
        <v>0.68</v>
      </c>
      <c r="D9" s="11">
        <v>2.5099999999999998</v>
      </c>
      <c r="E9" s="11">
        <v>2.23</v>
      </c>
      <c r="F9" s="11"/>
      <c r="G9" s="12">
        <v>2.23</v>
      </c>
      <c r="H9" s="12">
        <v>14.1139571353894</v>
      </c>
      <c r="I9" s="12"/>
      <c r="J9" s="5">
        <v>14.1139571353894</v>
      </c>
      <c r="K9" s="5"/>
      <c r="L9" s="5"/>
      <c r="M9" s="5"/>
      <c r="N9" s="8">
        <v>8789</v>
      </c>
      <c r="O9" s="8">
        <v>2021</v>
      </c>
      <c r="P9" s="13" t="s">
        <v>224</v>
      </c>
      <c r="Q9" s="8"/>
      <c r="R9" s="10"/>
      <c r="S9" s="14">
        <v>10.558999999999999</v>
      </c>
      <c r="T9" s="10" t="s">
        <v>118</v>
      </c>
      <c r="U9" s="8"/>
      <c r="V9" s="15">
        <v>1</v>
      </c>
      <c r="W9" s="8">
        <v>1</v>
      </c>
      <c r="X9" s="9">
        <v>44489</v>
      </c>
      <c r="Y9" s="8" t="s">
        <v>157</v>
      </c>
      <c r="Z9" s="14">
        <f t="shared" si="0"/>
        <v>14.1139571353894</v>
      </c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</row>
    <row r="10" spans="1:99" s="8" customFormat="1" ht="15" x14ac:dyDescent="0.2">
      <c r="A10" s="20" t="s">
        <v>265</v>
      </c>
      <c r="B10" s="10">
        <v>31</v>
      </c>
      <c r="C10" s="11">
        <v>1.64</v>
      </c>
      <c r="D10" s="11">
        <v>3.05</v>
      </c>
      <c r="E10" s="11">
        <v>2.5299999999999998</v>
      </c>
      <c r="F10" s="11"/>
      <c r="G10" s="12">
        <v>2.5299999999999998</v>
      </c>
      <c r="H10" s="12">
        <v>19.341348667015101</v>
      </c>
      <c r="I10" s="12"/>
      <c r="J10" s="5">
        <v>19.341348667015101</v>
      </c>
      <c r="K10" s="5"/>
      <c r="L10" s="5"/>
      <c r="M10" s="5"/>
      <c r="N10" s="8">
        <v>8214</v>
      </c>
      <c r="O10" s="8">
        <v>2021</v>
      </c>
      <c r="P10" s="13" t="s">
        <v>224</v>
      </c>
      <c r="R10" s="10" t="s">
        <v>244</v>
      </c>
      <c r="S10" s="14">
        <v>10.558999999999999</v>
      </c>
      <c r="T10" s="10" t="s">
        <v>118</v>
      </c>
      <c r="V10" s="15">
        <v>1</v>
      </c>
      <c r="W10" s="8">
        <v>1</v>
      </c>
      <c r="X10" s="9">
        <v>44475</v>
      </c>
      <c r="Y10" s="8" t="s">
        <v>151</v>
      </c>
      <c r="Z10" s="14">
        <f t="shared" si="0"/>
        <v>19.341348667015101</v>
      </c>
    </row>
    <row r="11" spans="1:99" s="8" customFormat="1" ht="15" x14ac:dyDescent="0.2">
      <c r="A11" s="20" t="s">
        <v>265</v>
      </c>
      <c r="B11" s="10">
        <v>29</v>
      </c>
      <c r="C11" s="11">
        <v>2.62</v>
      </c>
      <c r="D11" s="11">
        <v>3.93</v>
      </c>
      <c r="E11" s="11">
        <v>3.44</v>
      </c>
      <c r="F11" s="11"/>
      <c r="G11" s="12">
        <v>3.44</v>
      </c>
      <c r="H11" s="12">
        <v>35.197769646279802</v>
      </c>
      <c r="I11" s="12"/>
      <c r="J11" s="5">
        <v>35.197769646279802</v>
      </c>
      <c r="K11" s="5"/>
      <c r="L11" s="5"/>
      <c r="M11" s="5"/>
      <c r="N11" s="8">
        <v>8216</v>
      </c>
      <c r="O11" s="8">
        <v>2021</v>
      </c>
      <c r="P11" s="13" t="s">
        <v>224</v>
      </c>
      <c r="R11" s="10" t="s">
        <v>244</v>
      </c>
      <c r="S11" s="14">
        <v>10.558999999999999</v>
      </c>
      <c r="T11" s="10" t="s">
        <v>118</v>
      </c>
      <c r="V11" s="15">
        <v>1</v>
      </c>
      <c r="W11" s="8">
        <v>1</v>
      </c>
      <c r="X11" s="9">
        <v>44475</v>
      </c>
      <c r="Y11" s="8" t="s">
        <v>152</v>
      </c>
      <c r="Z11" s="14">
        <f t="shared" si="0"/>
        <v>35.197769646279802</v>
      </c>
    </row>
    <row r="12" spans="1:99" s="8" customFormat="1" ht="15" x14ac:dyDescent="0.2">
      <c r="A12" s="20" t="s">
        <v>265</v>
      </c>
      <c r="B12" s="10">
        <v>86</v>
      </c>
      <c r="C12" s="11">
        <v>2.23</v>
      </c>
      <c r="D12" s="11">
        <v>2.85</v>
      </c>
      <c r="E12" s="11">
        <v>2.72</v>
      </c>
      <c r="F12" s="11"/>
      <c r="G12" s="12">
        <v>2.72</v>
      </c>
      <c r="H12" s="12">
        <v>24.412937716514573</v>
      </c>
      <c r="I12" s="12"/>
      <c r="J12" s="5"/>
      <c r="K12" s="5"/>
      <c r="L12" s="5">
        <v>24.412937716514573</v>
      </c>
      <c r="M12" s="5"/>
      <c r="N12" s="8">
        <v>8128</v>
      </c>
      <c r="O12" s="8">
        <v>2021</v>
      </c>
      <c r="P12" s="13" t="s">
        <v>221</v>
      </c>
      <c r="R12" s="10"/>
      <c r="S12" s="14">
        <v>8.41</v>
      </c>
      <c r="T12" s="10" t="s">
        <v>116</v>
      </c>
      <c r="U12" s="8">
        <v>14.92</v>
      </c>
      <c r="V12" s="15">
        <v>3</v>
      </c>
      <c r="W12" s="8">
        <v>2</v>
      </c>
      <c r="X12" s="9">
        <v>44474</v>
      </c>
      <c r="Y12" s="8" t="s">
        <v>170</v>
      </c>
      <c r="Z12" s="14">
        <f t="shared" si="0"/>
        <v>24.412937716514573</v>
      </c>
    </row>
    <row r="13" spans="1:99" s="8" customFormat="1" ht="15" x14ac:dyDescent="0.2">
      <c r="A13" s="20" t="s">
        <v>265</v>
      </c>
      <c r="B13" s="10">
        <v>56</v>
      </c>
      <c r="C13" s="11">
        <v>2.46</v>
      </c>
      <c r="D13" s="11">
        <v>4.29</v>
      </c>
      <c r="E13" s="11">
        <v>4.1399999999999997</v>
      </c>
      <c r="F13" s="11"/>
      <c r="G13" s="12">
        <v>4.1399999999999997</v>
      </c>
      <c r="H13" s="12">
        <v>47.938607281398426</v>
      </c>
      <c r="I13" s="12"/>
      <c r="J13" s="5"/>
      <c r="K13" s="5"/>
      <c r="L13" s="5">
        <v>47.938607281398426</v>
      </c>
      <c r="M13" s="5"/>
      <c r="N13" s="8">
        <v>8205</v>
      </c>
      <c r="O13" s="8">
        <v>2021</v>
      </c>
      <c r="P13" s="13" t="s">
        <v>221</v>
      </c>
      <c r="R13" s="10"/>
      <c r="S13" s="14">
        <v>8.41</v>
      </c>
      <c r="T13" s="10" t="s">
        <v>116</v>
      </c>
      <c r="U13" s="8">
        <v>14.92</v>
      </c>
      <c r="V13" s="15">
        <v>3</v>
      </c>
      <c r="W13" s="8">
        <v>2</v>
      </c>
      <c r="X13" s="9">
        <v>44475</v>
      </c>
      <c r="Y13" s="8" t="s">
        <v>171</v>
      </c>
      <c r="Z13" s="14">
        <f t="shared" si="0"/>
        <v>47.938607281398426</v>
      </c>
    </row>
    <row r="14" spans="1:99" s="8" customFormat="1" ht="15" x14ac:dyDescent="0.2">
      <c r="A14" s="20" t="s">
        <v>265</v>
      </c>
      <c r="B14" s="6">
        <v>23</v>
      </c>
      <c r="C14" s="7">
        <v>12.2</v>
      </c>
      <c r="D14" s="7">
        <v>12.37</v>
      </c>
      <c r="E14" s="7">
        <v>12.75</v>
      </c>
      <c r="F14" s="7"/>
      <c r="G14" s="5">
        <v>12.75</v>
      </c>
      <c r="H14" s="5">
        <v>195.35599361018589</v>
      </c>
      <c r="I14" s="5"/>
      <c r="J14" s="5"/>
      <c r="K14" s="5"/>
      <c r="L14" s="5">
        <v>195.35599361018589</v>
      </c>
      <c r="M14" s="5"/>
      <c r="N14" s="2">
        <v>3141</v>
      </c>
      <c r="O14" s="2">
        <v>2019</v>
      </c>
      <c r="P14" s="2" t="s">
        <v>226</v>
      </c>
      <c r="Q14" s="2"/>
      <c r="R14" s="6"/>
      <c r="S14" s="1">
        <v>8.41</v>
      </c>
      <c r="T14" s="6" t="s">
        <v>247</v>
      </c>
      <c r="U14" s="2">
        <v>14.92</v>
      </c>
      <c r="V14" s="3">
        <v>3</v>
      </c>
      <c r="W14" s="8">
        <v>3</v>
      </c>
      <c r="X14" s="4">
        <v>43699</v>
      </c>
      <c r="Y14" s="2" t="s">
        <v>50</v>
      </c>
      <c r="Z14" s="14">
        <f t="shared" si="0"/>
        <v>195.35599361018589</v>
      </c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</row>
    <row r="15" spans="1:99" s="8" customFormat="1" ht="15" x14ac:dyDescent="0.2">
      <c r="A15" s="20" t="s">
        <v>265</v>
      </c>
      <c r="B15" s="6">
        <v>27</v>
      </c>
      <c r="C15" s="7">
        <v>4.91</v>
      </c>
      <c r="D15" s="7">
        <v>4.9400000000000004</v>
      </c>
      <c r="E15" s="7">
        <v>4.66</v>
      </c>
      <c r="F15" s="7"/>
      <c r="G15" s="5">
        <v>4.66</v>
      </c>
      <c r="H15" s="5">
        <v>65.925697756545233</v>
      </c>
      <c r="I15" s="5"/>
      <c r="J15" s="5"/>
      <c r="K15" s="5"/>
      <c r="L15" s="5">
        <v>65.925697756545233</v>
      </c>
      <c r="M15" s="5"/>
      <c r="N15" s="2">
        <v>3148</v>
      </c>
      <c r="O15" s="2">
        <v>2019</v>
      </c>
      <c r="P15" s="2" t="s">
        <v>226</v>
      </c>
      <c r="Q15" s="2"/>
      <c r="R15" s="6"/>
      <c r="S15" s="1">
        <v>8.41</v>
      </c>
      <c r="T15" s="6" t="s">
        <v>247</v>
      </c>
      <c r="U15" s="2">
        <v>14.92</v>
      </c>
      <c r="V15" s="3">
        <v>3</v>
      </c>
      <c r="W15" s="8">
        <v>3</v>
      </c>
      <c r="X15" s="4">
        <v>43699</v>
      </c>
      <c r="Y15" s="2" t="s">
        <v>49</v>
      </c>
      <c r="Z15" s="14">
        <f t="shared" si="0"/>
        <v>65.925697756545233</v>
      </c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</row>
    <row r="16" spans="1:99" s="8" customFormat="1" ht="15" x14ac:dyDescent="0.2">
      <c r="A16" s="20" t="s">
        <v>265</v>
      </c>
      <c r="B16" s="6">
        <v>26</v>
      </c>
      <c r="C16" s="7">
        <v>6.49</v>
      </c>
      <c r="D16" s="7">
        <v>6.37</v>
      </c>
      <c r="E16" s="7">
        <v>6.2</v>
      </c>
      <c r="F16" s="7"/>
      <c r="G16" s="5">
        <v>6.2</v>
      </c>
      <c r="H16" s="5">
        <v>90.563850490118355</v>
      </c>
      <c r="I16" s="5"/>
      <c r="J16" s="5"/>
      <c r="K16" s="5"/>
      <c r="L16" s="5">
        <v>90.563850490118355</v>
      </c>
      <c r="M16" s="5"/>
      <c r="N16" s="2">
        <v>3151</v>
      </c>
      <c r="O16" s="2">
        <v>2019</v>
      </c>
      <c r="P16" s="2" t="s">
        <v>226</v>
      </c>
      <c r="Q16" s="2"/>
      <c r="R16" s="6"/>
      <c r="S16" s="1">
        <v>8.41</v>
      </c>
      <c r="T16" s="6" t="s">
        <v>247</v>
      </c>
      <c r="U16" s="2">
        <v>14.92</v>
      </c>
      <c r="V16" s="3">
        <v>3</v>
      </c>
      <c r="W16" s="8">
        <v>3</v>
      </c>
      <c r="X16" s="4">
        <v>43699</v>
      </c>
      <c r="Y16" s="2" t="s">
        <v>48</v>
      </c>
      <c r="Z16" s="14">
        <f t="shared" si="0"/>
        <v>90.563850490118355</v>
      </c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</row>
    <row r="17" spans="1:99" s="8" customFormat="1" ht="15" x14ac:dyDescent="0.2">
      <c r="A17" s="20" t="s">
        <v>265</v>
      </c>
      <c r="B17" s="6">
        <v>11</v>
      </c>
      <c r="C17" s="7">
        <v>2.2799999999999998</v>
      </c>
      <c r="D17" s="7">
        <v>2.4300000000000002</v>
      </c>
      <c r="E17" s="7">
        <v>1.05</v>
      </c>
      <c r="F17" s="7"/>
      <c r="G17" s="5">
        <v>1.05</v>
      </c>
      <c r="H17" s="5">
        <v>-2.5788232287800881</v>
      </c>
      <c r="I17" s="5"/>
      <c r="J17" s="5"/>
      <c r="K17" s="5">
        <v>-2.5788232287800881</v>
      </c>
      <c r="L17" s="5"/>
      <c r="M17" s="5"/>
      <c r="N17" s="2">
        <v>4718</v>
      </c>
      <c r="O17" s="2">
        <v>2019</v>
      </c>
      <c r="P17" s="2" t="s">
        <v>227</v>
      </c>
      <c r="Q17" s="2"/>
      <c r="R17" s="6" t="s">
        <v>244</v>
      </c>
      <c r="S17" s="1">
        <v>8.6620000000000008</v>
      </c>
      <c r="T17" s="6" t="s">
        <v>95</v>
      </c>
      <c r="U17" s="2">
        <v>15.42</v>
      </c>
      <c r="V17" s="3">
        <v>2</v>
      </c>
      <c r="W17" s="8">
        <v>3</v>
      </c>
      <c r="X17" s="4">
        <v>43818</v>
      </c>
      <c r="Y17" s="2" t="s">
        <v>108</v>
      </c>
      <c r="Z17" s="14">
        <f t="shared" si="0"/>
        <v>-2.5788232287800881</v>
      </c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</row>
    <row r="18" spans="1:99" s="8" customFormat="1" ht="15" x14ac:dyDescent="0.2">
      <c r="A18" s="20" t="s">
        <v>265</v>
      </c>
      <c r="B18" s="6">
        <v>12</v>
      </c>
      <c r="C18" s="7">
        <v>1.59</v>
      </c>
      <c r="D18" s="7">
        <v>1.5</v>
      </c>
      <c r="E18" s="7">
        <v>7.0000000000000007E-2</v>
      </c>
      <c r="F18" s="7"/>
      <c r="G18" s="5">
        <v>7.0000000000000007E-2</v>
      </c>
      <c r="H18" s="5">
        <v>-18.121332128043576</v>
      </c>
      <c r="I18" s="5"/>
      <c r="J18" s="5"/>
      <c r="K18" s="5">
        <v>-18.121332128043576</v>
      </c>
      <c r="L18" s="5"/>
      <c r="M18" s="5"/>
      <c r="N18" s="2">
        <v>4721</v>
      </c>
      <c r="O18" s="2">
        <v>2019</v>
      </c>
      <c r="P18" s="2" t="s">
        <v>227</v>
      </c>
      <c r="Q18" s="2"/>
      <c r="R18" s="6" t="s">
        <v>244</v>
      </c>
      <c r="S18" s="1">
        <v>8.6620000000000008</v>
      </c>
      <c r="T18" s="6" t="s">
        <v>95</v>
      </c>
      <c r="U18" s="2">
        <v>15.42</v>
      </c>
      <c r="V18" s="3">
        <v>2</v>
      </c>
      <c r="W18" s="8">
        <v>3</v>
      </c>
      <c r="X18" s="4">
        <v>43818</v>
      </c>
      <c r="Y18" s="2" t="s">
        <v>107</v>
      </c>
      <c r="Z18" s="14">
        <f t="shared" si="0"/>
        <v>-18.121332128043576</v>
      </c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</row>
    <row r="19" spans="1:99" s="8" customFormat="1" ht="15" x14ac:dyDescent="0.2">
      <c r="A19" s="20" t="s">
        <v>265</v>
      </c>
      <c r="B19" s="6">
        <v>5</v>
      </c>
      <c r="C19" s="7">
        <v>5.0599999999999996</v>
      </c>
      <c r="D19" s="7">
        <v>4.83</v>
      </c>
      <c r="E19" s="7">
        <v>2.2799999999999998</v>
      </c>
      <c r="F19" s="7"/>
      <c r="G19" s="5">
        <v>2.2799999999999998</v>
      </c>
      <c r="H19" s="5">
        <v>16.928611410091403</v>
      </c>
      <c r="I19" s="5"/>
      <c r="J19" s="5"/>
      <c r="K19" s="5">
        <v>16.928611410091403</v>
      </c>
      <c r="L19" s="5"/>
      <c r="M19" s="5"/>
      <c r="N19" s="2">
        <v>4791</v>
      </c>
      <c r="O19" s="2">
        <v>2019</v>
      </c>
      <c r="P19" s="2" t="s">
        <v>227</v>
      </c>
      <c r="Q19" s="2"/>
      <c r="R19" s="6" t="s">
        <v>244</v>
      </c>
      <c r="S19" s="1">
        <v>8.6620000000000008</v>
      </c>
      <c r="T19" s="6" t="s">
        <v>95</v>
      </c>
      <c r="U19" s="2">
        <v>15.42</v>
      </c>
      <c r="V19" s="3">
        <v>2</v>
      </c>
      <c r="W19" s="8">
        <v>3</v>
      </c>
      <c r="X19" s="4">
        <v>43819</v>
      </c>
      <c r="Y19" s="2" t="s">
        <v>106</v>
      </c>
      <c r="Z19" s="14">
        <f t="shared" si="0"/>
        <v>16.928611410091403</v>
      </c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</row>
    <row r="20" spans="1:99" s="8" customFormat="1" ht="15" x14ac:dyDescent="0.2">
      <c r="A20" s="20" t="s">
        <v>265</v>
      </c>
      <c r="B20" s="6">
        <v>6</v>
      </c>
      <c r="C20" s="7">
        <v>3.3</v>
      </c>
      <c r="D20" s="7">
        <v>2.86</v>
      </c>
      <c r="E20" s="7">
        <v>-0.04</v>
      </c>
      <c r="F20" s="7"/>
      <c r="G20" s="5">
        <v>-0.04</v>
      </c>
      <c r="H20" s="5">
        <v>-19.865899453471101</v>
      </c>
      <c r="I20" s="5"/>
      <c r="J20" s="5"/>
      <c r="K20" s="5">
        <v>-19.865899453471101</v>
      </c>
      <c r="L20" s="5"/>
      <c r="M20" s="5"/>
      <c r="N20" s="2">
        <v>4711</v>
      </c>
      <c r="O20" s="2">
        <v>2019</v>
      </c>
      <c r="P20" s="2" t="s">
        <v>227</v>
      </c>
      <c r="Q20" s="2"/>
      <c r="R20" s="6" t="s">
        <v>244</v>
      </c>
      <c r="S20" s="1">
        <v>8.6620000000000008</v>
      </c>
      <c r="T20" s="6" t="s">
        <v>95</v>
      </c>
      <c r="U20" s="2">
        <v>15.42</v>
      </c>
      <c r="V20" s="3">
        <v>2</v>
      </c>
      <c r="W20" s="8">
        <v>3</v>
      </c>
      <c r="X20" s="4">
        <v>43818</v>
      </c>
      <c r="Y20" s="2" t="s">
        <v>105</v>
      </c>
      <c r="Z20" s="14">
        <f t="shared" si="0"/>
        <v>-19.865899453471101</v>
      </c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</row>
    <row r="21" spans="1:99" s="8" customFormat="1" ht="15" x14ac:dyDescent="0.2">
      <c r="A21" s="20" t="s">
        <v>265</v>
      </c>
      <c r="B21" s="6">
        <v>10</v>
      </c>
      <c r="C21" s="7">
        <v>3.71</v>
      </c>
      <c r="D21" s="7">
        <v>3.71</v>
      </c>
      <c r="E21" s="7">
        <v>2.4700000000000002</v>
      </c>
      <c r="F21" s="7"/>
      <c r="G21" s="5">
        <v>2.4700000000000002</v>
      </c>
      <c r="H21" s="5">
        <v>19.941954972193528</v>
      </c>
      <c r="I21" s="5"/>
      <c r="J21" s="5"/>
      <c r="K21" s="5">
        <v>19.941954972193528</v>
      </c>
      <c r="L21" s="5"/>
      <c r="M21" s="5"/>
      <c r="N21" s="2">
        <v>4735</v>
      </c>
      <c r="O21" s="2">
        <v>2019</v>
      </c>
      <c r="P21" s="2" t="s">
        <v>227</v>
      </c>
      <c r="Q21" s="2"/>
      <c r="R21" s="6" t="s">
        <v>244</v>
      </c>
      <c r="S21" s="1">
        <v>8.6620000000000008</v>
      </c>
      <c r="T21" s="6" t="s">
        <v>95</v>
      </c>
      <c r="U21" s="2">
        <v>15.42</v>
      </c>
      <c r="V21" s="3">
        <v>2</v>
      </c>
      <c r="W21" s="8">
        <v>3</v>
      </c>
      <c r="X21" s="4">
        <v>43819</v>
      </c>
      <c r="Y21" s="2" t="s">
        <v>104</v>
      </c>
      <c r="Z21" s="14">
        <f t="shared" si="0"/>
        <v>19.941954972193528</v>
      </c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</row>
    <row r="22" spans="1:99" s="8" customFormat="1" ht="15" x14ac:dyDescent="0.2">
      <c r="A22" s="20" t="s">
        <v>265</v>
      </c>
      <c r="B22" s="6">
        <v>5</v>
      </c>
      <c r="C22" s="7">
        <v>4.5999999999999996</v>
      </c>
      <c r="D22" s="7">
        <v>4.3899999999999997</v>
      </c>
      <c r="E22" s="7">
        <v>1.54</v>
      </c>
      <c r="F22" s="7"/>
      <c r="G22" s="5">
        <v>1.54</v>
      </c>
      <c r="H22" s="5">
        <v>5.192431220851657</v>
      </c>
      <c r="I22" s="5"/>
      <c r="J22" s="5"/>
      <c r="K22" s="5">
        <v>5.192431220851657</v>
      </c>
      <c r="L22" s="5"/>
      <c r="M22" s="5"/>
      <c r="N22" s="2">
        <v>4792</v>
      </c>
      <c r="O22" s="2">
        <v>2019</v>
      </c>
      <c r="P22" s="2" t="s">
        <v>227</v>
      </c>
      <c r="Q22" s="2"/>
      <c r="R22" s="6" t="s">
        <v>244</v>
      </c>
      <c r="S22" s="1">
        <v>8.6620000000000008</v>
      </c>
      <c r="T22" s="6" t="s">
        <v>95</v>
      </c>
      <c r="U22" s="2">
        <v>15.42</v>
      </c>
      <c r="V22" s="3">
        <v>2</v>
      </c>
      <c r="W22" s="8">
        <v>3</v>
      </c>
      <c r="X22" s="4">
        <v>43819</v>
      </c>
      <c r="Y22" s="2" t="s">
        <v>103</v>
      </c>
      <c r="Z22" s="14">
        <f t="shared" si="0"/>
        <v>5.192431220851657</v>
      </c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</row>
    <row r="23" spans="1:99" s="8" customFormat="1" ht="15" x14ac:dyDescent="0.2">
      <c r="A23" s="20" t="s">
        <v>265</v>
      </c>
      <c r="B23" s="6">
        <v>28</v>
      </c>
      <c r="C23" s="7">
        <v>1.3</v>
      </c>
      <c r="D23" s="7">
        <v>1.54</v>
      </c>
      <c r="E23" s="7">
        <v>0.99</v>
      </c>
      <c r="F23" s="7"/>
      <c r="G23" s="5">
        <v>0.99</v>
      </c>
      <c r="H23" s="5">
        <v>-3.5304054062860235</v>
      </c>
      <c r="I23" s="5"/>
      <c r="J23" s="5"/>
      <c r="K23" s="5">
        <v>-3.5304054062860235</v>
      </c>
      <c r="L23" s="5"/>
      <c r="M23" s="5"/>
      <c r="N23" s="2">
        <v>4749</v>
      </c>
      <c r="O23" s="2">
        <v>2019</v>
      </c>
      <c r="P23" s="2" t="s">
        <v>227</v>
      </c>
      <c r="Q23" s="2"/>
      <c r="R23" s="6" t="s">
        <v>244</v>
      </c>
      <c r="S23" s="1">
        <v>8.6620000000000008</v>
      </c>
      <c r="T23" s="6" t="s">
        <v>95</v>
      </c>
      <c r="U23" s="2">
        <v>15.42</v>
      </c>
      <c r="V23" s="3">
        <v>2</v>
      </c>
      <c r="W23" s="8">
        <v>3</v>
      </c>
      <c r="X23" s="4">
        <v>43819</v>
      </c>
      <c r="Y23" s="2" t="s">
        <v>102</v>
      </c>
      <c r="Z23" s="14">
        <f t="shared" si="0"/>
        <v>-3.5304054062860235</v>
      </c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</row>
    <row r="24" spans="1:99" s="8" customFormat="1" ht="15" x14ac:dyDescent="0.2">
      <c r="A24" s="20" t="s">
        <v>265</v>
      </c>
      <c r="B24" s="6">
        <v>8</v>
      </c>
      <c r="C24" s="7">
        <v>3.23</v>
      </c>
      <c r="D24" s="7">
        <v>2.76</v>
      </c>
      <c r="E24" s="7">
        <v>0.79</v>
      </c>
      <c r="F24" s="7"/>
      <c r="G24" s="5">
        <v>0.79</v>
      </c>
      <c r="H24" s="5">
        <v>-6.7023459979724365</v>
      </c>
      <c r="I24" s="5"/>
      <c r="J24" s="5"/>
      <c r="K24" s="5">
        <v>-6.7023459979724365</v>
      </c>
      <c r="L24" s="5"/>
      <c r="M24" s="5"/>
      <c r="N24" s="2">
        <v>4712</v>
      </c>
      <c r="O24" s="2">
        <v>2019</v>
      </c>
      <c r="P24" s="2" t="s">
        <v>227</v>
      </c>
      <c r="Q24" s="2"/>
      <c r="R24" s="6"/>
      <c r="S24" s="1">
        <v>8.6620000000000008</v>
      </c>
      <c r="T24" s="6" t="s">
        <v>95</v>
      </c>
      <c r="U24" s="2">
        <v>15.42</v>
      </c>
      <c r="V24" s="3">
        <v>2</v>
      </c>
      <c r="W24" s="8">
        <v>3</v>
      </c>
      <c r="X24" s="4">
        <v>43818</v>
      </c>
      <c r="Y24" s="2" t="s">
        <v>101</v>
      </c>
      <c r="Z24" s="14">
        <f t="shared" si="0"/>
        <v>-6.7023459979724365</v>
      </c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</row>
    <row r="25" spans="1:99" s="8" customFormat="1" ht="15" x14ac:dyDescent="0.2">
      <c r="A25" s="20" t="s">
        <v>265</v>
      </c>
      <c r="B25" s="6">
        <v>18</v>
      </c>
      <c r="C25" s="7">
        <v>1.39</v>
      </c>
      <c r="D25" s="7">
        <v>1.52</v>
      </c>
      <c r="E25" s="7">
        <v>0.63</v>
      </c>
      <c r="F25" s="7"/>
      <c r="G25" s="5">
        <v>0.63</v>
      </c>
      <c r="H25" s="5">
        <v>-9.2398984713215793</v>
      </c>
      <c r="I25" s="5"/>
      <c r="J25" s="5"/>
      <c r="K25" s="5">
        <v>-9.2398984713215793</v>
      </c>
      <c r="L25" s="5"/>
      <c r="M25" s="5"/>
      <c r="N25" s="2">
        <v>4750</v>
      </c>
      <c r="O25" s="2">
        <v>2019</v>
      </c>
      <c r="P25" s="2" t="s">
        <v>227</v>
      </c>
      <c r="Q25" s="2"/>
      <c r="R25" s="6" t="s">
        <v>244</v>
      </c>
      <c r="S25" s="1">
        <v>8.6620000000000008</v>
      </c>
      <c r="T25" s="6" t="s">
        <v>95</v>
      </c>
      <c r="U25" s="2">
        <v>15.42</v>
      </c>
      <c r="V25" s="3">
        <v>2</v>
      </c>
      <c r="W25" s="8">
        <v>3</v>
      </c>
      <c r="X25" s="4">
        <v>43819</v>
      </c>
      <c r="Y25" s="2" t="s">
        <v>100</v>
      </c>
      <c r="Z25" s="14">
        <f t="shared" si="0"/>
        <v>-9.2398984713215793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</row>
    <row r="26" spans="1:99" s="8" customFormat="1" ht="15" x14ac:dyDescent="0.2">
      <c r="A26" s="20" t="s">
        <v>265</v>
      </c>
      <c r="B26" s="6">
        <v>9</v>
      </c>
      <c r="C26" s="7">
        <v>2.4500000000000002</v>
      </c>
      <c r="D26" s="7">
        <v>2.39</v>
      </c>
      <c r="E26" s="7">
        <v>0.6</v>
      </c>
      <c r="F26" s="7"/>
      <c r="G26" s="5">
        <v>0.6</v>
      </c>
      <c r="H26" s="5">
        <v>-9.7156895600745603</v>
      </c>
      <c r="I26" s="5"/>
      <c r="J26" s="5"/>
      <c r="K26" s="5">
        <v>-9.7156895600745603</v>
      </c>
      <c r="L26" s="5"/>
      <c r="M26" s="5"/>
      <c r="N26" s="2">
        <v>4753</v>
      </c>
      <c r="O26" s="2">
        <v>2019</v>
      </c>
      <c r="P26" s="2" t="s">
        <v>227</v>
      </c>
      <c r="Q26" s="2"/>
      <c r="R26" s="6" t="s">
        <v>244</v>
      </c>
      <c r="S26" s="1">
        <v>8.6620000000000008</v>
      </c>
      <c r="T26" s="6" t="s">
        <v>95</v>
      </c>
      <c r="U26" s="2">
        <v>15.42</v>
      </c>
      <c r="V26" s="3">
        <v>2</v>
      </c>
      <c r="W26" s="8">
        <v>3</v>
      </c>
      <c r="X26" s="4">
        <v>43819</v>
      </c>
      <c r="Y26" s="2" t="s">
        <v>99</v>
      </c>
      <c r="Z26" s="14">
        <f t="shared" si="0"/>
        <v>-9.7156895600745603</v>
      </c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</row>
    <row r="27" spans="1:99" s="8" customFormat="1" ht="15" x14ac:dyDescent="0.2">
      <c r="A27" s="20" t="s">
        <v>265</v>
      </c>
      <c r="B27" s="6">
        <v>16</v>
      </c>
      <c r="C27" s="7">
        <v>1.57</v>
      </c>
      <c r="D27" s="7">
        <v>1.96</v>
      </c>
      <c r="E27" s="7">
        <v>1</v>
      </c>
      <c r="F27" s="7"/>
      <c r="G27" s="5">
        <v>1</v>
      </c>
      <c r="H27" s="5">
        <v>-3.371808376701706</v>
      </c>
      <c r="I27" s="5"/>
      <c r="J27" s="5"/>
      <c r="K27" s="5">
        <v>-3.371808376701706</v>
      </c>
      <c r="L27" s="5"/>
      <c r="M27" s="5"/>
      <c r="N27" s="2">
        <v>4715</v>
      </c>
      <c r="O27" s="2">
        <v>2019</v>
      </c>
      <c r="P27" s="2" t="s">
        <v>227</v>
      </c>
      <c r="Q27" s="2"/>
      <c r="R27" s="6"/>
      <c r="S27" s="1">
        <v>8.6620000000000008</v>
      </c>
      <c r="T27" s="6" t="s">
        <v>95</v>
      </c>
      <c r="U27" s="2">
        <v>15.42</v>
      </c>
      <c r="V27" s="3">
        <v>2</v>
      </c>
      <c r="W27" s="8">
        <v>3</v>
      </c>
      <c r="X27" s="4">
        <v>43818</v>
      </c>
      <c r="Y27" s="2" t="s">
        <v>98</v>
      </c>
      <c r="Z27" s="14">
        <f t="shared" si="0"/>
        <v>-3.371808376701706</v>
      </c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</row>
    <row r="28" spans="1:99" s="8" customFormat="1" ht="15" x14ac:dyDescent="0.2">
      <c r="A28" s="20" t="s">
        <v>265</v>
      </c>
      <c r="B28" s="6">
        <v>18</v>
      </c>
      <c r="C28" s="7">
        <v>1.88</v>
      </c>
      <c r="D28" s="7">
        <v>2.2000000000000002</v>
      </c>
      <c r="E28" s="7">
        <v>1.39</v>
      </c>
      <c r="F28" s="7"/>
      <c r="G28" s="5">
        <v>1.39</v>
      </c>
      <c r="H28" s="5">
        <v>2.8134757770868322</v>
      </c>
      <c r="I28" s="5"/>
      <c r="J28" s="5"/>
      <c r="K28" s="5">
        <v>2.8134757770868322</v>
      </c>
      <c r="L28" s="5"/>
      <c r="M28" s="5"/>
      <c r="N28" s="2">
        <v>4716</v>
      </c>
      <c r="O28" s="2">
        <v>2019</v>
      </c>
      <c r="P28" s="2" t="s">
        <v>227</v>
      </c>
      <c r="Q28" s="2"/>
      <c r="R28" s="6"/>
      <c r="S28" s="1">
        <v>8.6620000000000008</v>
      </c>
      <c r="T28" s="6" t="s">
        <v>95</v>
      </c>
      <c r="U28" s="2">
        <v>15.42</v>
      </c>
      <c r="V28" s="3">
        <v>2</v>
      </c>
      <c r="W28" s="8">
        <v>3</v>
      </c>
      <c r="X28" s="4">
        <v>43818</v>
      </c>
      <c r="Y28" s="2" t="s">
        <v>97</v>
      </c>
      <c r="Z28" s="14">
        <f t="shared" si="0"/>
        <v>2.8134757770868322</v>
      </c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</row>
    <row r="29" spans="1:99" s="8" customFormat="1" ht="15" x14ac:dyDescent="0.2">
      <c r="A29" s="20" t="s">
        <v>265</v>
      </c>
      <c r="B29" s="6">
        <v>19</v>
      </c>
      <c r="C29" s="7">
        <v>1.44</v>
      </c>
      <c r="D29" s="7">
        <v>1.68</v>
      </c>
      <c r="E29" s="7">
        <v>0.86</v>
      </c>
      <c r="F29" s="7"/>
      <c r="G29" s="5">
        <v>0.86</v>
      </c>
      <c r="H29" s="5">
        <v>-5.592166790882211</v>
      </c>
      <c r="I29" s="5"/>
      <c r="J29" s="5"/>
      <c r="K29" s="5">
        <v>-5.592166790882211</v>
      </c>
      <c r="L29" s="5"/>
      <c r="M29" s="5"/>
      <c r="N29" s="2">
        <v>4717</v>
      </c>
      <c r="O29" s="2">
        <v>2019</v>
      </c>
      <c r="P29" s="2" t="s">
        <v>227</v>
      </c>
      <c r="Q29" s="2"/>
      <c r="R29" s="6"/>
      <c r="S29" s="1">
        <v>8.6620000000000008</v>
      </c>
      <c r="T29" s="6" t="s">
        <v>95</v>
      </c>
      <c r="U29" s="2">
        <v>15.42</v>
      </c>
      <c r="V29" s="3">
        <v>2</v>
      </c>
      <c r="W29" s="8">
        <v>3</v>
      </c>
      <c r="X29" s="4">
        <v>43818</v>
      </c>
      <c r="Y29" s="2" t="s">
        <v>96</v>
      </c>
      <c r="Z29" s="14">
        <f t="shared" si="0"/>
        <v>-5.592166790882211</v>
      </c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</row>
    <row r="30" spans="1:99" s="8" customFormat="1" ht="15" x14ac:dyDescent="0.2">
      <c r="A30" s="20" t="s">
        <v>265</v>
      </c>
      <c r="B30" s="6">
        <v>23</v>
      </c>
      <c r="C30" s="7">
        <v>4.42</v>
      </c>
      <c r="D30" s="7">
        <v>4.59</v>
      </c>
      <c r="E30" s="7">
        <v>4.2300000000000004</v>
      </c>
      <c r="F30" s="7"/>
      <c r="G30" s="5">
        <v>4.2300000000000004</v>
      </c>
      <c r="H30" s="5">
        <v>59.046213551716392</v>
      </c>
      <c r="I30" s="5"/>
      <c r="J30" s="5"/>
      <c r="K30" s="5"/>
      <c r="L30" s="5">
        <v>59.046213551716392</v>
      </c>
      <c r="M30" s="5"/>
      <c r="N30" s="2">
        <v>3130</v>
      </c>
      <c r="O30" s="2">
        <v>2019</v>
      </c>
      <c r="P30" s="2" t="s">
        <v>226</v>
      </c>
      <c r="Q30" s="2"/>
      <c r="R30" s="6"/>
      <c r="S30" s="1">
        <v>8.41</v>
      </c>
      <c r="T30" s="6" t="s">
        <v>247</v>
      </c>
      <c r="U30" s="2">
        <v>14.92</v>
      </c>
      <c r="V30" s="3">
        <v>3</v>
      </c>
      <c r="W30" s="8">
        <v>3</v>
      </c>
      <c r="X30" s="4">
        <v>43699</v>
      </c>
      <c r="Y30" s="2" t="s">
        <v>47</v>
      </c>
      <c r="Z30" s="14">
        <f t="shared" si="0"/>
        <v>59.046213551716392</v>
      </c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</row>
    <row r="31" spans="1:99" s="8" customFormat="1" ht="15" x14ac:dyDescent="0.2">
      <c r="A31" s="20" t="s">
        <v>265</v>
      </c>
      <c r="B31" s="6">
        <v>34</v>
      </c>
      <c r="C31" s="7">
        <v>4.6399999999999997</v>
      </c>
      <c r="D31" s="7">
        <v>4.8099999999999996</v>
      </c>
      <c r="E31" s="7">
        <v>4.58</v>
      </c>
      <c r="F31" s="7"/>
      <c r="G31" s="5">
        <v>4.58</v>
      </c>
      <c r="H31" s="5">
        <v>64.645793718437545</v>
      </c>
      <c r="I31" s="5"/>
      <c r="J31" s="5"/>
      <c r="K31" s="5"/>
      <c r="L31" s="5">
        <v>64.645793718437545</v>
      </c>
      <c r="M31" s="5"/>
      <c r="N31" s="2">
        <v>3133</v>
      </c>
      <c r="O31" s="2">
        <v>2019</v>
      </c>
      <c r="P31" s="2" t="s">
        <v>226</v>
      </c>
      <c r="Q31" s="2"/>
      <c r="R31" s="6"/>
      <c r="S31" s="1">
        <v>8.41</v>
      </c>
      <c r="T31" s="6" t="s">
        <v>247</v>
      </c>
      <c r="U31" s="2">
        <v>14.92</v>
      </c>
      <c r="V31" s="3">
        <v>3</v>
      </c>
      <c r="W31" s="8">
        <v>3</v>
      </c>
      <c r="X31" s="4">
        <v>43699</v>
      </c>
      <c r="Y31" s="2" t="s">
        <v>46</v>
      </c>
      <c r="Z31" s="14">
        <f t="shared" si="0"/>
        <v>64.645793718437545</v>
      </c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</row>
    <row r="32" spans="1:99" s="8" customFormat="1" ht="15" x14ac:dyDescent="0.2">
      <c r="A32" s="20" t="s">
        <v>265</v>
      </c>
      <c r="B32" s="6">
        <v>66</v>
      </c>
      <c r="C32" s="7">
        <v>4.0599999999999996</v>
      </c>
      <c r="D32" s="7">
        <v>3.98</v>
      </c>
      <c r="E32" s="7">
        <v>3.84</v>
      </c>
      <c r="F32" s="7"/>
      <c r="G32" s="5">
        <v>3.84</v>
      </c>
      <c r="H32" s="5">
        <v>52.806681365941365</v>
      </c>
      <c r="I32" s="5"/>
      <c r="J32" s="5"/>
      <c r="K32" s="5"/>
      <c r="L32" s="5">
        <v>52.806681365941365</v>
      </c>
      <c r="M32" s="5"/>
      <c r="N32" s="2">
        <v>3089</v>
      </c>
      <c r="O32" s="2">
        <v>2019</v>
      </c>
      <c r="P32" s="2" t="s">
        <v>226</v>
      </c>
      <c r="Q32" s="2"/>
      <c r="R32" s="6"/>
      <c r="S32" s="1">
        <v>8.41</v>
      </c>
      <c r="T32" s="6" t="s">
        <v>247</v>
      </c>
      <c r="U32" s="2">
        <v>14.92</v>
      </c>
      <c r="V32" s="3">
        <v>3</v>
      </c>
      <c r="W32" s="8">
        <v>3</v>
      </c>
      <c r="X32" s="4">
        <v>43697</v>
      </c>
      <c r="Y32" s="2" t="s">
        <v>45</v>
      </c>
      <c r="Z32" s="14">
        <f t="shared" si="0"/>
        <v>52.806681365941365</v>
      </c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</row>
    <row r="33" spans="1:91" s="8" customFormat="1" ht="15" x14ac:dyDescent="0.2">
      <c r="A33" s="20" t="s">
        <v>265</v>
      </c>
      <c r="B33" s="6">
        <v>30</v>
      </c>
      <c r="C33" s="7">
        <v>5.45</v>
      </c>
      <c r="D33" s="7">
        <v>5.61</v>
      </c>
      <c r="E33" s="7">
        <v>5.41</v>
      </c>
      <c r="F33" s="7"/>
      <c r="G33" s="5">
        <v>5.41</v>
      </c>
      <c r="H33" s="5">
        <v>77.924798113804883</v>
      </c>
      <c r="I33" s="5"/>
      <c r="J33" s="5"/>
      <c r="K33" s="5"/>
      <c r="L33" s="5">
        <v>77.924798113804883</v>
      </c>
      <c r="M33" s="5"/>
      <c r="N33" s="2">
        <v>3138</v>
      </c>
      <c r="O33" s="2">
        <v>2019</v>
      </c>
      <c r="P33" s="2" t="s">
        <v>226</v>
      </c>
      <c r="Q33" s="2"/>
      <c r="R33" s="6"/>
      <c r="S33" s="1">
        <v>8.41</v>
      </c>
      <c r="T33" s="6" t="s">
        <v>247</v>
      </c>
      <c r="U33" s="2">
        <v>14.92</v>
      </c>
      <c r="V33" s="3">
        <v>3</v>
      </c>
      <c r="W33" s="8">
        <v>3</v>
      </c>
      <c r="X33" s="4">
        <v>43699</v>
      </c>
      <c r="Y33" s="2" t="s">
        <v>44</v>
      </c>
      <c r="Z33" s="14">
        <f t="shared" si="0"/>
        <v>77.924798113804883</v>
      </c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</row>
    <row r="34" spans="1:91" s="8" customFormat="1" ht="15" x14ac:dyDescent="0.2">
      <c r="A34" s="20" t="s">
        <v>265</v>
      </c>
      <c r="B34" s="6">
        <v>94</v>
      </c>
      <c r="C34" s="7">
        <v>4.41</v>
      </c>
      <c r="D34" s="7">
        <v>4.34</v>
      </c>
      <c r="E34" s="7">
        <v>4.25</v>
      </c>
      <c r="F34" s="7"/>
      <c r="G34" s="5">
        <v>4.25</v>
      </c>
      <c r="H34" s="5">
        <v>59.36618956124331</v>
      </c>
      <c r="I34" s="5"/>
      <c r="J34" s="5"/>
      <c r="K34" s="5"/>
      <c r="L34" s="5">
        <v>59.36618956124331</v>
      </c>
      <c r="M34" s="5"/>
      <c r="N34" s="2">
        <v>3086</v>
      </c>
      <c r="O34" s="2">
        <v>2019</v>
      </c>
      <c r="P34" s="2" t="s">
        <v>226</v>
      </c>
      <c r="Q34" s="2"/>
      <c r="R34" s="6"/>
      <c r="S34" s="1">
        <v>8.41</v>
      </c>
      <c r="T34" s="6" t="s">
        <v>247</v>
      </c>
      <c r="U34" s="2">
        <v>14.92</v>
      </c>
      <c r="V34" s="3">
        <v>3</v>
      </c>
      <c r="W34" s="8">
        <v>3</v>
      </c>
      <c r="X34" s="4">
        <v>43697</v>
      </c>
      <c r="Y34" s="2" t="s">
        <v>43</v>
      </c>
      <c r="Z34" s="14">
        <f t="shared" si="0"/>
        <v>59.36618956124331</v>
      </c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</row>
    <row r="35" spans="1:91" s="8" customFormat="1" ht="15" x14ac:dyDescent="0.2">
      <c r="A35" s="20" t="s">
        <v>265</v>
      </c>
      <c r="B35" s="6">
        <v>137</v>
      </c>
      <c r="C35" s="7">
        <v>4.63</v>
      </c>
      <c r="D35" s="7">
        <v>4.5199999999999996</v>
      </c>
      <c r="E35" s="7">
        <v>4.46</v>
      </c>
      <c r="F35" s="7"/>
      <c r="G35" s="5">
        <v>4.46</v>
      </c>
      <c r="H35" s="5">
        <v>62.725937661276021</v>
      </c>
      <c r="I35" s="5"/>
      <c r="J35" s="5"/>
      <c r="K35" s="5"/>
      <c r="L35" s="5">
        <v>62.725937661276021</v>
      </c>
      <c r="M35" s="5"/>
      <c r="N35" s="2">
        <v>3078</v>
      </c>
      <c r="O35" s="2">
        <v>2019</v>
      </c>
      <c r="P35" s="2" t="s">
        <v>226</v>
      </c>
      <c r="Q35" s="2"/>
      <c r="R35" s="6"/>
      <c r="S35" s="1">
        <v>8.41</v>
      </c>
      <c r="T35" s="6" t="s">
        <v>247</v>
      </c>
      <c r="U35" s="2">
        <v>14.92</v>
      </c>
      <c r="V35" s="3">
        <v>3</v>
      </c>
      <c r="W35" s="8">
        <v>3</v>
      </c>
      <c r="X35" s="4">
        <v>43697</v>
      </c>
      <c r="Y35" s="2" t="s">
        <v>42</v>
      </c>
      <c r="Z35" s="14">
        <f t="shared" si="0"/>
        <v>62.725937661276021</v>
      </c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"/>
  <sheetViews>
    <sheetView topLeftCell="D1" workbookViewId="0">
      <selection activeCell="AA3" sqref="AA3:AD3"/>
    </sheetView>
  </sheetViews>
  <sheetFormatPr baseColWidth="10" defaultColWidth="9" defaultRowHeight="13" x14ac:dyDescent="0.15"/>
  <sheetData>
    <row r="1" spans="1:32" s="10" customFormat="1" ht="73" x14ac:dyDescent="0.2">
      <c r="B1" s="22" t="s">
        <v>262</v>
      </c>
      <c r="C1" s="16" t="s">
        <v>230</v>
      </c>
      <c r="D1" s="16" t="s">
        <v>231</v>
      </c>
      <c r="E1" s="16" t="s">
        <v>232</v>
      </c>
      <c r="F1" s="16" t="s">
        <v>233</v>
      </c>
      <c r="G1" s="17" t="s">
        <v>234</v>
      </c>
      <c r="H1" s="18" t="s">
        <v>218</v>
      </c>
      <c r="I1" s="18"/>
      <c r="J1" s="18" t="s">
        <v>218</v>
      </c>
      <c r="K1" s="18" t="s">
        <v>218</v>
      </c>
      <c r="L1" s="18" t="s">
        <v>218</v>
      </c>
      <c r="M1" s="18" t="s">
        <v>276</v>
      </c>
      <c r="N1" s="22" t="s">
        <v>229</v>
      </c>
      <c r="O1" s="22" t="s">
        <v>269</v>
      </c>
      <c r="P1" s="22" t="s">
        <v>225</v>
      </c>
      <c r="Q1" s="22" t="s">
        <v>219</v>
      </c>
      <c r="R1" s="22" t="s">
        <v>245</v>
      </c>
      <c r="S1" s="21" t="s">
        <v>246</v>
      </c>
      <c r="U1" s="19" t="s">
        <v>248</v>
      </c>
      <c r="V1" s="29" t="s">
        <v>271</v>
      </c>
      <c r="W1" s="22" t="s">
        <v>272</v>
      </c>
      <c r="X1" s="23" t="s">
        <v>228</v>
      </c>
      <c r="Y1" s="28" t="s">
        <v>270</v>
      </c>
      <c r="AA1" s="10" t="s">
        <v>287</v>
      </c>
      <c r="AB1" s="10" t="s">
        <v>286</v>
      </c>
      <c r="AC1" s="10" t="s">
        <v>285</v>
      </c>
      <c r="AD1" s="10" t="s">
        <v>284</v>
      </c>
      <c r="AE1" s="10" t="s">
        <v>280</v>
      </c>
      <c r="AF1" s="10" t="s">
        <v>283</v>
      </c>
    </row>
    <row r="2" spans="1:32" s="22" customFormat="1" ht="42" x14ac:dyDescent="0.2">
      <c r="A2" s="17" t="s">
        <v>220</v>
      </c>
      <c r="B2" s="22" t="s">
        <v>261</v>
      </c>
      <c r="C2" s="16" t="s">
        <v>235</v>
      </c>
      <c r="D2" s="16" t="s">
        <v>235</v>
      </c>
      <c r="E2" s="16" t="s">
        <v>235</v>
      </c>
      <c r="F2" s="16" t="s">
        <v>235</v>
      </c>
      <c r="G2" s="17" t="s">
        <v>235</v>
      </c>
      <c r="H2" s="17" t="s">
        <v>217</v>
      </c>
      <c r="I2" s="17"/>
      <c r="J2" s="17"/>
      <c r="K2" s="17"/>
      <c r="L2" s="17"/>
      <c r="M2" s="17"/>
      <c r="S2" s="16" t="s">
        <v>235</v>
      </c>
      <c r="T2" s="22" t="s">
        <v>216</v>
      </c>
      <c r="U2" s="16" t="s">
        <v>235</v>
      </c>
    </row>
    <row r="3" spans="1:32" x14ac:dyDescent="0.15">
      <c r="AA3" s="34">
        <f>AVERAGE(H4:H9)</f>
        <v>-0.81314979380844488</v>
      </c>
      <c r="AB3" s="34">
        <f>STDEV(H4:H9)</f>
        <v>4.7459887477728939</v>
      </c>
      <c r="AC3" s="34">
        <f>MIN(H4:H9)</f>
        <v>-8.8865656037637208</v>
      </c>
      <c r="AD3" s="34">
        <f>MAX(H4:H9)</f>
        <v>5.5758843004007597</v>
      </c>
      <c r="AE3">
        <f>COUNT(H4:H9)</f>
        <v>6</v>
      </c>
      <c r="AF3">
        <v>1</v>
      </c>
    </row>
    <row r="4" spans="1:32" s="8" customFormat="1" ht="15" x14ac:dyDescent="0.2">
      <c r="A4" s="20" t="s">
        <v>266</v>
      </c>
      <c r="B4" s="10">
        <v>777</v>
      </c>
      <c r="C4" s="11"/>
      <c r="D4" s="11">
        <v>1.42</v>
      </c>
      <c r="E4" s="11">
        <v>1.4</v>
      </c>
      <c r="F4" s="11"/>
      <c r="G4" s="12">
        <v>1.4</v>
      </c>
      <c r="H4" s="12">
        <v>-0.34849276877504798</v>
      </c>
      <c r="I4" s="12"/>
      <c r="J4" s="5">
        <v>-0.34849276877504798</v>
      </c>
      <c r="K4" s="5"/>
      <c r="L4" s="5"/>
      <c r="M4" s="5"/>
      <c r="N4" s="8">
        <v>8241</v>
      </c>
      <c r="O4" s="8">
        <v>2021</v>
      </c>
      <c r="P4" s="13" t="s">
        <v>224</v>
      </c>
      <c r="R4" s="10"/>
      <c r="S4" s="14">
        <v>10.558999999999999</v>
      </c>
      <c r="T4" s="10" t="s">
        <v>118</v>
      </c>
      <c r="V4" s="15">
        <v>1</v>
      </c>
      <c r="W4" s="8">
        <v>1</v>
      </c>
      <c r="X4" s="9">
        <v>44475</v>
      </c>
      <c r="Y4" s="8" t="s">
        <v>137</v>
      </c>
    </row>
    <row r="5" spans="1:32" s="8" customFormat="1" ht="15" x14ac:dyDescent="0.2">
      <c r="A5" s="20" t="s">
        <v>266</v>
      </c>
      <c r="B5" s="10">
        <v>920</v>
      </c>
      <c r="C5" s="11"/>
      <c r="D5" s="11">
        <v>1.37</v>
      </c>
      <c r="E5" s="11">
        <v>1.35</v>
      </c>
      <c r="F5" s="11"/>
      <c r="G5" s="12">
        <v>1.35</v>
      </c>
      <c r="H5" s="12">
        <v>-1.21972469071266</v>
      </c>
      <c r="I5" s="12"/>
      <c r="J5" s="5">
        <v>-1.21972469071266</v>
      </c>
      <c r="K5" s="5"/>
      <c r="L5" s="5"/>
      <c r="M5" s="5"/>
      <c r="N5" s="8">
        <v>8242</v>
      </c>
      <c r="O5" s="8">
        <v>2021</v>
      </c>
      <c r="P5" s="13" t="s">
        <v>224</v>
      </c>
      <c r="R5" s="10"/>
      <c r="S5" s="14">
        <v>10.558999999999999</v>
      </c>
      <c r="T5" s="10" t="s">
        <v>118</v>
      </c>
      <c r="V5" s="15">
        <v>1</v>
      </c>
      <c r="W5" s="8">
        <v>1</v>
      </c>
      <c r="X5" s="9">
        <v>44475</v>
      </c>
      <c r="Y5" s="8" t="s">
        <v>138</v>
      </c>
    </row>
    <row r="6" spans="1:32" s="8" customFormat="1" ht="15" x14ac:dyDescent="0.2">
      <c r="A6" s="20" t="s">
        <v>266</v>
      </c>
      <c r="B6" s="10">
        <v>412</v>
      </c>
      <c r="C6" s="11"/>
      <c r="D6" s="11">
        <v>1.37</v>
      </c>
      <c r="E6" s="11">
        <v>1.33</v>
      </c>
      <c r="F6" s="11"/>
      <c r="G6" s="12">
        <v>1.33</v>
      </c>
      <c r="H6" s="12">
        <v>-1.5682174594877101</v>
      </c>
      <c r="I6" s="12"/>
      <c r="J6" s="5">
        <v>-1.5682174594877101</v>
      </c>
      <c r="K6" s="5"/>
      <c r="L6" s="5"/>
      <c r="M6" s="5"/>
      <c r="N6" s="8">
        <v>8243</v>
      </c>
      <c r="O6" s="8">
        <v>2021</v>
      </c>
      <c r="P6" s="13" t="s">
        <v>224</v>
      </c>
      <c r="R6" s="10"/>
      <c r="S6" s="14">
        <v>10.558999999999999</v>
      </c>
      <c r="T6" s="10" t="s">
        <v>118</v>
      </c>
      <c r="V6" s="15">
        <v>1</v>
      </c>
      <c r="W6" s="8">
        <v>1</v>
      </c>
      <c r="X6" s="9">
        <v>44475</v>
      </c>
      <c r="Y6" s="8" t="s">
        <v>139</v>
      </c>
    </row>
    <row r="7" spans="1:32" s="8" customFormat="1" ht="15" x14ac:dyDescent="0.2">
      <c r="A7" s="20" t="s">
        <v>266</v>
      </c>
      <c r="B7" s="10">
        <v>960</v>
      </c>
      <c r="C7" s="11"/>
      <c r="D7" s="11">
        <v>1.76</v>
      </c>
      <c r="E7" s="11">
        <v>1.74</v>
      </c>
      <c r="F7" s="11"/>
      <c r="G7" s="12">
        <v>1.74</v>
      </c>
      <c r="H7" s="12">
        <v>5.5758843004007597</v>
      </c>
      <c r="I7" s="12"/>
      <c r="J7" s="5">
        <v>5.5758843004007597</v>
      </c>
      <c r="K7" s="5"/>
      <c r="L7" s="5"/>
      <c r="M7" s="5"/>
      <c r="N7" s="8">
        <v>8244</v>
      </c>
      <c r="O7" s="8">
        <v>2021</v>
      </c>
      <c r="P7" s="13" t="s">
        <v>224</v>
      </c>
      <c r="R7" s="10"/>
      <c r="S7" s="14">
        <v>10.558999999999999</v>
      </c>
      <c r="T7" s="10" t="s">
        <v>118</v>
      </c>
      <c r="V7" s="15">
        <v>1</v>
      </c>
      <c r="W7" s="8">
        <v>1</v>
      </c>
      <c r="X7" s="9">
        <v>44475</v>
      </c>
      <c r="Y7" s="8" t="s">
        <v>140</v>
      </c>
    </row>
    <row r="8" spans="1:32" s="8" customFormat="1" ht="15" x14ac:dyDescent="0.2">
      <c r="A8" s="20" t="s">
        <v>266</v>
      </c>
      <c r="B8" s="10">
        <v>554</v>
      </c>
      <c r="C8" s="11"/>
      <c r="D8" s="11">
        <v>1.54</v>
      </c>
      <c r="E8" s="11">
        <v>1.51</v>
      </c>
      <c r="F8" s="11"/>
      <c r="G8" s="12">
        <v>1.51</v>
      </c>
      <c r="H8" s="12">
        <v>1.5682174594877101</v>
      </c>
      <c r="I8" s="12"/>
      <c r="J8" s="5">
        <v>1.5682174594877101</v>
      </c>
      <c r="K8" s="5"/>
      <c r="L8" s="5"/>
      <c r="M8" s="5"/>
      <c r="N8" s="8">
        <v>8245</v>
      </c>
      <c r="O8" s="8">
        <v>2021</v>
      </c>
      <c r="P8" s="13" t="s">
        <v>224</v>
      </c>
      <c r="R8" s="10"/>
      <c r="S8" s="14">
        <v>10.558999999999999</v>
      </c>
      <c r="T8" s="10" t="s">
        <v>118</v>
      </c>
      <c r="V8" s="15">
        <v>1</v>
      </c>
      <c r="W8" s="8">
        <v>1</v>
      </c>
      <c r="X8" s="9">
        <v>44475</v>
      </c>
      <c r="Y8" s="8" t="s">
        <v>141</v>
      </c>
    </row>
    <row r="9" spans="1:32" s="8" customFormat="1" ht="15" x14ac:dyDescent="0.2">
      <c r="A9" s="20" t="s">
        <v>266</v>
      </c>
      <c r="B9" s="10">
        <v>454</v>
      </c>
      <c r="C9" s="11"/>
      <c r="D9" s="11">
        <v>0.95</v>
      </c>
      <c r="E9" s="11">
        <v>0.91</v>
      </c>
      <c r="F9" s="11"/>
      <c r="G9" s="12">
        <v>0.91</v>
      </c>
      <c r="H9" s="12">
        <v>-8.8865656037637208</v>
      </c>
      <c r="I9" s="12"/>
      <c r="J9" s="5">
        <v>-8.8865656037637208</v>
      </c>
      <c r="K9" s="5"/>
      <c r="L9" s="5"/>
      <c r="M9" s="5"/>
      <c r="N9" s="8">
        <v>8240</v>
      </c>
      <c r="O9" s="8">
        <v>2021</v>
      </c>
      <c r="P9" s="13" t="s">
        <v>224</v>
      </c>
      <c r="R9" s="10"/>
      <c r="S9" s="14">
        <v>10.558999999999999</v>
      </c>
      <c r="T9" s="10" t="s">
        <v>118</v>
      </c>
      <c r="V9" s="15">
        <v>1</v>
      </c>
      <c r="W9" s="8">
        <v>1</v>
      </c>
      <c r="X9" s="9">
        <v>44475</v>
      </c>
      <c r="Y9" s="8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36"/>
  <sheetViews>
    <sheetView topLeftCell="E1" workbookViewId="0">
      <selection activeCell="AG16" sqref="AG16"/>
    </sheetView>
  </sheetViews>
  <sheetFormatPr baseColWidth="10" defaultColWidth="9" defaultRowHeight="13" x14ac:dyDescent="0.15"/>
  <cols>
    <col min="24" max="24" width="10.3984375" bestFit="1" customWidth="1"/>
    <col min="25" max="25" width="14.3984375" bestFit="1" customWidth="1"/>
    <col min="27" max="27" width="6.3984375" bestFit="1" customWidth="1"/>
    <col min="28" max="28" width="6.19921875" bestFit="1" customWidth="1"/>
    <col min="29" max="29" width="5" bestFit="1" customWidth="1"/>
    <col min="30" max="30" width="5.3984375" bestFit="1" customWidth="1"/>
    <col min="31" max="31" width="3" bestFit="1" customWidth="1"/>
    <col min="32" max="32" width="6.3984375" bestFit="1" customWidth="1"/>
  </cols>
  <sheetData>
    <row r="1" spans="1:99" s="10" customFormat="1" ht="73" x14ac:dyDescent="0.2">
      <c r="B1" s="22" t="s">
        <v>262</v>
      </c>
      <c r="C1" s="16" t="s">
        <v>230</v>
      </c>
      <c r="D1" s="16" t="s">
        <v>231</v>
      </c>
      <c r="E1" s="16" t="s">
        <v>232</v>
      </c>
      <c r="F1" s="16" t="s">
        <v>233</v>
      </c>
      <c r="G1" s="17" t="s">
        <v>234</v>
      </c>
      <c r="H1" s="18" t="s">
        <v>218</v>
      </c>
      <c r="I1" s="18"/>
      <c r="J1" s="18" t="s">
        <v>218</v>
      </c>
      <c r="K1" s="18" t="s">
        <v>218</v>
      </c>
      <c r="L1" s="18" t="s">
        <v>218</v>
      </c>
      <c r="M1" s="18" t="s">
        <v>276</v>
      </c>
      <c r="N1" s="22" t="s">
        <v>229</v>
      </c>
      <c r="O1" s="22" t="s">
        <v>269</v>
      </c>
      <c r="P1" s="22" t="s">
        <v>225</v>
      </c>
      <c r="Q1" s="22" t="s">
        <v>219</v>
      </c>
      <c r="R1" s="22" t="s">
        <v>245</v>
      </c>
      <c r="S1" s="21" t="s">
        <v>246</v>
      </c>
      <c r="U1" s="19" t="s">
        <v>248</v>
      </c>
      <c r="V1" s="29" t="s">
        <v>271</v>
      </c>
      <c r="W1" s="22" t="s">
        <v>272</v>
      </c>
      <c r="X1" s="23" t="s">
        <v>228</v>
      </c>
      <c r="Y1" s="28" t="s">
        <v>270</v>
      </c>
    </row>
    <row r="2" spans="1:99" s="22" customFormat="1" ht="42" x14ac:dyDescent="0.2">
      <c r="A2" s="17" t="s">
        <v>220</v>
      </c>
      <c r="B2" s="22" t="s">
        <v>261</v>
      </c>
      <c r="C2" s="16" t="s">
        <v>235</v>
      </c>
      <c r="D2" s="16" t="s">
        <v>235</v>
      </c>
      <c r="E2" s="16" t="s">
        <v>235</v>
      </c>
      <c r="F2" s="16" t="s">
        <v>235</v>
      </c>
      <c r="G2" s="17" t="s">
        <v>235</v>
      </c>
      <c r="H2" s="17" t="s">
        <v>217</v>
      </c>
      <c r="I2" s="17"/>
      <c r="J2" s="17"/>
      <c r="K2" s="17"/>
      <c r="L2" s="17"/>
      <c r="M2" s="17"/>
      <c r="S2" s="16" t="s">
        <v>235</v>
      </c>
      <c r="T2" s="22" t="s">
        <v>216</v>
      </c>
      <c r="U2" s="16" t="s">
        <v>235</v>
      </c>
      <c r="AA2" t="s">
        <v>278</v>
      </c>
      <c r="AB2" t="s">
        <v>279</v>
      </c>
      <c r="AC2" t="s">
        <v>282</v>
      </c>
      <c r="AD2" t="s">
        <v>281</v>
      </c>
      <c r="AE2" t="s">
        <v>280</v>
      </c>
      <c r="AF2" t="s">
        <v>283</v>
      </c>
    </row>
    <row r="4" spans="1:99" s="8" customFormat="1" ht="15" x14ac:dyDescent="0.2">
      <c r="A4" s="6" t="s">
        <v>267</v>
      </c>
      <c r="B4" s="6">
        <v>26</v>
      </c>
      <c r="C4" s="7">
        <v>2.72</v>
      </c>
      <c r="D4" s="7">
        <v>2.5299999999999998</v>
      </c>
      <c r="E4" s="7">
        <v>2.2000000000000002</v>
      </c>
      <c r="F4" s="7"/>
      <c r="G4" s="5">
        <v>2.2000000000000002</v>
      </c>
      <c r="H4" s="5">
        <v>26.568648584733609</v>
      </c>
      <c r="I4" s="5"/>
      <c r="J4" s="5"/>
      <c r="K4" s="5"/>
      <c r="L4" s="5">
        <v>26.568648584733609</v>
      </c>
      <c r="M4" s="5"/>
      <c r="N4" s="2">
        <v>4683</v>
      </c>
      <c r="O4" s="2">
        <v>2019</v>
      </c>
      <c r="P4" s="2" t="s">
        <v>227</v>
      </c>
      <c r="Q4" s="2"/>
      <c r="R4" s="6" t="s">
        <v>244</v>
      </c>
      <c r="S4" s="1">
        <v>6.4539999999999997</v>
      </c>
      <c r="T4" s="6" t="s">
        <v>39</v>
      </c>
      <c r="U4" s="2">
        <v>14.92</v>
      </c>
      <c r="V4" s="3">
        <v>3</v>
      </c>
      <c r="W4" s="8">
        <v>3</v>
      </c>
      <c r="X4" s="4">
        <v>43818</v>
      </c>
      <c r="Y4" s="2" t="s">
        <v>94</v>
      </c>
      <c r="Z4" s="1">
        <f>H4</f>
        <v>26.568648584733609</v>
      </c>
      <c r="AA4" s="32">
        <f>AVERAGE(Z4:Z36)</f>
        <v>65.282076330906833</v>
      </c>
      <c r="AB4" s="32">
        <f>STDEV(Z4:Z36)</f>
        <v>37.857954280550686</v>
      </c>
      <c r="AC4" s="32">
        <f>MIN(Z4:Z36)</f>
        <v>-14.548268639476065</v>
      </c>
      <c r="AD4" s="32">
        <f>MAX(Z4:Z36)</f>
        <v>123.04141545710114</v>
      </c>
      <c r="AE4" s="2">
        <f>COUNT(Z4:Z36)</f>
        <v>31</v>
      </c>
      <c r="AF4" s="2">
        <v>3</v>
      </c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</row>
    <row r="5" spans="1:99" s="8" customFormat="1" ht="15" x14ac:dyDescent="0.2">
      <c r="A5" s="6" t="s">
        <v>267</v>
      </c>
      <c r="B5" s="6">
        <v>108</v>
      </c>
      <c r="C5" s="7">
        <v>2.62</v>
      </c>
      <c r="D5" s="7">
        <v>2.52</v>
      </c>
      <c r="E5" s="7">
        <v>2.4500000000000002</v>
      </c>
      <c r="F5" s="7"/>
      <c r="G5" s="5">
        <v>2.4500000000000002</v>
      </c>
      <c r="H5" s="5">
        <v>30.56834870382016</v>
      </c>
      <c r="I5" s="5"/>
      <c r="J5" s="5"/>
      <c r="K5" s="5"/>
      <c r="L5" s="5">
        <v>30.56834870382016</v>
      </c>
      <c r="M5" s="5"/>
      <c r="N5" s="2">
        <v>3073</v>
      </c>
      <c r="O5" s="2">
        <v>2019</v>
      </c>
      <c r="P5" s="2" t="s">
        <v>227</v>
      </c>
      <c r="Q5" s="2"/>
      <c r="R5" s="6"/>
      <c r="S5" s="1">
        <v>6.4539999999999997</v>
      </c>
      <c r="T5" s="6" t="s">
        <v>39</v>
      </c>
      <c r="U5" s="2">
        <v>14.92</v>
      </c>
      <c r="V5" s="3">
        <v>3</v>
      </c>
      <c r="W5" s="8">
        <v>3</v>
      </c>
      <c r="X5" s="4">
        <v>43697</v>
      </c>
      <c r="Y5" s="2" t="s">
        <v>41</v>
      </c>
      <c r="Z5" s="1">
        <f t="shared" ref="Z5:Z36" si="0">H5</f>
        <v>30.56834870382016</v>
      </c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</row>
    <row r="6" spans="1:99" s="8" customFormat="1" ht="15" x14ac:dyDescent="0.2">
      <c r="A6" s="6" t="s">
        <v>267</v>
      </c>
      <c r="B6" s="6">
        <v>10</v>
      </c>
      <c r="C6" s="7">
        <v>3.24</v>
      </c>
      <c r="D6" s="7">
        <v>3.05</v>
      </c>
      <c r="E6" s="7">
        <v>2.2000000000000002</v>
      </c>
      <c r="F6" s="7"/>
      <c r="G6" s="5">
        <v>2.2000000000000002</v>
      </c>
      <c r="H6" s="5">
        <v>26.568648584733609</v>
      </c>
      <c r="I6" s="5"/>
      <c r="J6" s="5"/>
      <c r="K6" s="5"/>
      <c r="L6" s="5">
        <v>26.568648584733609</v>
      </c>
      <c r="M6" s="5"/>
      <c r="N6" s="2">
        <v>4684</v>
      </c>
      <c r="O6" s="2">
        <v>2019</v>
      </c>
      <c r="P6" s="2" t="s">
        <v>227</v>
      </c>
      <c r="Q6" s="2"/>
      <c r="R6" s="6" t="s">
        <v>244</v>
      </c>
      <c r="S6" s="1">
        <v>6.4539999999999997</v>
      </c>
      <c r="T6" s="6" t="s">
        <v>39</v>
      </c>
      <c r="U6" s="2">
        <v>14.92</v>
      </c>
      <c r="V6" s="3">
        <v>3</v>
      </c>
      <c r="W6" s="8">
        <v>3</v>
      </c>
      <c r="X6" s="4">
        <v>43818</v>
      </c>
      <c r="Y6" s="2" t="s">
        <v>93</v>
      </c>
      <c r="Z6" s="1">
        <f t="shared" si="0"/>
        <v>26.568648584733609</v>
      </c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</row>
    <row r="7" spans="1:99" s="8" customFormat="1" ht="15" x14ac:dyDescent="0.2">
      <c r="A7" s="6" t="s">
        <v>267</v>
      </c>
      <c r="B7" s="6">
        <v>5</v>
      </c>
      <c r="C7" s="7">
        <v>4.78</v>
      </c>
      <c r="D7" s="7">
        <v>4.5</v>
      </c>
      <c r="E7" s="7">
        <v>3.2</v>
      </c>
      <c r="F7" s="7"/>
      <c r="G7" s="5">
        <v>3.2</v>
      </c>
      <c r="H7" s="5">
        <v>42.567449061079799</v>
      </c>
      <c r="I7" s="5"/>
      <c r="J7" s="5"/>
      <c r="K7" s="5"/>
      <c r="L7" s="5">
        <v>42.567449061079799</v>
      </c>
      <c r="M7" s="5"/>
      <c r="N7" s="2">
        <v>4868</v>
      </c>
      <c r="O7" s="2">
        <v>2019</v>
      </c>
      <c r="P7" s="2" t="s">
        <v>227</v>
      </c>
      <c r="Q7" s="2"/>
      <c r="R7" s="6" t="s">
        <v>244</v>
      </c>
      <c r="S7" s="1">
        <v>6.4539999999999997</v>
      </c>
      <c r="T7" s="6" t="s">
        <v>39</v>
      </c>
      <c r="U7" s="2">
        <v>14.92</v>
      </c>
      <c r="V7" s="3">
        <v>3</v>
      </c>
      <c r="W7" s="8">
        <v>3</v>
      </c>
      <c r="X7" s="4">
        <v>43820</v>
      </c>
      <c r="Y7" s="2" t="s">
        <v>92</v>
      </c>
      <c r="Z7" s="1">
        <f t="shared" si="0"/>
        <v>42.567449061079799</v>
      </c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</row>
    <row r="8" spans="1:99" s="8" customFormat="1" ht="15" x14ac:dyDescent="0.2">
      <c r="A8" s="6" t="s">
        <v>267</v>
      </c>
      <c r="B8" s="6">
        <v>5</v>
      </c>
      <c r="C8" s="7">
        <v>5.62</v>
      </c>
      <c r="D8" s="7">
        <v>5.77</v>
      </c>
      <c r="E8" s="7">
        <v>5.31</v>
      </c>
      <c r="F8" s="7"/>
      <c r="G8" s="5">
        <v>5.31</v>
      </c>
      <c r="H8" s="5">
        <v>76.324918066170241</v>
      </c>
      <c r="I8" s="5"/>
      <c r="J8" s="5"/>
      <c r="K8" s="5"/>
      <c r="L8" s="5">
        <v>76.324918066170241</v>
      </c>
      <c r="M8" s="5"/>
      <c r="N8" s="2">
        <v>4879</v>
      </c>
      <c r="O8" s="2">
        <v>2019</v>
      </c>
      <c r="P8" s="2" t="s">
        <v>227</v>
      </c>
      <c r="Q8" s="2"/>
      <c r="R8" s="6" t="s">
        <v>244</v>
      </c>
      <c r="S8" s="1">
        <v>6.4539999999999997</v>
      </c>
      <c r="T8" s="6" t="s">
        <v>39</v>
      </c>
      <c r="U8" s="2">
        <v>14.92</v>
      </c>
      <c r="V8" s="3">
        <v>3</v>
      </c>
      <c r="W8" s="8">
        <v>3</v>
      </c>
      <c r="X8" s="4">
        <v>43820</v>
      </c>
      <c r="Y8" s="2" t="s">
        <v>90</v>
      </c>
      <c r="Z8" s="1">
        <f t="shared" si="0"/>
        <v>76.324918066170241</v>
      </c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</row>
    <row r="9" spans="1:99" s="8" customFormat="1" ht="15" x14ac:dyDescent="0.2">
      <c r="A9" s="6" t="s">
        <v>267</v>
      </c>
      <c r="B9" s="6">
        <v>5</v>
      </c>
      <c r="C9" s="7">
        <v>6.95</v>
      </c>
      <c r="D9" s="7">
        <v>6.71</v>
      </c>
      <c r="E9" s="7">
        <v>6.88</v>
      </c>
      <c r="F9" s="7"/>
      <c r="G9" s="5">
        <v>6.88</v>
      </c>
      <c r="H9" s="5">
        <v>101.44303481403375</v>
      </c>
      <c r="I9" s="5"/>
      <c r="J9" s="5"/>
      <c r="K9" s="5"/>
      <c r="L9" s="5">
        <v>101.44303481403375</v>
      </c>
      <c r="M9" s="5"/>
      <c r="N9" s="2">
        <v>4870</v>
      </c>
      <c r="O9" s="2">
        <v>2019</v>
      </c>
      <c r="P9" s="2" t="s">
        <v>227</v>
      </c>
      <c r="Q9" s="2"/>
      <c r="R9" s="6" t="s">
        <v>244</v>
      </c>
      <c r="S9" s="1">
        <v>6.4539999999999997</v>
      </c>
      <c r="T9" s="6" t="s">
        <v>39</v>
      </c>
      <c r="U9" s="2">
        <v>14.92</v>
      </c>
      <c r="V9" s="3">
        <v>3</v>
      </c>
      <c r="W9" s="8">
        <v>3</v>
      </c>
      <c r="X9" s="4">
        <v>43820</v>
      </c>
      <c r="Y9" s="2" t="s">
        <v>89</v>
      </c>
      <c r="Z9" s="1">
        <f t="shared" si="0"/>
        <v>101.44303481403375</v>
      </c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</row>
    <row r="10" spans="1:99" s="8" customFormat="1" ht="15" x14ac:dyDescent="0.2">
      <c r="A10" s="6" t="s">
        <v>267</v>
      </c>
      <c r="B10" s="6">
        <v>5</v>
      </c>
      <c r="C10" s="7">
        <v>5.57</v>
      </c>
      <c r="D10" s="7">
        <v>5.31</v>
      </c>
      <c r="E10" s="7">
        <v>4.55</v>
      </c>
      <c r="F10" s="7"/>
      <c r="G10" s="5">
        <v>4.55</v>
      </c>
      <c r="H10" s="5">
        <v>64.165829704147157</v>
      </c>
      <c r="I10" s="5"/>
      <c r="J10" s="5"/>
      <c r="K10" s="5"/>
      <c r="L10" s="5">
        <v>64.165829704147157</v>
      </c>
      <c r="M10" s="5"/>
      <c r="N10" s="2">
        <v>4869</v>
      </c>
      <c r="O10" s="2">
        <v>2019</v>
      </c>
      <c r="P10" s="2" t="s">
        <v>227</v>
      </c>
      <c r="Q10" s="2"/>
      <c r="R10" s="6" t="s">
        <v>244</v>
      </c>
      <c r="S10" s="1">
        <v>6.4539999999999997</v>
      </c>
      <c r="T10" s="6" t="s">
        <v>39</v>
      </c>
      <c r="U10" s="2">
        <v>14.92</v>
      </c>
      <c r="V10" s="3">
        <v>3</v>
      </c>
      <c r="W10" s="8">
        <v>3</v>
      </c>
      <c r="X10" s="4">
        <v>43820</v>
      </c>
      <c r="Y10" s="2" t="s">
        <v>88</v>
      </c>
      <c r="Z10" s="1">
        <f t="shared" si="0"/>
        <v>64.165829704147157</v>
      </c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</row>
    <row r="11" spans="1:99" s="8" customFormat="1" ht="15" x14ac:dyDescent="0.2">
      <c r="A11" s="6" t="s">
        <v>267</v>
      </c>
      <c r="B11" s="6">
        <v>6</v>
      </c>
      <c r="C11" s="7">
        <v>5.0199999999999996</v>
      </c>
      <c r="D11" s="7">
        <v>4.82</v>
      </c>
      <c r="E11" s="7">
        <v>4</v>
      </c>
      <c r="F11" s="7"/>
      <c r="G11" s="5">
        <v>4</v>
      </c>
      <c r="H11" s="5">
        <v>55.366489442156755</v>
      </c>
      <c r="I11" s="5"/>
      <c r="J11" s="5"/>
      <c r="K11" s="5"/>
      <c r="L11" s="5">
        <v>55.366489442156755</v>
      </c>
      <c r="M11" s="5"/>
      <c r="N11" s="2">
        <v>4685</v>
      </c>
      <c r="O11" s="2">
        <v>2019</v>
      </c>
      <c r="P11" s="2" t="s">
        <v>227</v>
      </c>
      <c r="Q11" s="2"/>
      <c r="R11" s="6" t="s">
        <v>244</v>
      </c>
      <c r="S11" s="1">
        <v>6.4539999999999997</v>
      </c>
      <c r="T11" s="6" t="s">
        <v>39</v>
      </c>
      <c r="U11" s="2">
        <v>14.92</v>
      </c>
      <c r="V11" s="3">
        <v>3</v>
      </c>
      <c r="W11" s="8">
        <v>3</v>
      </c>
      <c r="X11" s="4">
        <v>43818</v>
      </c>
      <c r="Y11" s="2" t="s">
        <v>87</v>
      </c>
      <c r="Z11" s="1">
        <f t="shared" si="0"/>
        <v>55.366489442156755</v>
      </c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</row>
    <row r="12" spans="1:99" s="8" customFormat="1" ht="15" x14ac:dyDescent="0.2">
      <c r="A12" s="6" t="s">
        <v>267</v>
      </c>
      <c r="B12" s="6">
        <v>200</v>
      </c>
      <c r="C12" s="7">
        <v>3.41</v>
      </c>
      <c r="D12" s="7">
        <v>3.34</v>
      </c>
      <c r="E12" s="7">
        <v>3.31</v>
      </c>
      <c r="F12" s="7"/>
      <c r="G12" s="5">
        <v>3.31</v>
      </c>
      <c r="H12" s="5">
        <v>44.327317113477896</v>
      </c>
      <c r="I12" s="5"/>
      <c r="J12" s="5"/>
      <c r="K12" s="5"/>
      <c r="L12" s="5">
        <v>44.327317113477896</v>
      </c>
      <c r="M12" s="5"/>
      <c r="N12" s="2">
        <v>3019</v>
      </c>
      <c r="O12" s="2">
        <v>2019</v>
      </c>
      <c r="P12" s="2" t="s">
        <v>227</v>
      </c>
      <c r="Q12" s="2"/>
      <c r="R12" s="6"/>
      <c r="S12" s="1">
        <v>6.4539999999999997</v>
      </c>
      <c r="T12" s="6" t="s">
        <v>39</v>
      </c>
      <c r="U12" s="2">
        <v>14.92</v>
      </c>
      <c r="V12" s="3">
        <v>3</v>
      </c>
      <c r="W12" s="8">
        <v>3</v>
      </c>
      <c r="X12" s="4">
        <v>43697</v>
      </c>
      <c r="Y12" s="2" t="s">
        <v>40</v>
      </c>
      <c r="Z12" s="1">
        <f t="shared" si="0"/>
        <v>44.327317113477896</v>
      </c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</row>
    <row r="13" spans="1:99" s="8" customFormat="1" ht="15" x14ac:dyDescent="0.2">
      <c r="A13" s="6" t="s">
        <v>267</v>
      </c>
      <c r="B13" s="6">
        <v>7</v>
      </c>
      <c r="C13" s="7">
        <v>7.13</v>
      </c>
      <c r="D13" s="7">
        <v>6.98</v>
      </c>
      <c r="E13" s="7">
        <v>7.19</v>
      </c>
      <c r="F13" s="7"/>
      <c r="G13" s="5">
        <v>7.19</v>
      </c>
      <c r="H13" s="5">
        <v>106.4026629617011</v>
      </c>
      <c r="I13" s="5"/>
      <c r="J13" s="5"/>
      <c r="K13" s="5"/>
      <c r="L13" s="5">
        <v>106.4026629617011</v>
      </c>
      <c r="M13" s="5"/>
      <c r="N13" s="2">
        <v>4689</v>
      </c>
      <c r="O13" s="2">
        <v>2019</v>
      </c>
      <c r="P13" s="2" t="s">
        <v>227</v>
      </c>
      <c r="Q13" s="2"/>
      <c r="R13" s="6" t="s">
        <v>244</v>
      </c>
      <c r="S13" s="1">
        <v>6.4539999999999997</v>
      </c>
      <c r="T13" s="6" t="s">
        <v>39</v>
      </c>
      <c r="U13" s="2">
        <v>14.92</v>
      </c>
      <c r="V13" s="3">
        <v>3</v>
      </c>
      <c r="W13" s="8">
        <v>3</v>
      </c>
      <c r="X13" s="4">
        <v>43818</v>
      </c>
      <c r="Y13" s="2" t="s">
        <v>85</v>
      </c>
      <c r="Z13" s="1">
        <f t="shared" si="0"/>
        <v>106.4026629617011</v>
      </c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</row>
    <row r="14" spans="1:99" s="8" customFormat="1" ht="15" x14ac:dyDescent="0.2">
      <c r="A14" s="6" t="s">
        <v>267</v>
      </c>
      <c r="B14" s="6">
        <v>5</v>
      </c>
      <c r="C14" s="7">
        <v>7.31</v>
      </c>
      <c r="D14" s="7">
        <v>7.45</v>
      </c>
      <c r="E14" s="7">
        <v>8.11</v>
      </c>
      <c r="F14" s="7"/>
      <c r="G14" s="5">
        <v>8.11</v>
      </c>
      <c r="H14" s="5">
        <v>121.12155939993958</v>
      </c>
      <c r="I14" s="5"/>
      <c r="J14" s="5"/>
      <c r="K14" s="5"/>
      <c r="L14" s="5">
        <v>121.12155939993958</v>
      </c>
      <c r="M14" s="5"/>
      <c r="N14" s="2">
        <v>4881</v>
      </c>
      <c r="O14" s="2">
        <v>2019</v>
      </c>
      <c r="P14" s="2" t="s">
        <v>227</v>
      </c>
      <c r="Q14" s="2"/>
      <c r="R14" s="6" t="s">
        <v>244</v>
      </c>
      <c r="S14" s="1">
        <v>6.4539999999999997</v>
      </c>
      <c r="T14" s="6" t="s">
        <v>39</v>
      </c>
      <c r="U14" s="2">
        <v>14.92</v>
      </c>
      <c r="V14" s="3">
        <v>3</v>
      </c>
      <c r="W14" s="8">
        <v>3</v>
      </c>
      <c r="X14" s="4">
        <v>43820</v>
      </c>
      <c r="Y14" s="2" t="s">
        <v>84</v>
      </c>
      <c r="Z14" s="1">
        <f t="shared" si="0"/>
        <v>121.12155939993958</v>
      </c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</row>
    <row r="15" spans="1:99" s="8" customFormat="1" ht="15" x14ac:dyDescent="0.2">
      <c r="A15" s="6" t="s">
        <v>267</v>
      </c>
      <c r="B15" s="6">
        <v>5</v>
      </c>
      <c r="C15" s="7">
        <v>4.6900000000000004</v>
      </c>
      <c r="D15" s="7">
        <v>4.5</v>
      </c>
      <c r="E15" s="7">
        <v>3.2</v>
      </c>
      <c r="F15" s="7"/>
      <c r="G15" s="5">
        <v>3.2</v>
      </c>
      <c r="H15" s="5">
        <v>42.567449061079799</v>
      </c>
      <c r="I15" s="5"/>
      <c r="J15" s="5"/>
      <c r="K15" s="5"/>
      <c r="L15" s="5">
        <v>42.567449061079799</v>
      </c>
      <c r="M15" s="5"/>
      <c r="N15" s="2">
        <v>4872</v>
      </c>
      <c r="O15" s="2">
        <v>2019</v>
      </c>
      <c r="P15" s="2" t="s">
        <v>227</v>
      </c>
      <c r="Q15" s="2"/>
      <c r="R15" s="6" t="s">
        <v>244</v>
      </c>
      <c r="S15" s="1">
        <v>6.4539999999999997</v>
      </c>
      <c r="T15" s="6" t="s">
        <v>39</v>
      </c>
      <c r="U15" s="2">
        <v>14.92</v>
      </c>
      <c r="V15" s="3">
        <v>3</v>
      </c>
      <c r="W15" s="8">
        <v>3</v>
      </c>
      <c r="X15" s="4">
        <v>43820</v>
      </c>
      <c r="Y15" s="2" t="s">
        <v>82</v>
      </c>
      <c r="Z15" s="1">
        <f t="shared" si="0"/>
        <v>42.567449061079799</v>
      </c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</row>
    <row r="16" spans="1:99" s="8" customFormat="1" ht="15" x14ac:dyDescent="0.2">
      <c r="A16" s="6" t="s">
        <v>267</v>
      </c>
      <c r="B16" s="6">
        <v>30</v>
      </c>
      <c r="C16" s="7">
        <v>14.99</v>
      </c>
      <c r="D16" s="7">
        <v>14.77</v>
      </c>
      <c r="E16" s="7">
        <v>15.36</v>
      </c>
      <c r="F16" s="7"/>
      <c r="G16" s="5">
        <v>15.36</v>
      </c>
      <c r="H16" s="5">
        <v>237.11286285344943</v>
      </c>
      <c r="I16" s="5"/>
      <c r="J16" s="5"/>
      <c r="K16" s="5"/>
      <c r="L16" s="5">
        <v>237.11286285344943</v>
      </c>
      <c r="M16" s="5"/>
      <c r="N16" s="2">
        <v>4691</v>
      </c>
      <c r="O16" s="2">
        <v>2019</v>
      </c>
      <c r="P16" s="2" t="s">
        <v>227</v>
      </c>
      <c r="Q16" s="2"/>
      <c r="R16" s="6" t="s">
        <v>80</v>
      </c>
      <c r="S16" s="1">
        <v>6.4539999999999997</v>
      </c>
      <c r="T16" s="6" t="s">
        <v>39</v>
      </c>
      <c r="U16" s="2">
        <v>14.92</v>
      </c>
      <c r="V16" s="3">
        <v>3</v>
      </c>
      <c r="W16" s="8">
        <v>3</v>
      </c>
      <c r="X16" s="4">
        <v>43818</v>
      </c>
      <c r="Y16" s="2" t="s">
        <v>81</v>
      </c>
      <c r="AA16" s="1">
        <f>H16</f>
        <v>237.11286285344943</v>
      </c>
      <c r="AB16" s="2"/>
      <c r="AC16" s="2"/>
      <c r="AD16" s="2"/>
      <c r="AE16" s="2"/>
      <c r="AF16" s="2"/>
      <c r="AG16" s="2" t="s">
        <v>79</v>
      </c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</row>
    <row r="17" spans="1:99" s="8" customFormat="1" ht="15" x14ac:dyDescent="0.2">
      <c r="A17" s="6" t="s">
        <v>267</v>
      </c>
      <c r="B17" s="6">
        <v>9</v>
      </c>
      <c r="C17" s="7">
        <v>5.37</v>
      </c>
      <c r="D17" s="7">
        <v>5.1100000000000003</v>
      </c>
      <c r="E17" s="7">
        <v>4.7300000000000004</v>
      </c>
      <c r="F17" s="7"/>
      <c r="G17" s="5">
        <v>4.7300000000000004</v>
      </c>
      <c r="H17" s="5">
        <v>67.045613789889487</v>
      </c>
      <c r="I17" s="5"/>
      <c r="J17" s="5"/>
      <c r="K17" s="5"/>
      <c r="L17" s="5">
        <v>67.045613789889487</v>
      </c>
      <c r="M17" s="5"/>
      <c r="N17" s="2">
        <v>4692</v>
      </c>
      <c r="O17" s="2">
        <v>2019</v>
      </c>
      <c r="P17" s="2" t="s">
        <v>227</v>
      </c>
      <c r="Q17" s="2"/>
      <c r="R17" s="6" t="s">
        <v>244</v>
      </c>
      <c r="S17" s="1">
        <v>6.4539999999999997</v>
      </c>
      <c r="T17" s="6" t="s">
        <v>39</v>
      </c>
      <c r="U17" s="2">
        <v>14.92</v>
      </c>
      <c r="V17" s="3">
        <v>3</v>
      </c>
      <c r="W17" s="8">
        <v>3</v>
      </c>
      <c r="X17" s="4">
        <v>43818</v>
      </c>
      <c r="Y17" s="2" t="s">
        <v>78</v>
      </c>
      <c r="Z17" s="1">
        <f t="shared" si="0"/>
        <v>67.045613789889487</v>
      </c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</row>
    <row r="18" spans="1:99" s="8" customFormat="1" ht="15" x14ac:dyDescent="0.2">
      <c r="A18" s="6" t="s">
        <v>267</v>
      </c>
      <c r="B18" s="6">
        <v>34</v>
      </c>
      <c r="C18" s="7">
        <v>2.64</v>
      </c>
      <c r="D18" s="7">
        <v>2.35</v>
      </c>
      <c r="E18" s="7">
        <v>2.09</v>
      </c>
      <c r="F18" s="7"/>
      <c r="G18" s="5">
        <v>2.09</v>
      </c>
      <c r="H18" s="5">
        <v>24.808780532335536</v>
      </c>
      <c r="I18" s="5"/>
      <c r="J18" s="5"/>
      <c r="K18" s="5"/>
      <c r="L18" s="5">
        <v>24.808780532335536</v>
      </c>
      <c r="M18" s="5"/>
      <c r="N18" s="2">
        <v>4693</v>
      </c>
      <c r="O18" s="2">
        <v>2019</v>
      </c>
      <c r="P18" s="2" t="s">
        <v>227</v>
      </c>
      <c r="Q18" s="2"/>
      <c r="R18" s="6"/>
      <c r="S18" s="1">
        <v>6.4539999999999997</v>
      </c>
      <c r="T18" s="6" t="s">
        <v>39</v>
      </c>
      <c r="U18" s="2">
        <v>14.92</v>
      </c>
      <c r="V18" s="3">
        <v>3</v>
      </c>
      <c r="W18" s="8">
        <v>3</v>
      </c>
      <c r="X18" s="4">
        <v>43818</v>
      </c>
      <c r="Y18" s="2" t="s">
        <v>76</v>
      </c>
      <c r="Z18" s="1">
        <f t="shared" si="0"/>
        <v>24.808780532335536</v>
      </c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</row>
    <row r="19" spans="1:99" s="8" customFormat="1" ht="15" x14ac:dyDescent="0.2">
      <c r="A19" s="6" t="s">
        <v>267</v>
      </c>
      <c r="B19" s="6">
        <v>5</v>
      </c>
      <c r="C19" s="7">
        <v>6.45</v>
      </c>
      <c r="D19" s="7">
        <v>6.59</v>
      </c>
      <c r="E19" s="7">
        <v>6.68</v>
      </c>
      <c r="F19" s="7"/>
      <c r="G19" s="5">
        <v>6.68</v>
      </c>
      <c r="H19" s="5">
        <v>98.243274718764539</v>
      </c>
      <c r="I19" s="5"/>
      <c r="J19" s="5"/>
      <c r="K19" s="5"/>
      <c r="L19" s="5">
        <v>98.243274718764539</v>
      </c>
      <c r="M19" s="5"/>
      <c r="N19" s="2">
        <v>4882</v>
      </c>
      <c r="O19" s="2">
        <v>2019</v>
      </c>
      <c r="P19" s="2" t="s">
        <v>227</v>
      </c>
      <c r="Q19" s="2"/>
      <c r="R19" s="6" t="s">
        <v>244</v>
      </c>
      <c r="S19" s="1">
        <v>6.4539999999999997</v>
      </c>
      <c r="T19" s="6" t="s">
        <v>39</v>
      </c>
      <c r="U19" s="2">
        <v>14.92</v>
      </c>
      <c r="V19" s="3">
        <v>3</v>
      </c>
      <c r="W19" s="8">
        <v>3</v>
      </c>
      <c r="X19" s="4">
        <v>43820</v>
      </c>
      <c r="Y19" s="2" t="s">
        <v>75</v>
      </c>
      <c r="Z19" s="1">
        <f t="shared" si="0"/>
        <v>98.243274718764539</v>
      </c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</row>
    <row r="20" spans="1:99" s="8" customFormat="1" ht="15" x14ac:dyDescent="0.2">
      <c r="A20" s="6" t="s">
        <v>267</v>
      </c>
      <c r="B20" s="6">
        <v>7</v>
      </c>
      <c r="C20" s="7">
        <v>5.25</v>
      </c>
      <c r="D20" s="7">
        <v>4.92</v>
      </c>
      <c r="E20" s="7">
        <v>4.3099999999999996</v>
      </c>
      <c r="F20" s="7"/>
      <c r="G20" s="5">
        <v>4.3099999999999996</v>
      </c>
      <c r="H20" s="5">
        <v>60.326117589824058</v>
      </c>
      <c r="I20" s="5"/>
      <c r="J20" s="5"/>
      <c r="K20" s="5"/>
      <c r="L20" s="5">
        <v>60.326117589824058</v>
      </c>
      <c r="M20" s="5"/>
      <c r="N20" s="2">
        <v>4694</v>
      </c>
      <c r="O20" s="2">
        <v>2019</v>
      </c>
      <c r="P20" s="2" t="s">
        <v>227</v>
      </c>
      <c r="Q20" s="2"/>
      <c r="R20" s="6" t="s">
        <v>244</v>
      </c>
      <c r="S20" s="1">
        <v>6.4539999999999997</v>
      </c>
      <c r="T20" s="6" t="s">
        <v>39</v>
      </c>
      <c r="U20" s="2">
        <v>14.92</v>
      </c>
      <c r="V20" s="3">
        <v>3</v>
      </c>
      <c r="W20" s="8">
        <v>3</v>
      </c>
      <c r="X20" s="4">
        <v>43818</v>
      </c>
      <c r="Y20" s="2" t="s">
        <v>74</v>
      </c>
      <c r="Z20" s="1">
        <f t="shared" si="0"/>
        <v>60.326117589824058</v>
      </c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</row>
    <row r="21" spans="1:99" s="8" customFormat="1" ht="15" x14ac:dyDescent="0.2">
      <c r="A21" s="6" t="s">
        <v>267</v>
      </c>
      <c r="B21" s="6">
        <v>9</v>
      </c>
      <c r="C21" s="7">
        <v>3.39</v>
      </c>
      <c r="D21" s="7">
        <v>3.2</v>
      </c>
      <c r="E21" s="7">
        <v>2.27</v>
      </c>
      <c r="F21" s="7"/>
      <c r="G21" s="5">
        <v>2.27</v>
      </c>
      <c r="H21" s="5">
        <v>27.688564618077848</v>
      </c>
      <c r="I21" s="5"/>
      <c r="J21" s="5"/>
      <c r="K21" s="5"/>
      <c r="L21" s="5">
        <v>27.688564618077848</v>
      </c>
      <c r="M21" s="5"/>
      <c r="N21" s="2">
        <v>4682</v>
      </c>
      <c r="O21" s="2">
        <v>2019</v>
      </c>
      <c r="P21" s="2" t="s">
        <v>227</v>
      </c>
      <c r="Q21" s="2"/>
      <c r="R21" s="6" t="s">
        <v>244</v>
      </c>
      <c r="S21" s="1">
        <v>6.4539999999999997</v>
      </c>
      <c r="T21" s="6" t="s">
        <v>39</v>
      </c>
      <c r="U21" s="2">
        <v>14.92</v>
      </c>
      <c r="V21" s="3">
        <v>3</v>
      </c>
      <c r="W21" s="8">
        <v>3</v>
      </c>
      <c r="X21" s="4">
        <v>43818</v>
      </c>
      <c r="Y21" s="2" t="s">
        <v>72</v>
      </c>
      <c r="Z21" s="1">
        <f t="shared" si="0"/>
        <v>27.688564618077848</v>
      </c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</row>
    <row r="22" spans="1:99" s="8" customFormat="1" ht="15" x14ac:dyDescent="0.2">
      <c r="A22" s="6" t="s">
        <v>267</v>
      </c>
      <c r="B22" s="6">
        <v>13</v>
      </c>
      <c r="C22" s="7">
        <v>3.71</v>
      </c>
      <c r="D22" s="7">
        <v>3.72</v>
      </c>
      <c r="E22" s="7">
        <v>3.22</v>
      </c>
      <c r="F22" s="7"/>
      <c r="G22" s="5">
        <v>3.22</v>
      </c>
      <c r="H22" s="5">
        <v>42.887425070606746</v>
      </c>
      <c r="I22" s="5"/>
      <c r="J22" s="5"/>
      <c r="K22" s="5"/>
      <c r="L22" s="5">
        <v>42.887425070606746</v>
      </c>
      <c r="M22" s="5"/>
      <c r="N22" s="2">
        <v>4662</v>
      </c>
      <c r="O22" s="2">
        <v>2019</v>
      </c>
      <c r="P22" s="2" t="s">
        <v>227</v>
      </c>
      <c r="Q22" s="2"/>
      <c r="R22" s="6" t="s">
        <v>244</v>
      </c>
      <c r="S22" s="1">
        <v>6.4539999999999997</v>
      </c>
      <c r="T22" s="6" t="s">
        <v>39</v>
      </c>
      <c r="U22" s="2">
        <v>14.92</v>
      </c>
      <c r="V22" s="3">
        <v>3</v>
      </c>
      <c r="W22" s="8">
        <v>3</v>
      </c>
      <c r="X22" s="4">
        <v>43818</v>
      </c>
      <c r="Y22" s="2" t="s">
        <v>70</v>
      </c>
      <c r="Z22" s="1">
        <f t="shared" si="0"/>
        <v>42.887425070606746</v>
      </c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</row>
    <row r="23" spans="1:99" s="8" customFormat="1" ht="15" x14ac:dyDescent="0.2">
      <c r="A23" s="6" t="s">
        <v>267</v>
      </c>
      <c r="B23" s="6">
        <v>7</v>
      </c>
      <c r="C23" s="7">
        <v>4.1100000000000003</v>
      </c>
      <c r="D23" s="7">
        <v>4.08</v>
      </c>
      <c r="E23" s="7">
        <v>3.13</v>
      </c>
      <c r="F23" s="7"/>
      <c r="G23" s="5">
        <v>3.13</v>
      </c>
      <c r="H23" s="5">
        <v>41.44753302773556</v>
      </c>
      <c r="I23" s="5"/>
      <c r="J23" s="5"/>
      <c r="K23" s="5"/>
      <c r="L23" s="5">
        <v>41.44753302773556</v>
      </c>
      <c r="M23" s="5"/>
      <c r="N23" s="2">
        <v>4663</v>
      </c>
      <c r="O23" s="2">
        <v>2019</v>
      </c>
      <c r="P23" s="2" t="s">
        <v>227</v>
      </c>
      <c r="Q23" s="2"/>
      <c r="R23" s="6" t="s">
        <v>244</v>
      </c>
      <c r="S23" s="1">
        <v>6.4539999999999997</v>
      </c>
      <c r="T23" s="6" t="s">
        <v>39</v>
      </c>
      <c r="U23" s="2">
        <v>14.92</v>
      </c>
      <c r="V23" s="3">
        <v>3</v>
      </c>
      <c r="W23" s="8">
        <v>3</v>
      </c>
      <c r="X23" s="4">
        <v>43818</v>
      </c>
      <c r="Y23" s="2" t="s">
        <v>69</v>
      </c>
      <c r="Z23" s="1">
        <f t="shared" si="0"/>
        <v>41.44753302773556</v>
      </c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</row>
    <row r="24" spans="1:99" s="8" customFormat="1" ht="15" x14ac:dyDescent="0.2">
      <c r="A24" s="6" t="s">
        <v>267</v>
      </c>
      <c r="B24" s="6">
        <v>5</v>
      </c>
      <c r="C24" s="7">
        <v>4.3099999999999996</v>
      </c>
      <c r="D24" s="7">
        <v>4.46</v>
      </c>
      <c r="E24" s="7">
        <v>3.13</v>
      </c>
      <c r="F24" s="7"/>
      <c r="G24" s="5">
        <v>3.13</v>
      </c>
      <c r="H24" s="5">
        <v>41.44753302773556</v>
      </c>
      <c r="I24" s="5"/>
      <c r="J24" s="5"/>
      <c r="K24" s="5"/>
      <c r="L24" s="5">
        <v>41.44753302773556</v>
      </c>
      <c r="M24" s="5"/>
      <c r="N24" s="2">
        <v>4883</v>
      </c>
      <c r="O24" s="2">
        <v>2019</v>
      </c>
      <c r="P24" s="2" t="s">
        <v>227</v>
      </c>
      <c r="Q24" s="2"/>
      <c r="R24" s="6"/>
      <c r="S24" s="1">
        <v>6.4539999999999997</v>
      </c>
      <c r="T24" s="6" t="s">
        <v>39</v>
      </c>
      <c r="U24" s="2">
        <v>14.92</v>
      </c>
      <c r="V24" s="3">
        <v>3</v>
      </c>
      <c r="W24" s="8">
        <v>3</v>
      </c>
      <c r="X24" s="4">
        <v>43820</v>
      </c>
      <c r="Y24" s="2" t="s">
        <v>68</v>
      </c>
      <c r="Z24" s="1">
        <f t="shared" si="0"/>
        <v>41.44753302773556</v>
      </c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</row>
    <row r="25" spans="1:99" s="8" customFormat="1" ht="15" x14ac:dyDescent="0.2">
      <c r="A25" s="6" t="s">
        <v>267</v>
      </c>
      <c r="B25" s="6">
        <v>7</v>
      </c>
      <c r="C25" s="7">
        <v>7.14</v>
      </c>
      <c r="D25" s="7">
        <v>6.95</v>
      </c>
      <c r="E25" s="7">
        <v>7.15</v>
      </c>
      <c r="F25" s="7"/>
      <c r="G25" s="5">
        <v>7.15</v>
      </c>
      <c r="H25" s="5">
        <v>105.76271094264725</v>
      </c>
      <c r="I25" s="5"/>
      <c r="J25" s="5"/>
      <c r="K25" s="5"/>
      <c r="L25" s="5">
        <v>105.76271094264725</v>
      </c>
      <c r="M25" s="5"/>
      <c r="N25" s="2">
        <v>4793</v>
      </c>
      <c r="O25" s="2">
        <v>2019</v>
      </c>
      <c r="P25" s="2" t="s">
        <v>227</v>
      </c>
      <c r="Q25" s="2"/>
      <c r="R25" s="6" t="s">
        <v>244</v>
      </c>
      <c r="S25" s="1">
        <v>6.4539999999999997</v>
      </c>
      <c r="T25" s="6" t="s">
        <v>39</v>
      </c>
      <c r="U25" s="2">
        <v>14.92</v>
      </c>
      <c r="V25" s="3">
        <v>3</v>
      </c>
      <c r="W25" s="8">
        <v>3</v>
      </c>
      <c r="X25" s="4">
        <v>43819</v>
      </c>
      <c r="Y25" s="2" t="s">
        <v>67</v>
      </c>
      <c r="Z25" s="1">
        <f t="shared" si="0"/>
        <v>105.76271094264725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</row>
    <row r="26" spans="1:99" s="8" customFormat="1" ht="15" x14ac:dyDescent="0.2">
      <c r="A26" s="6" t="s">
        <v>267</v>
      </c>
      <c r="B26" s="6">
        <v>7</v>
      </c>
      <c r="C26" s="7">
        <v>1.74</v>
      </c>
      <c r="D26" s="7">
        <v>1.58</v>
      </c>
      <c r="E26" s="7">
        <v>-0.37</v>
      </c>
      <c r="F26" s="7"/>
      <c r="G26" s="5">
        <v>-0.37</v>
      </c>
      <c r="H26" s="5">
        <v>-14.548268639476065</v>
      </c>
      <c r="I26" s="5"/>
      <c r="J26" s="5"/>
      <c r="K26" s="5"/>
      <c r="L26" s="5">
        <v>-14.548268639476065</v>
      </c>
      <c r="M26" s="5"/>
      <c r="N26" s="2">
        <v>4794</v>
      </c>
      <c r="O26" s="2">
        <v>2019</v>
      </c>
      <c r="P26" s="2" t="s">
        <v>227</v>
      </c>
      <c r="Q26" s="2"/>
      <c r="R26" s="6" t="s">
        <v>244</v>
      </c>
      <c r="S26" s="1">
        <v>6.4539999999999997</v>
      </c>
      <c r="T26" s="6" t="s">
        <v>39</v>
      </c>
      <c r="U26" s="2">
        <v>14.92</v>
      </c>
      <c r="V26" s="3">
        <v>3</v>
      </c>
      <c r="W26" s="8">
        <v>3</v>
      </c>
      <c r="X26" s="4">
        <v>43819</v>
      </c>
      <c r="Y26" s="2" t="s">
        <v>66</v>
      </c>
      <c r="Z26" s="1">
        <f t="shared" si="0"/>
        <v>-14.548268639476065</v>
      </c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</row>
    <row r="27" spans="1:99" s="8" customFormat="1" ht="15" x14ac:dyDescent="0.2">
      <c r="A27" s="6" t="s">
        <v>267</v>
      </c>
      <c r="B27" s="6">
        <v>8</v>
      </c>
      <c r="C27" s="7">
        <v>4.3</v>
      </c>
      <c r="D27" s="7">
        <v>4.0199999999999996</v>
      </c>
      <c r="E27" s="7">
        <v>3.21</v>
      </c>
      <c r="F27" s="7"/>
      <c r="G27" s="5">
        <v>3.21</v>
      </c>
      <c r="H27" s="5">
        <v>42.727437065843283</v>
      </c>
      <c r="I27" s="5"/>
      <c r="J27" s="5"/>
      <c r="K27" s="5"/>
      <c r="L27" s="5">
        <v>42.727437065843283</v>
      </c>
      <c r="M27" s="5"/>
      <c r="N27" s="2">
        <v>4789</v>
      </c>
      <c r="O27" s="2">
        <v>2019</v>
      </c>
      <c r="P27" s="2" t="s">
        <v>227</v>
      </c>
      <c r="Q27" s="2"/>
      <c r="R27" s="6" t="s">
        <v>244</v>
      </c>
      <c r="S27" s="1">
        <v>6.4539999999999997</v>
      </c>
      <c r="T27" s="6" t="s">
        <v>39</v>
      </c>
      <c r="U27" s="2">
        <v>14.92</v>
      </c>
      <c r="V27" s="3">
        <v>3</v>
      </c>
      <c r="W27" s="8">
        <v>3</v>
      </c>
      <c r="X27" s="4">
        <v>43819</v>
      </c>
      <c r="Y27" s="2" t="s">
        <v>65</v>
      </c>
      <c r="Z27" s="1">
        <f t="shared" si="0"/>
        <v>42.727437065843283</v>
      </c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</row>
    <row r="28" spans="1:99" s="8" customFormat="1" ht="15" x14ac:dyDescent="0.2">
      <c r="A28" s="6" t="s">
        <v>267</v>
      </c>
      <c r="B28" s="6">
        <v>19</v>
      </c>
      <c r="C28" s="7">
        <v>6.9</v>
      </c>
      <c r="D28" s="7">
        <v>8.25</v>
      </c>
      <c r="E28" s="7">
        <v>8.23</v>
      </c>
      <c r="F28" s="7"/>
      <c r="G28" s="5">
        <v>8.23</v>
      </c>
      <c r="H28" s="12">
        <v>123.04141545710114</v>
      </c>
      <c r="I28" s="12"/>
      <c r="J28" s="5"/>
      <c r="K28" s="5"/>
      <c r="L28" s="5">
        <v>123.04141545710114</v>
      </c>
      <c r="M28" s="5"/>
      <c r="N28" s="2">
        <v>4490</v>
      </c>
      <c r="O28" s="2">
        <v>2019</v>
      </c>
      <c r="P28" s="2" t="s">
        <v>226</v>
      </c>
      <c r="Q28" s="2"/>
      <c r="R28" s="6"/>
      <c r="S28" s="1">
        <v>8.41</v>
      </c>
      <c r="T28" s="6" t="s">
        <v>247</v>
      </c>
      <c r="U28" s="2">
        <v>14.92</v>
      </c>
      <c r="V28" s="3">
        <v>3</v>
      </c>
      <c r="W28" s="8">
        <v>3</v>
      </c>
      <c r="X28" s="4">
        <v>43812</v>
      </c>
      <c r="Y28" s="2" t="s">
        <v>115</v>
      </c>
      <c r="Z28" s="1">
        <f t="shared" si="0"/>
        <v>123.04141545710114</v>
      </c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</row>
    <row r="29" spans="1:99" s="8" customFormat="1" ht="15" x14ac:dyDescent="0.2">
      <c r="A29" s="6" t="s">
        <v>267</v>
      </c>
      <c r="B29" s="6">
        <v>33</v>
      </c>
      <c r="C29" s="7">
        <v>6.34</v>
      </c>
      <c r="D29" s="7">
        <v>7.61</v>
      </c>
      <c r="E29" s="7">
        <v>7.56</v>
      </c>
      <c r="F29" s="7"/>
      <c r="G29" s="5">
        <v>7.56</v>
      </c>
      <c r="H29" s="12">
        <v>112.32221913794918</v>
      </c>
      <c r="I29" s="12"/>
      <c r="J29" s="5"/>
      <c r="K29" s="5"/>
      <c r="L29" s="5">
        <v>112.32221913794918</v>
      </c>
      <c r="M29" s="5"/>
      <c r="N29" s="2">
        <v>4488</v>
      </c>
      <c r="O29" s="2">
        <v>2019</v>
      </c>
      <c r="P29" s="2" t="s">
        <v>226</v>
      </c>
      <c r="Q29" s="2"/>
      <c r="R29" s="6"/>
      <c r="S29" s="1">
        <v>8.41</v>
      </c>
      <c r="T29" s="6" t="s">
        <v>247</v>
      </c>
      <c r="U29" s="2">
        <v>14.92</v>
      </c>
      <c r="V29" s="3">
        <v>3</v>
      </c>
      <c r="W29" s="8">
        <v>3</v>
      </c>
      <c r="X29" s="4">
        <v>43812</v>
      </c>
      <c r="Y29" s="2" t="s">
        <v>113</v>
      </c>
      <c r="Z29" s="1">
        <f t="shared" si="0"/>
        <v>112.32221913794918</v>
      </c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</row>
    <row r="30" spans="1:99" s="8" customFormat="1" ht="15" x14ac:dyDescent="0.2">
      <c r="A30" s="6" t="s">
        <v>267</v>
      </c>
      <c r="B30" s="6">
        <v>155</v>
      </c>
      <c r="C30" s="7">
        <v>5.8</v>
      </c>
      <c r="D30" s="7">
        <v>6.92</v>
      </c>
      <c r="E30" s="7">
        <v>6.9</v>
      </c>
      <c r="F30" s="7"/>
      <c r="G30" s="5">
        <v>6.9</v>
      </c>
      <c r="H30" s="5">
        <v>101.76301082356071</v>
      </c>
      <c r="I30" s="5"/>
      <c r="J30" s="5"/>
      <c r="K30" s="5"/>
      <c r="L30" s="5">
        <v>101.76301082356071</v>
      </c>
      <c r="M30" s="5"/>
      <c r="N30" s="2">
        <v>4484</v>
      </c>
      <c r="O30" s="2">
        <v>2019</v>
      </c>
      <c r="P30" s="2" t="s">
        <v>226</v>
      </c>
      <c r="Q30" s="2"/>
      <c r="R30" s="6"/>
      <c r="S30" s="1">
        <v>8.41</v>
      </c>
      <c r="T30" s="6" t="s">
        <v>247</v>
      </c>
      <c r="U30" s="2"/>
      <c r="V30" s="3">
        <v>3</v>
      </c>
      <c r="W30" s="8">
        <v>3</v>
      </c>
      <c r="X30" s="4">
        <v>43812</v>
      </c>
      <c r="Y30" s="2" t="s">
        <v>38</v>
      </c>
      <c r="Z30" s="1">
        <f t="shared" si="0"/>
        <v>101.76301082356071</v>
      </c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</row>
    <row r="31" spans="1:99" s="8" customFormat="1" ht="15" x14ac:dyDescent="0.2">
      <c r="A31" s="6" t="s">
        <v>267</v>
      </c>
      <c r="B31" s="6">
        <v>120</v>
      </c>
      <c r="C31" s="7">
        <v>6.73</v>
      </c>
      <c r="D31" s="7">
        <v>7.4</v>
      </c>
      <c r="E31" s="7">
        <v>7.38</v>
      </c>
      <c r="F31" s="7"/>
      <c r="G31" s="5">
        <v>7.38</v>
      </c>
      <c r="H31" s="12">
        <v>109.44243505220686</v>
      </c>
      <c r="I31" s="12"/>
      <c r="J31" s="5"/>
      <c r="K31" s="5"/>
      <c r="L31" s="5">
        <v>109.44243505220686</v>
      </c>
      <c r="M31" s="5"/>
      <c r="N31" s="2">
        <v>4359</v>
      </c>
      <c r="O31" s="2">
        <v>2019</v>
      </c>
      <c r="P31" s="2" t="s">
        <v>226</v>
      </c>
      <c r="Q31" s="2"/>
      <c r="R31" s="6"/>
      <c r="S31" s="1">
        <v>8.41</v>
      </c>
      <c r="T31" s="6" t="s">
        <v>247</v>
      </c>
      <c r="U31" s="2">
        <v>14.92</v>
      </c>
      <c r="V31" s="3">
        <v>3</v>
      </c>
      <c r="W31" s="8">
        <v>3</v>
      </c>
      <c r="X31" s="4">
        <v>43810</v>
      </c>
      <c r="Y31" s="2" t="s">
        <v>112</v>
      </c>
      <c r="Z31" s="1">
        <f>AVERAGE(L31:L32)</f>
        <v>109.92239906649726</v>
      </c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</row>
    <row r="32" spans="1:99" s="8" customFormat="1" ht="15" x14ac:dyDescent="0.2">
      <c r="A32" s="6" t="s">
        <v>267</v>
      </c>
      <c r="B32" s="6">
        <v>120</v>
      </c>
      <c r="C32" s="7">
        <v>6.3</v>
      </c>
      <c r="D32" s="7">
        <v>7.46</v>
      </c>
      <c r="E32" s="7">
        <v>7.44</v>
      </c>
      <c r="F32" s="7"/>
      <c r="G32" s="5">
        <v>7.44</v>
      </c>
      <c r="H32" s="12">
        <v>110.40236308078765</v>
      </c>
      <c r="I32" s="12"/>
      <c r="J32" s="5"/>
      <c r="K32" s="5"/>
      <c r="L32" s="5">
        <v>110.40236308078765</v>
      </c>
      <c r="M32" s="5"/>
      <c r="N32" s="2">
        <v>4485</v>
      </c>
      <c r="O32" s="2">
        <v>2019</v>
      </c>
      <c r="P32" s="2" t="s">
        <v>226</v>
      </c>
      <c r="Q32" s="2"/>
      <c r="R32" s="6"/>
      <c r="S32" s="1">
        <v>8.41</v>
      </c>
      <c r="T32" s="6" t="s">
        <v>247</v>
      </c>
      <c r="U32" s="2">
        <v>14.92</v>
      </c>
      <c r="V32" s="3">
        <v>3</v>
      </c>
      <c r="W32" s="8">
        <v>3</v>
      </c>
      <c r="X32" s="4">
        <v>43812</v>
      </c>
      <c r="Y32" s="2" t="s">
        <v>112</v>
      </c>
      <c r="Z32" s="1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</row>
    <row r="33" spans="1:99" s="8" customFormat="1" ht="15" x14ac:dyDescent="0.2">
      <c r="A33" s="6" t="s">
        <v>267</v>
      </c>
      <c r="B33" s="6">
        <v>110</v>
      </c>
      <c r="C33" s="7">
        <v>6.73</v>
      </c>
      <c r="D33" s="7">
        <v>7.93</v>
      </c>
      <c r="E33" s="7">
        <v>7.92</v>
      </c>
      <c r="F33" s="7"/>
      <c r="G33" s="5">
        <v>7.92</v>
      </c>
      <c r="H33" s="12">
        <v>118.08178730943382</v>
      </c>
      <c r="I33" s="12"/>
      <c r="J33" s="5"/>
      <c r="K33" s="5"/>
      <c r="L33" s="5">
        <v>118.08178730943382</v>
      </c>
      <c r="M33" s="5"/>
      <c r="N33" s="2">
        <v>4486</v>
      </c>
      <c r="O33" s="2">
        <v>2019</v>
      </c>
      <c r="P33" s="2" t="s">
        <v>226</v>
      </c>
      <c r="Q33" s="2"/>
      <c r="R33" s="6"/>
      <c r="S33" s="1">
        <v>8.41</v>
      </c>
      <c r="T33" s="6" t="s">
        <v>247</v>
      </c>
      <c r="U33" s="2">
        <v>14.92</v>
      </c>
      <c r="V33" s="3">
        <v>3</v>
      </c>
      <c r="W33" s="8">
        <v>3</v>
      </c>
      <c r="X33" s="4">
        <v>43812</v>
      </c>
      <c r="Y33" s="2" t="s">
        <v>110</v>
      </c>
      <c r="Z33" s="1">
        <f t="shared" si="0"/>
        <v>118.08178730943382</v>
      </c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</row>
    <row r="34" spans="1:99" s="8" customFormat="1" ht="15" x14ac:dyDescent="0.2">
      <c r="A34" s="6" t="s">
        <v>267</v>
      </c>
      <c r="B34" s="10">
        <v>36.9</v>
      </c>
      <c r="C34" s="11"/>
      <c r="D34" s="11">
        <v>3.75</v>
      </c>
      <c r="E34" s="11">
        <v>3.36</v>
      </c>
      <c r="F34" s="11"/>
      <c r="G34" s="12">
        <v>3.36</v>
      </c>
      <c r="H34" s="12">
        <v>33.803798571179598</v>
      </c>
      <c r="I34" s="12"/>
      <c r="J34" s="5">
        <v>33.803798571179598</v>
      </c>
      <c r="K34" s="5"/>
      <c r="L34" s="5"/>
      <c r="M34" s="5"/>
      <c r="N34" s="8">
        <v>8322</v>
      </c>
      <c r="O34" s="8">
        <v>2021</v>
      </c>
      <c r="P34" s="13" t="s">
        <v>224</v>
      </c>
      <c r="R34" s="10"/>
      <c r="S34" s="14">
        <v>10.558999999999999</v>
      </c>
      <c r="T34" s="10" t="s">
        <v>118</v>
      </c>
      <c r="V34" s="15">
        <v>1</v>
      </c>
      <c r="W34" s="8">
        <v>1</v>
      </c>
      <c r="X34" s="9">
        <v>44476</v>
      </c>
      <c r="Y34" s="8" t="s">
        <v>142</v>
      </c>
      <c r="Z34" s="1">
        <f t="shared" si="0"/>
        <v>33.803798571179598</v>
      </c>
    </row>
    <row r="35" spans="1:99" s="8" customFormat="1" ht="15" x14ac:dyDescent="0.2">
      <c r="A35" s="6" t="s">
        <v>267</v>
      </c>
      <c r="B35" s="10">
        <v>12</v>
      </c>
      <c r="C35" s="11"/>
      <c r="D35" s="11">
        <v>4.41</v>
      </c>
      <c r="E35" s="11">
        <v>3.18</v>
      </c>
      <c r="F35" s="11"/>
      <c r="G35" s="12">
        <v>3.18</v>
      </c>
      <c r="H35" s="12">
        <v>30.667363652204223</v>
      </c>
      <c r="I35" s="12"/>
      <c r="J35" s="5">
        <v>30.667363652204223</v>
      </c>
      <c r="K35" s="5"/>
      <c r="L35" s="5"/>
      <c r="M35" s="5"/>
      <c r="N35" s="8">
        <v>8314</v>
      </c>
      <c r="O35" s="8">
        <v>2021</v>
      </c>
      <c r="P35" s="13" t="s">
        <v>224</v>
      </c>
      <c r="R35" s="10" t="s">
        <v>244</v>
      </c>
      <c r="S35" s="14">
        <v>10.558999999999999</v>
      </c>
      <c r="T35" s="10" t="s">
        <v>118</v>
      </c>
      <c r="V35" s="15">
        <v>1</v>
      </c>
      <c r="W35" s="8">
        <v>1</v>
      </c>
      <c r="X35" s="9">
        <v>44476</v>
      </c>
      <c r="Y35" s="8" t="s">
        <v>143</v>
      </c>
      <c r="Z35" s="1">
        <f t="shared" si="0"/>
        <v>30.667363652204223</v>
      </c>
    </row>
    <row r="36" spans="1:99" s="8" customFormat="1" ht="15" x14ac:dyDescent="0.2">
      <c r="A36" s="6" t="s">
        <v>267</v>
      </c>
      <c r="B36" s="10">
        <v>12</v>
      </c>
      <c r="C36" s="11"/>
      <c r="D36" s="11">
        <v>8.6</v>
      </c>
      <c r="E36" s="11">
        <v>8.2100000000000009</v>
      </c>
      <c r="F36" s="11"/>
      <c r="G36" s="12">
        <v>8.2100000000000009</v>
      </c>
      <c r="H36" s="12">
        <v>118.3132949991288</v>
      </c>
      <c r="I36" s="12"/>
      <c r="J36" s="5">
        <v>118.3132949991288</v>
      </c>
      <c r="K36" s="5"/>
      <c r="L36" s="5"/>
      <c r="M36" s="5"/>
      <c r="N36" s="8">
        <v>8319</v>
      </c>
      <c r="O36" s="8">
        <v>2021</v>
      </c>
      <c r="P36" s="13" t="s">
        <v>224</v>
      </c>
      <c r="R36" s="10" t="s">
        <v>244</v>
      </c>
      <c r="S36" s="14">
        <v>10.558999999999999</v>
      </c>
      <c r="T36" s="10" t="s">
        <v>118</v>
      </c>
      <c r="V36" s="15">
        <v>1</v>
      </c>
      <c r="W36" s="8">
        <v>1</v>
      </c>
      <c r="X36" s="9">
        <v>44476</v>
      </c>
      <c r="Y36" s="8" t="s">
        <v>144</v>
      </c>
      <c r="Z36" s="1">
        <f t="shared" si="0"/>
        <v>118.3132949991288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27"/>
  <sheetViews>
    <sheetView topLeftCell="F1" workbookViewId="0">
      <selection activeCell="AA2" sqref="AA2:AF4"/>
    </sheetView>
  </sheetViews>
  <sheetFormatPr baseColWidth="10" defaultColWidth="9" defaultRowHeight="13" x14ac:dyDescent="0.15"/>
  <cols>
    <col min="25" max="25" width="14.3984375" bestFit="1" customWidth="1"/>
  </cols>
  <sheetData>
    <row r="1" spans="1:99" s="10" customFormat="1" ht="73" x14ac:dyDescent="0.2">
      <c r="B1" s="22" t="s">
        <v>262</v>
      </c>
      <c r="C1" s="16" t="s">
        <v>230</v>
      </c>
      <c r="D1" s="16" t="s">
        <v>231</v>
      </c>
      <c r="E1" s="16" t="s">
        <v>232</v>
      </c>
      <c r="F1" s="16" t="s">
        <v>233</v>
      </c>
      <c r="G1" s="17" t="s">
        <v>234</v>
      </c>
      <c r="H1" s="18" t="s">
        <v>218</v>
      </c>
      <c r="I1" s="18"/>
      <c r="J1" s="18" t="s">
        <v>218</v>
      </c>
      <c r="K1" s="18" t="s">
        <v>218</v>
      </c>
      <c r="L1" s="18" t="s">
        <v>218</v>
      </c>
      <c r="M1" s="18" t="s">
        <v>276</v>
      </c>
      <c r="N1" s="22" t="s">
        <v>229</v>
      </c>
      <c r="O1" s="22" t="s">
        <v>269</v>
      </c>
      <c r="P1" s="22" t="s">
        <v>225</v>
      </c>
      <c r="Q1" s="22" t="s">
        <v>219</v>
      </c>
      <c r="R1" s="22" t="s">
        <v>245</v>
      </c>
      <c r="S1" s="21" t="s">
        <v>246</v>
      </c>
      <c r="U1" s="19" t="s">
        <v>248</v>
      </c>
      <c r="V1" s="29" t="s">
        <v>271</v>
      </c>
      <c r="W1" s="22" t="s">
        <v>272</v>
      </c>
      <c r="X1" s="23" t="s">
        <v>228</v>
      </c>
      <c r="Y1" s="28" t="s">
        <v>270</v>
      </c>
    </row>
    <row r="2" spans="1:99" s="22" customFormat="1" ht="42" x14ac:dyDescent="0.2">
      <c r="A2" s="17" t="s">
        <v>220</v>
      </c>
      <c r="B2" s="22" t="s">
        <v>261</v>
      </c>
      <c r="C2" s="16" t="s">
        <v>235</v>
      </c>
      <c r="D2" s="16" t="s">
        <v>235</v>
      </c>
      <c r="E2" s="16" t="s">
        <v>235</v>
      </c>
      <c r="F2" s="16" t="s">
        <v>235</v>
      </c>
      <c r="G2" s="17" t="s">
        <v>235</v>
      </c>
      <c r="H2" s="17" t="s">
        <v>217</v>
      </c>
      <c r="I2" s="17"/>
      <c r="J2" s="17"/>
      <c r="K2" s="17"/>
      <c r="L2" s="17"/>
      <c r="M2" s="17"/>
      <c r="S2" s="16" t="s">
        <v>235</v>
      </c>
      <c r="T2" s="22" t="s">
        <v>216</v>
      </c>
      <c r="U2" s="16" t="s">
        <v>235</v>
      </c>
      <c r="AA2" t="s">
        <v>278</v>
      </c>
      <c r="AB2" t="s">
        <v>279</v>
      </c>
      <c r="AC2" t="s">
        <v>282</v>
      </c>
      <c r="AD2" t="s">
        <v>281</v>
      </c>
      <c r="AE2" t="s">
        <v>280</v>
      </c>
      <c r="AF2" t="s">
        <v>283</v>
      </c>
    </row>
    <row r="4" spans="1:99" s="8" customFormat="1" ht="15" x14ac:dyDescent="0.2">
      <c r="A4" s="20" t="s">
        <v>264</v>
      </c>
      <c r="B4" s="10">
        <v>20</v>
      </c>
      <c r="C4" s="11">
        <v>6.23</v>
      </c>
      <c r="D4" s="11">
        <v>8.24</v>
      </c>
      <c r="E4" s="11">
        <v>8.2200000000000006</v>
      </c>
      <c r="F4" s="11"/>
      <c r="G4" s="12">
        <v>8.2200000000000006</v>
      </c>
      <c r="H4" s="12">
        <v>115.53348884810697</v>
      </c>
      <c r="I4" s="12"/>
      <c r="J4" s="5"/>
      <c r="K4" s="5"/>
      <c r="L4" s="5">
        <v>115.53348884810697</v>
      </c>
      <c r="M4" s="5"/>
      <c r="N4" s="8">
        <v>8535</v>
      </c>
      <c r="O4" s="8">
        <v>2021</v>
      </c>
      <c r="P4" s="13" t="s">
        <v>221</v>
      </c>
      <c r="R4" s="10" t="s">
        <v>244</v>
      </c>
      <c r="S4" s="14">
        <v>8.41</v>
      </c>
      <c r="T4" s="10" t="s">
        <v>116</v>
      </c>
      <c r="U4" s="8">
        <v>14.92</v>
      </c>
      <c r="V4" s="15">
        <v>3</v>
      </c>
      <c r="W4" s="8">
        <v>2</v>
      </c>
      <c r="X4" s="9">
        <v>44482</v>
      </c>
      <c r="Y4" s="8" t="s">
        <v>176</v>
      </c>
      <c r="Z4" s="14">
        <f>H4</f>
        <v>115.53348884810697</v>
      </c>
      <c r="AA4" s="32">
        <f>AVERAGE(Z4:Z36)</f>
        <v>123.91538991238329</v>
      </c>
      <c r="AB4" s="32">
        <f>STDEV(Z4:Z36)</f>
        <v>37.22864379056756</v>
      </c>
      <c r="AC4" s="32">
        <f>MIN(Z4:Z36)</f>
        <v>25.448732551389373</v>
      </c>
      <c r="AD4" s="32">
        <f>MAX(Z4:Z36)</f>
        <v>177.82681107625012</v>
      </c>
      <c r="AE4" s="2">
        <f>COUNT(Z4:Z36)</f>
        <v>21</v>
      </c>
      <c r="AF4" s="2">
        <v>3</v>
      </c>
    </row>
    <row r="5" spans="1:99" s="8" customFormat="1" ht="15" x14ac:dyDescent="0.2">
      <c r="A5" s="20" t="s">
        <v>264</v>
      </c>
      <c r="B5" s="10">
        <v>21</v>
      </c>
      <c r="C5" s="11">
        <v>7.13</v>
      </c>
      <c r="D5" s="11">
        <v>9.19</v>
      </c>
      <c r="E5" s="11">
        <v>9.27</v>
      </c>
      <c r="F5" s="11"/>
      <c r="G5" s="12">
        <v>9.27</v>
      </c>
      <c r="H5" s="12">
        <v>132.9292304277746</v>
      </c>
      <c r="I5" s="12"/>
      <c r="J5" s="5"/>
      <c r="K5" s="5"/>
      <c r="L5" s="5">
        <v>132.9292304277746</v>
      </c>
      <c r="M5" s="5"/>
      <c r="N5" s="8">
        <v>8536</v>
      </c>
      <c r="O5" s="8">
        <v>2021</v>
      </c>
      <c r="P5" s="13" t="s">
        <v>221</v>
      </c>
      <c r="R5" s="10" t="s">
        <v>244</v>
      </c>
      <c r="S5" s="14">
        <v>8.41</v>
      </c>
      <c r="T5" s="10" t="s">
        <v>116</v>
      </c>
      <c r="U5" s="8">
        <v>14.92</v>
      </c>
      <c r="V5" s="15">
        <v>3</v>
      </c>
      <c r="W5" s="8">
        <v>2</v>
      </c>
      <c r="X5" s="9">
        <v>44482</v>
      </c>
      <c r="Y5" s="8" t="s">
        <v>177</v>
      </c>
      <c r="Z5" s="14">
        <f t="shared" ref="Z5:Z27" si="0">H5</f>
        <v>132.9292304277746</v>
      </c>
    </row>
    <row r="6" spans="1:99" s="8" customFormat="1" ht="15" x14ac:dyDescent="0.2">
      <c r="A6" s="20" t="s">
        <v>264</v>
      </c>
      <c r="B6" s="10">
        <v>25</v>
      </c>
      <c r="C6" s="11">
        <v>7.08</v>
      </c>
      <c r="D6" s="11">
        <v>9.27</v>
      </c>
      <c r="E6" s="11">
        <v>9.34</v>
      </c>
      <c r="F6" s="11"/>
      <c r="G6" s="12">
        <v>9.34</v>
      </c>
      <c r="H6" s="12">
        <v>134.08894653308576</v>
      </c>
      <c r="I6" s="12"/>
      <c r="J6" s="5"/>
      <c r="K6" s="5"/>
      <c r="L6" s="5">
        <v>134.08894653308576</v>
      </c>
      <c r="M6" s="5"/>
      <c r="N6" s="8">
        <v>8538</v>
      </c>
      <c r="O6" s="8">
        <v>2021</v>
      </c>
      <c r="P6" s="13" t="s">
        <v>221</v>
      </c>
      <c r="R6" s="10" t="s">
        <v>244</v>
      </c>
      <c r="S6" s="14">
        <v>8.41</v>
      </c>
      <c r="T6" s="10" t="s">
        <v>116</v>
      </c>
      <c r="U6" s="8">
        <v>14.92</v>
      </c>
      <c r="V6" s="15">
        <v>3</v>
      </c>
      <c r="W6" s="8">
        <v>2</v>
      </c>
      <c r="X6" s="9">
        <v>44482</v>
      </c>
      <c r="Y6" s="8" t="s">
        <v>178</v>
      </c>
      <c r="Z6" s="14">
        <f t="shared" si="0"/>
        <v>134.08894653308576</v>
      </c>
    </row>
    <row r="7" spans="1:99" s="8" customFormat="1" ht="15" x14ac:dyDescent="0.2">
      <c r="A7" s="20" t="s">
        <v>264</v>
      </c>
      <c r="B7" s="10">
        <v>11</v>
      </c>
      <c r="C7" s="11">
        <v>7.46</v>
      </c>
      <c r="D7" s="11">
        <v>9.85</v>
      </c>
      <c r="E7" s="11">
        <v>10.17</v>
      </c>
      <c r="F7" s="11"/>
      <c r="G7" s="12">
        <v>10.17</v>
      </c>
      <c r="H7" s="12">
        <v>147.83986606748974</v>
      </c>
      <c r="I7" s="12"/>
      <c r="J7" s="5"/>
      <c r="K7" s="5"/>
      <c r="L7" s="5">
        <v>147.83986606748974</v>
      </c>
      <c r="M7" s="5"/>
      <c r="N7" s="8">
        <v>8549</v>
      </c>
      <c r="O7" s="8">
        <v>2021</v>
      </c>
      <c r="P7" s="13" t="s">
        <v>221</v>
      </c>
      <c r="R7" s="10" t="s">
        <v>244</v>
      </c>
      <c r="S7" s="14">
        <v>8.41</v>
      </c>
      <c r="T7" s="10" t="s">
        <v>116</v>
      </c>
      <c r="U7" s="8">
        <v>14.92</v>
      </c>
      <c r="V7" s="15">
        <v>3</v>
      </c>
      <c r="W7" s="8">
        <v>2</v>
      </c>
      <c r="X7" s="9">
        <v>44482</v>
      </c>
      <c r="Y7" s="8" t="s">
        <v>185</v>
      </c>
      <c r="Z7" s="14">
        <f t="shared" si="0"/>
        <v>147.83986606748974</v>
      </c>
    </row>
    <row r="8" spans="1:99" s="8" customFormat="1" ht="15" x14ac:dyDescent="0.2">
      <c r="A8" s="20" t="s">
        <v>264</v>
      </c>
      <c r="B8" s="10">
        <v>20</v>
      </c>
      <c r="C8" s="11">
        <v>6.29</v>
      </c>
      <c r="D8" s="11">
        <v>8.5299999999999994</v>
      </c>
      <c r="E8" s="11">
        <v>8.5399999999999991</v>
      </c>
      <c r="F8" s="11"/>
      <c r="G8" s="12">
        <v>8.5399999999999991</v>
      </c>
      <c r="H8" s="12">
        <v>120.83504818667232</v>
      </c>
      <c r="I8" s="12"/>
      <c r="J8" s="5"/>
      <c r="K8" s="5"/>
      <c r="L8" s="5">
        <v>120.83504818667232</v>
      </c>
      <c r="M8" s="5"/>
      <c r="N8" s="8">
        <v>8539</v>
      </c>
      <c r="O8" s="8">
        <v>2021</v>
      </c>
      <c r="P8" s="13" t="s">
        <v>221</v>
      </c>
      <c r="R8" s="10" t="s">
        <v>244</v>
      </c>
      <c r="S8" s="14">
        <v>8.41</v>
      </c>
      <c r="T8" s="10" t="s">
        <v>116</v>
      </c>
      <c r="U8" s="8">
        <v>14.92</v>
      </c>
      <c r="V8" s="15">
        <v>3</v>
      </c>
      <c r="W8" s="8">
        <v>2</v>
      </c>
      <c r="X8" s="9">
        <v>44482</v>
      </c>
      <c r="Y8" s="8" t="s">
        <v>179</v>
      </c>
      <c r="Z8" s="14">
        <f t="shared" si="0"/>
        <v>120.83504818667232</v>
      </c>
    </row>
    <row r="9" spans="1:99" s="8" customFormat="1" ht="15" x14ac:dyDescent="0.2">
      <c r="A9" s="20" t="s">
        <v>264</v>
      </c>
      <c r="B9" s="10">
        <v>14</v>
      </c>
      <c r="C9" s="11">
        <v>9.01</v>
      </c>
      <c r="D9" s="11">
        <v>10.47</v>
      </c>
      <c r="E9" s="11">
        <v>10.81</v>
      </c>
      <c r="F9" s="11"/>
      <c r="G9" s="12">
        <v>10.81</v>
      </c>
      <c r="H9" s="12">
        <v>158.44298474462047</v>
      </c>
      <c r="I9" s="12"/>
      <c r="J9" s="5"/>
      <c r="K9" s="5"/>
      <c r="L9" s="5">
        <v>158.44298474462047</v>
      </c>
      <c r="M9" s="5"/>
      <c r="N9" s="8">
        <v>8934</v>
      </c>
      <c r="O9" s="8">
        <v>2021</v>
      </c>
      <c r="P9" s="13" t="s">
        <v>221</v>
      </c>
      <c r="R9" s="10" t="s">
        <v>244</v>
      </c>
      <c r="S9" s="14">
        <v>8.41</v>
      </c>
      <c r="T9" s="10" t="s">
        <v>116</v>
      </c>
      <c r="U9" s="8">
        <v>14.92</v>
      </c>
      <c r="V9" s="15">
        <v>3</v>
      </c>
      <c r="W9" s="8">
        <v>2</v>
      </c>
      <c r="X9" s="9">
        <v>44495</v>
      </c>
      <c r="Y9" s="8" t="s">
        <v>187</v>
      </c>
      <c r="Z9" s="14">
        <f t="shared" si="0"/>
        <v>158.44298474462047</v>
      </c>
      <c r="CN9" s="14"/>
      <c r="CO9" s="14"/>
      <c r="CP9" s="14"/>
      <c r="CQ9" s="14"/>
      <c r="CR9" s="14"/>
      <c r="CS9" s="14"/>
      <c r="CT9" s="14"/>
      <c r="CU9" s="14"/>
    </row>
    <row r="10" spans="1:99" s="8" customFormat="1" ht="15" x14ac:dyDescent="0.2">
      <c r="A10" s="20" t="s">
        <v>264</v>
      </c>
      <c r="B10" s="10">
        <v>12</v>
      </c>
      <c r="C10" s="11">
        <v>9.02</v>
      </c>
      <c r="D10" s="11">
        <v>11.33</v>
      </c>
      <c r="E10" s="11">
        <v>11.91</v>
      </c>
      <c r="F10" s="11"/>
      <c r="G10" s="12">
        <v>11.91</v>
      </c>
      <c r="H10" s="12">
        <v>176.66709497093893</v>
      </c>
      <c r="I10" s="12"/>
      <c r="J10" s="5"/>
      <c r="K10" s="5"/>
      <c r="L10" s="5">
        <v>176.66709497093893</v>
      </c>
      <c r="M10" s="5"/>
      <c r="N10" s="8">
        <v>8541</v>
      </c>
      <c r="O10" s="8">
        <v>2021</v>
      </c>
      <c r="P10" s="13" t="s">
        <v>221</v>
      </c>
      <c r="R10" s="10" t="s">
        <v>244</v>
      </c>
      <c r="S10" s="14">
        <v>8.41</v>
      </c>
      <c r="T10" s="10" t="s">
        <v>116</v>
      </c>
      <c r="U10" s="8">
        <v>14.92</v>
      </c>
      <c r="V10" s="15">
        <v>3</v>
      </c>
      <c r="W10" s="8">
        <v>2</v>
      </c>
      <c r="X10" s="9">
        <v>44482</v>
      </c>
      <c r="Y10" s="8" t="s">
        <v>180</v>
      </c>
      <c r="Z10" s="14">
        <f>AVERAGE(H10:H11)</f>
        <v>177.82681107625012</v>
      </c>
    </row>
    <row r="11" spans="1:99" s="8" customFormat="1" ht="15" x14ac:dyDescent="0.2">
      <c r="A11" s="20" t="s">
        <v>264</v>
      </c>
      <c r="B11" s="10">
        <v>12</v>
      </c>
      <c r="C11" s="11">
        <v>11.24</v>
      </c>
      <c r="D11" s="11">
        <v>11.44</v>
      </c>
      <c r="E11" s="11">
        <v>12.05</v>
      </c>
      <c r="F11" s="11"/>
      <c r="G11" s="12">
        <v>12.05</v>
      </c>
      <c r="H11" s="12">
        <v>178.98652718156131</v>
      </c>
      <c r="I11" s="12"/>
      <c r="J11" s="5"/>
      <c r="K11" s="5"/>
      <c r="L11" s="5">
        <v>178.98652718156131</v>
      </c>
      <c r="M11" s="5"/>
      <c r="N11" s="8">
        <v>8912</v>
      </c>
      <c r="O11" s="8">
        <v>2021</v>
      </c>
      <c r="P11" s="13" t="s">
        <v>221</v>
      </c>
      <c r="R11" s="10" t="s">
        <v>244</v>
      </c>
      <c r="S11" s="14">
        <v>8.41</v>
      </c>
      <c r="T11" s="10" t="s">
        <v>116</v>
      </c>
      <c r="U11" s="8">
        <v>14.92</v>
      </c>
      <c r="V11" s="15">
        <v>3</v>
      </c>
      <c r="W11" s="8">
        <v>2</v>
      </c>
      <c r="X11" s="9">
        <v>44495</v>
      </c>
      <c r="Y11" s="8" t="s">
        <v>180</v>
      </c>
      <c r="Z11" s="14"/>
      <c r="CN11" s="14"/>
      <c r="CO11" s="14"/>
      <c r="CP11" s="14"/>
      <c r="CQ11" s="14"/>
      <c r="CR11" s="14"/>
      <c r="CS11" s="14"/>
      <c r="CT11" s="14"/>
      <c r="CU11" s="14"/>
    </row>
    <row r="12" spans="1:99" s="8" customFormat="1" ht="15" x14ac:dyDescent="0.2">
      <c r="A12" s="20" t="s">
        <v>264</v>
      </c>
      <c r="B12" s="10">
        <v>13</v>
      </c>
      <c r="C12" s="11">
        <v>7.82</v>
      </c>
      <c r="D12" s="11">
        <v>10.18</v>
      </c>
      <c r="E12" s="11">
        <v>10.5</v>
      </c>
      <c r="F12" s="11"/>
      <c r="G12" s="12">
        <v>10.5</v>
      </c>
      <c r="H12" s="12">
        <v>153.30709913538524</v>
      </c>
      <c r="I12" s="12"/>
      <c r="J12" s="5"/>
      <c r="K12" s="5"/>
      <c r="L12" s="5">
        <v>153.30709913538524</v>
      </c>
      <c r="M12" s="5"/>
      <c r="N12" s="8">
        <v>8548</v>
      </c>
      <c r="O12" s="8">
        <v>2021</v>
      </c>
      <c r="P12" s="13" t="s">
        <v>221</v>
      </c>
      <c r="R12" s="10" t="s">
        <v>244</v>
      </c>
      <c r="S12" s="14">
        <v>8.41</v>
      </c>
      <c r="T12" s="10" t="s">
        <v>116</v>
      </c>
      <c r="U12" s="8">
        <v>14.92</v>
      </c>
      <c r="V12" s="15">
        <v>3</v>
      </c>
      <c r="W12" s="8">
        <v>2</v>
      </c>
      <c r="X12" s="9">
        <v>44482</v>
      </c>
      <c r="Y12" s="8" t="s">
        <v>184</v>
      </c>
      <c r="Z12" s="14">
        <f t="shared" si="0"/>
        <v>153.30709913538524</v>
      </c>
    </row>
    <row r="13" spans="1:99" s="8" customFormat="1" ht="15" x14ac:dyDescent="0.2">
      <c r="A13" s="20" t="s">
        <v>264</v>
      </c>
      <c r="B13" s="10">
        <v>21</v>
      </c>
      <c r="C13" s="11">
        <v>14.58</v>
      </c>
      <c r="D13" s="11">
        <v>16.899999999999999</v>
      </c>
      <c r="E13" s="11">
        <v>17.79</v>
      </c>
      <c r="F13" s="11"/>
      <c r="G13" s="12">
        <v>17.79</v>
      </c>
      <c r="H13" s="12">
        <v>274.08324781707773</v>
      </c>
      <c r="I13" s="12"/>
      <c r="J13" s="5"/>
      <c r="K13" s="5"/>
      <c r="L13" s="5">
        <v>274.08324781707773</v>
      </c>
      <c r="M13" s="5"/>
      <c r="N13" s="8">
        <v>8545</v>
      </c>
      <c r="O13" s="8">
        <v>2021</v>
      </c>
      <c r="P13" s="13" t="s">
        <v>221</v>
      </c>
      <c r="R13" s="10" t="s">
        <v>244</v>
      </c>
      <c r="S13" s="14">
        <v>8.41</v>
      </c>
      <c r="T13" s="10" t="s">
        <v>116</v>
      </c>
      <c r="U13" s="8">
        <v>14.92</v>
      </c>
      <c r="V13" s="15">
        <v>3</v>
      </c>
      <c r="W13" s="8">
        <v>2</v>
      </c>
      <c r="X13" s="9">
        <v>44482</v>
      </c>
      <c r="Y13" s="8" t="s">
        <v>183</v>
      </c>
      <c r="AA13" s="14">
        <f>H13</f>
        <v>274.08324781707773</v>
      </c>
    </row>
    <row r="14" spans="1:99" s="8" customFormat="1" ht="15" x14ac:dyDescent="0.2">
      <c r="A14" s="20" t="s">
        <v>264</v>
      </c>
      <c r="B14" s="10">
        <v>27</v>
      </c>
      <c r="C14" s="11">
        <v>12.55</v>
      </c>
      <c r="D14" s="11">
        <v>14.87</v>
      </c>
      <c r="E14" s="11">
        <v>15.39</v>
      </c>
      <c r="F14" s="11"/>
      <c r="G14" s="12">
        <v>15.39</v>
      </c>
      <c r="H14" s="12">
        <v>234.32155277783741</v>
      </c>
      <c r="I14" s="12"/>
      <c r="J14" s="5"/>
      <c r="K14" s="5"/>
      <c r="L14" s="5">
        <v>234.32155277783741</v>
      </c>
      <c r="M14" s="5"/>
      <c r="N14" s="8">
        <v>8543</v>
      </c>
      <c r="O14" s="8">
        <v>2021</v>
      </c>
      <c r="P14" s="13" t="s">
        <v>221</v>
      </c>
      <c r="R14" s="10" t="s">
        <v>244</v>
      </c>
      <c r="S14" s="14">
        <v>8.41</v>
      </c>
      <c r="T14" s="10" t="s">
        <v>116</v>
      </c>
      <c r="U14" s="8">
        <v>14.92</v>
      </c>
      <c r="V14" s="15">
        <v>3</v>
      </c>
      <c r="W14" s="8">
        <v>2</v>
      </c>
      <c r="X14" s="9">
        <v>44482</v>
      </c>
      <c r="Y14" s="8" t="s">
        <v>181</v>
      </c>
      <c r="AA14" s="14">
        <f>H14</f>
        <v>234.32155277783741</v>
      </c>
    </row>
    <row r="15" spans="1:99" s="8" customFormat="1" ht="15" x14ac:dyDescent="0.2">
      <c r="A15" s="20" t="s">
        <v>264</v>
      </c>
      <c r="B15" s="10">
        <v>19</v>
      </c>
      <c r="C15" s="11">
        <v>6.88</v>
      </c>
      <c r="D15" s="11">
        <v>9.1999999999999993</v>
      </c>
      <c r="E15" s="11">
        <v>9.2899999999999991</v>
      </c>
      <c r="F15" s="11"/>
      <c r="G15" s="12">
        <v>9.2899999999999991</v>
      </c>
      <c r="H15" s="12">
        <v>133.2605778864349</v>
      </c>
      <c r="I15" s="12"/>
      <c r="J15" s="5"/>
      <c r="K15" s="5"/>
      <c r="L15" s="5">
        <v>133.2605778864349</v>
      </c>
      <c r="M15" s="5"/>
      <c r="N15" s="8">
        <v>8544</v>
      </c>
      <c r="O15" s="8">
        <v>2021</v>
      </c>
      <c r="P15" s="13" t="s">
        <v>221</v>
      </c>
      <c r="R15" s="10" t="s">
        <v>244</v>
      </c>
      <c r="S15" s="14">
        <v>8.41</v>
      </c>
      <c r="T15" s="10" t="s">
        <v>116</v>
      </c>
      <c r="U15" s="8">
        <v>14.92</v>
      </c>
      <c r="V15" s="15">
        <v>3</v>
      </c>
      <c r="W15" s="8">
        <v>2</v>
      </c>
      <c r="X15" s="9">
        <v>44482</v>
      </c>
      <c r="Y15" s="8" t="s">
        <v>182</v>
      </c>
      <c r="Z15" s="14">
        <f t="shared" si="0"/>
        <v>133.2605778864349</v>
      </c>
    </row>
    <row r="16" spans="1:99" s="8" customFormat="1" ht="15" x14ac:dyDescent="0.2">
      <c r="A16" s="20" t="s">
        <v>264</v>
      </c>
      <c r="B16" s="10">
        <v>18</v>
      </c>
      <c r="C16" s="11">
        <v>7.75</v>
      </c>
      <c r="D16" s="11">
        <v>10.19</v>
      </c>
      <c r="E16" s="11">
        <v>10.41</v>
      </c>
      <c r="F16" s="11"/>
      <c r="G16" s="12">
        <v>10.41</v>
      </c>
      <c r="H16" s="12">
        <v>151.81603557141375</v>
      </c>
      <c r="I16" s="12"/>
      <c r="J16" s="5"/>
      <c r="K16" s="5"/>
      <c r="L16" s="5">
        <v>151.81603557141375</v>
      </c>
      <c r="M16" s="5"/>
      <c r="N16" s="8">
        <v>8551</v>
      </c>
      <c r="O16" s="8">
        <v>2021</v>
      </c>
      <c r="P16" s="13" t="s">
        <v>221</v>
      </c>
      <c r="R16" s="10" t="s">
        <v>244</v>
      </c>
      <c r="S16" s="14">
        <v>8.41</v>
      </c>
      <c r="T16" s="10" t="s">
        <v>116</v>
      </c>
      <c r="U16" s="8">
        <v>14.92</v>
      </c>
      <c r="V16" s="15">
        <v>3</v>
      </c>
      <c r="W16" s="8">
        <v>2</v>
      </c>
      <c r="X16" s="9">
        <v>44482</v>
      </c>
      <c r="Y16" s="8" t="s">
        <v>186</v>
      </c>
      <c r="Z16" s="14">
        <f t="shared" si="0"/>
        <v>151.81603557141375</v>
      </c>
    </row>
    <row r="17" spans="1:99" s="8" customFormat="1" ht="15" x14ac:dyDescent="0.2">
      <c r="A17" s="20" t="s">
        <v>264</v>
      </c>
      <c r="B17" s="10">
        <v>22</v>
      </c>
      <c r="C17" s="11">
        <v>6.12</v>
      </c>
      <c r="D17" s="11">
        <v>7.4</v>
      </c>
      <c r="E17" s="11">
        <v>7.3</v>
      </c>
      <c r="F17" s="11"/>
      <c r="G17" s="12">
        <v>7.3</v>
      </c>
      <c r="H17" s="12">
        <v>100.29150574973148</v>
      </c>
      <c r="I17" s="12"/>
      <c r="J17" s="5"/>
      <c r="K17" s="5"/>
      <c r="L17" s="5">
        <v>100.29150574973148</v>
      </c>
      <c r="M17" s="5"/>
      <c r="N17" s="8">
        <v>8513</v>
      </c>
      <c r="O17" s="8">
        <v>2021</v>
      </c>
      <c r="P17" s="13" t="s">
        <v>221</v>
      </c>
      <c r="R17" s="10" t="s">
        <v>244</v>
      </c>
      <c r="S17" s="14">
        <v>8.41</v>
      </c>
      <c r="T17" s="10" t="s">
        <v>116</v>
      </c>
      <c r="U17" s="8">
        <v>14.92</v>
      </c>
      <c r="V17" s="15">
        <v>3</v>
      </c>
      <c r="W17" s="8">
        <v>2</v>
      </c>
      <c r="X17" s="9">
        <v>44482</v>
      </c>
      <c r="Y17" s="8" t="s">
        <v>172</v>
      </c>
      <c r="Z17" s="14">
        <f t="shared" si="0"/>
        <v>100.29150574973148</v>
      </c>
    </row>
    <row r="18" spans="1:99" s="8" customFormat="1" ht="15" x14ac:dyDescent="0.2">
      <c r="A18" s="20" t="s">
        <v>264</v>
      </c>
      <c r="B18" s="10">
        <v>26</v>
      </c>
      <c r="C18" s="11">
        <v>6.61</v>
      </c>
      <c r="D18" s="11">
        <v>7.94</v>
      </c>
      <c r="E18" s="11">
        <v>7.9</v>
      </c>
      <c r="F18" s="11"/>
      <c r="G18" s="12">
        <v>7.9</v>
      </c>
      <c r="H18" s="12">
        <v>110.23192950954159</v>
      </c>
      <c r="I18" s="12"/>
      <c r="J18" s="5"/>
      <c r="K18" s="5"/>
      <c r="L18" s="5">
        <v>110.23192950954159</v>
      </c>
      <c r="M18" s="5"/>
      <c r="N18" s="8">
        <v>8514</v>
      </c>
      <c r="O18" s="8">
        <v>2021</v>
      </c>
      <c r="P18" s="13" t="s">
        <v>221</v>
      </c>
      <c r="R18" s="10" t="s">
        <v>244</v>
      </c>
      <c r="S18" s="14">
        <v>8.41</v>
      </c>
      <c r="T18" s="10" t="s">
        <v>116</v>
      </c>
      <c r="U18" s="8">
        <v>14.92</v>
      </c>
      <c r="V18" s="15">
        <v>3</v>
      </c>
      <c r="W18" s="8">
        <v>2</v>
      </c>
      <c r="X18" s="9">
        <v>44482</v>
      </c>
      <c r="Y18" s="8" t="s">
        <v>173</v>
      </c>
      <c r="Z18" s="14">
        <f t="shared" si="0"/>
        <v>110.23192950954159</v>
      </c>
    </row>
    <row r="19" spans="1:99" s="8" customFormat="1" ht="15" x14ac:dyDescent="0.2">
      <c r="A19" s="20" t="s">
        <v>264</v>
      </c>
      <c r="B19" s="10">
        <v>18</v>
      </c>
      <c r="C19" s="11">
        <v>8.6</v>
      </c>
      <c r="D19" s="11">
        <v>10.039999999999999</v>
      </c>
      <c r="E19" s="11">
        <v>10.24</v>
      </c>
      <c r="F19" s="11"/>
      <c r="G19" s="12">
        <v>10.24</v>
      </c>
      <c r="H19" s="12">
        <v>148.99958217280087</v>
      </c>
      <c r="I19" s="12"/>
      <c r="J19" s="5"/>
      <c r="K19" s="5"/>
      <c r="L19" s="5">
        <v>148.99958217280087</v>
      </c>
      <c r="M19" s="5"/>
      <c r="N19" s="8">
        <v>8516</v>
      </c>
      <c r="O19" s="8">
        <v>2021</v>
      </c>
      <c r="P19" s="13" t="s">
        <v>221</v>
      </c>
      <c r="R19" s="10" t="s">
        <v>244</v>
      </c>
      <c r="S19" s="14">
        <v>8.41</v>
      </c>
      <c r="T19" s="10" t="s">
        <v>116</v>
      </c>
      <c r="U19" s="8">
        <v>14.92</v>
      </c>
      <c r="V19" s="15">
        <v>3</v>
      </c>
      <c r="W19" s="8">
        <v>2</v>
      </c>
      <c r="X19" s="9">
        <v>44482</v>
      </c>
      <c r="Y19" s="8" t="s">
        <v>174</v>
      </c>
      <c r="Z19" s="14">
        <f t="shared" si="0"/>
        <v>148.99958217280087</v>
      </c>
    </row>
    <row r="20" spans="1:99" s="8" customFormat="1" ht="15" x14ac:dyDescent="0.2">
      <c r="A20" s="20" t="s">
        <v>264</v>
      </c>
      <c r="B20" s="10">
        <v>21</v>
      </c>
      <c r="C20" s="11">
        <v>7.99</v>
      </c>
      <c r="D20" s="11">
        <v>9.49</v>
      </c>
      <c r="E20" s="11">
        <v>9.6</v>
      </c>
      <c r="F20" s="11"/>
      <c r="G20" s="12">
        <v>9.6</v>
      </c>
      <c r="H20" s="12">
        <v>138.39646349567013</v>
      </c>
      <c r="I20" s="12"/>
      <c r="J20" s="5"/>
      <c r="K20" s="5"/>
      <c r="L20" s="5">
        <v>138.39646349567013</v>
      </c>
      <c r="M20" s="5"/>
      <c r="N20" s="8">
        <v>8517</v>
      </c>
      <c r="O20" s="8">
        <v>2021</v>
      </c>
      <c r="P20" s="13" t="s">
        <v>221</v>
      </c>
      <c r="R20" s="10" t="s">
        <v>244</v>
      </c>
      <c r="S20" s="14">
        <v>8.41</v>
      </c>
      <c r="T20" s="10" t="s">
        <v>116</v>
      </c>
      <c r="U20" s="8">
        <v>14.92</v>
      </c>
      <c r="V20" s="15">
        <v>3</v>
      </c>
      <c r="W20" s="8">
        <v>2</v>
      </c>
      <c r="X20" s="9">
        <v>44482</v>
      </c>
      <c r="Y20" s="8" t="s">
        <v>175</v>
      </c>
      <c r="Z20" s="14">
        <f t="shared" si="0"/>
        <v>138.39646349567013</v>
      </c>
    </row>
    <row r="21" spans="1:99" s="8" customFormat="1" ht="15" x14ac:dyDescent="0.2">
      <c r="A21" s="20" t="s">
        <v>264</v>
      </c>
      <c r="B21" s="6">
        <v>6</v>
      </c>
      <c r="C21" s="7">
        <v>7.63</v>
      </c>
      <c r="D21" s="7">
        <v>7.78</v>
      </c>
      <c r="E21" s="7">
        <v>8.44</v>
      </c>
      <c r="F21" s="7"/>
      <c r="G21" s="5">
        <v>8.44</v>
      </c>
      <c r="H21" s="5">
        <v>126.40116355713383</v>
      </c>
      <c r="I21" s="5"/>
      <c r="J21" s="5"/>
      <c r="K21" s="5"/>
      <c r="L21" s="5">
        <v>126.40116355713383</v>
      </c>
      <c r="M21" s="5"/>
      <c r="N21" s="2">
        <v>4880</v>
      </c>
      <c r="O21" s="2">
        <v>2019</v>
      </c>
      <c r="P21" s="2" t="s">
        <v>227</v>
      </c>
      <c r="Q21" s="2"/>
      <c r="R21" s="6" t="s">
        <v>244</v>
      </c>
      <c r="S21" s="1">
        <v>6.4539999999999997</v>
      </c>
      <c r="T21" s="6" t="s">
        <v>39</v>
      </c>
      <c r="U21" s="2">
        <v>14.92</v>
      </c>
      <c r="V21" s="3">
        <v>3</v>
      </c>
      <c r="W21" s="8">
        <v>3</v>
      </c>
      <c r="X21" s="4">
        <v>43820</v>
      </c>
      <c r="Y21" s="2" t="s">
        <v>91</v>
      </c>
      <c r="Z21" s="14">
        <f t="shared" si="0"/>
        <v>126.40116355713383</v>
      </c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</row>
    <row r="22" spans="1:99" s="8" customFormat="1" ht="15" x14ac:dyDescent="0.2">
      <c r="A22" s="20" t="s">
        <v>264</v>
      </c>
      <c r="B22" s="6">
        <v>8</v>
      </c>
      <c r="C22" s="7">
        <v>6.73</v>
      </c>
      <c r="D22" s="7">
        <v>6.62</v>
      </c>
      <c r="E22" s="7">
        <v>6.68</v>
      </c>
      <c r="F22" s="7"/>
      <c r="G22" s="5">
        <v>6.68</v>
      </c>
      <c r="H22" s="5">
        <v>98.243274718764539</v>
      </c>
      <c r="I22" s="5"/>
      <c r="J22" s="5"/>
      <c r="K22" s="5"/>
      <c r="L22" s="5">
        <v>98.243274718764539</v>
      </c>
      <c r="M22" s="5"/>
      <c r="N22" s="2">
        <v>4688</v>
      </c>
      <c r="O22" s="2">
        <v>2019</v>
      </c>
      <c r="P22" s="2" t="s">
        <v>227</v>
      </c>
      <c r="Q22" s="2"/>
      <c r="R22" s="6" t="s">
        <v>244</v>
      </c>
      <c r="S22" s="1">
        <v>6.4539999999999997</v>
      </c>
      <c r="T22" s="6" t="s">
        <v>39</v>
      </c>
      <c r="U22" s="2">
        <v>14.92</v>
      </c>
      <c r="V22" s="3">
        <v>3</v>
      </c>
      <c r="W22" s="8">
        <v>3</v>
      </c>
      <c r="X22" s="4">
        <v>43818</v>
      </c>
      <c r="Y22" s="2" t="s">
        <v>86</v>
      </c>
      <c r="Z22" s="14">
        <f t="shared" si="0"/>
        <v>98.243274718764539</v>
      </c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</row>
    <row r="23" spans="1:99" s="8" customFormat="1" ht="15" x14ac:dyDescent="0.2">
      <c r="A23" s="20" t="s">
        <v>264</v>
      </c>
      <c r="B23" s="6">
        <v>6</v>
      </c>
      <c r="C23" s="7">
        <v>7.25</v>
      </c>
      <c r="D23" s="7">
        <v>7.06</v>
      </c>
      <c r="E23" s="7">
        <v>7.36</v>
      </c>
      <c r="F23" s="7"/>
      <c r="G23" s="5">
        <v>7.36</v>
      </c>
      <c r="H23" s="5">
        <v>109.12245904267995</v>
      </c>
      <c r="I23" s="5"/>
      <c r="J23" s="5"/>
      <c r="K23" s="5"/>
      <c r="L23" s="5">
        <v>109.12245904267995</v>
      </c>
      <c r="M23" s="5"/>
      <c r="N23" s="2">
        <v>4690</v>
      </c>
      <c r="O23" s="2">
        <v>2019</v>
      </c>
      <c r="P23" s="2" t="s">
        <v>227</v>
      </c>
      <c r="Q23" s="2"/>
      <c r="R23" s="6" t="s">
        <v>244</v>
      </c>
      <c r="S23" s="1">
        <v>6.4539999999999997</v>
      </c>
      <c r="T23" s="6" t="s">
        <v>39</v>
      </c>
      <c r="U23" s="2">
        <v>14.92</v>
      </c>
      <c r="V23" s="3">
        <v>3</v>
      </c>
      <c r="W23" s="8">
        <v>3</v>
      </c>
      <c r="X23" s="4">
        <v>43818</v>
      </c>
      <c r="Y23" s="2" t="s">
        <v>83</v>
      </c>
      <c r="Z23" s="14">
        <f t="shared" si="0"/>
        <v>109.12245904267995</v>
      </c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</row>
    <row r="24" spans="1:99" s="8" customFormat="1" ht="15" x14ac:dyDescent="0.2">
      <c r="A24" s="20" t="s">
        <v>264</v>
      </c>
      <c r="B24" s="6">
        <v>6</v>
      </c>
      <c r="C24" s="7">
        <v>9.9</v>
      </c>
      <c r="D24" s="7">
        <v>9.73</v>
      </c>
      <c r="E24" s="7">
        <v>11.37</v>
      </c>
      <c r="F24" s="7"/>
      <c r="G24" s="5">
        <v>11.37</v>
      </c>
      <c r="H24" s="5">
        <v>173.27764895282814</v>
      </c>
      <c r="I24" s="5"/>
      <c r="J24" s="5"/>
      <c r="K24" s="5"/>
      <c r="L24" s="5">
        <v>173.27764895282814</v>
      </c>
      <c r="M24" s="5"/>
      <c r="N24" s="2">
        <v>4873</v>
      </c>
      <c r="O24" s="2">
        <v>2019</v>
      </c>
      <c r="P24" s="2" t="s">
        <v>227</v>
      </c>
      <c r="Q24" s="2"/>
      <c r="R24" s="6" t="s">
        <v>244</v>
      </c>
      <c r="S24" s="1">
        <v>6.4539999999999997</v>
      </c>
      <c r="T24" s="6" t="s">
        <v>39</v>
      </c>
      <c r="U24" s="2">
        <v>14.92</v>
      </c>
      <c r="V24" s="3">
        <v>3</v>
      </c>
      <c r="W24" s="8">
        <v>3</v>
      </c>
      <c r="X24" s="4">
        <v>43820</v>
      </c>
      <c r="Y24" s="2" t="s">
        <v>77</v>
      </c>
      <c r="Z24" s="14">
        <f t="shared" si="0"/>
        <v>173.27764895282814</v>
      </c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</row>
    <row r="25" spans="1:99" s="8" customFormat="1" ht="15" x14ac:dyDescent="0.2">
      <c r="A25" s="20" t="s">
        <v>264</v>
      </c>
      <c r="B25" s="6">
        <v>24</v>
      </c>
      <c r="C25" s="7">
        <v>3.92</v>
      </c>
      <c r="D25" s="7">
        <v>3.77</v>
      </c>
      <c r="E25" s="7">
        <v>3.53</v>
      </c>
      <c r="F25" s="7"/>
      <c r="G25" s="5">
        <v>3.53</v>
      </c>
      <c r="H25" s="5">
        <v>47.847053218274048</v>
      </c>
      <c r="I25" s="5"/>
      <c r="J25" s="5"/>
      <c r="K25" s="5"/>
      <c r="L25" s="5">
        <v>47.847053218274048</v>
      </c>
      <c r="M25" s="5"/>
      <c r="N25" s="2">
        <v>4697</v>
      </c>
      <c r="O25" s="2">
        <v>2019</v>
      </c>
      <c r="P25" s="2" t="s">
        <v>227</v>
      </c>
      <c r="Q25" s="2"/>
      <c r="R25" s="6" t="s">
        <v>244</v>
      </c>
      <c r="S25" s="1">
        <v>6.4539999999999997</v>
      </c>
      <c r="T25" s="6" t="s">
        <v>39</v>
      </c>
      <c r="U25" s="2">
        <v>14.92</v>
      </c>
      <c r="V25" s="3">
        <v>3</v>
      </c>
      <c r="W25" s="8">
        <v>3</v>
      </c>
      <c r="X25" s="4">
        <v>43818</v>
      </c>
      <c r="Y25" s="2" t="s">
        <v>73</v>
      </c>
      <c r="Z25" s="14">
        <f t="shared" si="0"/>
        <v>47.847053218274048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</row>
    <row r="26" spans="1:99" s="8" customFormat="1" ht="15" x14ac:dyDescent="0.2">
      <c r="A26" s="20" t="s">
        <v>264</v>
      </c>
      <c r="B26" s="6">
        <v>32</v>
      </c>
      <c r="C26" s="7">
        <v>2.36</v>
      </c>
      <c r="D26" s="7">
        <v>2.4</v>
      </c>
      <c r="E26" s="7">
        <v>2.13</v>
      </c>
      <c r="F26" s="7"/>
      <c r="G26" s="5">
        <v>2.13</v>
      </c>
      <c r="H26" s="5">
        <v>25.448732551389373</v>
      </c>
      <c r="I26" s="5"/>
      <c r="J26" s="5"/>
      <c r="K26" s="5"/>
      <c r="L26" s="5">
        <v>25.448732551389373</v>
      </c>
      <c r="M26" s="5"/>
      <c r="N26" s="2">
        <v>4661</v>
      </c>
      <c r="O26" s="2">
        <v>2019</v>
      </c>
      <c r="P26" s="2" t="s">
        <v>227</v>
      </c>
      <c r="Q26" s="2"/>
      <c r="R26" s="6" t="s">
        <v>244</v>
      </c>
      <c r="S26" s="1">
        <v>6.4539999999999997</v>
      </c>
      <c r="T26" s="6" t="s">
        <v>39</v>
      </c>
      <c r="U26" s="2">
        <v>14.92</v>
      </c>
      <c r="V26" s="3">
        <v>3</v>
      </c>
      <c r="W26" s="8">
        <v>3</v>
      </c>
      <c r="X26" s="4">
        <v>43818</v>
      </c>
      <c r="Y26" s="2" t="s">
        <v>71</v>
      </c>
      <c r="Z26" s="14">
        <f t="shared" si="0"/>
        <v>25.448732551389373</v>
      </c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</row>
    <row r="27" spans="1:99" s="8" customFormat="1" ht="15" x14ac:dyDescent="0.2">
      <c r="A27" s="20" t="s">
        <v>264</v>
      </c>
      <c r="B27" s="6">
        <v>7</v>
      </c>
      <c r="C27" s="7">
        <v>7.32</v>
      </c>
      <c r="D27" s="7">
        <v>7.17</v>
      </c>
      <c r="E27" s="7">
        <v>6.67</v>
      </c>
      <c r="F27" s="7"/>
      <c r="G27" s="5">
        <v>6.67</v>
      </c>
      <c r="H27" s="12">
        <v>98.083286714001076</v>
      </c>
      <c r="I27" s="12"/>
      <c r="J27" s="5"/>
      <c r="K27" s="5"/>
      <c r="L27" s="5">
        <v>98.083286714001076</v>
      </c>
      <c r="M27" s="5"/>
      <c r="N27" s="2">
        <v>4874</v>
      </c>
      <c r="O27" s="2">
        <v>2019</v>
      </c>
      <c r="P27" s="2" t="s">
        <v>226</v>
      </c>
      <c r="Q27" s="2"/>
      <c r="R27" s="6"/>
      <c r="S27" s="1">
        <v>8.41</v>
      </c>
      <c r="T27" s="6" t="s">
        <v>247</v>
      </c>
      <c r="U27" s="2">
        <v>14.92</v>
      </c>
      <c r="V27" s="3">
        <v>3</v>
      </c>
      <c r="W27" s="8">
        <v>3</v>
      </c>
      <c r="X27" s="4">
        <v>43820</v>
      </c>
      <c r="Y27" s="2" t="s">
        <v>114</v>
      </c>
      <c r="Z27" s="14">
        <f t="shared" si="0"/>
        <v>98.083286714001076</v>
      </c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14"/>
  <sheetViews>
    <sheetView topLeftCell="F1" workbookViewId="0">
      <selection activeCell="AA2" sqref="AA2:AF3"/>
    </sheetView>
  </sheetViews>
  <sheetFormatPr baseColWidth="10" defaultColWidth="9" defaultRowHeight="13" x14ac:dyDescent="0.15"/>
  <cols>
    <col min="24" max="24" width="10.796875" bestFit="1" customWidth="1"/>
    <col min="25" max="25" width="14.59765625" bestFit="1" customWidth="1"/>
  </cols>
  <sheetData>
    <row r="1" spans="1:99" s="10" customFormat="1" ht="73" x14ac:dyDescent="0.2">
      <c r="B1" s="22" t="s">
        <v>262</v>
      </c>
      <c r="C1" s="16" t="s">
        <v>230</v>
      </c>
      <c r="D1" s="16" t="s">
        <v>231</v>
      </c>
      <c r="E1" s="16" t="s">
        <v>232</v>
      </c>
      <c r="F1" s="16" t="s">
        <v>233</v>
      </c>
      <c r="G1" s="17" t="s">
        <v>234</v>
      </c>
      <c r="H1" s="18" t="s">
        <v>218</v>
      </c>
      <c r="I1" s="18"/>
      <c r="J1" s="18" t="s">
        <v>218</v>
      </c>
      <c r="K1" s="18" t="s">
        <v>218</v>
      </c>
      <c r="L1" s="18" t="s">
        <v>218</v>
      </c>
      <c r="M1" s="18" t="s">
        <v>276</v>
      </c>
      <c r="N1" s="22" t="s">
        <v>229</v>
      </c>
      <c r="O1" s="22" t="s">
        <v>269</v>
      </c>
      <c r="P1" s="22" t="s">
        <v>225</v>
      </c>
      <c r="Q1" s="22" t="s">
        <v>219</v>
      </c>
      <c r="R1" s="22" t="s">
        <v>245</v>
      </c>
      <c r="S1" s="21" t="s">
        <v>246</v>
      </c>
      <c r="U1" s="19" t="s">
        <v>248</v>
      </c>
      <c r="V1" s="29" t="s">
        <v>271</v>
      </c>
      <c r="W1" s="22" t="s">
        <v>272</v>
      </c>
      <c r="X1" s="23" t="s">
        <v>228</v>
      </c>
      <c r="Y1" s="28" t="s">
        <v>270</v>
      </c>
    </row>
    <row r="2" spans="1:99" s="22" customFormat="1" ht="42" x14ac:dyDescent="0.2">
      <c r="A2" s="17" t="s">
        <v>220</v>
      </c>
      <c r="B2" s="22" t="s">
        <v>261</v>
      </c>
      <c r="C2" s="16" t="s">
        <v>235</v>
      </c>
      <c r="D2" s="16" t="s">
        <v>235</v>
      </c>
      <c r="E2" s="16" t="s">
        <v>235</v>
      </c>
      <c r="F2" s="16" t="s">
        <v>235</v>
      </c>
      <c r="G2" s="17" t="s">
        <v>235</v>
      </c>
      <c r="H2" s="17" t="s">
        <v>217</v>
      </c>
      <c r="I2" s="17"/>
      <c r="J2" s="17"/>
      <c r="K2" s="17"/>
      <c r="L2" s="17"/>
      <c r="M2" s="17"/>
      <c r="S2" s="16" t="s">
        <v>235</v>
      </c>
      <c r="T2" s="22" t="s">
        <v>216</v>
      </c>
      <c r="U2" s="16" t="s">
        <v>235</v>
      </c>
      <c r="AA2" t="s">
        <v>278</v>
      </c>
      <c r="AB2" t="s">
        <v>279</v>
      </c>
      <c r="AC2" t="s">
        <v>282</v>
      </c>
      <c r="AD2" t="s">
        <v>281</v>
      </c>
      <c r="AE2" t="s">
        <v>280</v>
      </c>
      <c r="AF2" t="s">
        <v>283</v>
      </c>
    </row>
    <row r="3" spans="1:99" ht="14" x14ac:dyDescent="0.2">
      <c r="AA3" s="32">
        <f>AVERAGE(Z4:Z36)</f>
        <v>130.06746523996932</v>
      </c>
      <c r="AB3" s="32">
        <f>STDEV(Z4:Z36)</f>
        <v>21.955145353813894</v>
      </c>
      <c r="AC3" s="32">
        <f>MIN(Z4:Z36)</f>
        <v>104.75684882858093</v>
      </c>
      <c r="AD3" s="32">
        <f>MAX(Z4:Z36)</f>
        <v>156.56004979564634</v>
      </c>
      <c r="AE3" s="2">
        <f>COUNT(Z4:Z36)</f>
        <v>7</v>
      </c>
      <c r="AF3" s="2">
        <v>1</v>
      </c>
    </row>
    <row r="4" spans="1:99" s="14" customFormat="1" ht="15" x14ac:dyDescent="0.2">
      <c r="A4" s="20" t="s">
        <v>238</v>
      </c>
      <c r="B4" s="10">
        <v>96</v>
      </c>
      <c r="C4" s="11">
        <v>9.52</v>
      </c>
      <c r="D4" s="11">
        <v>10.3</v>
      </c>
      <c r="E4" s="11">
        <v>10.34</v>
      </c>
      <c r="F4" s="11"/>
      <c r="G4" s="12">
        <v>10.34</v>
      </c>
      <c r="H4" s="5">
        <v>156.56004979564634</v>
      </c>
      <c r="I4" s="5"/>
      <c r="J4" s="5"/>
      <c r="K4" s="5"/>
      <c r="L4" s="5">
        <v>156.56004979564634</v>
      </c>
      <c r="M4" s="5"/>
      <c r="N4" s="8">
        <v>4908</v>
      </c>
      <c r="O4" s="8">
        <v>2019</v>
      </c>
      <c r="P4" s="13" t="s">
        <v>223</v>
      </c>
      <c r="Q4" s="8"/>
      <c r="R4" s="10"/>
      <c r="S4" s="14">
        <v>8.41</v>
      </c>
      <c r="T4" s="10" t="s">
        <v>18</v>
      </c>
      <c r="U4" s="8">
        <v>14.92</v>
      </c>
      <c r="V4" s="15">
        <v>3</v>
      </c>
      <c r="W4" s="8">
        <v>4</v>
      </c>
      <c r="X4" s="9">
        <v>43821</v>
      </c>
      <c r="Y4" s="8" t="s">
        <v>37</v>
      </c>
      <c r="Z4" s="14">
        <f t="shared" ref="Z4:Z14" si="0">H4</f>
        <v>156.56004979564634</v>
      </c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</row>
    <row r="5" spans="1:99" s="14" customFormat="1" ht="15" x14ac:dyDescent="0.2">
      <c r="A5" s="20" t="s">
        <v>238</v>
      </c>
      <c r="B5" s="10">
        <v>183</v>
      </c>
      <c r="C5" s="11">
        <v>6.46</v>
      </c>
      <c r="D5" s="11">
        <v>7.24</v>
      </c>
      <c r="E5" s="11">
        <v>7.23</v>
      </c>
      <c r="F5" s="11"/>
      <c r="G5" s="12">
        <v>7.23</v>
      </c>
      <c r="H5" s="5">
        <v>114.35749604793277</v>
      </c>
      <c r="I5" s="5"/>
      <c r="J5" s="5"/>
      <c r="K5" s="5">
        <v>114.35749604793277</v>
      </c>
      <c r="L5" s="5"/>
      <c r="M5" s="5"/>
      <c r="N5" s="8">
        <v>2501</v>
      </c>
      <c r="O5" s="8">
        <v>2019</v>
      </c>
      <c r="P5" s="13" t="s">
        <v>223</v>
      </c>
      <c r="Q5" s="8"/>
      <c r="R5" s="10"/>
      <c r="S5" s="14">
        <v>8.41</v>
      </c>
      <c r="T5" s="10" t="s">
        <v>32</v>
      </c>
      <c r="U5" s="8">
        <v>14.21</v>
      </c>
      <c r="V5" s="15">
        <v>2</v>
      </c>
      <c r="W5" s="8">
        <v>4</v>
      </c>
      <c r="X5" s="9">
        <v>43685</v>
      </c>
      <c r="Y5" s="8" t="s">
        <v>36</v>
      </c>
      <c r="Z5" s="14">
        <f>AVERAGE(H5:H8)</f>
        <v>104.75684882858093</v>
      </c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</row>
    <row r="6" spans="1:99" s="14" customFormat="1" ht="15" x14ac:dyDescent="0.2">
      <c r="A6" s="20" t="s">
        <v>238</v>
      </c>
      <c r="B6" s="10">
        <v>183</v>
      </c>
      <c r="C6" s="11">
        <v>6.44</v>
      </c>
      <c r="D6" s="11">
        <v>7.25</v>
      </c>
      <c r="E6" s="11">
        <v>7.24</v>
      </c>
      <c r="F6" s="11"/>
      <c r="G6" s="12">
        <v>7.24</v>
      </c>
      <c r="H6" s="5">
        <v>114.51618443172369</v>
      </c>
      <c r="I6" s="5"/>
      <c r="J6" s="5"/>
      <c r="K6" s="5">
        <v>114.51618443172369</v>
      </c>
      <c r="L6" s="5"/>
      <c r="M6" s="5"/>
      <c r="N6" s="8">
        <v>2504</v>
      </c>
      <c r="O6" s="8">
        <v>2019</v>
      </c>
      <c r="P6" s="13" t="s">
        <v>223</v>
      </c>
      <c r="Q6" s="8"/>
      <c r="R6" s="10"/>
      <c r="S6" s="14">
        <v>8.41</v>
      </c>
      <c r="T6" s="10" t="s">
        <v>32</v>
      </c>
      <c r="U6" s="8">
        <v>14.21</v>
      </c>
      <c r="V6" s="15">
        <v>2</v>
      </c>
      <c r="W6" s="8">
        <v>4</v>
      </c>
      <c r="X6" s="9">
        <v>43685</v>
      </c>
      <c r="Y6" s="8" t="s">
        <v>36</v>
      </c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</row>
    <row r="7" spans="1:99" s="14" customFormat="1" ht="15" x14ac:dyDescent="0.2">
      <c r="A7" s="20" t="s">
        <v>238</v>
      </c>
      <c r="B7" s="10">
        <v>183</v>
      </c>
      <c r="C7" s="11">
        <v>5.24</v>
      </c>
      <c r="D7" s="11">
        <v>6.09</v>
      </c>
      <c r="E7" s="11">
        <v>6.06</v>
      </c>
      <c r="F7" s="11"/>
      <c r="G7" s="12">
        <v>6.06</v>
      </c>
      <c r="H7" s="5">
        <v>95.790955144392839</v>
      </c>
      <c r="I7" s="5"/>
      <c r="J7" s="5"/>
      <c r="K7" s="5">
        <v>95.790955144392839</v>
      </c>
      <c r="L7" s="5"/>
      <c r="M7" s="5"/>
      <c r="N7" s="8">
        <v>4910</v>
      </c>
      <c r="O7" s="8">
        <v>2019</v>
      </c>
      <c r="P7" s="13" t="s">
        <v>223</v>
      </c>
      <c r="Q7" s="8"/>
      <c r="R7" s="10"/>
      <c r="S7" s="14">
        <v>8.41</v>
      </c>
      <c r="T7" s="10" t="s">
        <v>32</v>
      </c>
      <c r="U7" s="8">
        <v>14.21</v>
      </c>
      <c r="V7" s="15">
        <v>2</v>
      </c>
      <c r="W7" s="8">
        <v>4</v>
      </c>
      <c r="X7" s="9">
        <v>43821</v>
      </c>
      <c r="Y7" s="8" t="s">
        <v>36</v>
      </c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</row>
    <row r="8" spans="1:99" s="14" customFormat="1" ht="15" x14ac:dyDescent="0.2">
      <c r="A8" s="20" t="s">
        <v>238</v>
      </c>
      <c r="B8" s="10">
        <v>183</v>
      </c>
      <c r="C8" s="11">
        <v>4.34</v>
      </c>
      <c r="D8" s="11">
        <v>6</v>
      </c>
      <c r="E8" s="11">
        <v>5.97</v>
      </c>
      <c r="F8" s="11"/>
      <c r="G8" s="12">
        <v>5.97</v>
      </c>
      <c r="H8" s="5">
        <v>94.362759690274387</v>
      </c>
      <c r="I8" s="5"/>
      <c r="J8" s="5"/>
      <c r="K8" s="5">
        <v>94.362759690274387</v>
      </c>
      <c r="L8" s="5"/>
      <c r="M8" s="5"/>
      <c r="N8" s="8">
        <v>4392</v>
      </c>
      <c r="O8" s="8">
        <v>2019</v>
      </c>
      <c r="P8" s="13" t="s">
        <v>223</v>
      </c>
      <c r="Q8" s="8"/>
      <c r="R8" s="10"/>
      <c r="S8" s="14">
        <v>8.41</v>
      </c>
      <c r="T8" s="10" t="s">
        <v>32</v>
      </c>
      <c r="U8" s="8">
        <v>14.21</v>
      </c>
      <c r="V8" s="15">
        <v>2</v>
      </c>
      <c r="W8" s="8">
        <v>4</v>
      </c>
      <c r="X8" s="9">
        <v>43811</v>
      </c>
      <c r="Y8" s="8" t="s">
        <v>35</v>
      </c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2"/>
      <c r="CO8" s="2"/>
      <c r="CP8" s="2"/>
      <c r="CQ8" s="2"/>
      <c r="CR8" s="2"/>
      <c r="CS8" s="2"/>
      <c r="CT8" s="2"/>
      <c r="CU8" s="2"/>
    </row>
    <row r="9" spans="1:99" s="14" customFormat="1" ht="15" x14ac:dyDescent="0.2">
      <c r="A9" s="20" t="s">
        <v>238</v>
      </c>
      <c r="B9" s="10">
        <v>34</v>
      </c>
      <c r="C9" s="11">
        <v>8.2799999999999994</v>
      </c>
      <c r="D9" s="11">
        <v>9.1199999999999992</v>
      </c>
      <c r="E9" s="11">
        <v>9.16</v>
      </c>
      <c r="F9" s="11"/>
      <c r="G9" s="12">
        <v>9.16</v>
      </c>
      <c r="H9" s="5">
        <v>144.98435411958403</v>
      </c>
      <c r="I9" s="5"/>
      <c r="J9" s="5"/>
      <c r="K9" s="5">
        <v>144.98435411958403</v>
      </c>
      <c r="L9" s="5"/>
      <c r="M9" s="5"/>
      <c r="N9" s="8">
        <v>2506</v>
      </c>
      <c r="O9" s="8">
        <v>2019</v>
      </c>
      <c r="P9" s="13" t="s">
        <v>223</v>
      </c>
      <c r="Q9" s="8"/>
      <c r="R9" s="10"/>
      <c r="S9" s="14">
        <v>8.41</v>
      </c>
      <c r="T9" s="10" t="s">
        <v>32</v>
      </c>
      <c r="U9" s="8">
        <v>14.21</v>
      </c>
      <c r="V9" s="15">
        <v>2</v>
      </c>
      <c r="W9" s="8">
        <v>4</v>
      </c>
      <c r="X9" s="9">
        <v>43685</v>
      </c>
      <c r="Y9" s="8" t="s">
        <v>208</v>
      </c>
      <c r="Z9" s="14">
        <f>AVERAGE(K9:K10)</f>
        <v>144.90500992768858</v>
      </c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</row>
    <row r="10" spans="1:99" s="14" customFormat="1" ht="15" x14ac:dyDescent="0.2">
      <c r="A10" s="20" t="s">
        <v>238</v>
      </c>
      <c r="B10" s="10">
        <v>34</v>
      </c>
      <c r="C10" s="11">
        <v>9.39</v>
      </c>
      <c r="D10" s="11">
        <v>9.11</v>
      </c>
      <c r="E10" s="11">
        <v>9.15</v>
      </c>
      <c r="F10" s="11"/>
      <c r="G10" s="12">
        <v>9.15</v>
      </c>
      <c r="H10" s="5">
        <v>144.82566573579311</v>
      </c>
      <c r="I10" s="5"/>
      <c r="J10" s="5"/>
      <c r="K10" s="5">
        <v>144.82566573579311</v>
      </c>
      <c r="L10" s="5"/>
      <c r="M10" s="5"/>
      <c r="N10" s="8">
        <v>4787</v>
      </c>
      <c r="O10" s="8">
        <v>2019</v>
      </c>
      <c r="P10" s="13" t="s">
        <v>223</v>
      </c>
      <c r="Q10" s="8"/>
      <c r="R10" s="10" t="s">
        <v>244</v>
      </c>
      <c r="S10" s="14">
        <v>8.41</v>
      </c>
      <c r="T10" s="10" t="s">
        <v>32</v>
      </c>
      <c r="U10" s="8">
        <v>14.21</v>
      </c>
      <c r="V10" s="15">
        <v>2</v>
      </c>
      <c r="W10" s="8">
        <v>4</v>
      </c>
      <c r="X10" s="9">
        <v>43819</v>
      </c>
      <c r="Y10" s="8" t="s">
        <v>136</v>
      </c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2"/>
      <c r="CO10" s="2"/>
      <c r="CP10" s="2"/>
      <c r="CQ10" s="2"/>
      <c r="CR10" s="2"/>
      <c r="CS10" s="2"/>
      <c r="CT10" s="2"/>
      <c r="CU10" s="2"/>
    </row>
    <row r="11" spans="1:99" s="14" customFormat="1" ht="15" x14ac:dyDescent="0.2">
      <c r="A11" s="20" t="s">
        <v>238</v>
      </c>
      <c r="B11" s="10">
        <v>238</v>
      </c>
      <c r="C11" s="11">
        <v>7.23</v>
      </c>
      <c r="D11" s="11">
        <v>8.1300000000000008</v>
      </c>
      <c r="E11" s="11">
        <v>8.1300000000000008</v>
      </c>
      <c r="F11" s="11"/>
      <c r="G11" s="12">
        <v>8.1300000000000008</v>
      </c>
      <c r="H11" s="5">
        <v>109.43815615041366</v>
      </c>
      <c r="I11" s="5"/>
      <c r="J11" s="5"/>
      <c r="K11" s="5">
        <v>109.43815615041366</v>
      </c>
      <c r="L11" s="5"/>
      <c r="M11" s="5"/>
      <c r="N11" s="8">
        <v>4911</v>
      </c>
      <c r="O11" s="8">
        <v>2019</v>
      </c>
      <c r="P11" s="13" t="s">
        <v>223</v>
      </c>
      <c r="Q11" s="8"/>
      <c r="R11" s="10"/>
      <c r="S11" s="14">
        <v>8.41</v>
      </c>
      <c r="T11" s="10" t="s">
        <v>260</v>
      </c>
      <c r="U11" s="8">
        <v>15.42</v>
      </c>
      <c r="V11" s="15">
        <v>2</v>
      </c>
      <c r="W11" s="8">
        <v>4</v>
      </c>
      <c r="X11" s="9">
        <v>43821</v>
      </c>
      <c r="Y11" s="8" t="s">
        <v>34</v>
      </c>
      <c r="Z11" s="14">
        <f t="shared" si="0"/>
        <v>109.43815615041366</v>
      </c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</row>
    <row r="12" spans="1:99" s="14" customFormat="1" ht="15" x14ac:dyDescent="0.2">
      <c r="A12" s="20" t="s">
        <v>238</v>
      </c>
      <c r="B12" s="10">
        <v>178</v>
      </c>
      <c r="C12" s="11">
        <v>6.19</v>
      </c>
      <c r="D12" s="11">
        <v>7.99</v>
      </c>
      <c r="E12" s="11">
        <v>7.99</v>
      </c>
      <c r="F12" s="11"/>
      <c r="G12" s="12">
        <v>7.99</v>
      </c>
      <c r="H12" s="5">
        <v>107.21651877734051</v>
      </c>
      <c r="I12" s="5"/>
      <c r="J12" s="5"/>
      <c r="K12" s="5">
        <v>107.21651877734051</v>
      </c>
      <c r="L12" s="5"/>
      <c r="M12" s="5"/>
      <c r="N12" s="8">
        <v>4395</v>
      </c>
      <c r="O12" s="8">
        <v>2019</v>
      </c>
      <c r="P12" s="13" t="s">
        <v>223</v>
      </c>
      <c r="Q12" s="8"/>
      <c r="R12" s="10"/>
      <c r="S12" s="14">
        <v>8.41</v>
      </c>
      <c r="T12" s="10" t="s">
        <v>260</v>
      </c>
      <c r="U12" s="8">
        <v>15.42</v>
      </c>
      <c r="V12" s="15">
        <v>2</v>
      </c>
      <c r="W12" s="8">
        <v>4</v>
      </c>
      <c r="X12" s="9">
        <v>43811</v>
      </c>
      <c r="Y12" s="8" t="s">
        <v>33</v>
      </c>
      <c r="Z12" s="14">
        <f t="shared" si="0"/>
        <v>107.21651877734051</v>
      </c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2"/>
      <c r="CO12" s="2"/>
      <c r="CP12" s="2"/>
      <c r="CQ12" s="2"/>
      <c r="CR12" s="2"/>
      <c r="CS12" s="2"/>
      <c r="CT12" s="2"/>
      <c r="CU12" s="2"/>
    </row>
    <row r="13" spans="1:99" s="8" customFormat="1" ht="15" x14ac:dyDescent="0.2">
      <c r="A13" s="20" t="s">
        <v>238</v>
      </c>
      <c r="B13" s="10">
        <v>52</v>
      </c>
      <c r="C13" s="11">
        <v>8.8339999999999996</v>
      </c>
      <c r="D13" s="11">
        <v>9.5670000000000002</v>
      </c>
      <c r="E13" s="11">
        <v>9.6376712727272729</v>
      </c>
      <c r="F13" s="25"/>
      <c r="G13" s="12">
        <v>9.6376712727272729</v>
      </c>
      <c r="H13" s="12">
        <v>145.33943155272235</v>
      </c>
      <c r="I13" s="12"/>
      <c r="J13" s="5">
        <v>145.33943155272235</v>
      </c>
      <c r="K13" s="5"/>
      <c r="L13" s="5"/>
      <c r="M13" s="5"/>
      <c r="N13" s="8">
        <v>9442</v>
      </c>
      <c r="O13" s="8">
        <v>2022</v>
      </c>
      <c r="P13" s="13" t="s">
        <v>223</v>
      </c>
      <c r="R13" s="10"/>
      <c r="S13" s="14">
        <v>7.8002181818181828</v>
      </c>
      <c r="T13" s="10" t="s">
        <v>127</v>
      </c>
      <c r="V13" s="15">
        <v>1</v>
      </c>
      <c r="W13" s="8">
        <v>1</v>
      </c>
      <c r="X13" s="9" t="s">
        <v>129</v>
      </c>
      <c r="Y13" s="8" t="s">
        <v>128</v>
      </c>
      <c r="Z13" s="14">
        <f t="shared" si="0"/>
        <v>145.33943155272235</v>
      </c>
      <c r="CN13" s="14"/>
      <c r="CO13" s="14"/>
      <c r="CP13" s="14"/>
      <c r="CQ13" s="14"/>
      <c r="CR13" s="14"/>
      <c r="CS13" s="14"/>
      <c r="CT13" s="14"/>
      <c r="CU13" s="14"/>
    </row>
    <row r="14" spans="1:99" s="8" customFormat="1" ht="15" x14ac:dyDescent="0.2">
      <c r="A14" s="20" t="s">
        <v>238</v>
      </c>
      <c r="B14" s="10">
        <v>50</v>
      </c>
      <c r="C14" s="11">
        <v>8.609</v>
      </c>
      <c r="D14" s="11">
        <v>9.3967142857142871</v>
      </c>
      <c r="E14" s="11">
        <v>9.4632349567099574</v>
      </c>
      <c r="F14" s="25"/>
      <c r="G14" s="12">
        <v>9.4632349567099574</v>
      </c>
      <c r="H14" s="12">
        <v>142.25624164739284</v>
      </c>
      <c r="I14" s="12"/>
      <c r="J14" s="5">
        <v>142.25624164739284</v>
      </c>
      <c r="K14" s="5"/>
      <c r="L14" s="5"/>
      <c r="M14" s="5"/>
      <c r="N14" s="8">
        <v>9439</v>
      </c>
      <c r="O14" s="8">
        <v>2022</v>
      </c>
      <c r="P14" s="13" t="s">
        <v>223</v>
      </c>
      <c r="R14" s="10"/>
      <c r="S14" s="14">
        <v>7.8002181818181828</v>
      </c>
      <c r="T14" s="10" t="s">
        <v>127</v>
      </c>
      <c r="V14" s="15">
        <v>1</v>
      </c>
      <c r="W14" s="8">
        <v>1</v>
      </c>
      <c r="X14" s="9" t="s">
        <v>129</v>
      </c>
      <c r="Y14" s="8" t="s">
        <v>130</v>
      </c>
      <c r="Z14" s="14">
        <f t="shared" si="0"/>
        <v>142.25624164739284</v>
      </c>
      <c r="CN14" s="14"/>
      <c r="CO14" s="14"/>
      <c r="CP14" s="14"/>
      <c r="CQ14" s="14"/>
      <c r="CR14" s="14"/>
      <c r="CS14" s="14"/>
      <c r="CT14" s="14"/>
      <c r="CU14" s="1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48"/>
  <sheetViews>
    <sheetView topLeftCell="E1" workbookViewId="0">
      <selection activeCell="E1" sqref="A1:XFD2"/>
    </sheetView>
  </sheetViews>
  <sheetFormatPr baseColWidth="10" defaultColWidth="9" defaultRowHeight="13" x14ac:dyDescent="0.15"/>
  <cols>
    <col min="24" max="24" width="10.3984375" bestFit="1" customWidth="1"/>
    <col min="25" max="25" width="14.3984375" bestFit="1" customWidth="1"/>
  </cols>
  <sheetData>
    <row r="1" spans="1:99" s="10" customFormat="1" ht="73" x14ac:dyDescent="0.2">
      <c r="B1" s="22" t="s">
        <v>262</v>
      </c>
      <c r="C1" s="16" t="s">
        <v>230</v>
      </c>
      <c r="D1" s="16" t="s">
        <v>231</v>
      </c>
      <c r="E1" s="16" t="s">
        <v>232</v>
      </c>
      <c r="F1" s="16" t="s">
        <v>233</v>
      </c>
      <c r="G1" s="17" t="s">
        <v>234</v>
      </c>
      <c r="H1" s="18" t="s">
        <v>218</v>
      </c>
      <c r="I1" s="18"/>
      <c r="J1" s="18" t="s">
        <v>218</v>
      </c>
      <c r="K1" s="18" t="s">
        <v>218</v>
      </c>
      <c r="L1" s="18" t="s">
        <v>218</v>
      </c>
      <c r="M1" s="18" t="s">
        <v>276</v>
      </c>
      <c r="N1" s="22" t="s">
        <v>229</v>
      </c>
      <c r="O1" s="22" t="s">
        <v>269</v>
      </c>
      <c r="P1" s="22" t="s">
        <v>225</v>
      </c>
      <c r="Q1" s="22" t="s">
        <v>219</v>
      </c>
      <c r="R1" s="22" t="s">
        <v>245</v>
      </c>
      <c r="S1" s="21" t="s">
        <v>246</v>
      </c>
      <c r="U1" s="19" t="s">
        <v>248</v>
      </c>
      <c r="V1" s="29" t="s">
        <v>271</v>
      </c>
      <c r="W1" s="22" t="s">
        <v>272</v>
      </c>
      <c r="X1" s="23" t="s">
        <v>228</v>
      </c>
      <c r="Y1" s="28" t="s">
        <v>270</v>
      </c>
    </row>
    <row r="2" spans="1:99" s="22" customFormat="1" ht="42" x14ac:dyDescent="0.2">
      <c r="A2" s="17" t="s">
        <v>220</v>
      </c>
      <c r="B2" s="22" t="s">
        <v>261</v>
      </c>
      <c r="C2" s="16" t="s">
        <v>235</v>
      </c>
      <c r="D2" s="16" t="s">
        <v>235</v>
      </c>
      <c r="E2" s="16" t="s">
        <v>235</v>
      </c>
      <c r="F2" s="16" t="s">
        <v>235</v>
      </c>
      <c r="G2" s="17" t="s">
        <v>235</v>
      </c>
      <c r="H2" s="17" t="s">
        <v>217</v>
      </c>
      <c r="I2" s="17"/>
      <c r="J2" s="17"/>
      <c r="K2" s="17"/>
      <c r="L2" s="17"/>
      <c r="M2" s="17"/>
      <c r="S2" s="16" t="s">
        <v>235</v>
      </c>
      <c r="T2" s="22" t="s">
        <v>216</v>
      </c>
      <c r="U2" s="16" t="s">
        <v>235</v>
      </c>
      <c r="AA2" t="s">
        <v>278</v>
      </c>
      <c r="AB2" t="s">
        <v>279</v>
      </c>
      <c r="AC2" t="s">
        <v>282</v>
      </c>
      <c r="AD2" t="s">
        <v>281</v>
      </c>
      <c r="AE2" t="s">
        <v>280</v>
      </c>
      <c r="AF2" t="s">
        <v>283</v>
      </c>
    </row>
    <row r="3" spans="1:99" ht="14" x14ac:dyDescent="0.2">
      <c r="AA3" s="32">
        <f>AVERAGE(Z4:Z56)</f>
        <v>125.86007498916102</v>
      </c>
      <c r="AB3" s="32">
        <f>STDEV(Z4:Z56)</f>
        <v>32.61009294643128</v>
      </c>
      <c r="AC3" s="32">
        <f>MIN(Z4:Z56)</f>
        <v>40.647593003918267</v>
      </c>
      <c r="AD3" s="32">
        <f>MAX(Z4:Z56)</f>
        <v>167.55503985777969</v>
      </c>
      <c r="AE3" s="2">
        <f>COUNT(Z4:Z56)</f>
        <v>43</v>
      </c>
      <c r="AF3" s="2">
        <v>5</v>
      </c>
    </row>
    <row r="4" spans="1:99" s="8" customFormat="1" ht="15" x14ac:dyDescent="0.2">
      <c r="A4" s="20" t="s">
        <v>268</v>
      </c>
      <c r="B4" s="10">
        <v>24</v>
      </c>
      <c r="C4" s="11">
        <v>7.38</v>
      </c>
      <c r="D4" s="11">
        <v>9.0299999999999994</v>
      </c>
      <c r="E4" s="11">
        <v>8.89</v>
      </c>
      <c r="F4" s="11"/>
      <c r="G4" s="12">
        <v>8.89</v>
      </c>
      <c r="H4" s="12">
        <v>130.16204913748001</v>
      </c>
      <c r="I4" s="12"/>
      <c r="J4" s="5">
        <v>130.16204913748001</v>
      </c>
      <c r="K4" s="5"/>
      <c r="L4" s="5"/>
      <c r="M4" s="5"/>
      <c r="N4" s="8">
        <v>8299</v>
      </c>
      <c r="O4" s="8">
        <v>2021</v>
      </c>
      <c r="P4" s="13" t="s">
        <v>224</v>
      </c>
      <c r="R4" s="10" t="s">
        <v>244</v>
      </c>
      <c r="S4" s="14">
        <v>10.558999999999999</v>
      </c>
      <c r="T4" s="10" t="s">
        <v>118</v>
      </c>
      <c r="V4" s="15">
        <v>1</v>
      </c>
      <c r="W4" s="8">
        <v>1</v>
      </c>
      <c r="X4" s="9">
        <v>44476</v>
      </c>
      <c r="Y4" s="8" t="s">
        <v>146</v>
      </c>
      <c r="Z4" s="14">
        <f>H4</f>
        <v>130.16204913748001</v>
      </c>
    </row>
    <row r="5" spans="1:99" s="8" customFormat="1" ht="15" x14ac:dyDescent="0.2">
      <c r="A5" s="20" t="s">
        <v>268</v>
      </c>
      <c r="B5" s="10">
        <v>12</v>
      </c>
      <c r="C5" s="11">
        <v>6.87</v>
      </c>
      <c r="D5" s="11">
        <v>8.4600000000000009</v>
      </c>
      <c r="E5" s="11">
        <v>8.0399999999999991</v>
      </c>
      <c r="F5" s="11"/>
      <c r="G5" s="12">
        <v>8.0399999999999991</v>
      </c>
      <c r="H5" s="12">
        <v>115.35110646454</v>
      </c>
      <c r="I5" s="12"/>
      <c r="J5" s="5">
        <v>115.35110646454</v>
      </c>
      <c r="K5" s="5"/>
      <c r="L5" s="5"/>
      <c r="M5" s="5"/>
      <c r="N5" s="8">
        <v>8300</v>
      </c>
      <c r="O5" s="8">
        <v>2021</v>
      </c>
      <c r="P5" s="13" t="s">
        <v>224</v>
      </c>
      <c r="R5" s="10" t="s">
        <v>244</v>
      </c>
      <c r="S5" s="14">
        <v>10.558999999999999</v>
      </c>
      <c r="T5" s="10" t="s">
        <v>118</v>
      </c>
      <c r="V5" s="15">
        <v>1</v>
      </c>
      <c r="W5" s="8">
        <v>1</v>
      </c>
      <c r="X5" s="9">
        <v>44476</v>
      </c>
      <c r="Y5" s="8" t="s">
        <v>149</v>
      </c>
      <c r="Z5" s="14">
        <f t="shared" ref="Z5:Z48" si="0">H5</f>
        <v>115.35110646454</v>
      </c>
    </row>
    <row r="6" spans="1:99" s="8" customFormat="1" ht="15" x14ac:dyDescent="0.2">
      <c r="A6" s="20" t="s">
        <v>268</v>
      </c>
      <c r="B6" s="10">
        <v>36</v>
      </c>
      <c r="C6" s="11">
        <v>7.04</v>
      </c>
      <c r="D6" s="11">
        <v>9.4600000000000009</v>
      </c>
      <c r="E6" s="11">
        <v>9.4</v>
      </c>
      <c r="F6" s="11"/>
      <c r="G6" s="12">
        <v>9.4</v>
      </c>
      <c r="H6" s="12">
        <v>139.04861474124399</v>
      </c>
      <c r="I6" s="12"/>
      <c r="J6" s="5">
        <v>139.04861474124399</v>
      </c>
      <c r="K6" s="5"/>
      <c r="L6" s="5"/>
      <c r="M6" s="5"/>
      <c r="N6" s="8">
        <v>8557</v>
      </c>
      <c r="O6" s="8">
        <v>2021</v>
      </c>
      <c r="P6" s="13" t="s">
        <v>224</v>
      </c>
      <c r="R6" s="10"/>
      <c r="S6" s="14">
        <v>10.558999999999999</v>
      </c>
      <c r="T6" s="10" t="s">
        <v>118</v>
      </c>
      <c r="V6" s="15">
        <v>1</v>
      </c>
      <c r="W6" s="8">
        <v>1</v>
      </c>
      <c r="X6" s="9">
        <v>44482</v>
      </c>
      <c r="Y6" s="8" t="s">
        <v>153</v>
      </c>
      <c r="Z6" s="14">
        <f t="shared" si="0"/>
        <v>139.04861474124399</v>
      </c>
    </row>
    <row r="7" spans="1:99" s="8" customFormat="1" ht="15" x14ac:dyDescent="0.2">
      <c r="A7" s="20" t="s">
        <v>268</v>
      </c>
      <c r="B7" s="10">
        <v>31</v>
      </c>
      <c r="C7" s="11">
        <v>8.11</v>
      </c>
      <c r="D7" s="11">
        <v>9.3699999999999992</v>
      </c>
      <c r="E7" s="11">
        <v>9.2899999999999991</v>
      </c>
      <c r="F7" s="11"/>
      <c r="G7" s="12">
        <v>9.2899999999999991</v>
      </c>
      <c r="H7" s="12">
        <v>137.13190451298101</v>
      </c>
      <c r="I7" s="12"/>
      <c r="J7" s="5">
        <v>137.13190451298101</v>
      </c>
      <c r="K7" s="5"/>
      <c r="L7" s="5"/>
      <c r="M7" s="5"/>
      <c r="N7" s="8">
        <v>8199</v>
      </c>
      <c r="O7" s="8">
        <v>2021</v>
      </c>
      <c r="P7" s="13" t="s">
        <v>224</v>
      </c>
      <c r="R7" s="10" t="s">
        <v>244</v>
      </c>
      <c r="S7" s="14">
        <v>10.558999999999999</v>
      </c>
      <c r="T7" s="10" t="s">
        <v>118</v>
      </c>
      <c r="V7" s="15">
        <v>1</v>
      </c>
      <c r="W7" s="8">
        <v>1</v>
      </c>
      <c r="X7" s="9">
        <v>44475</v>
      </c>
      <c r="Y7" s="8" t="s">
        <v>154</v>
      </c>
      <c r="Z7" s="14">
        <f t="shared" si="0"/>
        <v>137.13190451298101</v>
      </c>
    </row>
    <row r="8" spans="1:99" s="8" customFormat="1" ht="15" x14ac:dyDescent="0.2">
      <c r="A8" s="20" t="s">
        <v>268</v>
      </c>
      <c r="B8" s="10">
        <v>52</v>
      </c>
      <c r="C8" s="11">
        <v>6.74</v>
      </c>
      <c r="D8" s="11">
        <v>8.43</v>
      </c>
      <c r="E8" s="11">
        <v>8.34</v>
      </c>
      <c r="F8" s="11"/>
      <c r="G8" s="12">
        <v>8.34</v>
      </c>
      <c r="H8" s="12">
        <v>120.57849799616601</v>
      </c>
      <c r="I8" s="12"/>
      <c r="J8" s="5">
        <v>120.57849799616601</v>
      </c>
      <c r="K8" s="5"/>
      <c r="L8" s="5"/>
      <c r="M8" s="5"/>
      <c r="N8" s="8">
        <v>8208</v>
      </c>
      <c r="O8" s="8">
        <v>2021</v>
      </c>
      <c r="P8" s="13" t="s">
        <v>224</v>
      </c>
      <c r="R8" s="10"/>
      <c r="S8" s="14">
        <v>10.558999999999999</v>
      </c>
      <c r="T8" s="10" t="s">
        <v>118</v>
      </c>
      <c r="V8" s="15">
        <v>1</v>
      </c>
      <c r="W8" s="8">
        <v>1</v>
      </c>
      <c r="X8" s="9">
        <v>44475</v>
      </c>
      <c r="Y8" s="8" t="s">
        <v>155</v>
      </c>
      <c r="Z8" s="14">
        <f t="shared" si="0"/>
        <v>120.57849799616601</v>
      </c>
    </row>
    <row r="9" spans="1:99" s="8" customFormat="1" ht="15" x14ac:dyDescent="0.2">
      <c r="A9" s="20" t="s">
        <v>268</v>
      </c>
      <c r="B9" s="10">
        <v>22</v>
      </c>
      <c r="C9" s="11">
        <v>8.35</v>
      </c>
      <c r="D9" s="11">
        <v>9.67</v>
      </c>
      <c r="E9" s="11">
        <v>9.58</v>
      </c>
      <c r="F9" s="11"/>
      <c r="G9" s="12">
        <v>9.58</v>
      </c>
      <c r="H9" s="12">
        <v>142.18504966021899</v>
      </c>
      <c r="I9" s="12"/>
      <c r="J9" s="5">
        <v>142.18504966021899</v>
      </c>
      <c r="K9" s="5"/>
      <c r="L9" s="5"/>
      <c r="M9" s="5"/>
      <c r="N9" s="8">
        <v>8307</v>
      </c>
      <c r="O9" s="8">
        <v>2021</v>
      </c>
      <c r="P9" s="13" t="s">
        <v>224</v>
      </c>
      <c r="R9" s="10" t="s">
        <v>244</v>
      </c>
      <c r="S9" s="14">
        <v>10.558999999999999</v>
      </c>
      <c r="T9" s="10" t="s">
        <v>118</v>
      </c>
      <c r="V9" s="15">
        <v>1</v>
      </c>
      <c r="W9" s="8">
        <v>1</v>
      </c>
      <c r="X9" s="9">
        <v>44476</v>
      </c>
      <c r="Y9" s="8" t="s">
        <v>156</v>
      </c>
      <c r="Z9" s="14">
        <f t="shared" si="0"/>
        <v>142.18504966021899</v>
      </c>
    </row>
    <row r="10" spans="1:99" s="8" customFormat="1" ht="15" x14ac:dyDescent="0.2">
      <c r="A10" s="20" t="s">
        <v>268</v>
      </c>
      <c r="B10" s="10">
        <v>30</v>
      </c>
      <c r="C10" s="11">
        <v>8.76</v>
      </c>
      <c r="D10" s="11">
        <v>10.130000000000001</v>
      </c>
      <c r="E10" s="11">
        <v>10.25</v>
      </c>
      <c r="F10" s="11"/>
      <c r="G10" s="12">
        <v>10.25</v>
      </c>
      <c r="H10" s="12">
        <v>149.16525590213107</v>
      </c>
      <c r="I10" s="12"/>
      <c r="J10" s="5"/>
      <c r="K10" s="5"/>
      <c r="L10" s="5">
        <v>149.16525590213107</v>
      </c>
      <c r="M10" s="5"/>
      <c r="N10" s="8">
        <v>8304</v>
      </c>
      <c r="O10" s="8">
        <v>2021</v>
      </c>
      <c r="P10" s="13" t="s">
        <v>222</v>
      </c>
      <c r="R10" s="10" t="s">
        <v>244</v>
      </c>
      <c r="S10" s="14">
        <v>8.41</v>
      </c>
      <c r="T10" s="10" t="s">
        <v>117</v>
      </c>
      <c r="U10" s="8">
        <v>14.92</v>
      </c>
      <c r="V10" s="15">
        <v>3</v>
      </c>
      <c r="W10" s="8">
        <v>2</v>
      </c>
      <c r="X10" s="9">
        <v>44476</v>
      </c>
      <c r="Y10" s="8" t="s">
        <v>167</v>
      </c>
      <c r="Z10" s="14">
        <f t="shared" si="0"/>
        <v>149.16525590213107</v>
      </c>
    </row>
    <row r="11" spans="1:99" s="8" customFormat="1" ht="15" x14ac:dyDescent="0.2">
      <c r="A11" s="20" t="s">
        <v>268</v>
      </c>
      <c r="B11" s="10">
        <v>29</v>
      </c>
      <c r="C11" s="11">
        <v>8.77</v>
      </c>
      <c r="D11" s="11">
        <v>9.6300000000000008</v>
      </c>
      <c r="E11" s="11">
        <v>9.7200000000000006</v>
      </c>
      <c r="F11" s="11"/>
      <c r="G11" s="12">
        <v>9.7200000000000006</v>
      </c>
      <c r="H11" s="12">
        <v>140.38454824763218</v>
      </c>
      <c r="I11" s="12"/>
      <c r="J11" s="5"/>
      <c r="K11" s="5"/>
      <c r="L11" s="5">
        <v>140.38454824763218</v>
      </c>
      <c r="M11" s="5"/>
      <c r="N11" s="8">
        <v>8238</v>
      </c>
      <c r="O11" s="8">
        <v>2021</v>
      </c>
      <c r="P11" s="13" t="s">
        <v>222</v>
      </c>
      <c r="R11" s="10" t="s">
        <v>244</v>
      </c>
      <c r="S11" s="14">
        <v>8.41</v>
      </c>
      <c r="T11" s="10" t="s">
        <v>117</v>
      </c>
      <c r="U11" s="8">
        <v>14.92</v>
      </c>
      <c r="V11" s="15">
        <v>3</v>
      </c>
      <c r="W11" s="8">
        <v>2</v>
      </c>
      <c r="X11" s="9">
        <v>44475</v>
      </c>
      <c r="Y11" s="8" t="s">
        <v>165</v>
      </c>
      <c r="Z11" s="14">
        <f t="shared" si="0"/>
        <v>140.38454824763218</v>
      </c>
    </row>
    <row r="12" spans="1:99" s="8" customFormat="1" ht="15" x14ac:dyDescent="0.2">
      <c r="A12" s="20" t="s">
        <v>268</v>
      </c>
      <c r="B12" s="10">
        <v>53</v>
      </c>
      <c r="C12" s="11">
        <v>10.210000000000001</v>
      </c>
      <c r="D12" s="11">
        <v>10.69</v>
      </c>
      <c r="E12" s="11">
        <v>10.78</v>
      </c>
      <c r="F12" s="11"/>
      <c r="G12" s="12">
        <v>10.78</v>
      </c>
      <c r="H12" s="12">
        <v>157.94596355662995</v>
      </c>
      <c r="I12" s="12"/>
      <c r="J12" s="5"/>
      <c r="K12" s="5"/>
      <c r="L12" s="5">
        <v>157.94596355662995</v>
      </c>
      <c r="M12" s="5"/>
      <c r="N12" s="8">
        <v>8247</v>
      </c>
      <c r="O12" s="8">
        <v>2021</v>
      </c>
      <c r="P12" s="13" t="s">
        <v>222</v>
      </c>
      <c r="R12" s="10"/>
      <c r="S12" s="14">
        <v>8.41</v>
      </c>
      <c r="T12" s="10" t="s">
        <v>117</v>
      </c>
      <c r="U12" s="8">
        <v>14.92</v>
      </c>
      <c r="V12" s="15">
        <v>3</v>
      </c>
      <c r="W12" s="8">
        <v>2</v>
      </c>
      <c r="X12" s="9">
        <v>44475</v>
      </c>
      <c r="Y12" s="8" t="s">
        <v>166</v>
      </c>
      <c r="Z12" s="14">
        <f>AVERAGE(H12:H13)</f>
        <v>158.85716906794588</v>
      </c>
    </row>
    <row r="13" spans="1:99" s="8" customFormat="1" ht="15" x14ac:dyDescent="0.2">
      <c r="A13" s="20" t="s">
        <v>268</v>
      </c>
      <c r="B13" s="10">
        <v>53</v>
      </c>
      <c r="C13" s="11">
        <v>8.1999999999999993</v>
      </c>
      <c r="D13" s="11">
        <v>10.8</v>
      </c>
      <c r="E13" s="11">
        <v>10.89</v>
      </c>
      <c r="F13" s="11"/>
      <c r="G13" s="12">
        <v>10.89</v>
      </c>
      <c r="H13" s="12">
        <v>159.7683745792618</v>
      </c>
      <c r="I13" s="12"/>
      <c r="J13" s="5"/>
      <c r="K13" s="5"/>
      <c r="L13" s="5">
        <v>159.7683745792618</v>
      </c>
      <c r="M13" s="5"/>
      <c r="N13" s="8">
        <v>8994</v>
      </c>
      <c r="O13" s="8">
        <v>2021</v>
      </c>
      <c r="P13" s="13" t="s">
        <v>222</v>
      </c>
      <c r="R13" s="10"/>
      <c r="S13" s="14">
        <v>8.41</v>
      </c>
      <c r="T13" s="10" t="s">
        <v>117</v>
      </c>
      <c r="U13" s="8">
        <v>14.92</v>
      </c>
      <c r="V13" s="15">
        <v>3</v>
      </c>
      <c r="W13" s="8">
        <v>2</v>
      </c>
      <c r="X13" s="9">
        <v>44495</v>
      </c>
      <c r="Y13" s="8" t="s">
        <v>166</v>
      </c>
      <c r="Z13" s="14"/>
      <c r="CN13" s="14"/>
      <c r="CO13" s="14"/>
      <c r="CP13" s="14"/>
      <c r="CQ13" s="14"/>
      <c r="CR13" s="14"/>
      <c r="CS13" s="14"/>
      <c r="CT13" s="14"/>
      <c r="CU13" s="14"/>
    </row>
    <row r="14" spans="1:99" s="8" customFormat="1" ht="15" x14ac:dyDescent="0.2">
      <c r="A14" s="20" t="s">
        <v>268</v>
      </c>
      <c r="B14" s="10">
        <v>59</v>
      </c>
      <c r="C14" s="11">
        <v>8.9499999999999993</v>
      </c>
      <c r="D14" s="11">
        <v>10.44</v>
      </c>
      <c r="E14" s="11">
        <v>10.51</v>
      </c>
      <c r="F14" s="11"/>
      <c r="G14" s="12">
        <v>10.51</v>
      </c>
      <c r="H14" s="12">
        <v>153.47277286471544</v>
      </c>
      <c r="I14" s="12"/>
      <c r="J14" s="5"/>
      <c r="K14" s="5"/>
      <c r="L14" s="5">
        <v>153.47277286471544</v>
      </c>
      <c r="M14" s="5"/>
      <c r="N14" s="8">
        <v>8212</v>
      </c>
      <c r="O14" s="8">
        <v>2021</v>
      </c>
      <c r="P14" s="13" t="s">
        <v>222</v>
      </c>
      <c r="R14" s="10"/>
      <c r="S14" s="14">
        <v>8.41</v>
      </c>
      <c r="T14" s="10" t="s">
        <v>117</v>
      </c>
      <c r="U14" s="8">
        <v>14.92</v>
      </c>
      <c r="V14" s="15">
        <v>3</v>
      </c>
      <c r="W14" s="8">
        <v>2</v>
      </c>
      <c r="X14" s="9">
        <v>44475</v>
      </c>
      <c r="Y14" s="8" t="s">
        <v>164</v>
      </c>
      <c r="Z14" s="14">
        <f t="shared" si="0"/>
        <v>153.47277286471544</v>
      </c>
    </row>
    <row r="15" spans="1:99" s="8" customFormat="1" ht="15" x14ac:dyDescent="0.2">
      <c r="A15" s="20" t="s">
        <v>268</v>
      </c>
      <c r="B15" s="10">
        <v>19</v>
      </c>
      <c r="C15" s="11">
        <v>8.2100000000000009</v>
      </c>
      <c r="D15" s="11">
        <v>10.16</v>
      </c>
      <c r="E15" s="11">
        <v>10.37</v>
      </c>
      <c r="F15" s="11"/>
      <c r="G15" s="12">
        <v>10.37</v>
      </c>
      <c r="H15" s="12">
        <v>151.15334065409306</v>
      </c>
      <c r="I15" s="12"/>
      <c r="J15" s="5"/>
      <c r="K15" s="5"/>
      <c r="L15" s="5">
        <v>151.15334065409306</v>
      </c>
      <c r="M15" s="5"/>
      <c r="N15" s="8">
        <v>8534</v>
      </c>
      <c r="O15" s="8">
        <v>2021</v>
      </c>
      <c r="P15" s="13" t="s">
        <v>222</v>
      </c>
      <c r="R15" s="10" t="s">
        <v>244</v>
      </c>
      <c r="S15" s="14">
        <v>8.41</v>
      </c>
      <c r="T15" s="10" t="s">
        <v>117</v>
      </c>
      <c r="U15" s="8">
        <v>14.92</v>
      </c>
      <c r="V15" s="15">
        <v>3</v>
      </c>
      <c r="W15" s="8">
        <v>2</v>
      </c>
      <c r="X15" s="9">
        <v>44482</v>
      </c>
      <c r="Y15" s="8" t="s">
        <v>169</v>
      </c>
      <c r="Z15" s="14">
        <f t="shared" si="0"/>
        <v>151.15334065409306</v>
      </c>
    </row>
    <row r="16" spans="1:99" s="8" customFormat="1" ht="15" x14ac:dyDescent="0.2">
      <c r="A16" s="20" t="s">
        <v>268</v>
      </c>
      <c r="B16" s="10">
        <v>122</v>
      </c>
      <c r="C16" s="11">
        <v>9.94</v>
      </c>
      <c r="D16" s="11">
        <v>10.68</v>
      </c>
      <c r="E16" s="11">
        <v>10.72</v>
      </c>
      <c r="F16" s="11"/>
      <c r="G16" s="12">
        <v>10.72</v>
      </c>
      <c r="H16" s="12">
        <v>156.95192118064895</v>
      </c>
      <c r="I16" s="12"/>
      <c r="J16" s="5"/>
      <c r="K16" s="5"/>
      <c r="L16" s="5">
        <v>156.95192118064895</v>
      </c>
      <c r="M16" s="5"/>
      <c r="N16" s="8">
        <v>8142</v>
      </c>
      <c r="O16" s="8">
        <v>2021</v>
      </c>
      <c r="P16" s="13" t="s">
        <v>222</v>
      </c>
      <c r="R16" s="10"/>
      <c r="S16" s="14">
        <v>8.41</v>
      </c>
      <c r="T16" s="10" t="s">
        <v>117</v>
      </c>
      <c r="U16" s="8">
        <v>14.92</v>
      </c>
      <c r="V16" s="15">
        <v>3</v>
      </c>
      <c r="W16" s="8">
        <v>2</v>
      </c>
      <c r="X16" s="9">
        <v>44474</v>
      </c>
      <c r="Y16" s="8" t="s">
        <v>159</v>
      </c>
      <c r="Z16" s="14">
        <f t="shared" si="0"/>
        <v>156.95192118064895</v>
      </c>
    </row>
    <row r="17" spans="1:99" s="8" customFormat="1" ht="15" x14ac:dyDescent="0.2">
      <c r="A17" s="20" t="s">
        <v>268</v>
      </c>
      <c r="B17" s="10">
        <v>113</v>
      </c>
      <c r="C17" s="11">
        <v>9.85</v>
      </c>
      <c r="D17" s="11">
        <v>10.57</v>
      </c>
      <c r="E17" s="11">
        <v>10.61</v>
      </c>
      <c r="F17" s="11"/>
      <c r="G17" s="12">
        <v>10.61</v>
      </c>
      <c r="H17" s="12">
        <v>155.1295101580171</v>
      </c>
      <c r="I17" s="12"/>
      <c r="J17" s="5"/>
      <c r="K17" s="5"/>
      <c r="L17" s="5">
        <v>155.1295101580171</v>
      </c>
      <c r="M17" s="5"/>
      <c r="N17" s="8">
        <v>8146</v>
      </c>
      <c r="O17" s="8">
        <v>2021</v>
      </c>
      <c r="P17" s="13" t="s">
        <v>222</v>
      </c>
      <c r="R17" s="10"/>
      <c r="S17" s="14">
        <v>8.41</v>
      </c>
      <c r="T17" s="10" t="s">
        <v>117</v>
      </c>
      <c r="U17" s="8">
        <v>14.92</v>
      </c>
      <c r="V17" s="15">
        <v>3</v>
      </c>
      <c r="W17" s="8">
        <v>2</v>
      </c>
      <c r="X17" s="9">
        <v>44474</v>
      </c>
      <c r="Y17" s="8" t="s">
        <v>160</v>
      </c>
      <c r="Z17" s="14">
        <f t="shared" si="0"/>
        <v>155.1295101580171</v>
      </c>
    </row>
    <row r="18" spans="1:99" s="8" customFormat="1" ht="15" x14ac:dyDescent="0.2">
      <c r="A18" s="20" t="s">
        <v>268</v>
      </c>
      <c r="B18" s="10">
        <v>157</v>
      </c>
      <c r="C18" s="11">
        <v>10.37</v>
      </c>
      <c r="D18" s="11">
        <v>11.09</v>
      </c>
      <c r="E18" s="11">
        <v>11.12</v>
      </c>
      <c r="F18" s="11"/>
      <c r="G18" s="12">
        <v>11.12</v>
      </c>
      <c r="H18" s="12">
        <v>163.57887035385568</v>
      </c>
      <c r="I18" s="12"/>
      <c r="J18" s="5"/>
      <c r="K18" s="5"/>
      <c r="L18" s="5">
        <v>163.57887035385568</v>
      </c>
      <c r="M18" s="5"/>
      <c r="N18" s="8">
        <v>8147</v>
      </c>
      <c r="O18" s="8">
        <v>2021</v>
      </c>
      <c r="P18" s="13" t="s">
        <v>222</v>
      </c>
      <c r="R18" s="10"/>
      <c r="S18" s="14">
        <v>8.41</v>
      </c>
      <c r="T18" s="10" t="s">
        <v>117</v>
      </c>
      <c r="U18" s="8">
        <v>14.92</v>
      </c>
      <c r="V18" s="15">
        <v>3</v>
      </c>
      <c r="W18" s="8">
        <v>2</v>
      </c>
      <c r="X18" s="9">
        <v>44474</v>
      </c>
      <c r="Y18" s="8" t="s">
        <v>161</v>
      </c>
      <c r="Z18" s="14">
        <f t="shared" si="0"/>
        <v>163.57887035385568</v>
      </c>
    </row>
    <row r="19" spans="1:99" s="8" customFormat="1" ht="15" x14ac:dyDescent="0.2">
      <c r="A19" s="20" t="s">
        <v>268</v>
      </c>
      <c r="B19" s="10">
        <v>96</v>
      </c>
      <c r="C19" s="11">
        <v>9.7899999999999991</v>
      </c>
      <c r="D19" s="11">
        <v>11.3</v>
      </c>
      <c r="E19" s="11">
        <v>11.36</v>
      </c>
      <c r="F19" s="11"/>
      <c r="G19" s="12">
        <v>11.36</v>
      </c>
      <c r="H19" s="12">
        <v>167.55503985777969</v>
      </c>
      <c r="I19" s="12"/>
      <c r="J19" s="5"/>
      <c r="K19" s="5"/>
      <c r="L19" s="5">
        <v>167.55503985777969</v>
      </c>
      <c r="M19" s="5"/>
      <c r="N19" s="8">
        <v>8201</v>
      </c>
      <c r="O19" s="8">
        <v>2021</v>
      </c>
      <c r="P19" s="13" t="s">
        <v>222</v>
      </c>
      <c r="R19" s="10"/>
      <c r="S19" s="14">
        <v>8.41</v>
      </c>
      <c r="T19" s="10" t="s">
        <v>117</v>
      </c>
      <c r="U19" s="8">
        <v>14.92</v>
      </c>
      <c r="V19" s="15">
        <v>3</v>
      </c>
      <c r="W19" s="8">
        <v>2</v>
      </c>
      <c r="X19" s="9">
        <v>44475</v>
      </c>
      <c r="Y19" s="8" t="s">
        <v>163</v>
      </c>
      <c r="Z19" s="14">
        <f t="shared" si="0"/>
        <v>167.55503985777969</v>
      </c>
    </row>
    <row r="20" spans="1:99" s="8" customFormat="1" ht="15" x14ac:dyDescent="0.2">
      <c r="A20" s="20" t="s">
        <v>268</v>
      </c>
      <c r="B20" s="10">
        <v>135</v>
      </c>
      <c r="C20" s="11">
        <v>9.8699999999999992</v>
      </c>
      <c r="D20" s="11">
        <v>10.61</v>
      </c>
      <c r="E20" s="11">
        <v>10.64</v>
      </c>
      <c r="F20" s="11"/>
      <c r="G20" s="12">
        <v>10.64</v>
      </c>
      <c r="H20" s="12">
        <v>155.62653134600762</v>
      </c>
      <c r="I20" s="12"/>
      <c r="J20" s="5"/>
      <c r="K20" s="5"/>
      <c r="L20" s="5">
        <v>155.62653134600762</v>
      </c>
      <c r="M20" s="5"/>
      <c r="N20" s="8">
        <v>8141</v>
      </c>
      <c r="O20" s="8">
        <v>2021</v>
      </c>
      <c r="P20" s="13" t="s">
        <v>222</v>
      </c>
      <c r="R20" s="10"/>
      <c r="S20" s="14">
        <v>8.41</v>
      </c>
      <c r="T20" s="10" t="s">
        <v>117</v>
      </c>
      <c r="U20" s="8">
        <v>14.92</v>
      </c>
      <c r="V20" s="15">
        <v>3</v>
      </c>
      <c r="W20" s="8">
        <v>2</v>
      </c>
      <c r="X20" s="9">
        <v>44474</v>
      </c>
      <c r="Y20" s="8" t="s">
        <v>158</v>
      </c>
      <c r="Z20" s="14">
        <f t="shared" si="0"/>
        <v>155.62653134600762</v>
      </c>
    </row>
    <row r="21" spans="1:99" s="8" customFormat="1" ht="15" x14ac:dyDescent="0.2">
      <c r="A21" s="20" t="s">
        <v>268</v>
      </c>
      <c r="B21" s="10">
        <v>12</v>
      </c>
      <c r="C21" s="11">
        <v>7.91</v>
      </c>
      <c r="D21" s="11">
        <v>9.26</v>
      </c>
      <c r="E21" s="11">
        <v>9.43</v>
      </c>
      <c r="F21" s="11"/>
      <c r="G21" s="12">
        <v>9.43</v>
      </c>
      <c r="H21" s="12">
        <v>135.58001009705728</v>
      </c>
      <c r="I21" s="12"/>
      <c r="J21" s="5"/>
      <c r="K21" s="5"/>
      <c r="L21" s="5">
        <v>135.58001009705728</v>
      </c>
      <c r="M21" s="5"/>
      <c r="N21" s="8">
        <v>8305</v>
      </c>
      <c r="O21" s="8">
        <v>2021</v>
      </c>
      <c r="P21" s="13" t="s">
        <v>222</v>
      </c>
      <c r="R21" s="10" t="s">
        <v>244</v>
      </c>
      <c r="S21" s="14">
        <v>8.41</v>
      </c>
      <c r="T21" s="10" t="s">
        <v>117</v>
      </c>
      <c r="U21" s="8">
        <v>14.92</v>
      </c>
      <c r="V21" s="15">
        <v>3</v>
      </c>
      <c r="W21" s="8">
        <v>2</v>
      </c>
      <c r="X21" s="9">
        <v>44476</v>
      </c>
      <c r="Y21" s="8" t="s">
        <v>168</v>
      </c>
      <c r="Z21" s="14">
        <f t="shared" si="0"/>
        <v>135.58001009705728</v>
      </c>
    </row>
    <row r="22" spans="1:99" s="8" customFormat="1" ht="15" x14ac:dyDescent="0.2">
      <c r="A22" s="20" t="s">
        <v>268</v>
      </c>
      <c r="B22" s="10">
        <v>248</v>
      </c>
      <c r="C22" s="11">
        <v>9.73</v>
      </c>
      <c r="D22" s="11">
        <v>10.45</v>
      </c>
      <c r="E22" s="11">
        <v>10.47</v>
      </c>
      <c r="F22" s="11"/>
      <c r="G22" s="12">
        <v>10.47</v>
      </c>
      <c r="H22" s="12">
        <v>152.81007794739477</v>
      </c>
      <c r="I22" s="12"/>
      <c r="J22" s="5"/>
      <c r="K22" s="5"/>
      <c r="L22" s="5">
        <v>152.81007794739477</v>
      </c>
      <c r="M22" s="5"/>
      <c r="N22" s="8">
        <v>8148</v>
      </c>
      <c r="O22" s="8">
        <v>2021</v>
      </c>
      <c r="P22" s="13" t="s">
        <v>222</v>
      </c>
      <c r="R22" s="10"/>
      <c r="S22" s="14">
        <v>8.41</v>
      </c>
      <c r="T22" s="10" t="s">
        <v>117</v>
      </c>
      <c r="U22" s="8">
        <v>14.92</v>
      </c>
      <c r="V22" s="15">
        <v>3</v>
      </c>
      <c r="W22" s="8">
        <v>2</v>
      </c>
      <c r="X22" s="9">
        <v>44474</v>
      </c>
      <c r="Y22" s="8" t="s">
        <v>162</v>
      </c>
      <c r="Z22" s="14">
        <f t="shared" si="0"/>
        <v>152.81007794739477</v>
      </c>
    </row>
    <row r="23" spans="1:99" s="8" customFormat="1" ht="15" x14ac:dyDescent="0.2">
      <c r="A23" s="20" t="s">
        <v>268</v>
      </c>
      <c r="B23" s="10">
        <v>49</v>
      </c>
      <c r="C23" s="11">
        <v>8.59</v>
      </c>
      <c r="D23" s="11">
        <v>9.73</v>
      </c>
      <c r="E23" s="11">
        <v>9.7899999999999991</v>
      </c>
      <c r="F23" s="11"/>
      <c r="G23" s="12">
        <v>9.7899999999999991</v>
      </c>
      <c r="H23" s="12">
        <v>141.54426435294332</v>
      </c>
      <c r="I23" s="12"/>
      <c r="J23" s="5"/>
      <c r="K23" s="5"/>
      <c r="L23" s="5">
        <v>141.54426435294332</v>
      </c>
      <c r="M23" s="5"/>
      <c r="N23" s="8">
        <v>8221</v>
      </c>
      <c r="O23" s="8">
        <v>2021</v>
      </c>
      <c r="P23" s="13" t="s">
        <v>221</v>
      </c>
      <c r="R23" s="10"/>
      <c r="S23" s="14">
        <v>8.41</v>
      </c>
      <c r="T23" s="10" t="s">
        <v>116</v>
      </c>
      <c r="U23" s="8">
        <v>14.92</v>
      </c>
      <c r="V23" s="15">
        <v>3</v>
      </c>
      <c r="W23" s="8">
        <v>2</v>
      </c>
      <c r="X23" s="9">
        <v>44475</v>
      </c>
      <c r="Y23" s="8" t="s">
        <v>194</v>
      </c>
      <c r="Z23" s="14">
        <f t="shared" si="0"/>
        <v>141.54426435294332</v>
      </c>
    </row>
    <row r="24" spans="1:99" s="14" customFormat="1" ht="15" x14ac:dyDescent="0.2">
      <c r="A24" s="20" t="s">
        <v>268</v>
      </c>
      <c r="B24" s="10">
        <v>95</v>
      </c>
      <c r="C24" s="11">
        <v>7.59</v>
      </c>
      <c r="D24" s="11">
        <v>8.1999999999999993</v>
      </c>
      <c r="E24" s="11">
        <v>8.1999999999999993</v>
      </c>
      <c r="F24" s="11"/>
      <c r="G24" s="12">
        <v>8.1999999999999993</v>
      </c>
      <c r="H24" s="12">
        <v>115.2021413894466</v>
      </c>
      <c r="I24" s="12"/>
      <c r="J24" s="5"/>
      <c r="K24" s="5"/>
      <c r="L24" s="5">
        <v>115.2021413894466</v>
      </c>
      <c r="M24" s="5"/>
      <c r="N24" s="8">
        <v>8127</v>
      </c>
      <c r="O24" s="8">
        <v>2021</v>
      </c>
      <c r="P24" s="13" t="s">
        <v>221</v>
      </c>
      <c r="Q24" s="8"/>
      <c r="R24" s="10"/>
      <c r="S24" s="14">
        <v>8.41</v>
      </c>
      <c r="T24" s="10" t="s">
        <v>116</v>
      </c>
      <c r="U24" s="8">
        <v>14.92</v>
      </c>
      <c r="V24" s="15">
        <v>3</v>
      </c>
      <c r="W24" s="8">
        <v>2</v>
      </c>
      <c r="X24" s="9">
        <v>44474</v>
      </c>
      <c r="Y24" s="8" t="s">
        <v>192</v>
      </c>
      <c r="Z24" s="14">
        <f t="shared" si="0"/>
        <v>115.2021413894466</v>
      </c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</row>
    <row r="25" spans="1:99" s="14" customFormat="1" ht="15" x14ac:dyDescent="0.2">
      <c r="A25" s="20" t="s">
        <v>268</v>
      </c>
      <c r="B25" s="10">
        <v>126</v>
      </c>
      <c r="C25" s="11">
        <v>7.24</v>
      </c>
      <c r="D25" s="11">
        <v>7.91</v>
      </c>
      <c r="E25" s="11">
        <v>7.9</v>
      </c>
      <c r="F25" s="11"/>
      <c r="G25" s="12">
        <v>7.9</v>
      </c>
      <c r="H25" s="12">
        <v>110.23192950954159</v>
      </c>
      <c r="I25" s="12"/>
      <c r="J25" s="5"/>
      <c r="K25" s="5"/>
      <c r="L25" s="5">
        <v>110.23192950954159</v>
      </c>
      <c r="M25" s="5"/>
      <c r="N25" s="8">
        <v>8131</v>
      </c>
      <c r="O25" s="8">
        <v>2021</v>
      </c>
      <c r="P25" s="13" t="s">
        <v>221</v>
      </c>
      <c r="Q25" s="8"/>
      <c r="R25" s="10"/>
      <c r="S25" s="14">
        <v>8.41</v>
      </c>
      <c r="T25" s="10" t="s">
        <v>116</v>
      </c>
      <c r="U25" s="8">
        <v>14.92</v>
      </c>
      <c r="V25" s="15">
        <v>3</v>
      </c>
      <c r="W25" s="8">
        <v>2</v>
      </c>
      <c r="X25" s="9">
        <v>44474</v>
      </c>
      <c r="Y25" s="8" t="s">
        <v>193</v>
      </c>
      <c r="Z25" s="14">
        <f t="shared" si="0"/>
        <v>110.23192950954159</v>
      </c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</row>
    <row r="26" spans="1:99" s="14" customFormat="1" ht="15" x14ac:dyDescent="0.2">
      <c r="A26" s="20" t="s">
        <v>268</v>
      </c>
      <c r="B26" s="10">
        <v>479</v>
      </c>
      <c r="C26" s="11">
        <v>7.82</v>
      </c>
      <c r="D26" s="11">
        <v>8.2899999999999991</v>
      </c>
      <c r="E26" s="11">
        <v>8.2899999999999991</v>
      </c>
      <c r="F26" s="11"/>
      <c r="G26" s="12">
        <v>8.2899999999999991</v>
      </c>
      <c r="H26" s="12">
        <v>116.69320495341812</v>
      </c>
      <c r="I26" s="12"/>
      <c r="J26" s="5"/>
      <c r="K26" s="5"/>
      <c r="L26" s="5">
        <v>116.69320495341812</v>
      </c>
      <c r="M26" s="5"/>
      <c r="N26" s="8">
        <v>8119</v>
      </c>
      <c r="O26" s="8">
        <v>2021</v>
      </c>
      <c r="P26" s="13" t="s">
        <v>221</v>
      </c>
      <c r="Q26" s="8"/>
      <c r="R26" s="10"/>
      <c r="S26" s="14">
        <v>8.41</v>
      </c>
      <c r="T26" s="10" t="s">
        <v>116</v>
      </c>
      <c r="U26" s="8">
        <v>14.92</v>
      </c>
      <c r="V26" s="15">
        <v>3</v>
      </c>
      <c r="W26" s="8">
        <v>2</v>
      </c>
      <c r="X26" s="9">
        <v>44474</v>
      </c>
      <c r="Y26" s="8" t="s">
        <v>188</v>
      </c>
      <c r="Z26" s="14">
        <f t="shared" si="0"/>
        <v>116.69320495341812</v>
      </c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</row>
    <row r="27" spans="1:99" s="14" customFormat="1" ht="15" x14ac:dyDescent="0.2">
      <c r="A27" s="20" t="s">
        <v>268</v>
      </c>
      <c r="B27" s="10">
        <v>281</v>
      </c>
      <c r="C27" s="11">
        <v>6.9</v>
      </c>
      <c r="D27" s="11">
        <v>8.65</v>
      </c>
      <c r="E27" s="11">
        <v>8.65</v>
      </c>
      <c r="F27" s="11"/>
      <c r="G27" s="12">
        <v>8.65</v>
      </c>
      <c r="H27" s="12">
        <v>122.65745920930419</v>
      </c>
      <c r="I27" s="12"/>
      <c r="J27" s="5"/>
      <c r="K27" s="5"/>
      <c r="L27" s="5">
        <v>122.65745920930419</v>
      </c>
      <c r="M27" s="5"/>
      <c r="N27" s="8">
        <v>8788</v>
      </c>
      <c r="O27" s="8">
        <v>2021</v>
      </c>
      <c r="P27" s="13" t="s">
        <v>221</v>
      </c>
      <c r="Q27" s="8"/>
      <c r="R27" s="10"/>
      <c r="S27" s="14">
        <v>8.41</v>
      </c>
      <c r="T27" s="10" t="s">
        <v>116</v>
      </c>
      <c r="U27" s="8">
        <v>14.92</v>
      </c>
      <c r="V27" s="15">
        <v>3</v>
      </c>
      <c r="W27" s="8">
        <v>2</v>
      </c>
      <c r="X27" s="9">
        <v>44489</v>
      </c>
      <c r="Y27" s="8" t="s">
        <v>196</v>
      </c>
      <c r="Z27" s="14">
        <f t="shared" si="0"/>
        <v>122.65745920930419</v>
      </c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</row>
    <row r="28" spans="1:99" s="14" customFormat="1" ht="15" x14ac:dyDescent="0.2">
      <c r="A28" s="20" t="s">
        <v>268</v>
      </c>
      <c r="B28" s="10">
        <v>138</v>
      </c>
      <c r="C28" s="11">
        <v>7.4</v>
      </c>
      <c r="D28" s="11">
        <v>7.98</v>
      </c>
      <c r="E28" s="11">
        <v>7.97</v>
      </c>
      <c r="F28" s="11"/>
      <c r="G28" s="12">
        <v>7.97</v>
      </c>
      <c r="H28" s="12">
        <v>111.39164561485275</v>
      </c>
      <c r="I28" s="12"/>
      <c r="J28" s="5"/>
      <c r="K28" s="5"/>
      <c r="L28" s="5">
        <v>111.39164561485275</v>
      </c>
      <c r="M28" s="5"/>
      <c r="N28" s="8">
        <v>8124</v>
      </c>
      <c r="O28" s="8">
        <v>2021</v>
      </c>
      <c r="P28" s="13" t="s">
        <v>221</v>
      </c>
      <c r="Q28" s="8"/>
      <c r="R28" s="10"/>
      <c r="S28" s="14">
        <v>8.41</v>
      </c>
      <c r="T28" s="10" t="s">
        <v>116</v>
      </c>
      <c r="U28" s="8">
        <v>14.92</v>
      </c>
      <c r="V28" s="15">
        <v>3</v>
      </c>
      <c r="W28" s="8">
        <v>2</v>
      </c>
      <c r="X28" s="9">
        <v>44474</v>
      </c>
      <c r="Y28" s="8" t="s">
        <v>189</v>
      </c>
      <c r="Z28" s="14">
        <f t="shared" si="0"/>
        <v>111.39164561485275</v>
      </c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</row>
    <row r="29" spans="1:99" s="14" customFormat="1" ht="15" x14ac:dyDescent="0.2">
      <c r="A29" s="20" t="s">
        <v>268</v>
      </c>
      <c r="B29" s="10">
        <v>133</v>
      </c>
      <c r="C29" s="11">
        <v>10.5</v>
      </c>
      <c r="D29" s="11">
        <v>11.09</v>
      </c>
      <c r="E29" s="11">
        <v>11.13</v>
      </c>
      <c r="F29" s="11"/>
      <c r="G29" s="12">
        <v>11.13</v>
      </c>
      <c r="H29" s="12">
        <v>163.74454408318584</v>
      </c>
      <c r="I29" s="12"/>
      <c r="J29" s="5"/>
      <c r="K29" s="5"/>
      <c r="L29" s="5">
        <v>163.74454408318584</v>
      </c>
      <c r="M29" s="5"/>
      <c r="N29" s="8">
        <v>8125</v>
      </c>
      <c r="O29" s="8">
        <v>2021</v>
      </c>
      <c r="P29" s="13" t="s">
        <v>221</v>
      </c>
      <c r="Q29" s="8"/>
      <c r="R29" s="10"/>
      <c r="S29" s="14">
        <v>8.41</v>
      </c>
      <c r="T29" s="10" t="s">
        <v>116</v>
      </c>
      <c r="U29" s="8">
        <v>14.92</v>
      </c>
      <c r="V29" s="15">
        <v>3</v>
      </c>
      <c r="W29" s="8">
        <v>2</v>
      </c>
      <c r="X29" s="9">
        <v>44474</v>
      </c>
      <c r="Y29" s="8" t="s">
        <v>190</v>
      </c>
      <c r="Z29" s="14">
        <f>AVERAGE(H29:H30)</f>
        <v>165.73262883514786</v>
      </c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</row>
    <row r="30" spans="1:99" s="14" customFormat="1" ht="15" x14ac:dyDescent="0.2">
      <c r="A30" s="20" t="s">
        <v>268</v>
      </c>
      <c r="B30" s="10">
        <v>133</v>
      </c>
      <c r="C30" s="11">
        <v>9.4</v>
      </c>
      <c r="D30" s="11">
        <v>11.33</v>
      </c>
      <c r="E30" s="11">
        <v>11.37</v>
      </c>
      <c r="F30" s="11"/>
      <c r="G30" s="12">
        <v>11.37</v>
      </c>
      <c r="H30" s="12">
        <v>167.72071358710986</v>
      </c>
      <c r="I30" s="12"/>
      <c r="J30" s="5"/>
      <c r="K30" s="5"/>
      <c r="L30" s="5">
        <v>167.72071358710986</v>
      </c>
      <c r="M30" s="5"/>
      <c r="N30" s="8">
        <v>8790</v>
      </c>
      <c r="O30" s="8">
        <v>2021</v>
      </c>
      <c r="P30" s="13" t="s">
        <v>221</v>
      </c>
      <c r="Q30" s="8"/>
      <c r="R30" s="10"/>
      <c r="S30" s="14">
        <v>8.41</v>
      </c>
      <c r="T30" s="10" t="s">
        <v>116</v>
      </c>
      <c r="U30" s="8">
        <v>14.92</v>
      </c>
      <c r="V30" s="15">
        <v>3</v>
      </c>
      <c r="W30" s="8">
        <v>2</v>
      </c>
      <c r="X30" s="9">
        <v>44489</v>
      </c>
      <c r="Y30" s="8" t="s">
        <v>190</v>
      </c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</row>
    <row r="31" spans="1:99" s="14" customFormat="1" ht="15" x14ac:dyDescent="0.2">
      <c r="A31" s="20" t="s">
        <v>268</v>
      </c>
      <c r="B31" s="10">
        <v>114</v>
      </c>
      <c r="C31" s="11">
        <v>9.56</v>
      </c>
      <c r="D31" s="11">
        <v>10.16</v>
      </c>
      <c r="E31" s="11">
        <v>10.19</v>
      </c>
      <c r="F31" s="11"/>
      <c r="G31" s="12">
        <v>10.19</v>
      </c>
      <c r="H31" s="12">
        <v>148.17121352615007</v>
      </c>
      <c r="I31" s="12"/>
      <c r="J31" s="5"/>
      <c r="K31" s="5"/>
      <c r="L31" s="5">
        <v>148.17121352615007</v>
      </c>
      <c r="M31" s="5"/>
      <c r="N31" s="8">
        <v>8126</v>
      </c>
      <c r="O31" s="8">
        <v>2021</v>
      </c>
      <c r="P31" s="13" t="s">
        <v>221</v>
      </c>
      <c r="Q31" s="8"/>
      <c r="R31" s="10"/>
      <c r="S31" s="14">
        <v>8.41</v>
      </c>
      <c r="T31" s="10" t="s">
        <v>116</v>
      </c>
      <c r="U31" s="8">
        <v>14.92</v>
      </c>
      <c r="V31" s="15">
        <v>3</v>
      </c>
      <c r="W31" s="8">
        <v>2</v>
      </c>
      <c r="X31" s="9">
        <v>44474</v>
      </c>
      <c r="Y31" s="8" t="s">
        <v>191</v>
      </c>
      <c r="Z31" s="14">
        <f t="shared" si="0"/>
        <v>148.17121352615007</v>
      </c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</row>
    <row r="32" spans="1:99" s="14" customFormat="1" ht="15" x14ac:dyDescent="0.2">
      <c r="A32" s="20" t="s">
        <v>268</v>
      </c>
      <c r="B32" s="10">
        <v>18</v>
      </c>
      <c r="C32" s="11">
        <v>3.78</v>
      </c>
      <c r="D32" s="11">
        <v>5.42</v>
      </c>
      <c r="E32" s="11">
        <v>5.05</v>
      </c>
      <c r="F32" s="11"/>
      <c r="G32" s="12">
        <v>5.05</v>
      </c>
      <c r="H32" s="12">
        <v>63.014916650443723</v>
      </c>
      <c r="I32" s="12"/>
      <c r="J32" s="5"/>
      <c r="K32" s="5"/>
      <c r="L32" s="5">
        <v>63.014916650443723</v>
      </c>
      <c r="M32" s="5"/>
      <c r="N32" s="8">
        <v>8520</v>
      </c>
      <c r="O32" s="8">
        <v>2021</v>
      </c>
      <c r="P32" s="13" t="s">
        <v>221</v>
      </c>
      <c r="Q32" s="8"/>
      <c r="R32" s="10" t="s">
        <v>244</v>
      </c>
      <c r="S32" s="14">
        <v>8.41</v>
      </c>
      <c r="T32" s="10" t="s">
        <v>116</v>
      </c>
      <c r="U32" s="8">
        <v>14.92</v>
      </c>
      <c r="V32" s="15">
        <v>3</v>
      </c>
      <c r="W32" s="8">
        <v>2</v>
      </c>
      <c r="X32" s="9">
        <v>44482</v>
      </c>
      <c r="Y32" s="8" t="s">
        <v>195</v>
      </c>
      <c r="Z32" s="14">
        <f t="shared" si="0"/>
        <v>63.014916650443723</v>
      </c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</row>
    <row r="33" spans="1:99" s="14" customFormat="1" ht="15" x14ac:dyDescent="0.2">
      <c r="A33" s="20" t="s">
        <v>268</v>
      </c>
      <c r="B33" s="10">
        <v>32</v>
      </c>
      <c r="C33" s="11">
        <v>4.46</v>
      </c>
      <c r="D33" s="11">
        <v>6</v>
      </c>
      <c r="E33" s="11">
        <v>5.84</v>
      </c>
      <c r="F33" s="11"/>
      <c r="G33" s="12">
        <v>5.84</v>
      </c>
      <c r="H33" s="12">
        <v>76.103141267526965</v>
      </c>
      <c r="I33" s="12"/>
      <c r="J33" s="5"/>
      <c r="K33" s="5"/>
      <c r="L33" s="5">
        <v>76.103141267526965</v>
      </c>
      <c r="M33" s="5"/>
      <c r="N33" s="8">
        <v>8935</v>
      </c>
      <c r="O33" s="8">
        <v>2021</v>
      </c>
      <c r="P33" s="13" t="s">
        <v>221</v>
      </c>
      <c r="Q33" s="8"/>
      <c r="R33" s="10" t="s">
        <v>244</v>
      </c>
      <c r="S33" s="14">
        <v>8.41</v>
      </c>
      <c r="T33" s="10" t="s">
        <v>116</v>
      </c>
      <c r="U33" s="8">
        <v>14.92</v>
      </c>
      <c r="V33" s="15">
        <v>3</v>
      </c>
      <c r="W33" s="8">
        <v>2</v>
      </c>
      <c r="X33" s="9">
        <v>44495</v>
      </c>
      <c r="Y33" s="8" t="s">
        <v>197</v>
      </c>
      <c r="Z33" s="14">
        <f t="shared" si="0"/>
        <v>76.103141267526965</v>
      </c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</row>
    <row r="34" spans="1:99" s="14" customFormat="1" ht="15" x14ac:dyDescent="0.2">
      <c r="A34" s="20" t="s">
        <v>268</v>
      </c>
      <c r="B34" s="6">
        <v>18</v>
      </c>
      <c r="C34" s="7">
        <v>4.28</v>
      </c>
      <c r="D34" s="7">
        <v>3.9</v>
      </c>
      <c r="E34" s="7">
        <v>3.61</v>
      </c>
      <c r="F34" s="7"/>
      <c r="G34" s="5">
        <v>3.61</v>
      </c>
      <c r="H34" s="5">
        <v>49.126957256381736</v>
      </c>
      <c r="I34" s="5"/>
      <c r="J34" s="5"/>
      <c r="K34" s="5"/>
      <c r="L34" s="5">
        <v>49.126957256381736</v>
      </c>
      <c r="M34" s="5"/>
      <c r="N34" s="2">
        <v>4701</v>
      </c>
      <c r="O34" s="2">
        <v>2019</v>
      </c>
      <c r="P34" s="2" t="s">
        <v>227</v>
      </c>
      <c r="Q34" s="2"/>
      <c r="R34" s="6"/>
      <c r="S34" s="1">
        <v>6.19</v>
      </c>
      <c r="T34" s="6" t="s">
        <v>51</v>
      </c>
      <c r="U34" s="2">
        <v>14.92</v>
      </c>
      <c r="V34" s="3">
        <v>3</v>
      </c>
      <c r="W34" s="8">
        <v>3</v>
      </c>
      <c r="X34" s="4">
        <v>43818</v>
      </c>
      <c r="Y34" s="2" t="s">
        <v>64</v>
      </c>
      <c r="Z34" s="14">
        <f t="shared" si="0"/>
        <v>49.126957256381736</v>
      </c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</row>
    <row r="35" spans="1:99" s="14" customFormat="1" ht="15" x14ac:dyDescent="0.2">
      <c r="A35" s="20" t="s">
        <v>268</v>
      </c>
      <c r="B35" s="6">
        <v>20</v>
      </c>
      <c r="C35" s="7">
        <v>7.84</v>
      </c>
      <c r="D35" s="7">
        <v>7.4</v>
      </c>
      <c r="E35" s="7">
        <v>7.53</v>
      </c>
      <c r="F35" s="7"/>
      <c r="G35" s="5">
        <v>7.53</v>
      </c>
      <c r="H35" s="5">
        <v>111.8422551236588</v>
      </c>
      <c r="I35" s="5"/>
      <c r="J35" s="5"/>
      <c r="K35" s="5"/>
      <c r="L35" s="5">
        <v>111.8422551236588</v>
      </c>
      <c r="M35" s="5"/>
      <c r="N35" s="2">
        <v>4702</v>
      </c>
      <c r="O35" s="2">
        <v>2019</v>
      </c>
      <c r="P35" s="2" t="s">
        <v>227</v>
      </c>
      <c r="Q35" s="2"/>
      <c r="R35" s="6"/>
      <c r="S35" s="1">
        <v>6.19</v>
      </c>
      <c r="T35" s="6" t="s">
        <v>51</v>
      </c>
      <c r="U35" s="2">
        <v>14.92</v>
      </c>
      <c r="V35" s="3">
        <v>3</v>
      </c>
      <c r="W35" s="8">
        <v>3</v>
      </c>
      <c r="X35" s="4">
        <v>43818</v>
      </c>
      <c r="Y35" s="2" t="s">
        <v>63</v>
      </c>
      <c r="Z35" s="14">
        <f t="shared" si="0"/>
        <v>111.8422551236588</v>
      </c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</row>
    <row r="36" spans="1:99" s="14" customFormat="1" ht="15" x14ac:dyDescent="0.2">
      <c r="A36" s="20" t="s">
        <v>268</v>
      </c>
      <c r="B36" s="6">
        <v>36</v>
      </c>
      <c r="C36" s="7">
        <v>3.75</v>
      </c>
      <c r="D36" s="7">
        <v>3.25</v>
      </c>
      <c r="E36" s="7">
        <v>3.08</v>
      </c>
      <c r="F36" s="7"/>
      <c r="G36" s="5">
        <v>3.08</v>
      </c>
      <c r="H36" s="5">
        <v>40.647593003918267</v>
      </c>
      <c r="I36" s="5"/>
      <c r="J36" s="5"/>
      <c r="K36" s="5"/>
      <c r="L36" s="5">
        <v>40.647593003918267</v>
      </c>
      <c r="M36" s="5"/>
      <c r="N36" s="2">
        <v>4703</v>
      </c>
      <c r="O36" s="2">
        <v>2019</v>
      </c>
      <c r="P36" s="2" t="s">
        <v>227</v>
      </c>
      <c r="Q36" s="2"/>
      <c r="R36" s="6"/>
      <c r="S36" s="1">
        <v>6.19</v>
      </c>
      <c r="T36" s="6" t="s">
        <v>51</v>
      </c>
      <c r="U36" s="2">
        <v>14.92</v>
      </c>
      <c r="V36" s="3">
        <v>3</v>
      </c>
      <c r="W36" s="8">
        <v>3</v>
      </c>
      <c r="X36" s="4">
        <v>43818</v>
      </c>
      <c r="Y36" s="2" t="s">
        <v>62</v>
      </c>
      <c r="Z36" s="14">
        <f t="shared" si="0"/>
        <v>40.647593003918267</v>
      </c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</row>
    <row r="37" spans="1:99" s="14" customFormat="1" ht="15" x14ac:dyDescent="0.2">
      <c r="A37" s="20" t="s">
        <v>268</v>
      </c>
      <c r="B37" s="6">
        <v>6</v>
      </c>
      <c r="C37" s="7">
        <v>8.06</v>
      </c>
      <c r="D37" s="7">
        <v>7.85</v>
      </c>
      <c r="E37" s="7">
        <v>8.68</v>
      </c>
      <c r="F37" s="7"/>
      <c r="G37" s="5">
        <v>8.68</v>
      </c>
      <c r="H37" s="5">
        <v>130.24087567145691</v>
      </c>
      <c r="I37" s="5"/>
      <c r="J37" s="5"/>
      <c r="K37" s="5"/>
      <c r="L37" s="5">
        <v>130.24087567145691</v>
      </c>
      <c r="M37" s="5"/>
      <c r="N37" s="2">
        <v>4797</v>
      </c>
      <c r="O37" s="2">
        <v>2019</v>
      </c>
      <c r="P37" s="2" t="s">
        <v>227</v>
      </c>
      <c r="Q37" s="2"/>
      <c r="R37" s="6" t="s">
        <v>244</v>
      </c>
      <c r="S37" s="1">
        <v>6.19</v>
      </c>
      <c r="T37" s="6" t="s">
        <v>51</v>
      </c>
      <c r="U37" s="2">
        <v>14.92</v>
      </c>
      <c r="V37" s="3">
        <v>3</v>
      </c>
      <c r="W37" s="8">
        <v>3</v>
      </c>
      <c r="X37" s="4">
        <v>43819</v>
      </c>
      <c r="Y37" s="2" t="s">
        <v>61</v>
      </c>
      <c r="Z37" s="14">
        <f t="shared" si="0"/>
        <v>130.24087567145691</v>
      </c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</row>
    <row r="38" spans="1:99" s="14" customFormat="1" ht="15" x14ac:dyDescent="0.2">
      <c r="A38" s="20" t="s">
        <v>268</v>
      </c>
      <c r="B38" s="6">
        <v>14</v>
      </c>
      <c r="C38" s="7">
        <v>7.4</v>
      </c>
      <c r="D38" s="7">
        <v>7.06</v>
      </c>
      <c r="E38" s="7">
        <v>7.2</v>
      </c>
      <c r="F38" s="7"/>
      <c r="G38" s="5">
        <v>7.2</v>
      </c>
      <c r="H38" s="5">
        <v>106.56265096646456</v>
      </c>
      <c r="I38" s="5"/>
      <c r="J38" s="5"/>
      <c r="K38" s="5"/>
      <c r="L38" s="5">
        <v>106.56265096646456</v>
      </c>
      <c r="M38" s="5"/>
      <c r="N38" s="2">
        <v>4706</v>
      </c>
      <c r="O38" s="2">
        <v>2019</v>
      </c>
      <c r="P38" s="2" t="s">
        <v>227</v>
      </c>
      <c r="Q38" s="2"/>
      <c r="R38" s="6"/>
      <c r="S38" s="1">
        <v>6.19</v>
      </c>
      <c r="T38" s="6" t="s">
        <v>51</v>
      </c>
      <c r="U38" s="2">
        <v>14.92</v>
      </c>
      <c r="V38" s="3">
        <v>3</v>
      </c>
      <c r="W38" s="8">
        <v>3</v>
      </c>
      <c r="X38" s="4">
        <v>43818</v>
      </c>
      <c r="Y38" s="2" t="s">
        <v>60</v>
      </c>
      <c r="Z38" s="14">
        <f t="shared" si="0"/>
        <v>106.56265096646456</v>
      </c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</row>
    <row r="39" spans="1:99" s="14" customFormat="1" ht="15" x14ac:dyDescent="0.2">
      <c r="A39" s="20" t="s">
        <v>268</v>
      </c>
      <c r="B39" s="6">
        <v>15</v>
      </c>
      <c r="C39" s="7">
        <v>4.8499999999999996</v>
      </c>
      <c r="D39" s="7">
        <v>4.49</v>
      </c>
      <c r="E39" s="7">
        <v>4.2300000000000004</v>
      </c>
      <c r="F39" s="7"/>
      <c r="G39" s="5">
        <v>4.2300000000000004</v>
      </c>
      <c r="H39" s="5">
        <v>59.046213551716392</v>
      </c>
      <c r="I39" s="5"/>
      <c r="J39" s="5"/>
      <c r="K39" s="5"/>
      <c r="L39" s="5">
        <v>59.046213551716392</v>
      </c>
      <c r="M39" s="5"/>
      <c r="N39" s="2">
        <v>4707</v>
      </c>
      <c r="O39" s="2">
        <v>2019</v>
      </c>
      <c r="P39" s="2" t="s">
        <v>227</v>
      </c>
      <c r="Q39" s="2"/>
      <c r="R39" s="6"/>
      <c r="S39" s="1">
        <v>6.19</v>
      </c>
      <c r="T39" s="6" t="s">
        <v>51</v>
      </c>
      <c r="U39" s="2">
        <v>14.92</v>
      </c>
      <c r="V39" s="3">
        <v>3</v>
      </c>
      <c r="W39" s="8">
        <v>3</v>
      </c>
      <c r="X39" s="4">
        <v>43818</v>
      </c>
      <c r="Y39" s="2" t="s">
        <v>59</v>
      </c>
      <c r="Z39" s="14">
        <f t="shared" si="0"/>
        <v>59.046213551716392</v>
      </c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</row>
    <row r="40" spans="1:99" s="14" customFormat="1" ht="15" x14ac:dyDescent="0.2">
      <c r="A40" s="20" t="s">
        <v>268</v>
      </c>
      <c r="B40" s="6">
        <v>5</v>
      </c>
      <c r="C40" s="7">
        <v>7.23</v>
      </c>
      <c r="D40" s="7">
        <v>7.05</v>
      </c>
      <c r="E40" s="7">
        <v>7.62</v>
      </c>
      <c r="F40" s="7"/>
      <c r="G40" s="5">
        <v>7.62</v>
      </c>
      <c r="H40" s="5">
        <v>113.28214716652997</v>
      </c>
      <c r="I40" s="5"/>
      <c r="J40" s="5"/>
      <c r="K40" s="5"/>
      <c r="L40" s="5">
        <v>113.28214716652997</v>
      </c>
      <c r="M40" s="5"/>
      <c r="N40" s="2">
        <v>4796</v>
      </c>
      <c r="O40" s="2">
        <v>2019</v>
      </c>
      <c r="P40" s="2" t="s">
        <v>227</v>
      </c>
      <c r="Q40" s="2"/>
      <c r="R40" s="6" t="s">
        <v>244</v>
      </c>
      <c r="S40" s="1">
        <v>6.19</v>
      </c>
      <c r="T40" s="6" t="s">
        <v>51</v>
      </c>
      <c r="U40" s="2">
        <v>14.92</v>
      </c>
      <c r="V40" s="3">
        <v>3</v>
      </c>
      <c r="W40" s="8">
        <v>3</v>
      </c>
      <c r="X40" s="4">
        <v>43819</v>
      </c>
      <c r="Y40" s="2" t="s">
        <v>58</v>
      </c>
      <c r="Z40" s="14">
        <f t="shared" si="0"/>
        <v>113.28214716652997</v>
      </c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</row>
    <row r="41" spans="1:99" s="14" customFormat="1" ht="15" x14ac:dyDescent="0.2">
      <c r="A41" s="20" t="s">
        <v>268</v>
      </c>
      <c r="B41" s="6">
        <v>7</v>
      </c>
      <c r="C41" s="7">
        <v>8.1199999999999992</v>
      </c>
      <c r="D41" s="7">
        <v>7.72</v>
      </c>
      <c r="E41" s="7">
        <v>8.33</v>
      </c>
      <c r="F41" s="7"/>
      <c r="G41" s="5">
        <v>8.33</v>
      </c>
      <c r="H41" s="5">
        <v>124.64129550473575</v>
      </c>
      <c r="I41" s="5"/>
      <c r="J41" s="5"/>
      <c r="K41" s="5"/>
      <c r="L41" s="5">
        <v>124.64129550473575</v>
      </c>
      <c r="M41" s="5"/>
      <c r="N41" s="2">
        <v>4709</v>
      </c>
      <c r="O41" s="2">
        <v>2019</v>
      </c>
      <c r="P41" s="2" t="s">
        <v>227</v>
      </c>
      <c r="Q41" s="2"/>
      <c r="R41" s="6"/>
      <c r="S41" s="1">
        <v>6.19</v>
      </c>
      <c r="T41" s="6" t="s">
        <v>51</v>
      </c>
      <c r="U41" s="2">
        <v>14.92</v>
      </c>
      <c r="V41" s="3">
        <v>3</v>
      </c>
      <c r="W41" s="8">
        <v>3</v>
      </c>
      <c r="X41" s="4">
        <v>43818</v>
      </c>
      <c r="Y41" s="2" t="s">
        <v>57</v>
      </c>
      <c r="Z41" s="14">
        <f t="shared" si="0"/>
        <v>124.64129550473575</v>
      </c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</row>
    <row r="42" spans="1:99" s="14" customFormat="1" ht="15" x14ac:dyDescent="0.2">
      <c r="A42" s="20" t="s">
        <v>268</v>
      </c>
      <c r="B42" s="6">
        <v>8</v>
      </c>
      <c r="C42" s="7">
        <v>9.75</v>
      </c>
      <c r="D42" s="7">
        <v>9.32</v>
      </c>
      <c r="E42" s="7">
        <v>10.36</v>
      </c>
      <c r="F42" s="7"/>
      <c r="G42" s="5">
        <v>10.36</v>
      </c>
      <c r="H42" s="5">
        <v>157.11886047171848</v>
      </c>
      <c r="I42" s="5"/>
      <c r="J42" s="5"/>
      <c r="K42" s="5"/>
      <c r="L42" s="5">
        <v>157.11886047171848</v>
      </c>
      <c r="M42" s="5"/>
      <c r="N42" s="2">
        <v>4710</v>
      </c>
      <c r="O42" s="2">
        <v>2019</v>
      </c>
      <c r="P42" s="2" t="s">
        <v>227</v>
      </c>
      <c r="Q42" s="2"/>
      <c r="R42" s="6"/>
      <c r="S42" s="1">
        <v>6.19</v>
      </c>
      <c r="T42" s="6" t="s">
        <v>51</v>
      </c>
      <c r="U42" s="2">
        <v>14.92</v>
      </c>
      <c r="V42" s="3">
        <v>3</v>
      </c>
      <c r="W42" s="8">
        <v>3</v>
      </c>
      <c r="X42" s="4">
        <v>43818</v>
      </c>
      <c r="Y42" s="2" t="s">
        <v>56</v>
      </c>
      <c r="Z42" s="14">
        <f t="shared" si="0"/>
        <v>157.11886047171848</v>
      </c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</row>
    <row r="43" spans="1:99" s="14" customFormat="1" ht="15" x14ac:dyDescent="0.2">
      <c r="A43" s="20" t="s">
        <v>268</v>
      </c>
      <c r="B43" s="6">
        <v>16</v>
      </c>
      <c r="C43" s="7">
        <v>9.4600000000000009</v>
      </c>
      <c r="D43" s="7">
        <v>9.25</v>
      </c>
      <c r="E43" s="7">
        <v>9.69</v>
      </c>
      <c r="F43" s="7"/>
      <c r="G43" s="5">
        <v>9.69</v>
      </c>
      <c r="H43" s="5">
        <v>146.39966415256654</v>
      </c>
      <c r="I43" s="5"/>
      <c r="J43" s="5"/>
      <c r="K43" s="5"/>
      <c r="L43" s="5">
        <v>146.39966415256654</v>
      </c>
      <c r="M43" s="5"/>
      <c r="N43" s="2">
        <v>4698</v>
      </c>
      <c r="O43" s="2">
        <v>2019</v>
      </c>
      <c r="P43" s="2" t="s">
        <v>227</v>
      </c>
      <c r="Q43" s="2"/>
      <c r="R43" s="6"/>
      <c r="S43" s="1">
        <v>6.19</v>
      </c>
      <c r="T43" s="6" t="s">
        <v>51</v>
      </c>
      <c r="U43" s="2">
        <v>14.92</v>
      </c>
      <c r="V43" s="3">
        <v>3</v>
      </c>
      <c r="W43" s="8">
        <v>3</v>
      </c>
      <c r="X43" s="4">
        <v>43818</v>
      </c>
      <c r="Y43" s="2" t="s">
        <v>55</v>
      </c>
      <c r="Z43" s="14">
        <f t="shared" si="0"/>
        <v>146.39966415256654</v>
      </c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</row>
    <row r="44" spans="1:99" s="14" customFormat="1" ht="15" x14ac:dyDescent="0.2">
      <c r="A44" s="20" t="s">
        <v>268</v>
      </c>
      <c r="B44" s="6">
        <v>5</v>
      </c>
      <c r="C44" s="7">
        <v>8.32</v>
      </c>
      <c r="D44" s="7">
        <v>8.0500000000000007</v>
      </c>
      <c r="E44" s="7">
        <v>9.2899999999999991</v>
      </c>
      <c r="F44" s="7"/>
      <c r="G44" s="5">
        <v>9.2899999999999991</v>
      </c>
      <c r="H44" s="5">
        <v>140.00014396202806</v>
      </c>
      <c r="I44" s="5"/>
      <c r="J44" s="5"/>
      <c r="K44" s="5"/>
      <c r="L44" s="5">
        <v>140.00014396202806</v>
      </c>
      <c r="M44" s="5"/>
      <c r="N44" s="2">
        <v>4799</v>
      </c>
      <c r="O44" s="2">
        <v>2019</v>
      </c>
      <c r="P44" s="2" t="s">
        <v>227</v>
      </c>
      <c r="Q44" s="2"/>
      <c r="R44" s="6" t="s">
        <v>244</v>
      </c>
      <c r="S44" s="1">
        <v>6.19</v>
      </c>
      <c r="T44" s="6" t="s">
        <v>51</v>
      </c>
      <c r="U44" s="2">
        <v>14.92</v>
      </c>
      <c r="V44" s="3">
        <v>3</v>
      </c>
      <c r="W44" s="8">
        <v>3</v>
      </c>
      <c r="X44" s="4">
        <v>43819</v>
      </c>
      <c r="Y44" s="2" t="s">
        <v>54</v>
      </c>
      <c r="Z44" s="14">
        <f t="shared" si="0"/>
        <v>140.00014396202806</v>
      </c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</row>
    <row r="45" spans="1:99" s="14" customFormat="1" ht="15" x14ac:dyDescent="0.2">
      <c r="A45" s="20" t="s">
        <v>268</v>
      </c>
      <c r="B45" s="6">
        <v>9</v>
      </c>
      <c r="C45" s="7">
        <v>8.94</v>
      </c>
      <c r="D45" s="7">
        <v>8.67</v>
      </c>
      <c r="E45" s="7">
        <v>9.3800000000000008</v>
      </c>
      <c r="F45" s="7"/>
      <c r="G45" s="5">
        <v>9.3800000000000008</v>
      </c>
      <c r="H45" s="5">
        <v>141.44003600489924</v>
      </c>
      <c r="I45" s="5"/>
      <c r="J45" s="5"/>
      <c r="K45" s="5"/>
      <c r="L45" s="5">
        <v>141.44003600489924</v>
      </c>
      <c r="M45" s="5"/>
      <c r="N45" s="2">
        <v>4699</v>
      </c>
      <c r="O45" s="2">
        <v>2019</v>
      </c>
      <c r="P45" s="2" t="s">
        <v>227</v>
      </c>
      <c r="Q45" s="2"/>
      <c r="R45" s="6"/>
      <c r="S45" s="1">
        <v>6.19</v>
      </c>
      <c r="T45" s="6" t="s">
        <v>51</v>
      </c>
      <c r="U45" s="2">
        <v>14.92</v>
      </c>
      <c r="V45" s="3">
        <v>3</v>
      </c>
      <c r="W45" s="8">
        <v>3</v>
      </c>
      <c r="X45" s="4">
        <v>43818</v>
      </c>
      <c r="Y45" s="2" t="s">
        <v>53</v>
      </c>
      <c r="Z45" s="14">
        <f t="shared" si="0"/>
        <v>141.44003600489924</v>
      </c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</row>
    <row r="46" spans="1:99" s="14" customFormat="1" ht="15" x14ac:dyDescent="0.2">
      <c r="A46" s="20" t="s">
        <v>268</v>
      </c>
      <c r="B46" s="6">
        <v>12</v>
      </c>
      <c r="C46" s="7">
        <v>4.97</v>
      </c>
      <c r="D46" s="7">
        <v>4.6500000000000004</v>
      </c>
      <c r="E46" s="7">
        <v>4.34</v>
      </c>
      <c r="F46" s="7"/>
      <c r="G46" s="5">
        <v>4.34</v>
      </c>
      <c r="H46" s="5">
        <v>60.806081604114468</v>
      </c>
      <c r="I46" s="5"/>
      <c r="J46" s="5"/>
      <c r="K46" s="5"/>
      <c r="L46" s="5">
        <v>60.806081604114468</v>
      </c>
      <c r="M46" s="5"/>
      <c r="N46" s="2">
        <v>4700</v>
      </c>
      <c r="O46" s="2">
        <v>2019</v>
      </c>
      <c r="P46" s="2" t="s">
        <v>227</v>
      </c>
      <c r="Q46" s="2"/>
      <c r="R46" s="6"/>
      <c r="S46" s="1">
        <v>6.19</v>
      </c>
      <c r="T46" s="6" t="s">
        <v>51</v>
      </c>
      <c r="U46" s="2">
        <v>14.92</v>
      </c>
      <c r="V46" s="3">
        <v>3</v>
      </c>
      <c r="W46" s="8">
        <v>3</v>
      </c>
      <c r="X46" s="4">
        <v>43818</v>
      </c>
      <c r="Y46" s="2" t="s">
        <v>52</v>
      </c>
      <c r="Z46" s="14">
        <f t="shared" si="0"/>
        <v>60.806081604114468</v>
      </c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</row>
    <row r="47" spans="1:99" s="14" customFormat="1" ht="15" x14ac:dyDescent="0.2">
      <c r="A47" s="20" t="s">
        <v>268</v>
      </c>
      <c r="B47" s="6">
        <v>19</v>
      </c>
      <c r="C47" s="7">
        <v>6.49</v>
      </c>
      <c r="D47" s="7">
        <v>7.8</v>
      </c>
      <c r="E47" s="7">
        <v>7.73</v>
      </c>
      <c r="F47" s="7"/>
      <c r="G47" s="5">
        <v>7.73</v>
      </c>
      <c r="H47" s="12">
        <v>115.04201521892806</v>
      </c>
      <c r="I47" s="12"/>
      <c r="J47" s="5"/>
      <c r="K47" s="5"/>
      <c r="L47" s="5">
        <v>115.04201521892806</v>
      </c>
      <c r="M47" s="5"/>
      <c r="N47" s="2">
        <v>4489</v>
      </c>
      <c r="O47" s="2">
        <v>2019</v>
      </c>
      <c r="P47" s="2" t="s">
        <v>226</v>
      </c>
      <c r="Q47" s="2"/>
      <c r="R47" s="6"/>
      <c r="S47" s="1">
        <v>8.41</v>
      </c>
      <c r="T47" s="6" t="s">
        <v>247</v>
      </c>
      <c r="U47" s="2">
        <v>14.92</v>
      </c>
      <c r="V47" s="3">
        <v>3</v>
      </c>
      <c r="W47" s="8">
        <v>3</v>
      </c>
      <c r="X47" s="4">
        <v>43812</v>
      </c>
      <c r="Y47" s="2" t="s">
        <v>111</v>
      </c>
      <c r="Z47" s="14">
        <f t="shared" si="0"/>
        <v>115.04201521892806</v>
      </c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</row>
    <row r="48" spans="1:99" s="14" customFormat="1" ht="15" x14ac:dyDescent="0.2">
      <c r="A48" s="20" t="s">
        <v>268</v>
      </c>
      <c r="B48" s="6">
        <v>30</v>
      </c>
      <c r="C48" s="7">
        <v>6.85</v>
      </c>
      <c r="D48" s="7">
        <v>8.08</v>
      </c>
      <c r="E48" s="7">
        <v>8.06</v>
      </c>
      <c r="F48" s="7"/>
      <c r="G48" s="5">
        <v>8.06</v>
      </c>
      <c r="H48" s="12">
        <v>120.32161937612229</v>
      </c>
      <c r="I48" s="12"/>
      <c r="J48" s="5"/>
      <c r="K48" s="5"/>
      <c r="L48" s="5">
        <v>120.32161937612229</v>
      </c>
      <c r="M48" s="5"/>
      <c r="N48" s="2">
        <v>4487</v>
      </c>
      <c r="O48" s="2">
        <v>2019</v>
      </c>
      <c r="P48" s="2" t="s">
        <v>226</v>
      </c>
      <c r="Q48" s="2"/>
      <c r="R48" s="6"/>
      <c r="S48" s="1">
        <v>8.41</v>
      </c>
      <c r="T48" s="6" t="s">
        <v>247</v>
      </c>
      <c r="U48" s="2">
        <v>14.92</v>
      </c>
      <c r="V48" s="3">
        <v>3</v>
      </c>
      <c r="W48" s="8">
        <v>3</v>
      </c>
      <c r="X48" s="4">
        <v>43812</v>
      </c>
      <c r="Y48" s="2" t="s">
        <v>109</v>
      </c>
      <c r="Z48" s="14">
        <f t="shared" si="0"/>
        <v>120.32161937612229</v>
      </c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38"/>
  <sheetViews>
    <sheetView topLeftCell="A9" workbookViewId="0">
      <selection activeCell="I36" sqref="I36"/>
    </sheetView>
  </sheetViews>
  <sheetFormatPr baseColWidth="10" defaultColWidth="9" defaultRowHeight="13" x14ac:dyDescent="0.15"/>
  <cols>
    <col min="1" max="1" width="34.19921875" bestFit="1" customWidth="1"/>
    <col min="21" max="21" width="10.3984375" bestFit="1" customWidth="1"/>
  </cols>
  <sheetData>
    <row r="1" spans="1:96" s="8" customFormat="1" ht="15" x14ac:dyDescent="0.2">
      <c r="A1" s="20"/>
      <c r="B1" s="10"/>
      <c r="C1" s="11"/>
      <c r="D1" s="11"/>
      <c r="E1" s="11"/>
      <c r="F1" s="11"/>
      <c r="G1" s="12"/>
      <c r="H1" s="12"/>
      <c r="I1" s="12"/>
      <c r="J1" s="12"/>
      <c r="M1" s="13"/>
      <c r="O1" s="10"/>
      <c r="P1" s="14"/>
      <c r="Q1" s="10"/>
      <c r="S1" s="15"/>
      <c r="U1" s="9"/>
    </row>
    <row r="2" spans="1:96" s="10" customFormat="1" ht="73" x14ac:dyDescent="0.2">
      <c r="B2" s="22" t="s">
        <v>262</v>
      </c>
      <c r="C2" s="16" t="s">
        <v>230</v>
      </c>
      <c r="D2" s="16" t="s">
        <v>231</v>
      </c>
      <c r="E2" s="16" t="s">
        <v>232</v>
      </c>
      <c r="F2" s="16" t="s">
        <v>233</v>
      </c>
      <c r="G2" s="17" t="s">
        <v>234</v>
      </c>
      <c r="H2" s="17"/>
      <c r="I2" s="18" t="s">
        <v>218</v>
      </c>
      <c r="J2" s="18"/>
      <c r="K2" s="22" t="s">
        <v>229</v>
      </c>
      <c r="L2" s="22" t="s">
        <v>269</v>
      </c>
      <c r="M2" s="22" t="s">
        <v>225</v>
      </c>
      <c r="N2" s="22" t="s">
        <v>219</v>
      </c>
      <c r="O2" s="22" t="s">
        <v>245</v>
      </c>
      <c r="P2" s="21" t="s">
        <v>246</v>
      </c>
      <c r="R2" s="19" t="s">
        <v>248</v>
      </c>
      <c r="S2" s="29" t="s">
        <v>271</v>
      </c>
      <c r="T2" s="22" t="s">
        <v>272</v>
      </c>
      <c r="U2" s="23" t="s">
        <v>228</v>
      </c>
      <c r="V2" s="28" t="s">
        <v>270</v>
      </c>
    </row>
    <row r="3" spans="1:96" s="22" customFormat="1" ht="42" x14ac:dyDescent="0.2">
      <c r="A3" s="17" t="s">
        <v>220</v>
      </c>
      <c r="B3" s="22" t="s">
        <v>261</v>
      </c>
      <c r="C3" s="16" t="s">
        <v>235</v>
      </c>
      <c r="D3" s="16" t="s">
        <v>235</v>
      </c>
      <c r="E3" s="16" t="s">
        <v>235</v>
      </c>
      <c r="F3" s="16" t="s">
        <v>235</v>
      </c>
      <c r="G3" s="17" t="s">
        <v>235</v>
      </c>
      <c r="H3" s="17"/>
      <c r="I3" s="17" t="s">
        <v>217</v>
      </c>
      <c r="J3" s="17"/>
      <c r="P3" s="16" t="s">
        <v>235</v>
      </c>
      <c r="Q3" s="22" t="s">
        <v>216</v>
      </c>
      <c r="R3" s="16" t="s">
        <v>235</v>
      </c>
    </row>
    <row r="5" spans="1:96" s="8" customFormat="1" ht="15" x14ac:dyDescent="0.2">
      <c r="A5" s="20" t="s">
        <v>241</v>
      </c>
      <c r="B5" s="10">
        <v>5100</v>
      </c>
      <c r="C5" s="11">
        <v>8.23</v>
      </c>
      <c r="D5" s="11">
        <v>10.55</v>
      </c>
      <c r="E5" s="11">
        <v>10.55</v>
      </c>
      <c r="F5" s="11">
        <v>10.43</v>
      </c>
      <c r="G5" s="12">
        <v>10.43</v>
      </c>
      <c r="H5" s="12"/>
      <c r="I5" s="5">
        <v>152.20694998062527</v>
      </c>
      <c r="J5" s="5"/>
      <c r="K5" s="8">
        <v>8607</v>
      </c>
      <c r="M5" s="13" t="s">
        <v>223</v>
      </c>
      <c r="O5" s="10"/>
      <c r="P5" s="14">
        <v>8.41</v>
      </c>
      <c r="Q5" s="10" t="s">
        <v>1</v>
      </c>
      <c r="R5" s="8">
        <v>14.92</v>
      </c>
      <c r="S5" s="15">
        <v>3</v>
      </c>
      <c r="T5" s="15">
        <v>6</v>
      </c>
      <c r="U5" s="9">
        <v>44483</v>
      </c>
      <c r="V5" s="8" t="s">
        <v>3</v>
      </c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</row>
    <row r="6" spans="1:96" s="8" customFormat="1" ht="15" x14ac:dyDescent="0.2">
      <c r="A6" s="20" t="s">
        <v>241</v>
      </c>
      <c r="B6" s="10">
        <v>6100</v>
      </c>
      <c r="C6" s="11">
        <v>8.68</v>
      </c>
      <c r="D6" s="11">
        <v>10.99</v>
      </c>
      <c r="E6" s="11">
        <v>10.99</v>
      </c>
      <c r="F6" s="11">
        <v>10.86</v>
      </c>
      <c r="G6" s="12">
        <v>10.86</v>
      </c>
      <c r="H6" s="12"/>
      <c r="I6" s="5">
        <v>159.33233365495661</v>
      </c>
      <c r="J6" s="5"/>
      <c r="K6" s="8">
        <v>8606</v>
      </c>
      <c r="M6" s="13" t="s">
        <v>223</v>
      </c>
      <c r="O6" s="10"/>
      <c r="P6" s="14">
        <v>8.41</v>
      </c>
      <c r="Q6" s="10" t="s">
        <v>1</v>
      </c>
      <c r="R6" s="8">
        <v>14.92</v>
      </c>
      <c r="S6" s="15">
        <v>3</v>
      </c>
      <c r="T6" s="15">
        <v>6</v>
      </c>
      <c r="U6" s="9">
        <v>44483</v>
      </c>
      <c r="V6" s="8" t="s">
        <v>2</v>
      </c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</row>
    <row r="7" spans="1:96" s="8" customFormat="1" ht="15" x14ac:dyDescent="0.2">
      <c r="A7" s="20" t="s">
        <v>241</v>
      </c>
      <c r="B7" s="10">
        <v>580</v>
      </c>
      <c r="C7" s="11"/>
      <c r="D7" s="11">
        <v>9.27</v>
      </c>
      <c r="E7" s="11">
        <v>9.27</v>
      </c>
      <c r="F7" s="11"/>
      <c r="G7" s="12">
        <v>9.27</v>
      </c>
      <c r="H7" s="12">
        <f>AVERAGE(G7:G8)</f>
        <v>9.5749999999999993</v>
      </c>
      <c r="I7" s="5">
        <v>132.9292304277746</v>
      </c>
      <c r="J7" s="5">
        <f>AVERAGE(I7:I8)</f>
        <v>137.98227917234473</v>
      </c>
      <c r="K7" s="8">
        <v>8847</v>
      </c>
      <c r="L7" s="8">
        <v>2020</v>
      </c>
      <c r="M7" s="13" t="s">
        <v>223</v>
      </c>
      <c r="O7" s="10"/>
      <c r="P7" s="14">
        <v>8.41</v>
      </c>
      <c r="Q7" s="10" t="s">
        <v>4</v>
      </c>
      <c r="R7" s="8">
        <v>14.92</v>
      </c>
      <c r="S7" s="15">
        <v>3</v>
      </c>
      <c r="T7" s="8">
        <v>6</v>
      </c>
      <c r="U7" s="9">
        <v>44489</v>
      </c>
      <c r="V7" s="8" t="s">
        <v>12</v>
      </c>
      <c r="X7" s="8">
        <v>20</v>
      </c>
      <c r="CK7" s="14"/>
      <c r="CL7" s="14"/>
      <c r="CM7" s="14"/>
      <c r="CN7" s="14"/>
      <c r="CO7" s="14"/>
      <c r="CP7" s="14"/>
      <c r="CQ7" s="14"/>
      <c r="CR7" s="14"/>
    </row>
    <row r="8" spans="1:96" s="8" customFormat="1" ht="15" x14ac:dyDescent="0.2">
      <c r="A8" s="20" t="s">
        <v>241</v>
      </c>
      <c r="B8" s="10">
        <v>580</v>
      </c>
      <c r="C8" s="11"/>
      <c r="D8" s="11">
        <v>9.8699999999999992</v>
      </c>
      <c r="E8" s="11">
        <v>9.8800000000000008</v>
      </c>
      <c r="F8" s="11"/>
      <c r="G8" s="12">
        <v>9.8800000000000008</v>
      </c>
      <c r="H8" s="12"/>
      <c r="I8" s="5">
        <v>143.03532791691487</v>
      </c>
      <c r="J8" s="5"/>
      <c r="K8" s="8">
        <v>8917</v>
      </c>
      <c r="L8" s="8">
        <v>2020</v>
      </c>
      <c r="M8" s="13" t="s">
        <v>223</v>
      </c>
      <c r="O8" s="10"/>
      <c r="P8" s="14">
        <v>8.41</v>
      </c>
      <c r="Q8" s="10" t="s">
        <v>4</v>
      </c>
      <c r="R8" s="8">
        <v>14.92</v>
      </c>
      <c r="S8" s="15">
        <v>3</v>
      </c>
      <c r="T8" s="8">
        <v>6</v>
      </c>
      <c r="U8" s="9">
        <v>44495</v>
      </c>
      <c r="V8" s="8" t="s">
        <v>12</v>
      </c>
      <c r="X8" s="14">
        <v>20</v>
      </c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</row>
    <row r="9" spans="1:96" s="8" customFormat="1" ht="15" x14ac:dyDescent="0.2">
      <c r="A9" s="20" t="s">
        <v>241</v>
      </c>
      <c r="B9" s="10">
        <v>715</v>
      </c>
      <c r="C9" s="11"/>
      <c r="D9" s="11">
        <v>9.3800000000000008</v>
      </c>
      <c r="E9" s="11">
        <v>9.3800000000000008</v>
      </c>
      <c r="F9" s="11"/>
      <c r="G9" s="12">
        <v>9.3800000000000008</v>
      </c>
      <c r="H9" s="12">
        <f t="shared" ref="H9:H25" si="0">G9</f>
        <v>9.3800000000000008</v>
      </c>
      <c r="I9" s="5">
        <v>134.75164145040645</v>
      </c>
      <c r="J9" s="5">
        <f t="shared" ref="J9:J25" si="1">I9</f>
        <v>134.75164145040645</v>
      </c>
      <c r="K9" s="8">
        <v>8919</v>
      </c>
      <c r="L9" s="8">
        <v>2020</v>
      </c>
      <c r="M9" s="13" t="s">
        <v>223</v>
      </c>
      <c r="O9" s="10"/>
      <c r="P9" s="14">
        <v>8.41</v>
      </c>
      <c r="Q9" s="10" t="s">
        <v>4</v>
      </c>
      <c r="R9" s="8">
        <v>14.92</v>
      </c>
      <c r="S9" s="15">
        <v>3</v>
      </c>
      <c r="T9" s="8">
        <v>6</v>
      </c>
      <c r="U9" s="9">
        <v>44495</v>
      </c>
      <c r="V9" s="8" t="s">
        <v>11</v>
      </c>
      <c r="X9" s="14">
        <v>20</v>
      </c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</row>
    <row r="10" spans="1:96" s="8" customFormat="1" ht="15" x14ac:dyDescent="0.2">
      <c r="A10" s="20" t="s">
        <v>241</v>
      </c>
      <c r="B10" s="10">
        <v>925</v>
      </c>
      <c r="C10" s="11"/>
      <c r="D10" s="11">
        <v>9.56</v>
      </c>
      <c r="E10" s="11">
        <v>9.56</v>
      </c>
      <c r="F10" s="11"/>
      <c r="G10" s="12">
        <v>9.56</v>
      </c>
      <c r="H10" s="12">
        <f t="shared" si="0"/>
        <v>9.56</v>
      </c>
      <c r="I10" s="5">
        <v>137.73376857834947</v>
      </c>
      <c r="J10" s="5">
        <f t="shared" si="1"/>
        <v>137.73376857834947</v>
      </c>
      <c r="K10" s="8">
        <v>8936</v>
      </c>
      <c r="L10" s="8">
        <v>2020</v>
      </c>
      <c r="M10" s="13" t="s">
        <v>223</v>
      </c>
      <c r="O10" s="10"/>
      <c r="P10" s="14">
        <v>8.41</v>
      </c>
      <c r="Q10" s="10" t="s">
        <v>4</v>
      </c>
      <c r="R10" s="8">
        <v>14.92</v>
      </c>
      <c r="S10" s="15">
        <v>3</v>
      </c>
      <c r="T10" s="8">
        <v>6</v>
      </c>
      <c r="U10" s="9">
        <v>44495</v>
      </c>
      <c r="V10" s="8" t="s">
        <v>10</v>
      </c>
      <c r="X10" s="14">
        <v>20</v>
      </c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</row>
    <row r="11" spans="1:96" s="8" customFormat="1" ht="15" x14ac:dyDescent="0.2">
      <c r="A11" s="20" t="s">
        <v>241</v>
      </c>
      <c r="B11" s="10">
        <v>740</v>
      </c>
      <c r="C11" s="11"/>
      <c r="D11" s="11">
        <v>8.52</v>
      </c>
      <c r="E11" s="11">
        <v>8.52</v>
      </c>
      <c r="F11" s="11"/>
      <c r="G11" s="12">
        <v>8.52</v>
      </c>
      <c r="H11" s="12">
        <f t="shared" si="0"/>
        <v>8.52</v>
      </c>
      <c r="I11" s="5">
        <v>120.50370072801199</v>
      </c>
      <c r="J11" s="5">
        <f t="shared" si="1"/>
        <v>120.50370072801199</v>
      </c>
      <c r="K11" s="8">
        <v>8977</v>
      </c>
      <c r="L11" s="8">
        <v>2020</v>
      </c>
      <c r="M11" s="13" t="s">
        <v>223</v>
      </c>
      <c r="O11" s="10"/>
      <c r="P11" s="14">
        <v>8.41</v>
      </c>
      <c r="Q11" s="10" t="s">
        <v>4</v>
      </c>
      <c r="R11" s="8">
        <v>14.92</v>
      </c>
      <c r="S11" s="15">
        <v>3</v>
      </c>
      <c r="T11" s="8">
        <v>6</v>
      </c>
      <c r="U11" s="9">
        <v>44495</v>
      </c>
      <c r="V11" s="8" t="s">
        <v>9</v>
      </c>
      <c r="X11" s="14">
        <v>20</v>
      </c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</row>
    <row r="12" spans="1:96" s="8" customFormat="1" ht="15" x14ac:dyDescent="0.2">
      <c r="A12" s="20" t="s">
        <v>241</v>
      </c>
      <c r="B12" s="10">
        <v>863</v>
      </c>
      <c r="C12" s="11"/>
      <c r="D12" s="11">
        <v>10.199999999999999</v>
      </c>
      <c r="E12" s="11">
        <v>10.199999999999999</v>
      </c>
      <c r="F12" s="11"/>
      <c r="G12" s="12">
        <v>10.199999999999999</v>
      </c>
      <c r="H12" s="12">
        <f t="shared" si="0"/>
        <v>10.199999999999999</v>
      </c>
      <c r="I12" s="5">
        <v>148.33688725548021</v>
      </c>
      <c r="J12" s="5">
        <f t="shared" si="1"/>
        <v>148.33688725548021</v>
      </c>
      <c r="K12" s="8">
        <v>8966</v>
      </c>
      <c r="L12" s="8">
        <v>2020</v>
      </c>
      <c r="M12" s="13" t="s">
        <v>223</v>
      </c>
      <c r="O12" s="10"/>
      <c r="P12" s="14">
        <v>8.41</v>
      </c>
      <c r="Q12" s="10" t="s">
        <v>4</v>
      </c>
      <c r="R12" s="8">
        <v>14.92</v>
      </c>
      <c r="S12" s="15">
        <v>3</v>
      </c>
      <c r="T12" s="8">
        <v>6</v>
      </c>
      <c r="U12" s="9">
        <v>44495</v>
      </c>
      <c r="V12" s="8" t="s">
        <v>8</v>
      </c>
      <c r="X12" s="14">
        <v>20</v>
      </c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</row>
    <row r="13" spans="1:96" s="8" customFormat="1" ht="15" x14ac:dyDescent="0.2">
      <c r="A13" s="20"/>
      <c r="B13" s="10"/>
      <c r="C13" s="11"/>
      <c r="D13" s="11"/>
      <c r="E13" s="11"/>
      <c r="F13" s="11"/>
      <c r="G13" s="12"/>
      <c r="H13" s="12"/>
      <c r="I13" s="5"/>
      <c r="J13" s="5"/>
      <c r="M13" s="13"/>
      <c r="O13" s="10"/>
      <c r="P13" s="14"/>
      <c r="Q13" s="10"/>
      <c r="S13" s="15"/>
      <c r="U13" s="9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</row>
    <row r="14" spans="1:96" s="8" customFormat="1" ht="15.75" customHeight="1" x14ac:dyDescent="0.2">
      <c r="A14" s="20" t="s">
        <v>239</v>
      </c>
      <c r="B14" s="10">
        <v>3700</v>
      </c>
      <c r="C14" s="11"/>
      <c r="D14" s="11">
        <v>2.19</v>
      </c>
      <c r="E14" s="11">
        <v>2.19</v>
      </c>
      <c r="F14" s="11"/>
      <c r="G14" s="12">
        <v>2.19</v>
      </c>
      <c r="H14" s="12">
        <f t="shared" si="0"/>
        <v>2.19</v>
      </c>
      <c r="I14" s="5">
        <v>15.632230062015651</v>
      </c>
      <c r="J14" s="5">
        <f t="shared" si="1"/>
        <v>15.632230062015651</v>
      </c>
      <c r="K14" s="8">
        <v>8845</v>
      </c>
      <c r="L14" s="8">
        <v>2020</v>
      </c>
      <c r="M14" s="13" t="s">
        <v>223</v>
      </c>
      <c r="O14" s="10"/>
      <c r="P14" s="14">
        <v>8.41</v>
      </c>
      <c r="Q14" s="10" t="s">
        <v>4</v>
      </c>
      <c r="R14" s="8">
        <v>14.92</v>
      </c>
      <c r="S14" s="15">
        <v>3</v>
      </c>
      <c r="T14" s="8">
        <v>6</v>
      </c>
      <c r="U14" s="9">
        <v>44489</v>
      </c>
      <c r="V14" s="8" t="s">
        <v>212</v>
      </c>
      <c r="X14" s="8">
        <v>20</v>
      </c>
      <c r="CK14" s="14"/>
      <c r="CL14" s="14"/>
      <c r="CM14" s="14"/>
      <c r="CN14" s="14"/>
      <c r="CO14" s="14"/>
      <c r="CP14" s="14"/>
      <c r="CQ14" s="14"/>
      <c r="CR14" s="14"/>
    </row>
    <row r="15" spans="1:96" s="8" customFormat="1" ht="15" x14ac:dyDescent="0.2">
      <c r="A15" s="20" t="s">
        <v>239</v>
      </c>
      <c r="B15" s="10">
        <v>3946</v>
      </c>
      <c r="C15" s="11"/>
      <c r="D15" s="11">
        <v>1.99</v>
      </c>
      <c r="E15" s="11">
        <v>1.99</v>
      </c>
      <c r="F15" s="11"/>
      <c r="G15" s="12">
        <v>1.99</v>
      </c>
      <c r="H15" s="12">
        <f t="shared" si="0"/>
        <v>1.99</v>
      </c>
      <c r="I15" s="5">
        <v>12.318755475412303</v>
      </c>
      <c r="J15" s="5">
        <f t="shared" si="1"/>
        <v>12.318755475412303</v>
      </c>
      <c r="K15" s="8">
        <v>8915</v>
      </c>
      <c r="L15" s="8">
        <v>2020</v>
      </c>
      <c r="M15" s="13" t="s">
        <v>223</v>
      </c>
      <c r="O15" s="10"/>
      <c r="P15" s="14">
        <v>8.41</v>
      </c>
      <c r="Q15" s="10" t="s">
        <v>4</v>
      </c>
      <c r="R15" s="8">
        <v>14.92</v>
      </c>
      <c r="S15" s="15">
        <v>3</v>
      </c>
      <c r="T15" s="8">
        <v>6</v>
      </c>
      <c r="U15" s="9">
        <v>44495</v>
      </c>
      <c r="V15" s="8" t="s">
        <v>16</v>
      </c>
      <c r="X15" s="14">
        <v>20</v>
      </c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</row>
    <row r="16" spans="1:96" s="8" customFormat="1" ht="15" x14ac:dyDescent="0.2">
      <c r="A16" s="20" t="s">
        <v>239</v>
      </c>
      <c r="B16" s="10">
        <v>3823</v>
      </c>
      <c r="C16" s="11"/>
      <c r="D16" s="11">
        <v>1.54</v>
      </c>
      <c r="E16" s="11">
        <v>1.54</v>
      </c>
      <c r="F16" s="11"/>
      <c r="G16" s="12">
        <v>1.54</v>
      </c>
      <c r="H16" s="12">
        <f t="shared" si="0"/>
        <v>1.54</v>
      </c>
      <c r="I16" s="5">
        <v>4.8634376555547254</v>
      </c>
      <c r="J16" s="5">
        <f t="shared" si="1"/>
        <v>4.8634376555547254</v>
      </c>
      <c r="K16" s="8">
        <v>8926</v>
      </c>
      <c r="L16" s="8">
        <v>2020</v>
      </c>
      <c r="M16" s="13" t="s">
        <v>223</v>
      </c>
      <c r="O16" s="10"/>
      <c r="P16" s="14">
        <v>8.41</v>
      </c>
      <c r="Q16" s="10" t="s">
        <v>4</v>
      </c>
      <c r="R16" s="8">
        <v>14.92</v>
      </c>
      <c r="S16" s="15">
        <v>3</v>
      </c>
      <c r="T16" s="8">
        <v>6</v>
      </c>
      <c r="U16" s="9">
        <v>44495</v>
      </c>
      <c r="V16" s="8" t="s">
        <v>15</v>
      </c>
      <c r="X16" s="14">
        <v>20</v>
      </c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</row>
    <row r="17" spans="1:96" s="8" customFormat="1" ht="15" x14ac:dyDescent="0.2">
      <c r="A17" s="20" t="s">
        <v>239</v>
      </c>
      <c r="B17" s="10">
        <v>5426</v>
      </c>
      <c r="C17" s="11"/>
      <c r="D17" s="11">
        <v>3.37</v>
      </c>
      <c r="E17" s="11">
        <v>3.37</v>
      </c>
      <c r="F17" s="11">
        <v>3.04</v>
      </c>
      <c r="G17" s="12">
        <v>3.04</v>
      </c>
      <c r="H17" s="12">
        <f t="shared" si="0"/>
        <v>3.04</v>
      </c>
      <c r="I17" s="5">
        <v>29.743308075357451</v>
      </c>
      <c r="J17" s="5">
        <f t="shared" si="1"/>
        <v>29.743308075357451</v>
      </c>
      <c r="K17" s="8">
        <v>8849</v>
      </c>
      <c r="L17" s="8">
        <v>2020</v>
      </c>
      <c r="M17" s="13" t="s">
        <v>223</v>
      </c>
      <c r="O17" s="10"/>
      <c r="P17" s="14">
        <v>8.41</v>
      </c>
      <c r="Q17" s="10" t="s">
        <v>4</v>
      </c>
      <c r="R17" s="8">
        <v>14.92</v>
      </c>
      <c r="S17" s="15">
        <v>3</v>
      </c>
      <c r="T17" s="8">
        <v>6</v>
      </c>
      <c r="U17" s="9">
        <v>44489</v>
      </c>
      <c r="V17" s="8" t="s">
        <v>215</v>
      </c>
      <c r="X17" s="8">
        <v>10</v>
      </c>
      <c r="CK17" s="14"/>
      <c r="CL17" s="14"/>
      <c r="CM17" s="14"/>
      <c r="CN17" s="14"/>
      <c r="CO17" s="14"/>
      <c r="CP17" s="14"/>
      <c r="CQ17" s="14"/>
      <c r="CR17" s="14"/>
    </row>
    <row r="18" spans="1:96" s="8" customFormat="1" ht="15" x14ac:dyDescent="0.2">
      <c r="A18" s="20" t="s">
        <v>239</v>
      </c>
      <c r="B18" s="10">
        <v>4378</v>
      </c>
      <c r="C18" s="11"/>
      <c r="D18" s="11">
        <v>1.08</v>
      </c>
      <c r="E18" s="11">
        <v>1.08</v>
      </c>
      <c r="F18" s="11">
        <v>0.77</v>
      </c>
      <c r="G18" s="12">
        <v>0.77</v>
      </c>
      <c r="H18" s="12">
        <f t="shared" si="0"/>
        <v>0.77</v>
      </c>
      <c r="I18" s="5">
        <v>-7.9673568249358757</v>
      </c>
      <c r="J18" s="5">
        <f t="shared" si="1"/>
        <v>-7.9673568249358757</v>
      </c>
      <c r="K18" s="8">
        <v>8932</v>
      </c>
      <c r="L18" s="8">
        <v>2020</v>
      </c>
      <c r="M18" s="13" t="s">
        <v>223</v>
      </c>
      <c r="O18" s="10"/>
      <c r="P18" s="14">
        <v>8.41</v>
      </c>
      <c r="Q18" s="10" t="s">
        <v>4</v>
      </c>
      <c r="R18" s="8">
        <v>14.92</v>
      </c>
      <c r="S18" s="15">
        <v>3</v>
      </c>
      <c r="T18" s="8">
        <v>6</v>
      </c>
      <c r="U18" s="9">
        <v>44495</v>
      </c>
      <c r="V18" s="8" t="s">
        <v>7</v>
      </c>
      <c r="X18" s="14">
        <v>10</v>
      </c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</row>
    <row r="19" spans="1:96" s="8" customFormat="1" ht="15" x14ac:dyDescent="0.2">
      <c r="A19" s="20" t="s">
        <v>239</v>
      </c>
      <c r="B19" s="10">
        <v>5549</v>
      </c>
      <c r="C19" s="11"/>
      <c r="D19" s="11">
        <v>1.3</v>
      </c>
      <c r="E19" s="11">
        <v>1.3</v>
      </c>
      <c r="F19" s="11">
        <v>0.9</v>
      </c>
      <c r="G19" s="12">
        <v>0.9</v>
      </c>
      <c r="H19" s="12">
        <f t="shared" si="0"/>
        <v>0.9</v>
      </c>
      <c r="I19" s="5">
        <v>-5.678663889278007</v>
      </c>
      <c r="J19" s="5">
        <f t="shared" si="1"/>
        <v>-5.678663889278007</v>
      </c>
      <c r="K19" s="8">
        <v>8939</v>
      </c>
      <c r="L19" s="8">
        <v>2020</v>
      </c>
      <c r="M19" s="13" t="s">
        <v>223</v>
      </c>
      <c r="O19" s="10"/>
      <c r="P19" s="14">
        <v>8.41</v>
      </c>
      <c r="Q19" s="10" t="s">
        <v>4</v>
      </c>
      <c r="R19" s="8">
        <v>14.92</v>
      </c>
      <c r="S19" s="15">
        <v>3</v>
      </c>
      <c r="T19" s="8">
        <v>6</v>
      </c>
      <c r="U19" s="9">
        <v>44495</v>
      </c>
      <c r="V19" s="8" t="s">
        <v>6</v>
      </c>
      <c r="X19" s="14">
        <v>10</v>
      </c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</row>
    <row r="20" spans="1:96" s="8" customFormat="1" ht="15" x14ac:dyDescent="0.2">
      <c r="A20" s="20"/>
      <c r="B20" s="10"/>
      <c r="C20" s="11"/>
      <c r="D20" s="11"/>
      <c r="E20" s="11"/>
      <c r="F20" s="11"/>
      <c r="G20" s="12"/>
      <c r="H20" s="12"/>
      <c r="I20" s="5"/>
      <c r="J20" s="5"/>
      <c r="M20" s="13"/>
      <c r="O20" s="10"/>
      <c r="P20" s="14"/>
      <c r="Q20" s="10"/>
      <c r="S20" s="15"/>
      <c r="U20" s="9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</row>
    <row r="21" spans="1:96" s="8" customFormat="1" ht="15" x14ac:dyDescent="0.2">
      <c r="A21" s="20" t="s">
        <v>240</v>
      </c>
      <c r="B21" s="10">
        <v>1519</v>
      </c>
      <c r="C21" s="11"/>
      <c r="D21" s="11">
        <v>7.77</v>
      </c>
      <c r="E21" s="11">
        <v>7.77</v>
      </c>
      <c r="F21" s="11"/>
      <c r="G21" s="12">
        <v>7.77</v>
      </c>
      <c r="H21" s="12">
        <f t="shared" si="0"/>
        <v>7.77</v>
      </c>
      <c r="I21" s="5">
        <v>108.0781710282494</v>
      </c>
      <c r="J21" s="5">
        <f t="shared" si="1"/>
        <v>108.0781710282494</v>
      </c>
      <c r="K21" s="8">
        <v>8846</v>
      </c>
      <c r="L21" s="8">
        <v>2020</v>
      </c>
      <c r="M21" s="13" t="s">
        <v>223</v>
      </c>
      <c r="O21" s="10"/>
      <c r="P21" s="14">
        <v>8.41</v>
      </c>
      <c r="Q21" s="10" t="s">
        <v>4</v>
      </c>
      <c r="R21" s="8">
        <v>14.92</v>
      </c>
      <c r="S21" s="15">
        <v>3</v>
      </c>
      <c r="T21" s="8">
        <v>6</v>
      </c>
      <c r="U21" s="9">
        <v>44489</v>
      </c>
      <c r="V21" s="8" t="s">
        <v>213</v>
      </c>
      <c r="X21" s="8">
        <v>10</v>
      </c>
      <c r="CK21" s="14"/>
      <c r="CL21" s="14"/>
      <c r="CM21" s="14"/>
      <c r="CN21" s="14"/>
      <c r="CO21" s="14"/>
      <c r="CP21" s="14"/>
      <c r="CQ21" s="14"/>
      <c r="CR21" s="14"/>
    </row>
    <row r="22" spans="1:96" s="8" customFormat="1" ht="15" x14ac:dyDescent="0.2">
      <c r="A22" s="20" t="s">
        <v>240</v>
      </c>
      <c r="B22" s="10">
        <v>1492</v>
      </c>
      <c r="C22" s="11"/>
      <c r="D22" s="11">
        <v>7.57</v>
      </c>
      <c r="E22" s="11">
        <v>7.57</v>
      </c>
      <c r="F22" s="11"/>
      <c r="G22" s="12">
        <v>7.57</v>
      </c>
      <c r="H22" s="12">
        <f t="shared" si="0"/>
        <v>7.57</v>
      </c>
      <c r="I22" s="5">
        <v>104.76469644164604</v>
      </c>
      <c r="J22" s="5">
        <f t="shared" si="1"/>
        <v>104.76469644164604</v>
      </c>
      <c r="K22" s="8">
        <v>8950</v>
      </c>
      <c r="L22" s="8">
        <v>2020</v>
      </c>
      <c r="M22" s="13" t="s">
        <v>223</v>
      </c>
      <c r="O22" s="10"/>
      <c r="P22" s="14">
        <v>8.41</v>
      </c>
      <c r="Q22" s="10" t="s">
        <v>4</v>
      </c>
      <c r="R22" s="8">
        <v>14.92</v>
      </c>
      <c r="S22" s="15">
        <v>3</v>
      </c>
      <c r="T22" s="8">
        <v>6</v>
      </c>
      <c r="U22" s="9">
        <v>44495</v>
      </c>
      <c r="V22" s="8" t="s">
        <v>14</v>
      </c>
      <c r="X22" s="14">
        <v>10</v>
      </c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</row>
    <row r="23" spans="1:96" s="8" customFormat="1" ht="15" x14ac:dyDescent="0.2">
      <c r="A23" s="20" t="s">
        <v>240</v>
      </c>
      <c r="B23" s="10">
        <v>1276</v>
      </c>
      <c r="C23" s="11"/>
      <c r="D23" s="11">
        <v>8.24</v>
      </c>
      <c r="E23" s="11">
        <v>8.24</v>
      </c>
      <c r="F23" s="11"/>
      <c r="G23" s="12">
        <v>8.24</v>
      </c>
      <c r="H23" s="12">
        <f t="shared" si="0"/>
        <v>8.24</v>
      </c>
      <c r="I23" s="5">
        <v>115.8648363067673</v>
      </c>
      <c r="J23" s="5">
        <f t="shared" si="1"/>
        <v>115.8648363067673</v>
      </c>
      <c r="K23" s="8">
        <v>8964</v>
      </c>
      <c r="L23" s="8">
        <v>2020</v>
      </c>
      <c r="M23" s="13" t="s">
        <v>223</v>
      </c>
      <c r="O23" s="10"/>
      <c r="P23" s="14">
        <v>8.41</v>
      </c>
      <c r="Q23" s="10" t="s">
        <v>4</v>
      </c>
      <c r="R23" s="8">
        <v>14.92</v>
      </c>
      <c r="S23" s="15">
        <v>3</v>
      </c>
      <c r="T23" s="8">
        <v>6</v>
      </c>
      <c r="U23" s="9">
        <v>44495</v>
      </c>
      <c r="V23" s="8" t="s">
        <v>13</v>
      </c>
      <c r="X23" s="14">
        <v>10</v>
      </c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</row>
    <row r="24" spans="1:96" s="8" customFormat="1" ht="15" x14ac:dyDescent="0.2">
      <c r="A24" s="20" t="s">
        <v>240</v>
      </c>
      <c r="B24" s="10">
        <v>110</v>
      </c>
      <c r="C24" s="11"/>
      <c r="D24" s="11">
        <v>6.98</v>
      </c>
      <c r="E24" s="11">
        <v>6.95</v>
      </c>
      <c r="F24" s="11"/>
      <c r="G24" s="12">
        <v>6.95</v>
      </c>
      <c r="H24" s="12">
        <f t="shared" si="0"/>
        <v>6.95</v>
      </c>
      <c r="I24" s="5">
        <v>94.492925223175632</v>
      </c>
      <c r="J24" s="5">
        <f t="shared" si="1"/>
        <v>94.492925223175632</v>
      </c>
      <c r="K24" s="8">
        <v>8843</v>
      </c>
      <c r="L24" s="8">
        <v>2020</v>
      </c>
      <c r="M24" s="13" t="s">
        <v>223</v>
      </c>
      <c r="O24" s="10"/>
      <c r="P24" s="14">
        <v>8.41</v>
      </c>
      <c r="Q24" s="10" t="s">
        <v>4</v>
      </c>
      <c r="R24" s="8">
        <v>14.92</v>
      </c>
      <c r="S24" s="15">
        <v>3</v>
      </c>
      <c r="T24" s="8">
        <v>6</v>
      </c>
      <c r="U24" s="9">
        <v>44489</v>
      </c>
      <c r="V24" s="8" t="s">
        <v>214</v>
      </c>
      <c r="X24" s="8">
        <v>20</v>
      </c>
    </row>
    <row r="25" spans="1:96" s="8" customFormat="1" ht="15" x14ac:dyDescent="0.2">
      <c r="A25" s="20" t="s">
        <v>240</v>
      </c>
      <c r="B25" s="10">
        <v>49</v>
      </c>
      <c r="C25" s="11"/>
      <c r="D25" s="11">
        <v>7.07</v>
      </c>
      <c r="E25" s="11">
        <v>7.01</v>
      </c>
      <c r="F25" s="11"/>
      <c r="G25" s="12">
        <v>7.01</v>
      </c>
      <c r="H25" s="12">
        <f t="shared" si="0"/>
        <v>7.01</v>
      </c>
      <c r="I25" s="5">
        <v>95.486967599156628</v>
      </c>
      <c r="J25" s="5">
        <f t="shared" si="1"/>
        <v>95.486967599156628</v>
      </c>
      <c r="K25" s="8">
        <v>8996</v>
      </c>
      <c r="L25" s="8">
        <v>2020</v>
      </c>
      <c r="M25" s="13" t="s">
        <v>223</v>
      </c>
      <c r="O25" s="10"/>
      <c r="P25" s="14">
        <v>8.41</v>
      </c>
      <c r="Q25" s="10" t="s">
        <v>4</v>
      </c>
      <c r="R25" s="8">
        <v>14.92</v>
      </c>
      <c r="S25" s="15">
        <v>3</v>
      </c>
      <c r="T25" s="8">
        <v>6</v>
      </c>
      <c r="U25" s="9">
        <v>44495</v>
      </c>
      <c r="V25" s="8" t="s">
        <v>5</v>
      </c>
      <c r="X25" s="14">
        <v>20</v>
      </c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</row>
    <row r="28" spans="1:96" x14ac:dyDescent="0.15">
      <c r="B28" t="s">
        <v>294</v>
      </c>
      <c r="C28" t="s">
        <v>295</v>
      </c>
      <c r="D28" t="s">
        <v>296</v>
      </c>
      <c r="E28" t="s">
        <v>297</v>
      </c>
      <c r="G28" t="s">
        <v>298</v>
      </c>
      <c r="H28" t="s">
        <v>299</v>
      </c>
      <c r="I28" t="s">
        <v>300</v>
      </c>
      <c r="K28" t="s">
        <v>301</v>
      </c>
      <c r="L28" t="s">
        <v>302</v>
      </c>
    </row>
    <row r="29" spans="1:96" ht="15" x14ac:dyDescent="0.2">
      <c r="A29" t="s">
        <v>288</v>
      </c>
      <c r="B29" s="12">
        <v>2.19</v>
      </c>
      <c r="C29" s="12">
        <v>6.95</v>
      </c>
      <c r="D29">
        <v>9.5749999999999993</v>
      </c>
      <c r="E29" s="8">
        <v>14.92</v>
      </c>
      <c r="G29" s="31">
        <f>E29-B29</f>
        <v>12.73</v>
      </c>
      <c r="H29" s="31">
        <f t="shared" ref="H29:H30" si="2">E29-C29</f>
        <v>7.97</v>
      </c>
      <c r="I29">
        <f>E29-D29</f>
        <v>5.3450000000000006</v>
      </c>
      <c r="K29" s="31">
        <f>G29-H29</f>
        <v>4.7600000000000007</v>
      </c>
      <c r="L29" s="31">
        <f>G29-I29</f>
        <v>7.3849999999999998</v>
      </c>
      <c r="N29" s="31">
        <f>AVERAGE(H7:H12,G5:G6)</f>
        <v>9.7892857142857146</v>
      </c>
    </row>
    <row r="30" spans="1:96" ht="15" x14ac:dyDescent="0.2">
      <c r="A30" t="s">
        <v>289</v>
      </c>
      <c r="B30" s="12">
        <v>1.99</v>
      </c>
      <c r="C30" s="12">
        <v>7.01</v>
      </c>
      <c r="D30">
        <v>9.3800000000000008</v>
      </c>
      <c r="E30" s="8">
        <v>14.92</v>
      </c>
      <c r="G30" s="31">
        <f t="shared" ref="G30:G31" si="3">E30-B30</f>
        <v>12.93</v>
      </c>
      <c r="H30" s="31">
        <f t="shared" si="2"/>
        <v>7.91</v>
      </c>
      <c r="I30">
        <f t="shared" ref="I30:I33" si="4">E30-D30</f>
        <v>5.5399999999999991</v>
      </c>
      <c r="K30" s="31">
        <f t="shared" ref="K30" si="5">G30-H30</f>
        <v>5.0199999999999996</v>
      </c>
      <c r="L30" s="31">
        <f t="shared" ref="L30:L31" si="6">G30-I30</f>
        <v>7.3900000000000006</v>
      </c>
      <c r="N30">
        <f>STDEV(G5:G6,H7:H12)</f>
        <v>0.77488939302881876</v>
      </c>
    </row>
    <row r="31" spans="1:96" ht="15" x14ac:dyDescent="0.2">
      <c r="A31" t="s">
        <v>290</v>
      </c>
      <c r="B31" s="12">
        <v>1.54</v>
      </c>
      <c r="C31" s="12"/>
      <c r="D31">
        <v>9.56</v>
      </c>
      <c r="E31" s="8">
        <v>14.92</v>
      </c>
      <c r="G31" s="31">
        <f t="shared" si="3"/>
        <v>13.379999999999999</v>
      </c>
      <c r="H31" s="31"/>
      <c r="I31">
        <f t="shared" si="4"/>
        <v>5.3599999999999994</v>
      </c>
      <c r="K31" s="31"/>
      <c r="L31" s="31">
        <f t="shared" si="6"/>
        <v>8.02</v>
      </c>
    </row>
    <row r="32" spans="1:96" ht="15" x14ac:dyDescent="0.2">
      <c r="A32" t="s">
        <v>291</v>
      </c>
      <c r="B32" s="12"/>
      <c r="D32">
        <v>8.52</v>
      </c>
      <c r="E32" s="8">
        <v>14.92</v>
      </c>
      <c r="G32" s="31"/>
      <c r="H32" s="31"/>
      <c r="I32">
        <f t="shared" si="4"/>
        <v>6.4</v>
      </c>
      <c r="K32" s="31"/>
      <c r="L32" s="31"/>
    </row>
    <row r="33" spans="1:12" ht="15" x14ac:dyDescent="0.2">
      <c r="A33" t="s">
        <v>292</v>
      </c>
      <c r="B33" s="12"/>
      <c r="D33">
        <v>10.199999999999999</v>
      </c>
      <c r="E33" s="8">
        <v>14.92</v>
      </c>
      <c r="G33" s="31"/>
      <c r="H33" s="31"/>
      <c r="I33">
        <f t="shared" si="4"/>
        <v>4.7200000000000006</v>
      </c>
      <c r="K33" s="31"/>
      <c r="L33" s="31"/>
    </row>
    <row r="34" spans="1:12" ht="15" x14ac:dyDescent="0.2">
      <c r="A34" t="s">
        <v>293</v>
      </c>
      <c r="B34" s="12"/>
      <c r="C34" s="12"/>
      <c r="E34" s="8">
        <v>14.92</v>
      </c>
      <c r="G34" s="31"/>
      <c r="H34" s="31"/>
      <c r="I34" s="31">
        <f>E34-G5</f>
        <v>4.49</v>
      </c>
      <c r="K34" s="31"/>
      <c r="L34" s="31"/>
    </row>
    <row r="35" spans="1:12" ht="15" x14ac:dyDescent="0.2">
      <c r="E35" s="8"/>
      <c r="G35" s="31"/>
      <c r="H35" s="31"/>
      <c r="I35" s="31">
        <f>E34-G6</f>
        <v>4.0600000000000005</v>
      </c>
      <c r="K35" s="31"/>
      <c r="L35" s="31"/>
    </row>
    <row r="36" spans="1:12" ht="15" x14ac:dyDescent="0.2">
      <c r="E36" s="8"/>
    </row>
    <row r="37" spans="1:12" x14ac:dyDescent="0.15">
      <c r="B37" s="31">
        <f>AVERAGE(B29:B34)</f>
        <v>1.9066666666666665</v>
      </c>
      <c r="C37" s="31">
        <f>AVERAGE(C29:C31)</f>
        <v>6.98</v>
      </c>
      <c r="D37" s="31">
        <f t="shared" ref="D37:E37" si="7">AVERAGE(D29:D33)</f>
        <v>9.4469999999999992</v>
      </c>
      <c r="E37" s="31">
        <f t="shared" si="7"/>
        <v>14.919999999999998</v>
      </c>
      <c r="G37" s="31">
        <f>AVERAGE(G29:G34)</f>
        <v>13.013333333333334</v>
      </c>
      <c r="H37" s="31">
        <f>AVERAGE(H29:H33)</f>
        <v>7.9399999999999995</v>
      </c>
      <c r="I37" s="31">
        <f>AVERAGE(I29:I35)</f>
        <v>5.1307142857142853</v>
      </c>
      <c r="K37" s="31">
        <f>AVERAGE(K29:K33)</f>
        <v>4.8900000000000006</v>
      </c>
      <c r="L37" s="31">
        <f>AVERAGE(L29:L33)</f>
        <v>7.5983333333333336</v>
      </c>
    </row>
    <row r="38" spans="1:12" x14ac:dyDescent="0.15">
      <c r="B38">
        <f>STDEV(B29:B34)</f>
        <v>0.33291640592397165</v>
      </c>
      <c r="C38">
        <f>STDEV(C29:C31)</f>
        <v>4.2426406871192576E-2</v>
      </c>
      <c r="D38">
        <f t="shared" ref="D38:E38" si="8">STDEV(D29:D33)</f>
        <v>0.60414816063611398</v>
      </c>
      <c r="E38">
        <f t="shared" si="8"/>
        <v>1.9860273225978185E-15</v>
      </c>
      <c r="G38">
        <f>STDEV(G29:G34)</f>
        <v>0.33291640592396893</v>
      </c>
      <c r="H38">
        <f>STDEV(H29:H33)</f>
        <v>4.2426406871192576E-2</v>
      </c>
      <c r="I38">
        <f>STDEV(I29:I35)</f>
        <v>0.77488939302881732</v>
      </c>
      <c r="K38">
        <f>STDEV(K29:K33)</f>
        <v>0.18384776310850157</v>
      </c>
      <c r="L38">
        <f>STDEV(L29:L33)</f>
        <v>0.36518260272544895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DATA_ISARA_compiled_27July22</vt:lpstr>
      <vt:lpstr>Error_calculations</vt:lpstr>
      <vt:lpstr>Leaf litter</vt:lpstr>
      <vt:lpstr>Lichens</vt:lpstr>
      <vt:lpstr>Moss</vt:lpstr>
      <vt:lpstr>Soil</vt:lpstr>
      <vt:lpstr>Termites</vt:lpstr>
      <vt:lpstr>Wood</vt:lpstr>
      <vt:lpstr>RP_paired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Shannon</dc:creator>
  <cp:lastModifiedBy>Xinning Zhang</cp:lastModifiedBy>
  <dcterms:created xsi:type="dcterms:W3CDTF">2022-07-29T18:20:57Z</dcterms:created>
  <dcterms:modified xsi:type="dcterms:W3CDTF">2022-08-08T18:00:15Z</dcterms:modified>
</cp:coreProperties>
</file>