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drawings/drawing8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9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drawings/drawing10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drawings/drawing11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drawings/drawing12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drawings/drawing13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drawings/drawing14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drawings/drawing15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drawings/drawing16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drawings/drawing17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P desktop backup\All_new_projects\Compliance project\ICM version\"/>
    </mc:Choice>
  </mc:AlternateContent>
  <xr:revisionPtr revIDLastSave="0" documentId="8_{FED82056-4A50-4E3A-A404-AC2A146CC5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mmary" sheetId="23" r:id="rId1"/>
    <sheet name="11111901" sheetId="22" r:id="rId2"/>
    <sheet name="11101902" sheetId="21" r:id="rId3"/>
    <sheet name="11101606" sheetId="20" r:id="rId4"/>
    <sheet name="11092203" sheetId="19" r:id="rId5"/>
    <sheet name="11092201" sheetId="16" r:id="rId6"/>
    <sheet name="11091802" sheetId="14" r:id="rId7"/>
    <sheet name="11091601" sheetId="13" r:id="rId8"/>
    <sheet name="11091403" sheetId="12" r:id="rId9"/>
    <sheet name="11091402" sheetId="11" r:id="rId10"/>
    <sheet name="11080103" sheetId="10" r:id="rId11"/>
    <sheet name="11070702" sheetId="9" r:id="rId12"/>
    <sheet name="11070204" sheetId="8" r:id="rId13"/>
    <sheet name="11070202" sheetId="7" r:id="rId14"/>
    <sheet name="11062101" sheetId="6" r:id="rId15"/>
    <sheet name="11052701" sheetId="5" r:id="rId16"/>
    <sheet name="11030401" sheetId="1" r:id="rId17"/>
    <sheet name="Sheet3" sheetId="3" r:id="rId18"/>
  </sheets>
  <definedNames>
    <definedName name="solver_adj" localSheetId="16" hidden="1">'11030401'!$K$2:$K$5</definedName>
    <definedName name="solver_adj" localSheetId="15" hidden="1">'11052701'!$K$2:$K$5</definedName>
    <definedName name="solver_adj" localSheetId="14" hidden="1">'11062101'!$K$2:$K$5</definedName>
    <definedName name="solver_adj" localSheetId="13" hidden="1">'11070202'!$K$2:$K$5</definedName>
    <definedName name="solver_adj" localSheetId="12" hidden="1">'11070204'!$K$2:$K$5</definedName>
    <definedName name="solver_adj" localSheetId="11" hidden="1">'11070702'!$K$2:$K$5</definedName>
    <definedName name="solver_adj" localSheetId="10" hidden="1">'11080103'!$K$2:$K$5</definedName>
    <definedName name="solver_adj" localSheetId="9" hidden="1">'11091402'!$K$2:$K$5</definedName>
    <definedName name="solver_adj" localSheetId="8" hidden="1">'11091403'!$K$2:$K$5</definedName>
    <definedName name="solver_adj" localSheetId="7" hidden="1">'11091601'!$K$2:$K$5</definedName>
    <definedName name="solver_adj" localSheetId="6" hidden="1">'11091802'!$K$2:$K$5</definedName>
    <definedName name="solver_adj" localSheetId="5" hidden="1">'11092201'!$K$2:$K$5</definedName>
    <definedName name="solver_adj" localSheetId="4" hidden="1">'11092203'!$K$2:$K$5</definedName>
    <definedName name="solver_adj" localSheetId="3" hidden="1">'11101606'!$K$2:$K$5</definedName>
    <definedName name="solver_adj" localSheetId="2" hidden="1">'11101902'!$K$2:$K$5</definedName>
    <definedName name="solver_adj" localSheetId="1" hidden="1">'11111901'!$K$2:$K$5</definedName>
    <definedName name="solver_cvg" localSheetId="16" hidden="1">0.0001</definedName>
    <definedName name="solver_cvg" localSheetId="15" hidden="1">0.0001</definedName>
    <definedName name="solver_cvg" localSheetId="14" hidden="1">0.0001</definedName>
    <definedName name="solver_cvg" localSheetId="13" hidden="1">0.0001</definedName>
    <definedName name="solver_cvg" localSheetId="12" hidden="1">0.0001</definedName>
    <definedName name="solver_cvg" localSheetId="11" hidden="1">0.0001</definedName>
    <definedName name="solver_cvg" localSheetId="10" hidden="1">0.0001</definedName>
    <definedName name="solver_cvg" localSheetId="9" hidden="1">0.0001</definedName>
    <definedName name="solver_cvg" localSheetId="8" hidden="1">0.0001</definedName>
    <definedName name="solver_cvg" localSheetId="7" hidden="1">0.0001</definedName>
    <definedName name="solver_cvg" localSheetId="6" hidden="1">0.0001</definedName>
    <definedName name="solver_cvg" localSheetId="5" hidden="1">0.0001</definedName>
    <definedName name="solver_cvg" localSheetId="4" hidden="1">0.0001</definedName>
    <definedName name="solver_cvg" localSheetId="3" hidden="1">0.0001</definedName>
    <definedName name="solver_cvg" localSheetId="2" hidden="1">0.0001</definedName>
    <definedName name="solver_cvg" localSheetId="1" hidden="1">0.0001</definedName>
    <definedName name="solver_drv" localSheetId="16" hidden="1">1</definedName>
    <definedName name="solver_drv" localSheetId="15" hidden="1">1</definedName>
    <definedName name="solver_drv" localSheetId="14" hidden="1">1</definedName>
    <definedName name="solver_drv" localSheetId="13" hidden="1">1</definedName>
    <definedName name="solver_drv" localSheetId="12" hidden="1">1</definedName>
    <definedName name="solver_drv" localSheetId="11" hidden="1">1</definedName>
    <definedName name="solver_drv" localSheetId="10" hidden="1">1</definedName>
    <definedName name="solver_drv" localSheetId="9" hidden="1">1</definedName>
    <definedName name="solver_drv" localSheetId="8" hidden="1">1</definedName>
    <definedName name="solver_drv" localSheetId="7" hidden="1">1</definedName>
    <definedName name="solver_drv" localSheetId="6" hidden="1">1</definedName>
    <definedName name="solver_drv" localSheetId="5" hidden="1">1</definedName>
    <definedName name="solver_drv" localSheetId="4" hidden="1">1</definedName>
    <definedName name="solver_drv" localSheetId="3" hidden="1">1</definedName>
    <definedName name="solver_drv" localSheetId="2" hidden="1">1</definedName>
    <definedName name="solver_drv" localSheetId="1" hidden="1">1</definedName>
    <definedName name="solver_est" localSheetId="16" hidden="1">1</definedName>
    <definedName name="solver_est" localSheetId="15" hidden="1">1</definedName>
    <definedName name="solver_est" localSheetId="14" hidden="1">1</definedName>
    <definedName name="solver_est" localSheetId="13" hidden="1">1</definedName>
    <definedName name="solver_est" localSheetId="12" hidden="1">1</definedName>
    <definedName name="solver_est" localSheetId="11" hidden="1">1</definedName>
    <definedName name="solver_est" localSheetId="10" hidden="1">1</definedName>
    <definedName name="solver_est" localSheetId="9" hidden="1">1</definedName>
    <definedName name="solver_est" localSheetId="8" hidden="1">1</definedName>
    <definedName name="solver_est" localSheetId="7" hidden="1">1</definedName>
    <definedName name="solver_est" localSheetId="6" hidden="1">1</definedName>
    <definedName name="solver_est" localSheetId="5" hidden="1">1</definedName>
    <definedName name="solver_est" localSheetId="4" hidden="1">1</definedName>
    <definedName name="solver_est" localSheetId="3" hidden="1">1</definedName>
    <definedName name="solver_est" localSheetId="2" hidden="1">1</definedName>
    <definedName name="solver_est" localSheetId="1" hidden="1">1</definedName>
    <definedName name="solver_itr" localSheetId="16" hidden="1">100</definedName>
    <definedName name="solver_itr" localSheetId="15" hidden="1">100</definedName>
    <definedName name="solver_itr" localSheetId="14" hidden="1">100</definedName>
    <definedName name="solver_itr" localSheetId="13" hidden="1">100</definedName>
    <definedName name="solver_itr" localSheetId="12" hidden="1">100</definedName>
    <definedName name="solver_itr" localSheetId="11" hidden="1">100</definedName>
    <definedName name="solver_itr" localSheetId="10" hidden="1">100</definedName>
    <definedName name="solver_itr" localSheetId="9" hidden="1">100</definedName>
    <definedName name="solver_itr" localSheetId="8" hidden="1">100</definedName>
    <definedName name="solver_itr" localSheetId="7" hidden="1">100</definedName>
    <definedName name="solver_itr" localSheetId="6" hidden="1">100</definedName>
    <definedName name="solver_itr" localSheetId="5" hidden="1">100</definedName>
    <definedName name="solver_itr" localSheetId="4" hidden="1">100</definedName>
    <definedName name="solver_itr" localSheetId="3" hidden="1">100</definedName>
    <definedName name="solver_itr" localSheetId="2" hidden="1">100</definedName>
    <definedName name="solver_itr" localSheetId="1" hidden="1">100</definedName>
    <definedName name="solver_lhs1" localSheetId="16" hidden="1">'11030401'!$K$9</definedName>
    <definedName name="solver_lhs1" localSheetId="15" hidden="1">'11052701'!$K$9</definedName>
    <definedName name="solver_lhs1" localSheetId="14" hidden="1">'11062101'!$K$9</definedName>
    <definedName name="solver_lhs1" localSheetId="13" hidden="1">'11070202'!$K$9</definedName>
    <definedName name="solver_lhs1" localSheetId="12" hidden="1">'11070204'!$K$9</definedName>
    <definedName name="solver_lhs1" localSheetId="11" hidden="1">'11070702'!$K$9</definedName>
    <definedName name="solver_lhs1" localSheetId="10" hidden="1">'11080103'!$K$9</definedName>
    <definedName name="solver_lhs1" localSheetId="9" hidden="1">'11091402'!$K$9</definedName>
    <definedName name="solver_lhs1" localSheetId="8" hidden="1">'11091403'!$K$9</definedName>
    <definedName name="solver_lhs1" localSheetId="7" hidden="1">'11091601'!$K$9</definedName>
    <definedName name="solver_lhs1" localSheetId="6" hidden="1">'11091802'!$K$9</definedName>
    <definedName name="solver_lhs1" localSheetId="5" hidden="1">'11092201'!$K$9</definedName>
    <definedName name="solver_lhs1" localSheetId="4" hidden="1">'11092203'!$K$9</definedName>
    <definedName name="solver_lhs1" localSheetId="3" hidden="1">'11101606'!$K$9</definedName>
    <definedName name="solver_lhs1" localSheetId="2" hidden="1">'11101902'!$K$9</definedName>
    <definedName name="solver_lhs1" localSheetId="1" hidden="1">'11111901'!$K$9</definedName>
    <definedName name="solver_lhs2" localSheetId="16" hidden="1">'11030401'!$K$9</definedName>
    <definedName name="solver_lhs2" localSheetId="15" hidden="1">'11052701'!$K$9</definedName>
    <definedName name="solver_lhs2" localSheetId="14" hidden="1">'11062101'!$K$9</definedName>
    <definedName name="solver_lhs2" localSheetId="13" hidden="1">'11070202'!$K$9</definedName>
    <definedName name="solver_lhs2" localSheetId="12" hidden="1">'11070204'!$K$9</definedName>
    <definedName name="solver_lhs2" localSheetId="11" hidden="1">'11070702'!$K$9</definedName>
    <definedName name="solver_lhs2" localSheetId="10" hidden="1">'11080103'!$K$9</definedName>
    <definedName name="solver_lhs2" localSheetId="9" hidden="1">'11091402'!$K$9</definedName>
    <definedName name="solver_lhs2" localSheetId="8" hidden="1">'11091403'!$K$9</definedName>
    <definedName name="solver_lhs2" localSheetId="7" hidden="1">'11091601'!$K$9</definedName>
    <definedName name="solver_lhs2" localSheetId="6" hidden="1">'11091802'!$K$9</definedName>
    <definedName name="solver_lhs2" localSheetId="5" hidden="1">'11092201'!$K$9</definedName>
    <definedName name="solver_lhs2" localSheetId="4" hidden="1">'11092203'!$K$9</definedName>
    <definedName name="solver_lhs2" localSheetId="3" hidden="1">'11101606'!$K$9</definedName>
    <definedName name="solver_lhs2" localSheetId="2" hidden="1">'11101902'!$K$9</definedName>
    <definedName name="solver_lhs2" localSheetId="1" hidden="1">'11111901'!$K$9</definedName>
    <definedName name="solver_lhs3" localSheetId="16" hidden="1">'11030401'!$K$11</definedName>
    <definedName name="solver_lhs3" localSheetId="15" hidden="1">'11052701'!$K$11</definedName>
    <definedName name="solver_lhs3" localSheetId="14" hidden="1">'11062101'!$K$11</definedName>
    <definedName name="solver_lhs3" localSheetId="13" hidden="1">'11070202'!$K$11</definedName>
    <definedName name="solver_lhs3" localSheetId="12" hidden="1">'11070204'!$K$11</definedName>
    <definedName name="solver_lhs3" localSheetId="11" hidden="1">'11070702'!$K$11</definedName>
    <definedName name="solver_lhs3" localSheetId="10" hidden="1">'11080103'!$K$11</definedName>
    <definedName name="solver_lhs3" localSheetId="9" hidden="1">'11091402'!$K$11</definedName>
    <definedName name="solver_lhs3" localSheetId="8" hidden="1">'11091403'!$K$11</definedName>
    <definedName name="solver_lhs3" localSheetId="7" hidden="1">'11091601'!$K$11</definedName>
    <definedName name="solver_lhs3" localSheetId="6" hidden="1">'11091802'!$K$11</definedName>
    <definedName name="solver_lhs3" localSheetId="5" hidden="1">'11092201'!$K$11</definedName>
    <definedName name="solver_lhs3" localSheetId="4" hidden="1">'11092203'!$K$11</definedName>
    <definedName name="solver_lhs3" localSheetId="3" hidden="1">'11101606'!$K$11</definedName>
    <definedName name="solver_lhs3" localSheetId="2" hidden="1">'11101902'!$K$11</definedName>
    <definedName name="solver_lhs3" localSheetId="1" hidden="1">'11111901'!$K$11</definedName>
    <definedName name="solver_lhs4" localSheetId="16" hidden="1">'11030401'!$K$10</definedName>
    <definedName name="solver_lhs4" localSheetId="15" hidden="1">'11052701'!$K$10</definedName>
    <definedName name="solver_lhs4" localSheetId="14" hidden="1">'11062101'!$K$10</definedName>
    <definedName name="solver_lhs4" localSheetId="13" hidden="1">'11070202'!$K$10</definedName>
    <definedName name="solver_lhs4" localSheetId="12" hidden="1">'11070204'!$K$10</definedName>
    <definedName name="solver_lhs4" localSheetId="11" hidden="1">'11070702'!$K$10</definedName>
    <definedName name="solver_lhs4" localSheetId="10" hidden="1">'11080103'!$K$10</definedName>
    <definedName name="solver_lhs4" localSheetId="9" hidden="1">'11091402'!$K$10</definedName>
    <definedName name="solver_lhs4" localSheetId="8" hidden="1">'11091403'!$K$10</definedName>
    <definedName name="solver_lhs4" localSheetId="7" hidden="1">'11091601'!$K$10</definedName>
    <definedName name="solver_lhs4" localSheetId="6" hidden="1">'11091802'!$K$10</definedName>
    <definedName name="solver_lhs4" localSheetId="5" hidden="1">'11092201'!$K$10</definedName>
    <definedName name="solver_lhs4" localSheetId="4" hidden="1">'11092203'!$K$10</definedName>
    <definedName name="solver_lhs4" localSheetId="3" hidden="1">'11101606'!$K$10</definedName>
    <definedName name="solver_lhs4" localSheetId="2" hidden="1">'11101902'!$K$10</definedName>
    <definedName name="solver_lhs4" localSheetId="1" hidden="1">'11111901'!$K$10</definedName>
    <definedName name="solver_lin" localSheetId="16" hidden="1">2</definedName>
    <definedName name="solver_lin" localSheetId="15" hidden="1">2</definedName>
    <definedName name="solver_lin" localSheetId="14" hidden="1">2</definedName>
    <definedName name="solver_lin" localSheetId="13" hidden="1">2</definedName>
    <definedName name="solver_lin" localSheetId="12" hidden="1">2</definedName>
    <definedName name="solver_lin" localSheetId="11" hidden="1">2</definedName>
    <definedName name="solver_lin" localSheetId="10" hidden="1">2</definedName>
    <definedName name="solver_lin" localSheetId="9" hidden="1">2</definedName>
    <definedName name="solver_lin" localSheetId="8" hidden="1">2</definedName>
    <definedName name="solver_lin" localSheetId="7" hidden="1">2</definedName>
    <definedName name="solver_lin" localSheetId="6" hidden="1">2</definedName>
    <definedName name="solver_lin" localSheetId="5" hidden="1">2</definedName>
    <definedName name="solver_lin" localSheetId="4" hidden="1">2</definedName>
    <definedName name="solver_lin" localSheetId="3" hidden="1">2</definedName>
    <definedName name="solver_lin" localSheetId="2" hidden="1">2</definedName>
    <definedName name="solver_lin" localSheetId="1" hidden="1">2</definedName>
    <definedName name="solver_neg" localSheetId="16" hidden="1">2</definedName>
    <definedName name="solver_neg" localSheetId="15" hidden="1">2</definedName>
    <definedName name="solver_neg" localSheetId="14" hidden="1">2</definedName>
    <definedName name="solver_neg" localSheetId="13" hidden="1">2</definedName>
    <definedName name="solver_neg" localSheetId="12" hidden="1">2</definedName>
    <definedName name="solver_neg" localSheetId="11" hidden="1">2</definedName>
    <definedName name="solver_neg" localSheetId="10" hidden="1">2</definedName>
    <definedName name="solver_neg" localSheetId="9" hidden="1">2</definedName>
    <definedName name="solver_neg" localSheetId="8" hidden="1">2</definedName>
    <definedName name="solver_neg" localSheetId="7" hidden="1">2</definedName>
    <definedName name="solver_neg" localSheetId="6" hidden="1">2</definedName>
    <definedName name="solver_neg" localSheetId="5" hidden="1">2</definedName>
    <definedName name="solver_neg" localSheetId="4" hidden="1">2</definedName>
    <definedName name="solver_neg" localSheetId="3" hidden="1">2</definedName>
    <definedName name="solver_neg" localSheetId="2" hidden="1">2</definedName>
    <definedName name="solver_neg" localSheetId="1" hidden="1">2</definedName>
    <definedName name="solver_num" localSheetId="16" hidden="1">4</definedName>
    <definedName name="solver_num" localSheetId="15" hidden="1">4</definedName>
    <definedName name="solver_num" localSheetId="14" hidden="1">4</definedName>
    <definedName name="solver_num" localSheetId="13" hidden="1">4</definedName>
    <definedName name="solver_num" localSheetId="12" hidden="1">4</definedName>
    <definedName name="solver_num" localSheetId="11" hidden="1">4</definedName>
    <definedName name="solver_num" localSheetId="10" hidden="1">4</definedName>
    <definedName name="solver_num" localSheetId="9" hidden="1">4</definedName>
    <definedName name="solver_num" localSheetId="8" hidden="1">4</definedName>
    <definedName name="solver_num" localSheetId="7" hidden="1">4</definedName>
    <definedName name="solver_num" localSheetId="6" hidden="1">4</definedName>
    <definedName name="solver_num" localSheetId="5" hidden="1">4</definedName>
    <definedName name="solver_num" localSheetId="4" hidden="1">4</definedName>
    <definedName name="solver_num" localSheetId="3" hidden="1">4</definedName>
    <definedName name="solver_num" localSheetId="2" hidden="1">4</definedName>
    <definedName name="solver_num" localSheetId="1" hidden="1">4</definedName>
    <definedName name="solver_nwt" localSheetId="16" hidden="1">1</definedName>
    <definedName name="solver_nwt" localSheetId="15" hidden="1">1</definedName>
    <definedName name="solver_nwt" localSheetId="14" hidden="1">1</definedName>
    <definedName name="solver_nwt" localSheetId="13" hidden="1">1</definedName>
    <definedName name="solver_nwt" localSheetId="12" hidden="1">1</definedName>
    <definedName name="solver_nwt" localSheetId="11" hidden="1">1</definedName>
    <definedName name="solver_nwt" localSheetId="10" hidden="1">1</definedName>
    <definedName name="solver_nwt" localSheetId="9" hidden="1">1</definedName>
    <definedName name="solver_nwt" localSheetId="8" hidden="1">1</definedName>
    <definedName name="solver_nwt" localSheetId="7" hidden="1">1</definedName>
    <definedName name="solver_nwt" localSheetId="6" hidden="1">1</definedName>
    <definedName name="solver_nwt" localSheetId="5" hidden="1">1</definedName>
    <definedName name="solver_nwt" localSheetId="4" hidden="1">1</definedName>
    <definedName name="solver_nwt" localSheetId="3" hidden="1">1</definedName>
    <definedName name="solver_nwt" localSheetId="2" hidden="1">1</definedName>
    <definedName name="solver_nwt" localSheetId="1" hidden="1">1</definedName>
    <definedName name="solver_opt" localSheetId="16" hidden="1">'11030401'!$K$7</definedName>
    <definedName name="solver_opt" localSheetId="15" hidden="1">'11052701'!$K$7</definedName>
    <definedName name="solver_opt" localSheetId="14" hidden="1">'11062101'!$K$7</definedName>
    <definedName name="solver_opt" localSheetId="13" hidden="1">'11070202'!$K$7</definedName>
    <definedName name="solver_opt" localSheetId="12" hidden="1">'11070204'!$K$7</definedName>
    <definedName name="solver_opt" localSheetId="11" hidden="1">'11070702'!$K$7</definedName>
    <definedName name="solver_opt" localSheetId="10" hidden="1">'11080103'!$K$7</definedName>
    <definedName name="solver_opt" localSheetId="9" hidden="1">'11091402'!$K$7</definedName>
    <definedName name="solver_opt" localSheetId="8" hidden="1">'11091403'!$K$7</definedName>
    <definedName name="solver_opt" localSheetId="7" hidden="1">'11091601'!$K$7</definedName>
    <definedName name="solver_opt" localSheetId="6" hidden="1">'11091802'!$K$7</definedName>
    <definedName name="solver_opt" localSheetId="5" hidden="1">'11092201'!$K$7</definedName>
    <definedName name="solver_opt" localSheetId="4" hidden="1">'11092203'!$K$7</definedName>
    <definedName name="solver_opt" localSheetId="3" hidden="1">'11101606'!$K$7</definedName>
    <definedName name="solver_opt" localSheetId="2" hidden="1">'11101902'!$K$7</definedName>
    <definedName name="solver_opt" localSheetId="1" hidden="1">'11111901'!$K$7</definedName>
    <definedName name="solver_pre" localSheetId="16" hidden="1">0.000001</definedName>
    <definedName name="solver_pre" localSheetId="15" hidden="1">0.000001</definedName>
    <definedName name="solver_pre" localSheetId="14" hidden="1">0.000001</definedName>
    <definedName name="solver_pre" localSheetId="13" hidden="1">0.000001</definedName>
    <definedName name="solver_pre" localSheetId="12" hidden="1">0.000001</definedName>
    <definedName name="solver_pre" localSheetId="11" hidden="1">0.000001</definedName>
    <definedName name="solver_pre" localSheetId="10" hidden="1">0.000001</definedName>
    <definedName name="solver_pre" localSheetId="9" hidden="1">0.000001</definedName>
    <definedName name="solver_pre" localSheetId="8" hidden="1">0.000001</definedName>
    <definedName name="solver_pre" localSheetId="7" hidden="1">0.000001</definedName>
    <definedName name="solver_pre" localSheetId="6" hidden="1">0.000001</definedName>
    <definedName name="solver_pre" localSheetId="5" hidden="1">0.000001</definedName>
    <definedName name="solver_pre" localSheetId="4" hidden="1">0.000001</definedName>
    <definedName name="solver_pre" localSheetId="3" hidden="1">0.000001</definedName>
    <definedName name="solver_pre" localSheetId="2" hidden="1">0.000001</definedName>
    <definedName name="solver_pre" localSheetId="1" hidden="1">0.000001</definedName>
    <definedName name="solver_rel1" localSheetId="16" hidden="1">1</definedName>
    <definedName name="solver_rel1" localSheetId="15" hidden="1">1</definedName>
    <definedName name="solver_rel1" localSheetId="14" hidden="1">1</definedName>
    <definedName name="solver_rel1" localSheetId="13" hidden="1">1</definedName>
    <definedName name="solver_rel1" localSheetId="12" hidden="1">1</definedName>
    <definedName name="solver_rel1" localSheetId="11" hidden="1">1</definedName>
    <definedName name="solver_rel1" localSheetId="10" hidden="1">1</definedName>
    <definedName name="solver_rel1" localSheetId="9" hidden="1">1</definedName>
    <definedName name="solver_rel1" localSheetId="8" hidden="1">1</definedName>
    <definedName name="solver_rel1" localSheetId="7" hidden="1">1</definedName>
    <definedName name="solver_rel1" localSheetId="6" hidden="1">1</definedName>
    <definedName name="solver_rel1" localSheetId="5" hidden="1">1</definedName>
    <definedName name="solver_rel1" localSheetId="4" hidden="1">1</definedName>
    <definedName name="solver_rel1" localSheetId="3" hidden="1">1</definedName>
    <definedName name="solver_rel1" localSheetId="2" hidden="1">1</definedName>
    <definedName name="solver_rel1" localSheetId="1" hidden="1">1</definedName>
    <definedName name="solver_rel2" localSheetId="16" hidden="1">3</definedName>
    <definedName name="solver_rel2" localSheetId="15" hidden="1">3</definedName>
    <definedName name="solver_rel2" localSheetId="14" hidden="1">3</definedName>
    <definedName name="solver_rel2" localSheetId="13" hidden="1">3</definedName>
    <definedName name="solver_rel2" localSheetId="12" hidden="1">3</definedName>
    <definedName name="solver_rel2" localSheetId="11" hidden="1">3</definedName>
    <definedName name="solver_rel2" localSheetId="10" hidden="1">3</definedName>
    <definedName name="solver_rel2" localSheetId="9" hidden="1">3</definedName>
    <definedName name="solver_rel2" localSheetId="8" hidden="1">3</definedName>
    <definedName name="solver_rel2" localSheetId="7" hidden="1">3</definedName>
    <definedName name="solver_rel2" localSheetId="6" hidden="1">3</definedName>
    <definedName name="solver_rel2" localSheetId="5" hidden="1">3</definedName>
    <definedName name="solver_rel2" localSheetId="4" hidden="1">3</definedName>
    <definedName name="solver_rel2" localSheetId="3" hidden="1">3</definedName>
    <definedName name="solver_rel2" localSheetId="2" hidden="1">3</definedName>
    <definedName name="solver_rel2" localSheetId="1" hidden="1">3</definedName>
    <definedName name="solver_rel3" localSheetId="16" hidden="1">1</definedName>
    <definedName name="solver_rel3" localSheetId="15" hidden="1">1</definedName>
    <definedName name="solver_rel3" localSheetId="14" hidden="1">1</definedName>
    <definedName name="solver_rel3" localSheetId="13" hidden="1">1</definedName>
    <definedName name="solver_rel3" localSheetId="12" hidden="1">1</definedName>
    <definedName name="solver_rel3" localSheetId="11" hidden="1">1</definedName>
    <definedName name="solver_rel3" localSheetId="10" hidden="1">1</definedName>
    <definedName name="solver_rel3" localSheetId="9" hidden="1">1</definedName>
    <definedName name="solver_rel3" localSheetId="8" hidden="1">1</definedName>
    <definedName name="solver_rel3" localSheetId="7" hidden="1">1</definedName>
    <definedName name="solver_rel3" localSheetId="6" hidden="1">1</definedName>
    <definedName name="solver_rel3" localSheetId="5" hidden="1">1</definedName>
    <definedName name="solver_rel3" localSheetId="4" hidden="1">1</definedName>
    <definedName name="solver_rel3" localSheetId="3" hidden="1">1</definedName>
    <definedName name="solver_rel3" localSheetId="2" hidden="1">1</definedName>
    <definedName name="solver_rel3" localSheetId="1" hidden="1">1</definedName>
    <definedName name="solver_rel4" localSheetId="16" hidden="1">2</definedName>
    <definedName name="solver_rel4" localSheetId="15" hidden="1">2</definedName>
    <definedName name="solver_rel4" localSheetId="14" hidden="1">2</definedName>
    <definedName name="solver_rel4" localSheetId="13" hidden="1">2</definedName>
    <definedName name="solver_rel4" localSheetId="12" hidden="1">2</definedName>
    <definedName name="solver_rel4" localSheetId="11" hidden="1">2</definedName>
    <definedName name="solver_rel4" localSheetId="10" hidden="1">2</definedName>
    <definedName name="solver_rel4" localSheetId="9" hidden="1">2</definedName>
    <definedName name="solver_rel4" localSheetId="8" hidden="1">2</definedName>
    <definedName name="solver_rel4" localSheetId="7" hidden="1">2</definedName>
    <definedName name="solver_rel4" localSheetId="6" hidden="1">2</definedName>
    <definedName name="solver_rel4" localSheetId="5" hidden="1">2</definedName>
    <definedName name="solver_rel4" localSheetId="4" hidden="1">2</definedName>
    <definedName name="solver_rel4" localSheetId="3" hidden="1">2</definedName>
    <definedName name="solver_rel4" localSheetId="2" hidden="1">2</definedName>
    <definedName name="solver_rel4" localSheetId="1" hidden="1">2</definedName>
    <definedName name="solver_rhs1" localSheetId="16" hidden="1">1</definedName>
    <definedName name="solver_rhs1" localSheetId="15" hidden="1">1</definedName>
    <definedName name="solver_rhs1" localSheetId="14" hidden="1">1</definedName>
    <definedName name="solver_rhs1" localSheetId="13" hidden="1">1</definedName>
    <definedName name="solver_rhs1" localSheetId="12" hidden="1">1</definedName>
    <definedName name="solver_rhs1" localSheetId="11" hidden="1">1</definedName>
    <definedName name="solver_rhs1" localSheetId="10" hidden="1">1</definedName>
    <definedName name="solver_rhs1" localSheetId="9" hidden="1">1</definedName>
    <definedName name="solver_rhs1" localSheetId="8" hidden="1">1</definedName>
    <definedName name="solver_rhs1" localSheetId="7" hidden="1">1</definedName>
    <definedName name="solver_rhs1" localSheetId="6" hidden="1">1</definedName>
    <definedName name="solver_rhs1" localSheetId="5" hidden="1">1</definedName>
    <definedName name="solver_rhs1" localSheetId="4" hidden="1">1</definedName>
    <definedName name="solver_rhs1" localSheetId="3" hidden="1">1</definedName>
    <definedName name="solver_rhs1" localSheetId="2" hidden="1">1</definedName>
    <definedName name="solver_rhs1" localSheetId="1" hidden="1">1</definedName>
    <definedName name="solver_rhs2" localSheetId="16" hidden="1">0.9</definedName>
    <definedName name="solver_rhs2" localSheetId="15" hidden="1">0.9</definedName>
    <definedName name="solver_rhs2" localSheetId="14" hidden="1">0.9</definedName>
    <definedName name="solver_rhs2" localSheetId="13" hidden="1">0.9</definedName>
    <definedName name="solver_rhs2" localSheetId="12" hidden="1">0.9</definedName>
    <definedName name="solver_rhs2" localSheetId="11" hidden="1">0.9</definedName>
    <definedName name="solver_rhs2" localSheetId="10" hidden="1">0.9</definedName>
    <definedName name="solver_rhs2" localSheetId="9" hidden="1">0.9</definedName>
    <definedName name="solver_rhs2" localSheetId="8" hidden="1">0.9</definedName>
    <definedName name="solver_rhs2" localSheetId="7" hidden="1">0.9</definedName>
    <definedName name="solver_rhs2" localSheetId="6" hidden="1">0.9</definedName>
    <definedName name="solver_rhs2" localSheetId="5" hidden="1">0.9</definedName>
    <definedName name="solver_rhs2" localSheetId="4" hidden="1">0.9</definedName>
    <definedName name="solver_rhs2" localSheetId="3" hidden="1">0.9</definedName>
    <definedName name="solver_rhs2" localSheetId="2" hidden="1">0.9</definedName>
    <definedName name="solver_rhs2" localSheetId="1" hidden="1">0.9</definedName>
    <definedName name="solver_rhs3" localSheetId="16" hidden="1">1</definedName>
    <definedName name="solver_rhs3" localSheetId="15" hidden="1">1</definedName>
    <definedName name="solver_rhs3" localSheetId="14" hidden="1">1</definedName>
    <definedName name="solver_rhs3" localSheetId="13" hidden="1">1</definedName>
    <definedName name="solver_rhs3" localSheetId="12" hidden="1">1</definedName>
    <definedName name="solver_rhs3" localSheetId="11" hidden="1">1</definedName>
    <definedName name="solver_rhs3" localSheetId="10" hidden="1">1</definedName>
    <definedName name="solver_rhs3" localSheetId="9" hidden="1">1</definedName>
    <definedName name="solver_rhs3" localSheetId="8" hidden="1">1</definedName>
    <definedName name="solver_rhs3" localSheetId="7" hidden="1">1</definedName>
    <definedName name="solver_rhs3" localSheetId="6" hidden="1">1</definedName>
    <definedName name="solver_rhs3" localSheetId="5" hidden="1">1</definedName>
    <definedName name="solver_rhs3" localSheetId="4" hidden="1">1</definedName>
    <definedName name="solver_rhs3" localSheetId="3" hidden="1">1</definedName>
    <definedName name="solver_rhs3" localSheetId="2" hidden="1">1</definedName>
    <definedName name="solver_rhs3" localSheetId="1" hidden="1">1</definedName>
    <definedName name="solver_rhs4" localSheetId="16" hidden="1">30</definedName>
    <definedName name="solver_rhs4" localSheetId="15" hidden="1">35.27</definedName>
    <definedName name="solver_rhs4" localSheetId="14" hidden="1">28.085</definedName>
    <definedName name="solver_rhs4" localSheetId="13" hidden="1">28</definedName>
    <definedName name="solver_rhs4" localSheetId="12" hidden="1">32</definedName>
    <definedName name="solver_rhs4" localSheetId="11" hidden="1">30</definedName>
    <definedName name="solver_rhs4" localSheetId="10" hidden="1">27.7</definedName>
    <definedName name="solver_rhs4" localSheetId="9" hidden="1">27.1</definedName>
    <definedName name="solver_rhs4" localSheetId="8" hidden="1">26.66</definedName>
    <definedName name="solver_rhs4" localSheetId="7" hidden="1">18</definedName>
    <definedName name="solver_rhs4" localSheetId="6" hidden="1">27</definedName>
    <definedName name="solver_rhs4" localSheetId="5" hidden="1">'11092201'!$B$2</definedName>
    <definedName name="solver_rhs4" localSheetId="4" hidden="1">20.5</definedName>
    <definedName name="solver_rhs4" localSheetId="3" hidden="1">'11101606'!$B$2</definedName>
    <definedName name="solver_rhs4" localSheetId="2" hidden="1">'11101902'!$B$2</definedName>
    <definedName name="solver_rhs4" localSheetId="1" hidden="1">'11111901'!$B$2</definedName>
    <definedName name="solver_scl" localSheetId="16" hidden="1">2</definedName>
    <definedName name="solver_scl" localSheetId="15" hidden="1">2</definedName>
    <definedName name="solver_scl" localSheetId="14" hidden="1">2</definedName>
    <definedName name="solver_scl" localSheetId="13" hidden="1">2</definedName>
    <definedName name="solver_scl" localSheetId="12" hidden="1">2</definedName>
    <definedName name="solver_scl" localSheetId="11" hidden="1">2</definedName>
    <definedName name="solver_scl" localSheetId="10" hidden="1">2</definedName>
    <definedName name="solver_scl" localSheetId="9" hidden="1">2</definedName>
    <definedName name="solver_scl" localSheetId="8" hidden="1">2</definedName>
    <definedName name="solver_scl" localSheetId="7" hidden="1">2</definedName>
    <definedName name="solver_scl" localSheetId="6" hidden="1">2</definedName>
    <definedName name="solver_scl" localSheetId="5" hidden="1">2</definedName>
    <definedName name="solver_scl" localSheetId="4" hidden="1">2</definedName>
    <definedName name="solver_scl" localSheetId="3" hidden="1">2</definedName>
    <definedName name="solver_scl" localSheetId="2" hidden="1">2</definedName>
    <definedName name="solver_scl" localSheetId="1" hidden="1">2</definedName>
    <definedName name="solver_sho" localSheetId="16" hidden="1">2</definedName>
    <definedName name="solver_sho" localSheetId="15" hidden="1">2</definedName>
    <definedName name="solver_sho" localSheetId="14" hidden="1">2</definedName>
    <definedName name="solver_sho" localSheetId="13" hidden="1">2</definedName>
    <definedName name="solver_sho" localSheetId="12" hidden="1">2</definedName>
    <definedName name="solver_sho" localSheetId="11" hidden="1">2</definedName>
    <definedName name="solver_sho" localSheetId="10" hidden="1">2</definedName>
    <definedName name="solver_sho" localSheetId="9" hidden="1">2</definedName>
    <definedName name="solver_sho" localSheetId="8" hidden="1">2</definedName>
    <definedName name="solver_sho" localSheetId="7" hidden="1">2</definedName>
    <definedName name="solver_sho" localSheetId="6" hidden="1">2</definedName>
    <definedName name="solver_sho" localSheetId="5" hidden="1">2</definedName>
    <definedName name="solver_sho" localSheetId="4" hidden="1">2</definedName>
    <definedName name="solver_sho" localSheetId="3" hidden="1">2</definedName>
    <definedName name="solver_sho" localSheetId="2" hidden="1">2</definedName>
    <definedName name="solver_sho" localSheetId="1" hidden="1">2</definedName>
    <definedName name="solver_tim" localSheetId="16" hidden="1">100</definedName>
    <definedName name="solver_tim" localSheetId="15" hidden="1">100</definedName>
    <definedName name="solver_tim" localSheetId="14" hidden="1">100</definedName>
    <definedName name="solver_tim" localSheetId="13" hidden="1">100</definedName>
    <definedName name="solver_tim" localSheetId="12" hidden="1">100</definedName>
    <definedName name="solver_tim" localSheetId="11" hidden="1">100</definedName>
    <definedName name="solver_tim" localSheetId="10" hidden="1">100</definedName>
    <definedName name="solver_tim" localSheetId="9" hidden="1">100</definedName>
    <definedName name="solver_tim" localSheetId="8" hidden="1">100</definedName>
    <definedName name="solver_tim" localSheetId="7" hidden="1">100</definedName>
    <definedName name="solver_tim" localSheetId="6" hidden="1">100</definedName>
    <definedName name="solver_tim" localSheetId="5" hidden="1">100</definedName>
    <definedName name="solver_tim" localSheetId="4" hidden="1">100</definedName>
    <definedName name="solver_tim" localSheetId="3" hidden="1">100</definedName>
    <definedName name="solver_tim" localSheetId="2" hidden="1">100</definedName>
    <definedName name="solver_tim" localSheetId="1" hidden="1">100</definedName>
    <definedName name="solver_tol" localSheetId="16" hidden="1">0.05</definedName>
    <definedName name="solver_tol" localSheetId="15" hidden="1">0.05</definedName>
    <definedName name="solver_tol" localSheetId="14" hidden="1">0.05</definedName>
    <definedName name="solver_tol" localSheetId="13" hidden="1">0.05</definedName>
    <definedName name="solver_tol" localSheetId="12" hidden="1">0.05</definedName>
    <definedName name="solver_tol" localSheetId="11" hidden="1">0.05</definedName>
    <definedName name="solver_tol" localSheetId="10" hidden="1">0.05</definedName>
    <definedName name="solver_tol" localSheetId="9" hidden="1">0.05</definedName>
    <definedName name="solver_tol" localSheetId="8" hidden="1">0.05</definedName>
    <definedName name="solver_tol" localSheetId="7" hidden="1">0.05</definedName>
    <definedName name="solver_tol" localSheetId="6" hidden="1">0.05</definedName>
    <definedName name="solver_tol" localSheetId="5" hidden="1">0.05</definedName>
    <definedName name="solver_tol" localSheetId="4" hidden="1">0.05</definedName>
    <definedName name="solver_tol" localSheetId="3" hidden="1">0.05</definedName>
    <definedName name="solver_tol" localSheetId="2" hidden="1">0.05</definedName>
    <definedName name="solver_tol" localSheetId="1" hidden="1">0.05</definedName>
    <definedName name="solver_typ" localSheetId="16" hidden="1">2</definedName>
    <definedName name="solver_typ" localSheetId="15" hidden="1">2</definedName>
    <definedName name="solver_typ" localSheetId="14" hidden="1">2</definedName>
    <definedName name="solver_typ" localSheetId="13" hidden="1">2</definedName>
    <definedName name="solver_typ" localSheetId="12" hidden="1">2</definedName>
    <definedName name="solver_typ" localSheetId="11" hidden="1">2</definedName>
    <definedName name="solver_typ" localSheetId="10" hidden="1">2</definedName>
    <definedName name="solver_typ" localSheetId="9" hidden="1">2</definedName>
    <definedName name="solver_typ" localSheetId="8" hidden="1">2</definedName>
    <definedName name="solver_typ" localSheetId="7" hidden="1">2</definedName>
    <definedName name="solver_typ" localSheetId="6" hidden="1">2</definedName>
    <definedName name="solver_typ" localSheetId="5" hidden="1">2</definedName>
    <definedName name="solver_typ" localSheetId="4" hidden="1">2</definedName>
    <definedName name="solver_typ" localSheetId="3" hidden="1">2</definedName>
    <definedName name="solver_typ" localSheetId="2" hidden="1">2</definedName>
    <definedName name="solver_typ" localSheetId="1" hidden="1">2</definedName>
    <definedName name="solver_val" localSheetId="16" hidden="1">0</definedName>
    <definedName name="solver_val" localSheetId="15" hidden="1">0</definedName>
    <definedName name="solver_val" localSheetId="14" hidden="1">0</definedName>
    <definedName name="solver_val" localSheetId="13" hidden="1">0</definedName>
    <definedName name="solver_val" localSheetId="12" hidden="1">0</definedName>
    <definedName name="solver_val" localSheetId="11" hidden="1">0</definedName>
    <definedName name="solver_val" localSheetId="10" hidden="1">0</definedName>
    <definedName name="solver_val" localSheetId="9" hidden="1">0</definedName>
    <definedName name="solver_val" localSheetId="8" hidden="1">0</definedName>
    <definedName name="solver_val" localSheetId="7" hidden="1">0</definedName>
    <definedName name="solver_val" localSheetId="6" hidden="1">0</definedName>
    <definedName name="solver_val" localSheetId="5" hidden="1">0</definedName>
    <definedName name="solver_val" localSheetId="4" hidden="1">0</definedName>
    <definedName name="solver_val" localSheetId="3" hidden="1">0</definedName>
    <definedName name="solver_val" localSheetId="2" hidden="1">0</definedName>
    <definedName name="solver_val" localSheetId="1" hidden="1">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60" i="23" l="1"/>
  <c r="U60" i="23"/>
  <c r="T60" i="23"/>
  <c r="U59" i="23"/>
  <c r="V59" i="23" s="1"/>
  <c r="T59" i="23"/>
  <c r="U58" i="23"/>
  <c r="V58" i="23" s="1"/>
  <c r="T58" i="23"/>
  <c r="V57" i="23"/>
  <c r="U57" i="23"/>
  <c r="T57" i="23"/>
  <c r="U56" i="23"/>
  <c r="V56" i="23" s="1"/>
  <c r="T56" i="23"/>
  <c r="U55" i="23"/>
  <c r="V55" i="23" s="1"/>
  <c r="T55" i="23"/>
  <c r="U54" i="23"/>
  <c r="V54" i="23" s="1"/>
  <c r="T54" i="23"/>
  <c r="U53" i="23"/>
  <c r="V53" i="23" s="1"/>
  <c r="T53" i="23"/>
  <c r="V52" i="23"/>
  <c r="U52" i="23"/>
  <c r="T52" i="23"/>
  <c r="U51" i="23"/>
  <c r="V51" i="23" s="1"/>
  <c r="T51" i="23"/>
  <c r="U50" i="23"/>
  <c r="V50" i="23" s="1"/>
  <c r="T50" i="23"/>
  <c r="U49" i="23"/>
  <c r="V49" i="23" s="1"/>
  <c r="T49" i="23"/>
  <c r="V48" i="23"/>
  <c r="U48" i="23"/>
  <c r="T48" i="23"/>
  <c r="U47" i="23"/>
  <c r="V47" i="23" s="1"/>
  <c r="T47" i="23"/>
  <c r="U41" i="23"/>
  <c r="V41" i="23" s="1"/>
  <c r="T41" i="23"/>
  <c r="U40" i="23"/>
  <c r="V40" i="23" s="1"/>
  <c r="T40" i="23"/>
  <c r="V39" i="23"/>
  <c r="U39" i="23"/>
  <c r="T39" i="23"/>
  <c r="U38" i="23"/>
  <c r="V38" i="23" s="1"/>
  <c r="T38" i="23"/>
  <c r="U37" i="23"/>
  <c r="V37" i="23" s="1"/>
  <c r="T37" i="23"/>
  <c r="V36" i="23"/>
  <c r="U36" i="23"/>
  <c r="T36" i="23"/>
  <c r="U35" i="23"/>
  <c r="V35" i="23" s="1"/>
  <c r="T35" i="23"/>
  <c r="U34" i="23"/>
  <c r="V34" i="23" s="1"/>
  <c r="T34" i="23"/>
  <c r="U33" i="23"/>
  <c r="V33" i="23" s="1"/>
  <c r="T33" i="23"/>
  <c r="U32" i="23"/>
  <c r="V32" i="23" s="1"/>
  <c r="T32" i="23"/>
  <c r="V31" i="23"/>
  <c r="U31" i="23"/>
  <c r="T31" i="23"/>
  <c r="U30" i="23"/>
  <c r="V30" i="23" s="1"/>
  <c r="T30" i="23"/>
  <c r="U29" i="23"/>
  <c r="V29" i="23" s="1"/>
  <c r="T29" i="23"/>
  <c r="U28" i="23"/>
  <c r="V28" i="23" s="1"/>
  <c r="T28" i="23"/>
  <c r="V27" i="23"/>
  <c r="U27" i="23"/>
  <c r="T27" i="23"/>
  <c r="U26" i="23"/>
  <c r="V26" i="23" s="1"/>
  <c r="T26" i="23"/>
  <c r="U25" i="23"/>
  <c r="V25" i="23" s="1"/>
  <c r="T25" i="23"/>
  <c r="U24" i="23"/>
  <c r="V24" i="23" s="1"/>
  <c r="T24" i="23"/>
  <c r="V23" i="23"/>
  <c r="U23" i="23"/>
  <c r="T23" i="23"/>
  <c r="U22" i="23"/>
  <c r="V22" i="23" s="1"/>
  <c r="T22" i="23"/>
  <c r="U21" i="23"/>
  <c r="V21" i="23" s="1"/>
  <c r="T21" i="23"/>
  <c r="V20" i="23"/>
  <c r="U20" i="23"/>
  <c r="T20" i="23"/>
  <c r="U19" i="23"/>
  <c r="V19" i="23" s="1"/>
  <c r="T19" i="23"/>
  <c r="U18" i="23"/>
  <c r="V18" i="23" s="1"/>
  <c r="T18" i="23"/>
  <c r="U17" i="23"/>
  <c r="V17" i="23" s="1"/>
  <c r="T17" i="23"/>
  <c r="U16" i="23"/>
  <c r="V16" i="23" s="1"/>
  <c r="T16" i="23"/>
  <c r="V15" i="23"/>
  <c r="U15" i="23"/>
  <c r="T15" i="23"/>
  <c r="U14" i="23"/>
  <c r="V14" i="23" s="1"/>
  <c r="T14" i="23"/>
  <c r="U13" i="23"/>
  <c r="V13" i="23" s="1"/>
  <c r="T13" i="23"/>
  <c r="U12" i="23"/>
  <c r="V12" i="23" s="1"/>
  <c r="T12" i="23"/>
  <c r="V11" i="23"/>
  <c r="U11" i="23"/>
  <c r="T11" i="23"/>
  <c r="U10" i="23"/>
  <c r="V10" i="23" s="1"/>
  <c r="T10" i="23"/>
  <c r="U9" i="23"/>
  <c r="V9" i="23" s="1"/>
  <c r="T9" i="23"/>
  <c r="U8" i="23"/>
  <c r="V8" i="23" s="1"/>
  <c r="T8" i="23"/>
  <c r="T6" i="23"/>
  <c r="E16" i="22"/>
  <c r="K16" i="22"/>
  <c r="J16" i="22"/>
  <c r="J17" i="22" s="1"/>
  <c r="K15" i="22"/>
  <c r="K10" i="22"/>
  <c r="E9" i="22"/>
  <c r="K6" i="22"/>
  <c r="E14" i="22" s="1"/>
  <c r="A3" i="22"/>
  <c r="A4" i="22" s="1"/>
  <c r="C4" i="22" s="1"/>
  <c r="D4" i="22" s="1"/>
  <c r="C2" i="22"/>
  <c r="D2" i="22" s="1"/>
  <c r="J16" i="21"/>
  <c r="J17" i="21" s="1"/>
  <c r="K15" i="21"/>
  <c r="K10" i="21"/>
  <c r="K6" i="21"/>
  <c r="E14" i="21" s="1"/>
  <c r="A3" i="21"/>
  <c r="A4" i="21" s="1"/>
  <c r="E2" i="21"/>
  <c r="C2" i="21"/>
  <c r="D2" i="21" s="1"/>
  <c r="J16" i="20"/>
  <c r="J17" i="20" s="1"/>
  <c r="K15" i="20"/>
  <c r="K10" i="20"/>
  <c r="K6" i="20"/>
  <c r="E14" i="20" s="1"/>
  <c r="E6" i="20"/>
  <c r="A4" i="20"/>
  <c r="C4" i="20" s="1"/>
  <c r="D4" i="20" s="1"/>
  <c r="C3" i="20"/>
  <c r="D3" i="20" s="1"/>
  <c r="A3" i="20"/>
  <c r="C2" i="20"/>
  <c r="D2" i="20" s="1"/>
  <c r="A3" i="19"/>
  <c r="A4" i="19"/>
  <c r="A5" i="19" s="1"/>
  <c r="A6" i="19" s="1"/>
  <c r="A7" i="19" s="1"/>
  <c r="A8" i="19" s="1"/>
  <c r="A9" i="19" s="1"/>
  <c r="A10" i="19" s="1"/>
  <c r="A11" i="19" s="1"/>
  <c r="K16" i="19"/>
  <c r="J16" i="19"/>
  <c r="J17" i="19" s="1"/>
  <c r="K15" i="19"/>
  <c r="K10" i="19"/>
  <c r="K6" i="19"/>
  <c r="C3" i="19"/>
  <c r="D3" i="19" s="1"/>
  <c r="C2" i="19"/>
  <c r="D2" i="19" s="1"/>
  <c r="K16" i="16"/>
  <c r="J16" i="16"/>
  <c r="J17" i="16" s="1"/>
  <c r="K15" i="16"/>
  <c r="K10" i="16"/>
  <c r="K6" i="16"/>
  <c r="A3" i="16"/>
  <c r="A4" i="16" s="1"/>
  <c r="C4" i="16" s="1"/>
  <c r="D4" i="16" s="1"/>
  <c r="C2" i="16"/>
  <c r="D2" i="16" s="1"/>
  <c r="J16" i="14"/>
  <c r="J17" i="14" s="1"/>
  <c r="K15" i="14"/>
  <c r="K10" i="14"/>
  <c r="K6" i="14"/>
  <c r="E14" i="14" s="1"/>
  <c r="E6" i="14"/>
  <c r="A4" i="14"/>
  <c r="C4" i="14" s="1"/>
  <c r="D4" i="14" s="1"/>
  <c r="C3" i="14"/>
  <c r="D3" i="14" s="1"/>
  <c r="A3" i="14"/>
  <c r="C2" i="14"/>
  <c r="D2" i="14" s="1"/>
  <c r="E14" i="13"/>
  <c r="E10" i="13"/>
  <c r="E6" i="13"/>
  <c r="C3" i="13"/>
  <c r="D3" i="13" s="1"/>
  <c r="E2" i="13"/>
  <c r="C2" i="13"/>
  <c r="D2" i="13" s="1"/>
  <c r="J17" i="13"/>
  <c r="K17" i="13" s="1"/>
  <c r="K16" i="13"/>
  <c r="J16" i="13"/>
  <c r="K15" i="13"/>
  <c r="K10" i="13"/>
  <c r="K6" i="13"/>
  <c r="E12" i="13" s="1"/>
  <c r="A4" i="13"/>
  <c r="C4" i="13" s="1"/>
  <c r="D4" i="13" s="1"/>
  <c r="A3" i="13"/>
  <c r="E14" i="12"/>
  <c r="E6" i="12"/>
  <c r="E3" i="12"/>
  <c r="C3" i="12"/>
  <c r="D3" i="12" s="1"/>
  <c r="C2" i="12"/>
  <c r="D2" i="12" s="1"/>
  <c r="J16" i="12"/>
  <c r="J17" i="12" s="1"/>
  <c r="K15" i="12"/>
  <c r="K10" i="12"/>
  <c r="K6" i="12"/>
  <c r="E9" i="12" s="1"/>
  <c r="A3" i="12"/>
  <c r="A4" i="12" s="1"/>
  <c r="C4" i="12" s="1"/>
  <c r="D4" i="12" s="1"/>
  <c r="K16" i="11"/>
  <c r="J16" i="11"/>
  <c r="J17" i="11" s="1"/>
  <c r="K15" i="11"/>
  <c r="K10" i="11"/>
  <c r="K6" i="11"/>
  <c r="E14" i="11" s="1"/>
  <c r="A3" i="11"/>
  <c r="A4" i="11" s="1"/>
  <c r="C4" i="11" s="1"/>
  <c r="D4" i="11" s="1"/>
  <c r="C2" i="11"/>
  <c r="D2" i="11" s="1"/>
  <c r="J17" i="10"/>
  <c r="J18" i="10" s="1"/>
  <c r="K16" i="10"/>
  <c r="J16" i="10"/>
  <c r="K15" i="10"/>
  <c r="K10" i="10"/>
  <c r="K6" i="10"/>
  <c r="E6" i="10" s="1"/>
  <c r="A3" i="10"/>
  <c r="C3" i="10" s="1"/>
  <c r="D3" i="10" s="1"/>
  <c r="C2" i="10"/>
  <c r="D2" i="10" s="1"/>
  <c r="K16" i="9"/>
  <c r="J16" i="9"/>
  <c r="J17" i="9" s="1"/>
  <c r="K15" i="9"/>
  <c r="K10" i="9"/>
  <c r="K6" i="9"/>
  <c r="E14" i="9" s="1"/>
  <c r="A4" i="9"/>
  <c r="C4" i="9" s="1"/>
  <c r="D4" i="9" s="1"/>
  <c r="C3" i="9"/>
  <c r="D3" i="9" s="1"/>
  <c r="A3" i="9"/>
  <c r="C2" i="9"/>
  <c r="D2" i="9" s="1"/>
  <c r="E14" i="8"/>
  <c r="C2" i="8"/>
  <c r="D2" i="8" s="1"/>
  <c r="K16" i="8"/>
  <c r="J16" i="8"/>
  <c r="J17" i="8" s="1"/>
  <c r="K15" i="8"/>
  <c r="K10" i="8"/>
  <c r="K6" i="8"/>
  <c r="E9" i="8" s="1"/>
  <c r="A3" i="8"/>
  <c r="A4" i="8" s="1"/>
  <c r="C4" i="8" s="1"/>
  <c r="D4" i="8" s="1"/>
  <c r="E15" i="7"/>
  <c r="E14" i="7"/>
  <c r="E12" i="7"/>
  <c r="E11" i="7"/>
  <c r="E10" i="7"/>
  <c r="J17" i="7"/>
  <c r="K17" i="7" s="1"/>
  <c r="K16" i="7"/>
  <c r="J16" i="7"/>
  <c r="K15" i="7"/>
  <c r="K10" i="7"/>
  <c r="K6" i="7"/>
  <c r="E13" i="7" s="1"/>
  <c r="A3" i="7"/>
  <c r="C3" i="7" s="1"/>
  <c r="D3" i="7" s="1"/>
  <c r="C2" i="7"/>
  <c r="D2" i="7" s="1"/>
  <c r="K16" i="6"/>
  <c r="J16" i="6"/>
  <c r="J17" i="6" s="1"/>
  <c r="K15" i="6"/>
  <c r="K10" i="6"/>
  <c r="K6" i="6"/>
  <c r="E14" i="6" s="1"/>
  <c r="A3" i="6"/>
  <c r="A4" i="6" s="1"/>
  <c r="C2" i="6"/>
  <c r="D2" i="6" s="1"/>
  <c r="K17" i="5"/>
  <c r="J17" i="5"/>
  <c r="J18" i="5" s="1"/>
  <c r="K16" i="5"/>
  <c r="J16" i="5"/>
  <c r="K15" i="5"/>
  <c r="K10" i="5"/>
  <c r="K6" i="5"/>
  <c r="E6" i="5" s="1"/>
  <c r="A4" i="5"/>
  <c r="A5" i="5" s="1"/>
  <c r="C3" i="5"/>
  <c r="D3" i="5" s="1"/>
  <c r="A3" i="5"/>
  <c r="C2" i="5"/>
  <c r="D2" i="5" s="1"/>
  <c r="K10" i="1"/>
  <c r="K6" i="1"/>
  <c r="E3" i="1" s="1"/>
  <c r="J16" i="1"/>
  <c r="K16" i="1" s="1"/>
  <c r="C3" i="1"/>
  <c r="D3" i="1" s="1"/>
  <c r="A5" i="1"/>
  <c r="C5" i="1" s="1"/>
  <c r="D5" i="1" s="1"/>
  <c r="A4" i="1"/>
  <c r="C4" i="1" s="1"/>
  <c r="D4" i="1" s="1"/>
  <c r="A3" i="1"/>
  <c r="K15" i="1"/>
  <c r="C2" i="1"/>
  <c r="D2" i="1" s="1"/>
  <c r="E6" i="22" l="1"/>
  <c r="C3" i="8"/>
  <c r="D3" i="8" s="1"/>
  <c r="E5" i="13"/>
  <c r="E9" i="13"/>
  <c r="E13" i="13"/>
  <c r="A6" i="1"/>
  <c r="C4" i="5"/>
  <c r="D4" i="5" s="1"/>
  <c r="K17" i="10"/>
  <c r="E4" i="14"/>
  <c r="K16" i="14"/>
  <c r="E4" i="20"/>
  <c r="K16" i="20"/>
  <c r="E7" i="22"/>
  <c r="C3" i="6"/>
  <c r="D3" i="6" s="1"/>
  <c r="A4" i="7"/>
  <c r="C3" i="11"/>
  <c r="D3" i="11" s="1"/>
  <c r="E3" i="13"/>
  <c r="E7" i="13"/>
  <c r="E11" i="13"/>
  <c r="E15" i="13"/>
  <c r="E7" i="14"/>
  <c r="C3" i="16"/>
  <c r="D3" i="16" s="1"/>
  <c r="E7" i="20"/>
  <c r="C3" i="22"/>
  <c r="D3" i="22" s="1"/>
  <c r="E15" i="22"/>
  <c r="E17" i="22"/>
  <c r="E9" i="7"/>
  <c r="E9" i="14"/>
  <c r="C4" i="19"/>
  <c r="D4" i="19" s="1"/>
  <c r="E9" i="20"/>
  <c r="C3" i="21"/>
  <c r="D3" i="21" s="1"/>
  <c r="E6" i="8"/>
  <c r="E4" i="13"/>
  <c r="E8" i="13"/>
  <c r="E4" i="22"/>
  <c r="E13" i="22"/>
  <c r="E2" i="22"/>
  <c r="E8" i="22"/>
  <c r="K17" i="22"/>
  <c r="J18" i="22"/>
  <c r="E3" i="22"/>
  <c r="E5" i="22"/>
  <c r="E10" i="22"/>
  <c r="A5" i="22"/>
  <c r="E11" i="22"/>
  <c r="E12" i="22"/>
  <c r="E5" i="21"/>
  <c r="E4" i="21"/>
  <c r="E3" i="21"/>
  <c r="E10" i="21"/>
  <c r="E9" i="21"/>
  <c r="E8" i="21"/>
  <c r="E6" i="21"/>
  <c r="K17" i="21"/>
  <c r="J18" i="21"/>
  <c r="C4" i="21"/>
  <c r="D4" i="21" s="1"/>
  <c r="A5" i="21"/>
  <c r="E7" i="21"/>
  <c r="K16" i="21"/>
  <c r="E13" i="21"/>
  <c r="E11" i="21"/>
  <c r="E12" i="21"/>
  <c r="E13" i="20"/>
  <c r="E2" i="20"/>
  <c r="E8" i="20"/>
  <c r="K17" i="20"/>
  <c r="J18" i="20"/>
  <c r="E3" i="20"/>
  <c r="E5" i="20"/>
  <c r="E10" i="20"/>
  <c r="A5" i="20"/>
  <c r="E11" i="20"/>
  <c r="E12" i="20"/>
  <c r="E2" i="19"/>
  <c r="E9" i="19"/>
  <c r="E8" i="19"/>
  <c r="E7" i="19"/>
  <c r="E6" i="19"/>
  <c r="E4" i="19"/>
  <c r="K17" i="19"/>
  <c r="J18" i="19"/>
  <c r="E3" i="19"/>
  <c r="E5" i="19"/>
  <c r="E10" i="19"/>
  <c r="E11" i="19"/>
  <c r="E4" i="16"/>
  <c r="E9" i="16"/>
  <c r="E2" i="16"/>
  <c r="E8" i="16"/>
  <c r="E7" i="16"/>
  <c r="E6" i="16"/>
  <c r="K17" i="16"/>
  <c r="J18" i="16"/>
  <c r="E3" i="16"/>
  <c r="E5" i="16"/>
  <c r="E10" i="16"/>
  <c r="A5" i="16"/>
  <c r="E11" i="16"/>
  <c r="E13" i="14"/>
  <c r="E2" i="14"/>
  <c r="E8" i="14"/>
  <c r="K17" i="14"/>
  <c r="J18" i="14"/>
  <c r="E3" i="14"/>
  <c r="E5" i="14"/>
  <c r="E10" i="14"/>
  <c r="A5" i="14"/>
  <c r="E11" i="14"/>
  <c r="E12" i="14"/>
  <c r="A5" i="13"/>
  <c r="C5" i="13" s="1"/>
  <c r="D5" i="13" s="1"/>
  <c r="J18" i="13"/>
  <c r="E5" i="12"/>
  <c r="E13" i="12"/>
  <c r="E2" i="12"/>
  <c r="E10" i="12"/>
  <c r="E8" i="12"/>
  <c r="E7" i="12"/>
  <c r="E4" i="12"/>
  <c r="E12" i="12"/>
  <c r="E11" i="12"/>
  <c r="K17" i="12"/>
  <c r="J18" i="12"/>
  <c r="K16" i="12"/>
  <c r="E15" i="12"/>
  <c r="A5" i="12"/>
  <c r="C5" i="12" s="1"/>
  <c r="D5" i="12" s="1"/>
  <c r="E15" i="11"/>
  <c r="E7" i="11"/>
  <c r="E13" i="11"/>
  <c r="E9" i="11"/>
  <c r="E8" i="11"/>
  <c r="K17" i="11"/>
  <c r="J18" i="11"/>
  <c r="E3" i="11"/>
  <c r="E5" i="11"/>
  <c r="E10" i="11"/>
  <c r="A5" i="11"/>
  <c r="E11" i="11"/>
  <c r="E2" i="11"/>
  <c r="E4" i="11"/>
  <c r="E6" i="11"/>
  <c r="E12" i="11"/>
  <c r="E9" i="10"/>
  <c r="K18" i="10"/>
  <c r="J19" i="10"/>
  <c r="E12" i="10"/>
  <c r="A4" i="10"/>
  <c r="E7" i="10"/>
  <c r="E14" i="10"/>
  <c r="E3" i="10"/>
  <c r="E5" i="10"/>
  <c r="E10" i="10"/>
  <c r="E8" i="10"/>
  <c r="E13" i="10"/>
  <c r="E15" i="10"/>
  <c r="E11" i="10"/>
  <c r="E2" i="10"/>
  <c r="E4" i="10"/>
  <c r="E7" i="9"/>
  <c r="E6" i="9"/>
  <c r="E4" i="9"/>
  <c r="E15" i="9"/>
  <c r="E13" i="9"/>
  <c r="E9" i="9"/>
  <c r="E2" i="9"/>
  <c r="E8" i="9"/>
  <c r="K17" i="9"/>
  <c r="J18" i="9"/>
  <c r="E3" i="9"/>
  <c r="E5" i="9"/>
  <c r="E10" i="9"/>
  <c r="A5" i="9"/>
  <c r="E11" i="9"/>
  <c r="E12" i="9"/>
  <c r="E3" i="8"/>
  <c r="E11" i="8"/>
  <c r="E13" i="8"/>
  <c r="E2" i="8"/>
  <c r="E10" i="8"/>
  <c r="E5" i="8"/>
  <c r="E7" i="8"/>
  <c r="E8" i="8"/>
  <c r="E4" i="8"/>
  <c r="E12" i="8"/>
  <c r="E15" i="8"/>
  <c r="K17" i="8"/>
  <c r="J18" i="8"/>
  <c r="A5" i="8"/>
  <c r="C5" i="8" s="1"/>
  <c r="D5" i="8" s="1"/>
  <c r="E7" i="7"/>
  <c r="E3" i="7"/>
  <c r="E5" i="7"/>
  <c r="E8" i="7"/>
  <c r="E2" i="7"/>
  <c r="E4" i="7"/>
  <c r="E6" i="7"/>
  <c r="J18" i="7"/>
  <c r="E8" i="6"/>
  <c r="C4" i="6"/>
  <c r="D4" i="6" s="1"/>
  <c r="A5" i="6"/>
  <c r="K17" i="6"/>
  <c r="J18" i="6"/>
  <c r="E2" i="6"/>
  <c r="E7" i="6"/>
  <c r="E6" i="6"/>
  <c r="E3" i="6"/>
  <c r="E5" i="6"/>
  <c r="E10" i="6"/>
  <c r="E15" i="6"/>
  <c r="E13" i="6"/>
  <c r="E11" i="6"/>
  <c r="E4" i="6"/>
  <c r="E9" i="6"/>
  <c r="E12" i="6"/>
  <c r="E12" i="5"/>
  <c r="E10" i="5"/>
  <c r="E14" i="5"/>
  <c r="E3" i="5"/>
  <c r="E8" i="5"/>
  <c r="E9" i="5"/>
  <c r="E7" i="5"/>
  <c r="E5" i="5"/>
  <c r="E13" i="5"/>
  <c r="K18" i="5"/>
  <c r="J19" i="5"/>
  <c r="C5" i="5"/>
  <c r="D5" i="5" s="1"/>
  <c r="A6" i="5"/>
  <c r="E11" i="5"/>
  <c r="E2" i="5"/>
  <c r="E4" i="5"/>
  <c r="E15" i="1"/>
  <c r="J17" i="1"/>
  <c r="E8" i="1"/>
  <c r="E6" i="1"/>
  <c r="E10" i="1"/>
  <c r="E14" i="1"/>
  <c r="E4" i="1"/>
  <c r="E7" i="1"/>
  <c r="E11" i="1"/>
  <c r="E5" i="1"/>
  <c r="E9" i="1"/>
  <c r="E13" i="1"/>
  <c r="E12" i="1"/>
  <c r="E2" i="1"/>
  <c r="K8" i="1" l="1"/>
  <c r="A7" i="1"/>
  <c r="C6" i="1"/>
  <c r="D6" i="1" s="1"/>
  <c r="A5" i="7"/>
  <c r="C4" i="7"/>
  <c r="D4" i="7" s="1"/>
  <c r="K8" i="22"/>
  <c r="K18" i="22"/>
  <c r="J19" i="22"/>
  <c r="C5" i="22"/>
  <c r="D5" i="22" s="1"/>
  <c r="A6" i="22"/>
  <c r="K8" i="21"/>
  <c r="K18" i="21"/>
  <c r="J19" i="21"/>
  <c r="C5" i="21"/>
  <c r="D5" i="21" s="1"/>
  <c r="A6" i="21"/>
  <c r="K8" i="20"/>
  <c r="K18" i="20"/>
  <c r="J19" i="20"/>
  <c r="C5" i="20"/>
  <c r="D5" i="20" s="1"/>
  <c r="A6" i="20"/>
  <c r="K8" i="19"/>
  <c r="C5" i="19"/>
  <c r="D5" i="19" s="1"/>
  <c r="K18" i="19"/>
  <c r="J19" i="19"/>
  <c r="K8" i="16"/>
  <c r="K18" i="16"/>
  <c r="J19" i="16"/>
  <c r="C5" i="16"/>
  <c r="D5" i="16" s="1"/>
  <c r="A6" i="16"/>
  <c r="K8" i="14"/>
  <c r="C5" i="14"/>
  <c r="D5" i="14" s="1"/>
  <c r="A6" i="14"/>
  <c r="K18" i="14"/>
  <c r="J19" i="14"/>
  <c r="K8" i="13"/>
  <c r="K18" i="13"/>
  <c r="J19" i="13"/>
  <c r="A6" i="13"/>
  <c r="C6" i="13" s="1"/>
  <c r="D6" i="13" s="1"/>
  <c r="K8" i="12"/>
  <c r="A6" i="12"/>
  <c r="C6" i="12" s="1"/>
  <c r="D6" i="12" s="1"/>
  <c r="K18" i="12"/>
  <c r="J19" i="12"/>
  <c r="K8" i="11"/>
  <c r="K18" i="11"/>
  <c r="J19" i="11"/>
  <c r="C5" i="11"/>
  <c r="D5" i="11" s="1"/>
  <c r="A6" i="11"/>
  <c r="K8" i="10"/>
  <c r="K19" i="10"/>
  <c r="J20" i="10"/>
  <c r="A5" i="10"/>
  <c r="C4" i="10"/>
  <c r="D4" i="10" s="1"/>
  <c r="C5" i="9"/>
  <c r="D5" i="9" s="1"/>
  <c r="A6" i="9"/>
  <c r="J19" i="9"/>
  <c r="K18" i="9"/>
  <c r="K8" i="9"/>
  <c r="K8" i="8"/>
  <c r="A6" i="8"/>
  <c r="C6" i="8" s="1"/>
  <c r="D6" i="8" s="1"/>
  <c r="K18" i="8"/>
  <c r="J19" i="8"/>
  <c r="K8" i="7"/>
  <c r="K18" i="7"/>
  <c r="J19" i="7"/>
  <c r="K8" i="6"/>
  <c r="C5" i="6"/>
  <c r="D5" i="6" s="1"/>
  <c r="A6" i="6"/>
  <c r="J19" i="6"/>
  <c r="K18" i="6"/>
  <c r="J20" i="5"/>
  <c r="K19" i="5"/>
  <c r="A7" i="5"/>
  <c r="C6" i="5"/>
  <c r="D6" i="5" s="1"/>
  <c r="K8" i="5"/>
  <c r="K17" i="1"/>
  <c r="J18" i="1"/>
  <c r="C5" i="7" l="1"/>
  <c r="D5" i="7" s="1"/>
  <c r="A6" i="7"/>
  <c r="C7" i="1"/>
  <c r="D7" i="1" s="1"/>
  <c r="A8" i="1"/>
  <c r="K19" i="22"/>
  <c r="J20" i="22"/>
  <c r="C6" i="22"/>
  <c r="D6" i="22" s="1"/>
  <c r="A7" i="22"/>
  <c r="K19" i="21"/>
  <c r="J20" i="21"/>
  <c r="C6" i="21"/>
  <c r="D6" i="21" s="1"/>
  <c r="A7" i="21"/>
  <c r="K19" i="20"/>
  <c r="J20" i="20"/>
  <c r="C6" i="20"/>
  <c r="D6" i="20" s="1"/>
  <c r="A7" i="20"/>
  <c r="C6" i="19"/>
  <c r="D6" i="19" s="1"/>
  <c r="K19" i="19"/>
  <c r="J20" i="19"/>
  <c r="K19" i="16"/>
  <c r="J20" i="16"/>
  <c r="C6" i="16"/>
  <c r="D6" i="16" s="1"/>
  <c r="A7" i="16"/>
  <c r="C6" i="14"/>
  <c r="D6" i="14" s="1"/>
  <c r="A7" i="14"/>
  <c r="K19" i="14"/>
  <c r="J20" i="14"/>
  <c r="K19" i="13"/>
  <c r="J20" i="13"/>
  <c r="A7" i="13"/>
  <c r="C7" i="13" s="1"/>
  <c r="D7" i="13" s="1"/>
  <c r="A7" i="12"/>
  <c r="C7" i="12" s="1"/>
  <c r="D7" i="12" s="1"/>
  <c r="K19" i="12"/>
  <c r="J20" i="12"/>
  <c r="K19" i="11"/>
  <c r="J20" i="11"/>
  <c r="C6" i="11"/>
  <c r="D6" i="11" s="1"/>
  <c r="A7" i="11"/>
  <c r="K20" i="10"/>
  <c r="J21" i="10"/>
  <c r="C5" i="10"/>
  <c r="D5" i="10" s="1"/>
  <c r="A6" i="10"/>
  <c r="C6" i="9"/>
  <c r="D6" i="9" s="1"/>
  <c r="A7" i="9"/>
  <c r="K19" i="9"/>
  <c r="J20" i="9"/>
  <c r="K19" i="8"/>
  <c r="J20" i="8"/>
  <c r="A7" i="8"/>
  <c r="C7" i="8" s="1"/>
  <c r="D7" i="8" s="1"/>
  <c r="K19" i="7"/>
  <c r="J20" i="7"/>
  <c r="C6" i="6"/>
  <c r="D6" i="6" s="1"/>
  <c r="A7" i="6"/>
  <c r="K19" i="6"/>
  <c r="J20" i="6"/>
  <c r="J21" i="5"/>
  <c r="K20" i="5"/>
  <c r="A8" i="5"/>
  <c r="C7" i="5"/>
  <c r="D7" i="5" s="1"/>
  <c r="J19" i="1"/>
  <c r="K18" i="1"/>
  <c r="A9" i="1" l="1"/>
  <c r="C8" i="1"/>
  <c r="D8" i="1" s="1"/>
  <c r="A7" i="7"/>
  <c r="C6" i="7"/>
  <c r="D6" i="7" s="1"/>
  <c r="J21" i="22"/>
  <c r="K20" i="22"/>
  <c r="A8" i="22"/>
  <c r="C7" i="22"/>
  <c r="D7" i="22" s="1"/>
  <c r="J21" i="21"/>
  <c r="K20" i="21"/>
  <c r="A8" i="21"/>
  <c r="C7" i="21"/>
  <c r="D7" i="21" s="1"/>
  <c r="J21" i="20"/>
  <c r="K20" i="20"/>
  <c r="A8" i="20"/>
  <c r="C7" i="20"/>
  <c r="D7" i="20" s="1"/>
  <c r="C7" i="19"/>
  <c r="D7" i="19" s="1"/>
  <c r="J21" i="19"/>
  <c r="K20" i="19"/>
  <c r="J21" i="16"/>
  <c r="K20" i="16"/>
  <c r="A8" i="16"/>
  <c r="C7" i="16"/>
  <c r="D7" i="16" s="1"/>
  <c r="A8" i="14"/>
  <c r="C7" i="14"/>
  <c r="D7" i="14" s="1"/>
  <c r="J21" i="14"/>
  <c r="K20" i="14"/>
  <c r="J21" i="13"/>
  <c r="K20" i="13"/>
  <c r="A8" i="13"/>
  <c r="C8" i="13" s="1"/>
  <c r="D8" i="13" s="1"/>
  <c r="J21" i="12"/>
  <c r="K20" i="12"/>
  <c r="A8" i="12"/>
  <c r="C8" i="12" s="1"/>
  <c r="D8" i="12" s="1"/>
  <c r="J21" i="11"/>
  <c r="K20" i="11"/>
  <c r="A8" i="11"/>
  <c r="C7" i="11"/>
  <c r="D7" i="11" s="1"/>
  <c r="A7" i="10"/>
  <c r="C6" i="10"/>
  <c r="D6" i="10" s="1"/>
  <c r="K21" i="10"/>
  <c r="J22" i="10"/>
  <c r="A8" i="9"/>
  <c r="C7" i="9"/>
  <c r="D7" i="9" s="1"/>
  <c r="J21" i="9"/>
  <c r="K20" i="9"/>
  <c r="A8" i="8"/>
  <c r="C8" i="8" s="1"/>
  <c r="D8" i="8" s="1"/>
  <c r="J21" i="8"/>
  <c r="K20" i="8"/>
  <c r="K20" i="7"/>
  <c r="J21" i="7"/>
  <c r="A8" i="6"/>
  <c r="C7" i="6"/>
  <c r="D7" i="6" s="1"/>
  <c r="J21" i="6"/>
  <c r="K20" i="6"/>
  <c r="J22" i="5"/>
  <c r="K21" i="5"/>
  <c r="C8" i="5"/>
  <c r="D8" i="5" s="1"/>
  <c r="A9" i="5"/>
  <c r="J20" i="1"/>
  <c r="K19" i="1"/>
  <c r="A8" i="7" l="1"/>
  <c r="C7" i="7"/>
  <c r="D7" i="7" s="1"/>
  <c r="A10" i="1"/>
  <c r="C9" i="1"/>
  <c r="D9" i="1" s="1"/>
  <c r="K21" i="22"/>
  <c r="J22" i="22"/>
  <c r="C8" i="22"/>
  <c r="D8" i="22" s="1"/>
  <c r="A9" i="22"/>
  <c r="C8" i="21"/>
  <c r="D8" i="21" s="1"/>
  <c r="A9" i="21"/>
  <c r="K21" i="21"/>
  <c r="J22" i="21"/>
  <c r="K21" i="20"/>
  <c r="J22" i="20"/>
  <c r="C8" i="20"/>
  <c r="D8" i="20" s="1"/>
  <c r="A9" i="20"/>
  <c r="C8" i="19"/>
  <c r="D8" i="19" s="1"/>
  <c r="K21" i="19"/>
  <c r="J22" i="19"/>
  <c r="K21" i="16"/>
  <c r="J22" i="16"/>
  <c r="C8" i="16"/>
  <c r="D8" i="16" s="1"/>
  <c r="A9" i="16"/>
  <c r="C8" i="14"/>
  <c r="D8" i="14" s="1"/>
  <c r="A9" i="14"/>
  <c r="K21" i="14"/>
  <c r="J22" i="14"/>
  <c r="K21" i="13"/>
  <c r="J22" i="13"/>
  <c r="A9" i="13"/>
  <c r="C9" i="13" s="1"/>
  <c r="D9" i="13" s="1"/>
  <c r="K21" i="12"/>
  <c r="J22" i="12"/>
  <c r="A9" i="12"/>
  <c r="C9" i="12" s="1"/>
  <c r="D9" i="12" s="1"/>
  <c r="K21" i="11"/>
  <c r="J22" i="11"/>
  <c r="C8" i="11"/>
  <c r="D8" i="11" s="1"/>
  <c r="A9" i="11"/>
  <c r="C7" i="10"/>
  <c r="D7" i="10" s="1"/>
  <c r="A8" i="10"/>
  <c r="K22" i="10"/>
  <c r="J23" i="10"/>
  <c r="C8" i="9"/>
  <c r="D8" i="9" s="1"/>
  <c r="A9" i="9"/>
  <c r="K21" i="9"/>
  <c r="J22" i="9"/>
  <c r="A9" i="8"/>
  <c r="C9" i="8" s="1"/>
  <c r="D9" i="8" s="1"/>
  <c r="K21" i="8"/>
  <c r="J22" i="8"/>
  <c r="K21" i="7"/>
  <c r="J22" i="7"/>
  <c r="A9" i="6"/>
  <c r="C8" i="6"/>
  <c r="D8" i="6" s="1"/>
  <c r="K21" i="6"/>
  <c r="J22" i="6"/>
  <c r="K22" i="5"/>
  <c r="J23" i="5"/>
  <c r="A10" i="5"/>
  <c r="C9" i="5"/>
  <c r="D9" i="5" s="1"/>
  <c r="J21" i="1"/>
  <c r="K20" i="1"/>
  <c r="A11" i="1" l="1"/>
  <c r="C10" i="1"/>
  <c r="D10" i="1" s="1"/>
  <c r="C8" i="7"/>
  <c r="D8" i="7" s="1"/>
  <c r="A9" i="7"/>
  <c r="A10" i="22"/>
  <c r="C9" i="22"/>
  <c r="D9" i="22" s="1"/>
  <c r="K22" i="22"/>
  <c r="J23" i="22"/>
  <c r="A10" i="21"/>
  <c r="C9" i="21"/>
  <c r="D9" i="21" s="1"/>
  <c r="K22" i="21"/>
  <c r="J23" i="21"/>
  <c r="K22" i="20"/>
  <c r="J23" i="20"/>
  <c r="A10" i="20"/>
  <c r="C9" i="20"/>
  <c r="D9" i="20" s="1"/>
  <c r="C9" i="19"/>
  <c r="D9" i="19" s="1"/>
  <c r="K22" i="19"/>
  <c r="J23" i="19"/>
  <c r="A10" i="16"/>
  <c r="C9" i="16"/>
  <c r="D9" i="16" s="1"/>
  <c r="K22" i="16"/>
  <c r="J23" i="16"/>
  <c r="A10" i="14"/>
  <c r="C9" i="14"/>
  <c r="D9" i="14" s="1"/>
  <c r="K22" i="14"/>
  <c r="J23" i="14"/>
  <c r="K22" i="13"/>
  <c r="J23" i="13"/>
  <c r="A10" i="13"/>
  <c r="C10" i="13" s="1"/>
  <c r="D10" i="13" s="1"/>
  <c r="K22" i="12"/>
  <c r="J23" i="12"/>
  <c r="A10" i="12"/>
  <c r="C10" i="12" s="1"/>
  <c r="D10" i="12" s="1"/>
  <c r="K22" i="11"/>
  <c r="J23" i="11"/>
  <c r="A10" i="11"/>
  <c r="C9" i="11"/>
  <c r="D9" i="11" s="1"/>
  <c r="C8" i="10"/>
  <c r="D8" i="10" s="1"/>
  <c r="A9" i="10"/>
  <c r="K23" i="10"/>
  <c r="J24" i="10"/>
  <c r="A10" i="9"/>
  <c r="C9" i="9"/>
  <c r="D9" i="9" s="1"/>
  <c r="K22" i="9"/>
  <c r="J23" i="9"/>
  <c r="A10" i="8"/>
  <c r="C10" i="8" s="1"/>
  <c r="D10" i="8" s="1"/>
  <c r="K22" i="8"/>
  <c r="J23" i="8"/>
  <c r="K22" i="7"/>
  <c r="J23" i="7"/>
  <c r="K22" i="6"/>
  <c r="J23" i="6"/>
  <c r="C9" i="6"/>
  <c r="D9" i="6" s="1"/>
  <c r="A10" i="6"/>
  <c r="J24" i="5"/>
  <c r="K23" i="5"/>
  <c r="C10" i="5"/>
  <c r="D10" i="5" s="1"/>
  <c r="A11" i="5"/>
  <c r="J22" i="1"/>
  <c r="K21" i="1"/>
  <c r="C9" i="7" l="1"/>
  <c r="D9" i="7" s="1"/>
  <c r="A10" i="7"/>
  <c r="C11" i="1"/>
  <c r="D11" i="1" s="1"/>
  <c r="A12" i="1"/>
  <c r="A11" i="22"/>
  <c r="C10" i="22"/>
  <c r="D10" i="22" s="1"/>
  <c r="K23" i="22"/>
  <c r="J24" i="22"/>
  <c r="A11" i="21"/>
  <c r="C10" i="21"/>
  <c r="D10" i="21" s="1"/>
  <c r="K23" i="21"/>
  <c r="J24" i="21"/>
  <c r="K23" i="20"/>
  <c r="J24" i="20"/>
  <c r="A11" i="20"/>
  <c r="C10" i="20"/>
  <c r="D10" i="20" s="1"/>
  <c r="C10" i="19"/>
  <c r="D10" i="19" s="1"/>
  <c r="K23" i="19"/>
  <c r="J24" i="19"/>
  <c r="A11" i="16"/>
  <c r="C10" i="16"/>
  <c r="D10" i="16" s="1"/>
  <c r="K23" i="16"/>
  <c r="J24" i="16"/>
  <c r="A11" i="14"/>
  <c r="C10" i="14"/>
  <c r="D10" i="14" s="1"/>
  <c r="K23" i="14"/>
  <c r="J24" i="14"/>
  <c r="K23" i="13"/>
  <c r="J24" i="13"/>
  <c r="A11" i="13"/>
  <c r="C11" i="13" s="1"/>
  <c r="D11" i="13" s="1"/>
  <c r="A11" i="12"/>
  <c r="C11" i="12" s="1"/>
  <c r="D11" i="12" s="1"/>
  <c r="K23" i="12"/>
  <c r="J24" i="12"/>
  <c r="K23" i="11"/>
  <c r="J24" i="11"/>
  <c r="A11" i="11"/>
  <c r="C10" i="11"/>
  <c r="D10" i="11" s="1"/>
  <c r="K24" i="10"/>
  <c r="J25" i="10"/>
  <c r="A10" i="10"/>
  <c r="C9" i="10"/>
  <c r="D9" i="10" s="1"/>
  <c r="A11" i="9"/>
  <c r="C10" i="9"/>
  <c r="D10" i="9" s="1"/>
  <c r="K23" i="9"/>
  <c r="J24" i="9"/>
  <c r="A11" i="8"/>
  <c r="C11" i="8" s="1"/>
  <c r="D11" i="8" s="1"/>
  <c r="K23" i="8"/>
  <c r="J24" i="8"/>
  <c r="K23" i="7"/>
  <c r="J24" i="7"/>
  <c r="K23" i="6"/>
  <c r="J24" i="6"/>
  <c r="A11" i="6"/>
  <c r="C10" i="6"/>
  <c r="D10" i="6" s="1"/>
  <c r="J25" i="5"/>
  <c r="K24" i="5"/>
  <c r="A12" i="5"/>
  <c r="C11" i="5"/>
  <c r="D11" i="5" s="1"/>
  <c r="J23" i="1"/>
  <c r="K22" i="1"/>
  <c r="A13" i="1" l="1"/>
  <c r="C12" i="1"/>
  <c r="D12" i="1" s="1"/>
  <c r="C10" i="7"/>
  <c r="D10" i="7" s="1"/>
  <c r="A11" i="7"/>
  <c r="C11" i="22"/>
  <c r="D11" i="22" s="1"/>
  <c r="A12" i="22"/>
  <c r="J25" i="22"/>
  <c r="K24" i="22"/>
  <c r="C11" i="21"/>
  <c r="D11" i="21" s="1"/>
  <c r="A12" i="21"/>
  <c r="J25" i="21"/>
  <c r="K24" i="21"/>
  <c r="C11" i="20"/>
  <c r="D11" i="20" s="1"/>
  <c r="A12" i="20"/>
  <c r="J25" i="20"/>
  <c r="K24" i="20"/>
  <c r="C11" i="19"/>
  <c r="D11" i="19" s="1"/>
  <c r="J25" i="19"/>
  <c r="K24" i="19"/>
  <c r="C11" i="16"/>
  <c r="D11" i="16" s="1"/>
  <c r="J25" i="16"/>
  <c r="K24" i="16"/>
  <c r="C11" i="14"/>
  <c r="D11" i="14" s="1"/>
  <c r="A12" i="14"/>
  <c r="J25" i="14"/>
  <c r="K24" i="14"/>
  <c r="A12" i="13"/>
  <c r="C12" i="13" s="1"/>
  <c r="D12" i="13" s="1"/>
  <c r="J25" i="13"/>
  <c r="K24" i="13"/>
  <c r="A12" i="12"/>
  <c r="C12" i="12" s="1"/>
  <c r="D12" i="12" s="1"/>
  <c r="J25" i="12"/>
  <c r="K24" i="12"/>
  <c r="C11" i="11"/>
  <c r="D11" i="11" s="1"/>
  <c r="A12" i="11"/>
  <c r="J25" i="11"/>
  <c r="K24" i="11"/>
  <c r="K25" i="10"/>
  <c r="J26" i="10"/>
  <c r="C10" i="10"/>
  <c r="D10" i="10" s="1"/>
  <c r="A11" i="10"/>
  <c r="C11" i="9"/>
  <c r="D11" i="9" s="1"/>
  <c r="A12" i="9"/>
  <c r="J25" i="9"/>
  <c r="K24" i="9"/>
  <c r="A12" i="8"/>
  <c r="C12" i="8" s="1"/>
  <c r="D12" i="8" s="1"/>
  <c r="J25" i="8"/>
  <c r="K24" i="8"/>
  <c r="J25" i="7"/>
  <c r="K24" i="7"/>
  <c r="J25" i="6"/>
  <c r="K24" i="6"/>
  <c r="C11" i="6"/>
  <c r="D11" i="6" s="1"/>
  <c r="A12" i="6"/>
  <c r="J26" i="5"/>
  <c r="K25" i="5"/>
  <c r="C12" i="5"/>
  <c r="D12" i="5" s="1"/>
  <c r="A13" i="5"/>
  <c r="J24" i="1"/>
  <c r="K23" i="1"/>
  <c r="C11" i="7" l="1"/>
  <c r="D11" i="7" s="1"/>
  <c r="A12" i="7"/>
  <c r="A14" i="1"/>
  <c r="C13" i="1"/>
  <c r="D13" i="1" s="1"/>
  <c r="A13" i="22"/>
  <c r="C12" i="22"/>
  <c r="D12" i="22" s="1"/>
  <c r="K25" i="22"/>
  <c r="J26" i="22"/>
  <c r="K25" i="21"/>
  <c r="J26" i="21"/>
  <c r="A13" i="21"/>
  <c r="C12" i="21"/>
  <c r="D12" i="21" s="1"/>
  <c r="K25" i="20"/>
  <c r="J26" i="20"/>
  <c r="A13" i="20"/>
  <c r="C12" i="20"/>
  <c r="D12" i="20" s="1"/>
  <c r="K25" i="19"/>
  <c r="J26" i="19"/>
  <c r="K25" i="16"/>
  <c r="J26" i="16"/>
  <c r="A13" i="14"/>
  <c r="C12" i="14"/>
  <c r="D12" i="14" s="1"/>
  <c r="K25" i="14"/>
  <c r="J26" i="14"/>
  <c r="A13" i="13"/>
  <c r="C13" i="13" s="1"/>
  <c r="D13" i="13" s="1"/>
  <c r="K25" i="13"/>
  <c r="J26" i="13"/>
  <c r="A13" i="12"/>
  <c r="C13" i="12" s="1"/>
  <c r="D13" i="12" s="1"/>
  <c r="K25" i="12"/>
  <c r="J26" i="12"/>
  <c r="A13" i="11"/>
  <c r="C12" i="11"/>
  <c r="D12" i="11" s="1"/>
  <c r="K25" i="11"/>
  <c r="J26" i="11"/>
  <c r="K26" i="10"/>
  <c r="J27" i="10"/>
  <c r="A12" i="10"/>
  <c r="C11" i="10"/>
  <c r="D11" i="10" s="1"/>
  <c r="A13" i="9"/>
  <c r="C12" i="9"/>
  <c r="D12" i="9" s="1"/>
  <c r="K25" i="9"/>
  <c r="J26" i="9"/>
  <c r="A13" i="8"/>
  <c r="C13" i="8" s="1"/>
  <c r="D13" i="8" s="1"/>
  <c r="K25" i="8"/>
  <c r="J26" i="8"/>
  <c r="K25" i="7"/>
  <c r="J26" i="7"/>
  <c r="K25" i="6"/>
  <c r="J26" i="6"/>
  <c r="A13" i="6"/>
  <c r="C12" i="6"/>
  <c r="D12" i="6" s="1"/>
  <c r="C13" i="5"/>
  <c r="D13" i="5" s="1"/>
  <c r="A14" i="5"/>
  <c r="K26" i="5"/>
  <c r="J27" i="5"/>
  <c r="J25" i="1"/>
  <c r="K24" i="1"/>
  <c r="C14" i="1" l="1"/>
  <c r="D14" i="1" s="1"/>
  <c r="A15" i="1"/>
  <c r="C15" i="1" s="1"/>
  <c r="D15" i="1" s="1"/>
  <c r="K7" i="1" s="1"/>
  <c r="K9" i="1" s="1"/>
  <c r="K11" i="1" s="1"/>
  <c r="C12" i="7"/>
  <c r="D12" i="7" s="1"/>
  <c r="A13" i="7"/>
  <c r="C13" i="22"/>
  <c r="D13" i="22" s="1"/>
  <c r="A14" i="22"/>
  <c r="K26" i="22"/>
  <c r="J27" i="22"/>
  <c r="K26" i="21"/>
  <c r="J27" i="21"/>
  <c r="C13" i="21"/>
  <c r="D13" i="21" s="1"/>
  <c r="A14" i="21"/>
  <c r="K26" i="20"/>
  <c r="J27" i="20"/>
  <c r="C13" i="20"/>
  <c r="D13" i="20" s="1"/>
  <c r="A14" i="20"/>
  <c r="K26" i="19"/>
  <c r="J27" i="19"/>
  <c r="K26" i="16"/>
  <c r="J27" i="16"/>
  <c r="C13" i="14"/>
  <c r="D13" i="14" s="1"/>
  <c r="A14" i="14"/>
  <c r="K26" i="14"/>
  <c r="J27" i="14"/>
  <c r="A14" i="13"/>
  <c r="C14" i="13" s="1"/>
  <c r="D14" i="13" s="1"/>
  <c r="K26" i="13"/>
  <c r="J27" i="13"/>
  <c r="A14" i="12"/>
  <c r="C14" i="12" s="1"/>
  <c r="D14" i="12" s="1"/>
  <c r="K26" i="12"/>
  <c r="J27" i="12"/>
  <c r="C13" i="11"/>
  <c r="D13" i="11" s="1"/>
  <c r="A14" i="11"/>
  <c r="K26" i="11"/>
  <c r="J27" i="11"/>
  <c r="K27" i="10"/>
  <c r="J28" i="10"/>
  <c r="A13" i="10"/>
  <c r="C12" i="10"/>
  <c r="D12" i="10" s="1"/>
  <c r="C13" i="9"/>
  <c r="D13" i="9" s="1"/>
  <c r="A14" i="9"/>
  <c r="K26" i="9"/>
  <c r="J27" i="9"/>
  <c r="A14" i="8"/>
  <c r="C14" i="8" s="1"/>
  <c r="D14" i="8" s="1"/>
  <c r="K26" i="8"/>
  <c r="J27" i="8"/>
  <c r="K26" i="7"/>
  <c r="J27" i="7"/>
  <c r="J27" i="6"/>
  <c r="K26" i="6"/>
  <c r="A14" i="6"/>
  <c r="C13" i="6"/>
  <c r="D13" i="6" s="1"/>
  <c r="C14" i="5"/>
  <c r="D14" i="5" s="1"/>
  <c r="J28" i="5"/>
  <c r="K27" i="5"/>
  <c r="J26" i="1"/>
  <c r="K25" i="1"/>
  <c r="C13" i="7" l="1"/>
  <c r="D13" i="7" s="1"/>
  <c r="A14" i="7"/>
  <c r="A15" i="22"/>
  <c r="C14" i="22"/>
  <c r="D14" i="22" s="1"/>
  <c r="K27" i="22"/>
  <c r="J28" i="22"/>
  <c r="K27" i="21"/>
  <c r="J28" i="21"/>
  <c r="C14" i="21"/>
  <c r="D14" i="21" s="1"/>
  <c r="K7" i="21" s="1"/>
  <c r="K9" i="21" s="1"/>
  <c r="K11" i="21" s="1"/>
  <c r="K27" i="20"/>
  <c r="J28" i="20"/>
  <c r="C14" i="20"/>
  <c r="D14" i="20" s="1"/>
  <c r="K7" i="20" s="1"/>
  <c r="K9" i="20" s="1"/>
  <c r="K11" i="20" s="1"/>
  <c r="K27" i="19"/>
  <c r="J28" i="19"/>
  <c r="K7" i="19"/>
  <c r="K9" i="19" s="1"/>
  <c r="K11" i="19" s="1"/>
  <c r="K7" i="16"/>
  <c r="K9" i="16" s="1"/>
  <c r="K11" i="16" s="1"/>
  <c r="K27" i="16"/>
  <c r="J28" i="16"/>
  <c r="C14" i="14"/>
  <c r="D14" i="14" s="1"/>
  <c r="K27" i="14"/>
  <c r="J28" i="14"/>
  <c r="A15" i="13"/>
  <c r="C15" i="13" s="1"/>
  <c r="D15" i="13" s="1"/>
  <c r="K27" i="13"/>
  <c r="J28" i="13"/>
  <c r="K27" i="12"/>
  <c r="J28" i="12"/>
  <c r="A15" i="12"/>
  <c r="C15" i="12" s="1"/>
  <c r="D15" i="12" s="1"/>
  <c r="A15" i="11"/>
  <c r="C15" i="11" s="1"/>
  <c r="D15" i="11" s="1"/>
  <c r="C14" i="11"/>
  <c r="D14" i="11" s="1"/>
  <c r="K27" i="11"/>
  <c r="J28" i="11"/>
  <c r="K28" i="10"/>
  <c r="J29" i="10"/>
  <c r="C13" i="10"/>
  <c r="D13" i="10" s="1"/>
  <c r="A14" i="10"/>
  <c r="A15" i="9"/>
  <c r="C15" i="9" s="1"/>
  <c r="D15" i="9" s="1"/>
  <c r="C14" i="9"/>
  <c r="D14" i="9" s="1"/>
  <c r="K27" i="9"/>
  <c r="J28" i="9"/>
  <c r="A15" i="8"/>
  <c r="C15" i="8" s="1"/>
  <c r="D15" i="8" s="1"/>
  <c r="K27" i="8"/>
  <c r="J28" i="8"/>
  <c r="K27" i="7"/>
  <c r="J28" i="7"/>
  <c r="A15" i="6"/>
  <c r="C15" i="6" s="1"/>
  <c r="D15" i="6" s="1"/>
  <c r="C14" i="6"/>
  <c r="D14" i="6" s="1"/>
  <c r="K27" i="6"/>
  <c r="J28" i="6"/>
  <c r="J29" i="5"/>
  <c r="K28" i="5"/>
  <c r="K7" i="5"/>
  <c r="K9" i="5" s="1"/>
  <c r="K11" i="5" s="1"/>
  <c r="J27" i="1"/>
  <c r="K26" i="1"/>
  <c r="C15" i="22" l="1"/>
  <c r="D15" i="22" s="1"/>
  <c r="A16" i="22"/>
  <c r="C14" i="7"/>
  <c r="D14" i="7" s="1"/>
  <c r="A15" i="7"/>
  <c r="K7" i="22"/>
  <c r="K9" i="22" s="1"/>
  <c r="K11" i="22" s="1"/>
  <c r="J29" i="22"/>
  <c r="K28" i="22"/>
  <c r="J29" i="21"/>
  <c r="K28" i="21"/>
  <c r="J29" i="20"/>
  <c r="K28" i="20"/>
  <c r="J29" i="19"/>
  <c r="K28" i="19"/>
  <c r="J29" i="16"/>
  <c r="K28" i="16"/>
  <c r="J29" i="14"/>
  <c r="K28" i="14"/>
  <c r="K7" i="14"/>
  <c r="K9" i="14" s="1"/>
  <c r="K11" i="14" s="1"/>
  <c r="J29" i="13"/>
  <c r="K28" i="13"/>
  <c r="K7" i="13"/>
  <c r="K9" i="13" s="1"/>
  <c r="K11" i="13" s="1"/>
  <c r="J29" i="12"/>
  <c r="K28" i="12"/>
  <c r="K7" i="12"/>
  <c r="K9" i="12" s="1"/>
  <c r="K11" i="12" s="1"/>
  <c r="K7" i="11"/>
  <c r="K9" i="11" s="1"/>
  <c r="K11" i="11" s="1"/>
  <c r="J29" i="11"/>
  <c r="K28" i="11"/>
  <c r="K29" i="10"/>
  <c r="J30" i="10"/>
  <c r="A15" i="10"/>
  <c r="C15" i="10" s="1"/>
  <c r="D15" i="10" s="1"/>
  <c r="C14" i="10"/>
  <c r="D14" i="10" s="1"/>
  <c r="K7" i="9"/>
  <c r="K9" i="9" s="1"/>
  <c r="K11" i="9" s="1"/>
  <c r="J29" i="9"/>
  <c r="K28" i="9"/>
  <c r="K7" i="8"/>
  <c r="K9" i="8" s="1"/>
  <c r="K11" i="8" s="1"/>
  <c r="J29" i="8"/>
  <c r="K28" i="8"/>
  <c r="J29" i="7"/>
  <c r="K28" i="7"/>
  <c r="K7" i="6"/>
  <c r="K9" i="6" s="1"/>
  <c r="K11" i="6" s="1"/>
  <c r="J29" i="6"/>
  <c r="K28" i="6"/>
  <c r="J30" i="5"/>
  <c r="K29" i="5"/>
  <c r="J28" i="1"/>
  <c r="K27" i="1"/>
  <c r="K7" i="7" l="1"/>
  <c r="K9" i="7" s="1"/>
  <c r="K11" i="7" s="1"/>
  <c r="C15" i="7"/>
  <c r="D15" i="7" s="1"/>
  <c r="A17" i="22"/>
  <c r="C17" i="22" s="1"/>
  <c r="D17" i="22" s="1"/>
  <c r="C16" i="22"/>
  <c r="D16" i="22" s="1"/>
  <c r="K29" i="22"/>
  <c r="J30" i="22"/>
  <c r="K29" i="21"/>
  <c r="J30" i="21"/>
  <c r="K29" i="20"/>
  <c r="J30" i="20"/>
  <c r="K29" i="19"/>
  <c r="J30" i="19"/>
  <c r="K29" i="16"/>
  <c r="J30" i="16"/>
  <c r="K29" i="14"/>
  <c r="J30" i="14"/>
  <c r="K29" i="13"/>
  <c r="J30" i="13"/>
  <c r="K29" i="12"/>
  <c r="J30" i="12"/>
  <c r="K29" i="11"/>
  <c r="J30" i="11"/>
  <c r="K7" i="10"/>
  <c r="K9" i="10" s="1"/>
  <c r="K11" i="10" s="1"/>
  <c r="K30" i="10"/>
  <c r="J31" i="10"/>
  <c r="K29" i="9"/>
  <c r="J30" i="9"/>
  <c r="K29" i="8"/>
  <c r="J30" i="8"/>
  <c r="K29" i="7"/>
  <c r="J30" i="7"/>
  <c r="K29" i="6"/>
  <c r="J30" i="6"/>
  <c r="K30" i="5"/>
  <c r="J31" i="5"/>
  <c r="J29" i="1"/>
  <c r="K28" i="1"/>
  <c r="K30" i="22" l="1"/>
  <c r="J31" i="22"/>
  <c r="K30" i="21"/>
  <c r="J31" i="21"/>
  <c r="K30" i="20"/>
  <c r="J31" i="20"/>
  <c r="K30" i="19"/>
  <c r="J31" i="19"/>
  <c r="K30" i="16"/>
  <c r="J31" i="16"/>
  <c r="K30" i="14"/>
  <c r="J31" i="14"/>
  <c r="K30" i="13"/>
  <c r="J31" i="13"/>
  <c r="K30" i="12"/>
  <c r="J31" i="12"/>
  <c r="K30" i="11"/>
  <c r="J31" i="11"/>
  <c r="K31" i="10"/>
  <c r="J32" i="10"/>
  <c r="J31" i="9"/>
  <c r="K30" i="9"/>
  <c r="K30" i="8"/>
  <c r="J31" i="8"/>
  <c r="K30" i="7"/>
  <c r="J31" i="7"/>
  <c r="J31" i="6"/>
  <c r="K30" i="6"/>
  <c r="J32" i="5"/>
  <c r="K31" i="5"/>
  <c r="J30" i="1"/>
  <c r="K29" i="1"/>
  <c r="K31" i="22" l="1"/>
  <c r="J32" i="22"/>
  <c r="K31" i="21"/>
  <c r="J32" i="21"/>
  <c r="K31" i="20"/>
  <c r="J32" i="20"/>
  <c r="K31" i="19"/>
  <c r="J32" i="19"/>
  <c r="K31" i="16"/>
  <c r="J32" i="16"/>
  <c r="K31" i="14"/>
  <c r="J32" i="14"/>
  <c r="K31" i="13"/>
  <c r="J32" i="13"/>
  <c r="K31" i="12"/>
  <c r="J32" i="12"/>
  <c r="K31" i="11"/>
  <c r="J32" i="11"/>
  <c r="K32" i="10"/>
  <c r="J33" i="10"/>
  <c r="K31" i="9"/>
  <c r="J32" i="9"/>
  <c r="K31" i="8"/>
  <c r="J32" i="8"/>
  <c r="K31" i="7"/>
  <c r="J32" i="7"/>
  <c r="K31" i="6"/>
  <c r="J32" i="6"/>
  <c r="K32" i="5"/>
  <c r="J33" i="5"/>
  <c r="J31" i="1"/>
  <c r="K30" i="1"/>
  <c r="J33" i="22" l="1"/>
  <c r="K32" i="22"/>
  <c r="J33" i="21"/>
  <c r="K32" i="21"/>
  <c r="J33" i="20"/>
  <c r="K32" i="20"/>
  <c r="J33" i="19"/>
  <c r="K32" i="19"/>
  <c r="J33" i="16"/>
  <c r="K32" i="16"/>
  <c r="J33" i="14"/>
  <c r="K32" i="14"/>
  <c r="J33" i="13"/>
  <c r="K32" i="13"/>
  <c r="J33" i="12"/>
  <c r="K32" i="12"/>
  <c r="J33" i="11"/>
  <c r="K32" i="11"/>
  <c r="K33" i="10"/>
  <c r="J34" i="10"/>
  <c r="J33" i="9"/>
  <c r="K32" i="9"/>
  <c r="J33" i="8"/>
  <c r="K32" i="8"/>
  <c r="K32" i="7"/>
  <c r="J33" i="7"/>
  <c r="J33" i="6"/>
  <c r="K32" i="6"/>
  <c r="J34" i="5"/>
  <c r="K33" i="5"/>
  <c r="J32" i="1"/>
  <c r="K31" i="1"/>
  <c r="K33" i="22" l="1"/>
  <c r="J34" i="22"/>
  <c r="K33" i="21"/>
  <c r="J34" i="21"/>
  <c r="K33" i="20"/>
  <c r="J34" i="20"/>
  <c r="K33" i="19"/>
  <c r="J34" i="19"/>
  <c r="K33" i="16"/>
  <c r="J34" i="16"/>
  <c r="K33" i="14"/>
  <c r="J34" i="14"/>
  <c r="K33" i="13"/>
  <c r="J34" i="13"/>
  <c r="K33" i="12"/>
  <c r="J34" i="12"/>
  <c r="K33" i="11"/>
  <c r="J34" i="11"/>
  <c r="K34" i="10"/>
  <c r="J35" i="10"/>
  <c r="K33" i="9"/>
  <c r="J34" i="9"/>
  <c r="K33" i="8"/>
  <c r="J34" i="8"/>
  <c r="K33" i="7"/>
  <c r="J34" i="7"/>
  <c r="K33" i="6"/>
  <c r="J34" i="6"/>
  <c r="K34" i="5"/>
  <c r="J35" i="5"/>
  <c r="J33" i="1"/>
  <c r="K32" i="1"/>
  <c r="K34" i="22" l="1"/>
  <c r="J35" i="22"/>
  <c r="K34" i="21"/>
  <c r="J35" i="21"/>
  <c r="K34" i="20"/>
  <c r="J35" i="20"/>
  <c r="K34" i="19"/>
  <c r="J35" i="19"/>
  <c r="K34" i="16"/>
  <c r="J35" i="16"/>
  <c r="K34" i="14"/>
  <c r="J35" i="14"/>
  <c r="K34" i="13"/>
  <c r="J35" i="13"/>
  <c r="K34" i="12"/>
  <c r="J35" i="12"/>
  <c r="K34" i="11"/>
  <c r="J35" i="11"/>
  <c r="K35" i="10"/>
  <c r="J36" i="10"/>
  <c r="K34" i="9"/>
  <c r="J35" i="9"/>
  <c r="K34" i="8"/>
  <c r="J35" i="8"/>
  <c r="K34" i="7"/>
  <c r="J35" i="7"/>
  <c r="K34" i="6"/>
  <c r="J35" i="6"/>
  <c r="K35" i="5"/>
  <c r="J36" i="5"/>
  <c r="J34" i="1"/>
  <c r="K33" i="1"/>
  <c r="K35" i="22" l="1"/>
  <c r="J36" i="22"/>
  <c r="K35" i="21"/>
  <c r="J36" i="21"/>
  <c r="K35" i="20"/>
  <c r="J36" i="20"/>
  <c r="K35" i="19"/>
  <c r="J36" i="19"/>
  <c r="K35" i="16"/>
  <c r="J36" i="16"/>
  <c r="K35" i="14"/>
  <c r="J36" i="14"/>
  <c r="K35" i="13"/>
  <c r="J36" i="13"/>
  <c r="K35" i="12"/>
  <c r="J36" i="12"/>
  <c r="K35" i="11"/>
  <c r="J36" i="11"/>
  <c r="K36" i="10"/>
  <c r="J37" i="10"/>
  <c r="K35" i="9"/>
  <c r="J36" i="9"/>
  <c r="K35" i="8"/>
  <c r="J36" i="8"/>
  <c r="K35" i="7"/>
  <c r="J36" i="7"/>
  <c r="K35" i="6"/>
  <c r="J36" i="6"/>
  <c r="J37" i="5"/>
  <c r="K36" i="5"/>
  <c r="J35" i="1"/>
  <c r="K34" i="1"/>
  <c r="J37" i="22" l="1"/>
  <c r="K36" i="22"/>
  <c r="J37" i="21"/>
  <c r="K36" i="21"/>
  <c r="J37" i="20"/>
  <c r="K36" i="20"/>
  <c r="J37" i="19"/>
  <c r="K36" i="19"/>
  <c r="J37" i="16"/>
  <c r="K36" i="16"/>
  <c r="J37" i="14"/>
  <c r="K36" i="14"/>
  <c r="J37" i="13"/>
  <c r="K36" i="13"/>
  <c r="J37" i="12"/>
  <c r="K36" i="12"/>
  <c r="J37" i="11"/>
  <c r="K36" i="11"/>
  <c r="K37" i="10"/>
  <c r="J38" i="10"/>
  <c r="J37" i="9"/>
  <c r="K36" i="9"/>
  <c r="J37" i="8"/>
  <c r="K36" i="8"/>
  <c r="J37" i="7"/>
  <c r="K36" i="7"/>
  <c r="J37" i="6"/>
  <c r="K36" i="6"/>
  <c r="J38" i="5"/>
  <c r="K37" i="5"/>
  <c r="J36" i="1"/>
  <c r="K35" i="1"/>
  <c r="K37" i="22" l="1"/>
  <c r="J38" i="22"/>
  <c r="K37" i="21"/>
  <c r="J38" i="21"/>
  <c r="K37" i="20"/>
  <c r="J38" i="20"/>
  <c r="K37" i="19"/>
  <c r="J38" i="19"/>
  <c r="K37" i="16"/>
  <c r="J38" i="16"/>
  <c r="K37" i="14"/>
  <c r="J38" i="14"/>
  <c r="K37" i="13"/>
  <c r="J38" i="13"/>
  <c r="K37" i="12"/>
  <c r="J38" i="12"/>
  <c r="K37" i="11"/>
  <c r="J38" i="11"/>
  <c r="K38" i="10"/>
  <c r="J39" i="10"/>
  <c r="K37" i="9"/>
  <c r="J38" i="9"/>
  <c r="K37" i="8"/>
  <c r="J38" i="8"/>
  <c r="K37" i="7"/>
  <c r="J38" i="7"/>
  <c r="K37" i="6"/>
  <c r="J38" i="6"/>
  <c r="K38" i="5"/>
  <c r="J39" i="5"/>
  <c r="K36" i="1"/>
  <c r="J37" i="1"/>
  <c r="K38" i="22" l="1"/>
  <c r="J39" i="22"/>
  <c r="K38" i="21"/>
  <c r="J39" i="21"/>
  <c r="K38" i="20"/>
  <c r="J39" i="20"/>
  <c r="K38" i="19"/>
  <c r="J39" i="19"/>
  <c r="K38" i="16"/>
  <c r="J39" i="16"/>
  <c r="K38" i="14"/>
  <c r="J39" i="14"/>
  <c r="K38" i="13"/>
  <c r="J39" i="13"/>
  <c r="K38" i="12"/>
  <c r="J39" i="12"/>
  <c r="K38" i="11"/>
  <c r="J39" i="11"/>
  <c r="K39" i="10"/>
  <c r="J40" i="10"/>
  <c r="K38" i="9"/>
  <c r="J39" i="9"/>
  <c r="K38" i="8"/>
  <c r="J39" i="8"/>
  <c r="K38" i="7"/>
  <c r="J39" i="7"/>
  <c r="J39" i="6"/>
  <c r="K38" i="6"/>
  <c r="J40" i="5"/>
  <c r="K39" i="5"/>
  <c r="J38" i="1"/>
  <c r="K37" i="1"/>
  <c r="K39" i="22" l="1"/>
  <c r="J40" i="22"/>
  <c r="K39" i="21"/>
  <c r="J40" i="21"/>
  <c r="K39" i="20"/>
  <c r="J40" i="20"/>
  <c r="K39" i="19"/>
  <c r="J40" i="19"/>
  <c r="K39" i="16"/>
  <c r="J40" i="16"/>
  <c r="K39" i="14"/>
  <c r="J40" i="14"/>
  <c r="K39" i="13"/>
  <c r="J40" i="13"/>
  <c r="K39" i="12"/>
  <c r="J40" i="12"/>
  <c r="K39" i="11"/>
  <c r="J40" i="11"/>
  <c r="J41" i="10"/>
  <c r="K40" i="10"/>
  <c r="K39" i="9"/>
  <c r="J40" i="9"/>
  <c r="K39" i="8"/>
  <c r="J40" i="8"/>
  <c r="K39" i="7"/>
  <c r="J40" i="7"/>
  <c r="K39" i="6"/>
  <c r="J40" i="6"/>
  <c r="J41" i="5"/>
  <c r="K40" i="5"/>
  <c r="K38" i="1"/>
  <c r="J39" i="1"/>
  <c r="J41" i="22" l="1"/>
  <c r="K40" i="22"/>
  <c r="J41" i="21"/>
  <c r="K40" i="21"/>
  <c r="J41" i="20"/>
  <c r="K40" i="20"/>
  <c r="J41" i="19"/>
  <c r="K40" i="19"/>
  <c r="J41" i="16"/>
  <c r="K40" i="16"/>
  <c r="J41" i="14"/>
  <c r="K40" i="14"/>
  <c r="J41" i="13"/>
  <c r="K40" i="13"/>
  <c r="J41" i="12"/>
  <c r="K40" i="12"/>
  <c r="J41" i="11"/>
  <c r="K40" i="11"/>
  <c r="K41" i="10"/>
  <c r="J42" i="10"/>
  <c r="J41" i="9"/>
  <c r="K40" i="9"/>
  <c r="J41" i="8"/>
  <c r="K40" i="8"/>
  <c r="J41" i="7"/>
  <c r="K40" i="7"/>
  <c r="J41" i="6"/>
  <c r="K40" i="6"/>
  <c r="J42" i="5"/>
  <c r="K41" i="5"/>
  <c r="J40" i="1"/>
  <c r="K39" i="1"/>
  <c r="K41" i="22" l="1"/>
  <c r="J42" i="22"/>
  <c r="K41" i="21"/>
  <c r="J42" i="21"/>
  <c r="K41" i="20"/>
  <c r="J42" i="20"/>
  <c r="K41" i="19"/>
  <c r="J42" i="19"/>
  <c r="K41" i="16"/>
  <c r="J42" i="16"/>
  <c r="K41" i="14"/>
  <c r="J42" i="14"/>
  <c r="K41" i="13"/>
  <c r="J42" i="13"/>
  <c r="K41" i="12"/>
  <c r="J42" i="12"/>
  <c r="K41" i="11"/>
  <c r="J42" i="11"/>
  <c r="K42" i="10"/>
  <c r="J43" i="10"/>
  <c r="K41" i="9"/>
  <c r="J42" i="9"/>
  <c r="K41" i="8"/>
  <c r="J42" i="8"/>
  <c r="K41" i="7"/>
  <c r="J42" i="7"/>
  <c r="K41" i="6"/>
  <c r="J42" i="6"/>
  <c r="K42" i="5"/>
  <c r="J43" i="5"/>
  <c r="J41" i="1"/>
  <c r="K40" i="1"/>
  <c r="K42" i="22" l="1"/>
  <c r="J43" i="22"/>
  <c r="K42" i="21"/>
  <c r="J43" i="21"/>
  <c r="K42" i="20"/>
  <c r="J43" i="20"/>
  <c r="K42" i="19"/>
  <c r="J43" i="19"/>
  <c r="K42" i="16"/>
  <c r="J43" i="16"/>
  <c r="K42" i="14"/>
  <c r="J43" i="14"/>
  <c r="K42" i="13"/>
  <c r="J43" i="13"/>
  <c r="K42" i="12"/>
  <c r="J43" i="12"/>
  <c r="K42" i="11"/>
  <c r="J43" i="11"/>
  <c r="K43" i="10"/>
  <c r="J44" i="10"/>
  <c r="K42" i="9"/>
  <c r="J43" i="9"/>
  <c r="K42" i="8"/>
  <c r="J43" i="8"/>
  <c r="K42" i="7"/>
  <c r="J43" i="7"/>
  <c r="J43" i="6"/>
  <c r="K42" i="6"/>
  <c r="J44" i="5"/>
  <c r="K43" i="5"/>
  <c r="J42" i="1"/>
  <c r="K41" i="1"/>
  <c r="K43" i="22" l="1"/>
  <c r="J44" i="22"/>
  <c r="K43" i="21"/>
  <c r="J44" i="21"/>
  <c r="K43" i="20"/>
  <c r="J44" i="20"/>
  <c r="K43" i="19"/>
  <c r="J44" i="19"/>
  <c r="K43" i="16"/>
  <c r="J44" i="16"/>
  <c r="K43" i="14"/>
  <c r="J44" i="14"/>
  <c r="K43" i="13"/>
  <c r="J44" i="13"/>
  <c r="K43" i="12"/>
  <c r="J44" i="12"/>
  <c r="K43" i="11"/>
  <c r="J44" i="11"/>
  <c r="K44" i="10"/>
  <c r="J45" i="10"/>
  <c r="K43" i="9"/>
  <c r="J44" i="9"/>
  <c r="K43" i="8"/>
  <c r="J44" i="8"/>
  <c r="K43" i="7"/>
  <c r="J44" i="7"/>
  <c r="K43" i="6"/>
  <c r="J44" i="6"/>
  <c r="J45" i="5"/>
  <c r="K44" i="5"/>
  <c r="J43" i="1"/>
  <c r="K42" i="1"/>
  <c r="J45" i="22" l="1"/>
  <c r="K44" i="22"/>
  <c r="J45" i="21"/>
  <c r="K44" i="21"/>
  <c r="J45" i="20"/>
  <c r="K44" i="20"/>
  <c r="J45" i="19"/>
  <c r="K44" i="19"/>
  <c r="J45" i="16"/>
  <c r="K44" i="16"/>
  <c r="J45" i="14"/>
  <c r="K44" i="14"/>
  <c r="J45" i="13"/>
  <c r="K44" i="13"/>
  <c r="J45" i="12"/>
  <c r="K44" i="12"/>
  <c r="J45" i="11"/>
  <c r="K44" i="11"/>
  <c r="K45" i="10"/>
  <c r="J46" i="10"/>
  <c r="J45" i="9"/>
  <c r="K44" i="9"/>
  <c r="J45" i="8"/>
  <c r="K44" i="8"/>
  <c r="J45" i="7"/>
  <c r="K44" i="7"/>
  <c r="J45" i="6"/>
  <c r="K44" i="6"/>
  <c r="J46" i="5"/>
  <c r="K45" i="5"/>
  <c r="J44" i="1"/>
  <c r="K43" i="1"/>
  <c r="K45" i="22" l="1"/>
  <c r="J46" i="22"/>
  <c r="K45" i="21"/>
  <c r="J46" i="21"/>
  <c r="K45" i="20"/>
  <c r="J46" i="20"/>
  <c r="K45" i="19"/>
  <c r="J46" i="19"/>
  <c r="K45" i="16"/>
  <c r="J46" i="16"/>
  <c r="K45" i="14"/>
  <c r="J46" i="14"/>
  <c r="K45" i="13"/>
  <c r="J46" i="13"/>
  <c r="K45" i="12"/>
  <c r="J46" i="12"/>
  <c r="K45" i="11"/>
  <c r="J46" i="11"/>
  <c r="K46" i="10"/>
  <c r="J47" i="10"/>
  <c r="K45" i="9"/>
  <c r="J46" i="9"/>
  <c r="K45" i="8"/>
  <c r="J46" i="8"/>
  <c r="K45" i="7"/>
  <c r="J46" i="7"/>
  <c r="K45" i="6"/>
  <c r="J46" i="6"/>
  <c r="K46" i="5"/>
  <c r="J47" i="5"/>
  <c r="J45" i="1"/>
  <c r="K44" i="1"/>
  <c r="K46" i="22" l="1"/>
  <c r="J47" i="22"/>
  <c r="K46" i="21"/>
  <c r="J47" i="21"/>
  <c r="K46" i="20"/>
  <c r="J47" i="20"/>
  <c r="K46" i="19"/>
  <c r="J47" i="19"/>
  <c r="K46" i="16"/>
  <c r="J47" i="16"/>
  <c r="K46" i="14"/>
  <c r="J47" i="14"/>
  <c r="K46" i="13"/>
  <c r="J47" i="13"/>
  <c r="K46" i="12"/>
  <c r="J47" i="12"/>
  <c r="K46" i="11"/>
  <c r="J47" i="11"/>
  <c r="K47" i="10"/>
  <c r="J48" i="10"/>
  <c r="K48" i="10" s="1"/>
  <c r="K46" i="9"/>
  <c r="J47" i="9"/>
  <c r="K46" i="8"/>
  <c r="J47" i="8"/>
  <c r="K46" i="7"/>
  <c r="J47" i="7"/>
  <c r="K46" i="6"/>
  <c r="J47" i="6"/>
  <c r="J48" i="5"/>
  <c r="K48" i="5" s="1"/>
  <c r="K47" i="5"/>
  <c r="J46" i="1"/>
  <c r="K45" i="1"/>
  <c r="K47" i="22" l="1"/>
  <c r="J48" i="22"/>
  <c r="K48" i="22" s="1"/>
  <c r="K47" i="21"/>
  <c r="J48" i="21"/>
  <c r="K48" i="21" s="1"/>
  <c r="K47" i="20"/>
  <c r="J48" i="20"/>
  <c r="K48" i="20" s="1"/>
  <c r="K47" i="19"/>
  <c r="J48" i="19"/>
  <c r="K48" i="19" s="1"/>
  <c r="K47" i="16"/>
  <c r="J48" i="16"/>
  <c r="K48" i="16" s="1"/>
  <c r="K47" i="14"/>
  <c r="J48" i="14"/>
  <c r="K48" i="14" s="1"/>
  <c r="K47" i="13"/>
  <c r="J48" i="13"/>
  <c r="K48" i="13" s="1"/>
  <c r="K47" i="12"/>
  <c r="J48" i="12"/>
  <c r="K48" i="12" s="1"/>
  <c r="K47" i="11"/>
  <c r="J48" i="11"/>
  <c r="K48" i="11" s="1"/>
  <c r="K47" i="9"/>
  <c r="J48" i="9"/>
  <c r="K48" i="9" s="1"/>
  <c r="K47" i="8"/>
  <c r="J48" i="8"/>
  <c r="K48" i="8" s="1"/>
  <c r="K47" i="7"/>
  <c r="J48" i="7"/>
  <c r="K48" i="7" s="1"/>
  <c r="K47" i="6"/>
  <c r="J48" i="6"/>
  <c r="K48" i="6" s="1"/>
  <c r="J47" i="1"/>
  <c r="K46" i="1"/>
  <c r="J48" i="1" l="1"/>
  <c r="K48" i="1" s="1"/>
  <c r="K47" i="1"/>
</calcChain>
</file>

<file path=xl/sharedStrings.xml><?xml version="1.0" encoding="utf-8"?>
<sst xmlns="http://schemas.openxmlformats.org/spreadsheetml/2006/main" count="307" uniqueCount="29">
  <si>
    <t>t</t>
  </si>
  <si>
    <t>Paw</t>
  </si>
  <si>
    <t>y = Ae(-mt) + Be(-nt)</t>
  </si>
  <si>
    <t>Double Exponential Decay Data Fitting Using Microsoft Excel - Bing video</t>
  </si>
  <si>
    <t>A=</t>
  </si>
  <si>
    <t>B=</t>
  </si>
  <si>
    <t>m=</t>
  </si>
  <si>
    <t>n=</t>
  </si>
  <si>
    <t>y_avg=</t>
  </si>
  <si>
    <t>fit</t>
  </si>
  <si>
    <t>(yi - f i)^2</t>
  </si>
  <si>
    <t>RSS=Sum_D</t>
  </si>
  <si>
    <t>(yi-y_avg)^2</t>
  </si>
  <si>
    <t>SST=Sum_E</t>
  </si>
  <si>
    <t>R^2=1-RSS/SST</t>
  </si>
  <si>
    <t>A+B =</t>
  </si>
  <si>
    <t>Adj_R2 =</t>
  </si>
  <si>
    <t xml:space="preserve">t = </t>
  </si>
  <si>
    <t xml:space="preserve">Time </t>
  </si>
  <si>
    <t>Study number</t>
  </si>
  <si>
    <t>SD</t>
  </si>
  <si>
    <t>SEM</t>
  </si>
  <si>
    <t>Mean</t>
  </si>
  <si>
    <t>Time</t>
  </si>
  <si>
    <t xml:space="preserve">Mean Airway Pressure Plateau region for the 15 patients in the study </t>
  </si>
  <si>
    <t>Mean fitted data using double exponential    y = Ae(-mt) + Be(-nt)</t>
  </si>
  <si>
    <t>Actual data</t>
  </si>
  <si>
    <t xml:space="preserve">based on - </t>
  </si>
  <si>
    <t>Further predicted decrease in airway pressure from 0.4 secs to 1.0 secs is 17.8 - 17.0 = 0.8 cm H2O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</si>
</sst>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0" borderId="0" xfId="0" applyFont="1"/>
    <xf numFmtId="0" fontId="2" fillId="0" borderId="0" xfId="1" applyAlignment="1" applyProtection="1"/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Fill="1"/>
    <xf numFmtId="0" fontId="0" fillId="0" borderId="0" xfId="0" applyAlignment="1">
      <alignment horizontal="left"/>
    </xf>
    <xf numFmtId="0" fontId="0" fillId="0" borderId="0" xfId="0" applyFill="1" applyAlignment="1">
      <alignment horizontal="center"/>
    </xf>
    <xf numFmtId="0" fontId="0" fillId="3" borderId="0" xfId="0" applyFill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0" fillId="3" borderId="0" xfId="0" applyNumberForma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2" fontId="0" fillId="0" borderId="0" xfId="0" applyNumberFormat="1" applyFill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1" applyFont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v>Fitted data</c:v>
          </c:tx>
          <c:marker>
            <c:symbol val="none"/>
          </c:marker>
          <c:xVal>
            <c:numRef>
              <c:f>Summary!$S$8:$S$41</c:f>
              <c:numCache>
                <c:formatCode>General</c:formatCode>
                <c:ptCount val="3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Summary!$T$8:$T$41</c:f>
              <c:numCache>
                <c:formatCode>0.0</c:formatCode>
                <c:ptCount val="34"/>
                <c:pt idx="0">
                  <c:v>27.068594105537894</c:v>
                </c:pt>
                <c:pt idx="1">
                  <c:v>22.065619937876384</c:v>
                </c:pt>
                <c:pt idx="2">
                  <c:v>20.15089706569081</c:v>
                </c:pt>
                <c:pt idx="3">
                  <c:v>19.24281926864445</c:v>
                </c:pt>
                <c:pt idx="4">
                  <c:v>18.759976623969056</c:v>
                </c:pt>
                <c:pt idx="5">
                  <c:v>18.481651039708066</c:v>
                </c:pt>
                <c:pt idx="6">
                  <c:v>18.308575053648354</c:v>
                </c:pt>
                <c:pt idx="7">
                  <c:v>18.191910600593712</c:v>
                </c:pt>
                <c:pt idx="8">
                  <c:v>18.106330879727469</c:v>
                </c:pt>
                <c:pt idx="9">
                  <c:v>18.038241511753785</c:v>
                </c:pt>
                <c:pt idx="10">
                  <c:v>17.980165759176622</c:v>
                </c:pt>
                <c:pt idx="11">
                  <c:v>17.927916210515207</c:v>
                </c:pt>
                <c:pt idx="12">
                  <c:v>17.879114543430536</c:v>
                </c:pt>
                <c:pt idx="13">
                  <c:v>17.832394824235621</c:v>
                </c:pt>
                <c:pt idx="14">
                  <c:v>17.786965449836487</c:v>
                </c:pt>
                <c:pt idx="15">
                  <c:v>17.742364217138469</c:v>
                </c:pt>
                <c:pt idx="16">
                  <c:v>17.698319528813375</c:v>
                </c:pt>
                <c:pt idx="17">
                  <c:v>17.654670885206329</c:v>
                </c:pt>
                <c:pt idx="18">
                  <c:v>17.611322932406384</c:v>
                </c:pt>
                <c:pt idx="19">
                  <c:v>17.568218709290086</c:v>
                </c:pt>
                <c:pt idx="20">
                  <c:v>17.525323977200724</c:v>
                </c:pt>
                <c:pt idx="21">
                  <c:v>17.482617994384249</c:v>
                </c:pt>
                <c:pt idx="22">
                  <c:v>17.440088061265083</c:v>
                </c:pt>
                <c:pt idx="23">
                  <c:v>17.397726283464568</c:v>
                </c:pt>
                <c:pt idx="24">
                  <c:v>17.355527644850792</c:v>
                </c:pt>
                <c:pt idx="25">
                  <c:v>17.313488857319705</c:v>
                </c:pt>
                <c:pt idx="26">
                  <c:v>17.271607672586835</c:v>
                </c:pt>
                <c:pt idx="27">
                  <c:v>17.229882469553484</c:v>
                </c:pt>
                <c:pt idx="28">
                  <c:v>17.188312006443297</c:v>
                </c:pt>
                <c:pt idx="29">
                  <c:v>17.146895271667905</c:v>
                </c:pt>
                <c:pt idx="30">
                  <c:v>17.105631393961939</c:v>
                </c:pt>
                <c:pt idx="31">
                  <c:v>17.064519588158642</c:v>
                </c:pt>
                <c:pt idx="32">
                  <c:v>17.023559122429592</c:v>
                </c:pt>
                <c:pt idx="33">
                  <c:v>16.982749298468484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F03-49FD-97B1-89505B4C66B1}"/>
            </c:ext>
          </c:extLst>
        </c:ser>
        <c:ser>
          <c:idx val="1"/>
          <c:order val="1"/>
          <c:tx>
            <c:v>Actual data</c:v>
          </c:tx>
          <c:marker>
            <c:symbol val="none"/>
          </c:marker>
          <c:xVal>
            <c:numRef>
              <c:f>Summary!$S$47:$S$60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Summary!$T$47:$T$60</c:f>
              <c:numCache>
                <c:formatCode>0.0</c:formatCode>
                <c:ptCount val="14"/>
                <c:pt idx="0">
                  <c:v>26.23341782862061</c:v>
                </c:pt>
                <c:pt idx="1">
                  <c:v>22.274233944057372</c:v>
                </c:pt>
                <c:pt idx="2">
                  <c:v>18.964364688943377</c:v>
                </c:pt>
                <c:pt idx="3">
                  <c:v>18.571739742574618</c:v>
                </c:pt>
                <c:pt idx="4">
                  <c:v>18.58963983829242</c:v>
                </c:pt>
                <c:pt idx="5">
                  <c:v>18.344638852075015</c:v>
                </c:pt>
                <c:pt idx="6">
                  <c:v>18.190352990487224</c:v>
                </c:pt>
                <c:pt idx="7">
                  <c:v>18.076657059564614</c:v>
                </c:pt>
                <c:pt idx="8">
                  <c:v>17.95819419209495</c:v>
                </c:pt>
                <c:pt idx="9">
                  <c:v>17.882292876607327</c:v>
                </c:pt>
                <c:pt idx="10">
                  <c:v>18.034529057323926</c:v>
                </c:pt>
                <c:pt idx="11">
                  <c:v>17.937441933378864</c:v>
                </c:pt>
                <c:pt idx="12">
                  <c:v>17.899105490737547</c:v>
                </c:pt>
                <c:pt idx="13">
                  <c:v>17.316403255508007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F03-49FD-97B1-89505B4C66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203648"/>
        <c:axId val="71502848"/>
      </c:scatterChart>
      <c:valAx>
        <c:axId val="702036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s-ES_tradnl" sz="1200"/>
                  <a:t>Time (s)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71502848"/>
        <c:crosses val="autoZero"/>
        <c:crossBetween val="midCat"/>
        <c:majorUnit val="0.2"/>
      </c:valAx>
      <c:valAx>
        <c:axId val="71502848"/>
        <c:scaling>
          <c:orientation val="minMax"/>
          <c:min val="1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s-ES_tradnl" sz="1200"/>
                  <a:t>Airwa Pressure cmH2O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crossAx val="7020364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spPr>
    <a:solidFill>
      <a:srgbClr val="4BACC6">
        <a:lumMod val="20000"/>
        <a:lumOff val="80000"/>
        <a:alpha val="70000"/>
      </a:srgbClr>
    </a:solidFill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56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'11111901'!$A$2:$A$15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'11111901'!$B$2:$B$13</c:f>
              <c:numCache>
                <c:formatCode>General</c:formatCode>
                <c:ptCount val="12"/>
                <c:pt idx="0">
                  <c:v>18.690001540577683</c:v>
                </c:pt>
                <c:pt idx="1">
                  <c:v>15.784095164364649</c:v>
                </c:pt>
                <c:pt idx="2">
                  <c:v>14.577491624825662</c:v>
                </c:pt>
                <c:pt idx="3">
                  <c:v>14.637269885474874</c:v>
                </c:pt>
                <c:pt idx="4">
                  <c:v>14.436582658263299</c:v>
                </c:pt>
                <c:pt idx="5">
                  <c:v>14.199545152661079</c:v>
                </c:pt>
                <c:pt idx="6">
                  <c:v>14.123906525210096</c:v>
                </c:pt>
                <c:pt idx="7">
                  <c:v>14.019072451612905</c:v>
                </c:pt>
                <c:pt idx="8">
                  <c:v>13.825689113924078</c:v>
                </c:pt>
                <c:pt idx="9">
                  <c:v>13.815441553672333</c:v>
                </c:pt>
                <c:pt idx="10">
                  <c:v>13.819855560734473</c:v>
                </c:pt>
                <c:pt idx="11">
                  <c:v>13.765765727659584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33C-4BE0-B1E8-688BCB2828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332160"/>
        <c:axId val="112338048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'11111901'!$A$2:$A$15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'11111901'!$C$2:$C$15</c:f>
              <c:numCache>
                <c:formatCode>General</c:formatCode>
                <c:ptCount val="14"/>
                <c:pt idx="0">
                  <c:v>18.690001540577679</c:v>
                </c:pt>
                <c:pt idx="1">
                  <c:v>15.725521565054645</c:v>
                </c:pt>
                <c:pt idx="2">
                  <c:v>14.78312814177135</c:v>
                </c:pt>
                <c:pt idx="3">
                  <c:v>14.449504039301109</c:v>
                </c:pt>
                <c:pt idx="4">
                  <c:v>14.299329654709673</c:v>
                </c:pt>
                <c:pt idx="5">
                  <c:v>14.204609671529246</c:v>
                </c:pt>
                <c:pt idx="6">
                  <c:v>14.126824428925167</c:v>
                </c:pt>
                <c:pt idx="7">
                  <c:v>14.05438073856495</c:v>
                </c:pt>
                <c:pt idx="8">
                  <c:v>13.98378856930897</c:v>
                </c:pt>
                <c:pt idx="9">
                  <c:v>13.913996429659566</c:v>
                </c:pt>
                <c:pt idx="10">
                  <c:v>13.844686679088062</c:v>
                </c:pt>
                <c:pt idx="11">
                  <c:v>13.775762525424382</c:v>
                </c:pt>
                <c:pt idx="12">
                  <c:v>13.707193643756206</c:v>
                </c:pt>
                <c:pt idx="13">
                  <c:v>13.638969717532925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33C-4BE0-B1E8-688BCB2828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332160"/>
        <c:axId val="112338048"/>
      </c:scatterChart>
      <c:valAx>
        <c:axId val="112332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2338048"/>
        <c:crosses val="autoZero"/>
        <c:crossBetween val="midCat"/>
      </c:valAx>
      <c:valAx>
        <c:axId val="112338048"/>
        <c:scaling>
          <c:orientation val="minMax"/>
          <c:max val="20"/>
          <c:min val="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2332160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'11111901'!$A$2:$A$15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'11111901'!$B$2:$B$13</c:f>
              <c:numCache>
                <c:formatCode>General</c:formatCode>
                <c:ptCount val="12"/>
                <c:pt idx="0">
                  <c:v>18.690001540577683</c:v>
                </c:pt>
                <c:pt idx="1">
                  <c:v>15.784095164364649</c:v>
                </c:pt>
                <c:pt idx="2">
                  <c:v>14.577491624825662</c:v>
                </c:pt>
                <c:pt idx="3">
                  <c:v>14.637269885474874</c:v>
                </c:pt>
                <c:pt idx="4">
                  <c:v>14.436582658263299</c:v>
                </c:pt>
                <c:pt idx="5">
                  <c:v>14.199545152661079</c:v>
                </c:pt>
                <c:pt idx="6">
                  <c:v>14.123906525210096</c:v>
                </c:pt>
                <c:pt idx="7">
                  <c:v>14.019072451612905</c:v>
                </c:pt>
                <c:pt idx="8">
                  <c:v>13.825689113924078</c:v>
                </c:pt>
                <c:pt idx="9">
                  <c:v>13.815441553672333</c:v>
                </c:pt>
                <c:pt idx="10">
                  <c:v>13.819855560734473</c:v>
                </c:pt>
                <c:pt idx="11">
                  <c:v>13.765765727659584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EC2-4225-871C-33EEA7D6AD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936448"/>
        <c:axId val="112937984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'11111901'!$J$15:$J$68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'11111901'!$K$15:$K$68</c:f>
              <c:numCache>
                <c:formatCode>General</c:formatCode>
                <c:ptCount val="54"/>
                <c:pt idx="0">
                  <c:v>18.690001540577679</c:v>
                </c:pt>
                <c:pt idx="1">
                  <c:v>15.725521565054645</c:v>
                </c:pt>
                <c:pt idx="2">
                  <c:v>14.78312814177135</c:v>
                </c:pt>
                <c:pt idx="3">
                  <c:v>14.449504039301109</c:v>
                </c:pt>
                <c:pt idx="4">
                  <c:v>14.299329654709673</c:v>
                </c:pt>
                <c:pt idx="5">
                  <c:v>14.204609671529246</c:v>
                </c:pt>
                <c:pt idx="6">
                  <c:v>14.126824428925167</c:v>
                </c:pt>
                <c:pt idx="7">
                  <c:v>14.05438073856495</c:v>
                </c:pt>
                <c:pt idx="8">
                  <c:v>13.98378856930897</c:v>
                </c:pt>
                <c:pt idx="9">
                  <c:v>13.913996429659566</c:v>
                </c:pt>
                <c:pt idx="10">
                  <c:v>13.844686679088062</c:v>
                </c:pt>
                <c:pt idx="11">
                  <c:v>13.775762525424382</c:v>
                </c:pt>
                <c:pt idx="12">
                  <c:v>13.707193643756206</c:v>
                </c:pt>
                <c:pt idx="13">
                  <c:v>13.638969717532925</c:v>
                </c:pt>
                <c:pt idx="14">
                  <c:v>13.57108645737104</c:v>
                </c:pt>
                <c:pt idx="15">
                  <c:v>13.503541393576668</c:v>
                </c:pt>
                <c:pt idx="16">
                  <c:v>13.436332609933814</c:v>
                </c:pt>
                <c:pt idx="17">
                  <c:v>13.369458362626158</c:v>
                </c:pt>
                <c:pt idx="18">
                  <c:v>13.302916965527777</c:v>
                </c:pt>
                <c:pt idx="19">
                  <c:v>13.236706755654046</c:v>
                </c:pt>
                <c:pt idx="20">
                  <c:v>13.170826082735797</c:v>
                </c:pt>
                <c:pt idx="21">
                  <c:v>13.105273306053183</c:v>
                </c:pt>
                <c:pt idx="22">
                  <c:v>13.040046793454382</c:v>
                </c:pt>
                <c:pt idx="23">
                  <c:v>12.975144921031951</c:v>
                </c:pt>
                <c:pt idx="24">
                  <c:v>12.910566072997243</c:v>
                </c:pt>
                <c:pt idx="25">
                  <c:v>12.846308641614526</c:v>
                </c:pt>
                <c:pt idx="26">
                  <c:v>12.782371027153266</c:v>
                </c:pt>
                <c:pt idx="27">
                  <c:v>12.718751637845971</c:v>
                </c:pt>
                <c:pt idx="28">
                  <c:v>12.655448889847861</c:v>
                </c:pt>
                <c:pt idx="29">
                  <c:v>12.592461207197232</c:v>
                </c:pt>
                <c:pt idx="30">
                  <c:v>12.529787021776162</c:v>
                </c:pt>
                <c:pt idx="31">
                  <c:v>12.467424773271437</c:v>
                </c:pt>
                <c:pt idx="32">
                  <c:v>12.405372909135725</c:v>
                </c:pt>
                <c:pt idx="33">
                  <c:v>12.343629884548895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EC2-4225-871C-33EEA7D6AD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936448"/>
        <c:axId val="112937984"/>
      </c:scatterChart>
      <c:valAx>
        <c:axId val="112936448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12937984"/>
        <c:crosses val="autoZero"/>
        <c:crossBetween val="midCat"/>
        <c:majorUnit val="0.1"/>
      </c:valAx>
      <c:valAx>
        <c:axId val="112937984"/>
        <c:scaling>
          <c:orientation val="minMax"/>
          <c:max val="20"/>
          <c:min val="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2936448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56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'11101902'!$A$2:$A$15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'11101902'!$B$2:$B$13</c:f>
              <c:numCache>
                <c:formatCode>General</c:formatCode>
                <c:ptCount val="12"/>
                <c:pt idx="0">
                  <c:v>28.444166301123673</c:v>
                </c:pt>
                <c:pt idx="1">
                  <c:v>23.260646488068375</c:v>
                </c:pt>
                <c:pt idx="2">
                  <c:v>22.055048634619649</c:v>
                </c:pt>
                <c:pt idx="3">
                  <c:v>22.611940944206008</c:v>
                </c:pt>
                <c:pt idx="4">
                  <c:v>22.243197114001251</c:v>
                </c:pt>
                <c:pt idx="5">
                  <c:v>21.98144469521829</c:v>
                </c:pt>
                <c:pt idx="6">
                  <c:v>21.845826550237696</c:v>
                </c:pt>
                <c:pt idx="7">
                  <c:v>21.682640629831365</c:v>
                </c:pt>
                <c:pt idx="8">
                  <c:v>21.546179037627976</c:v>
                </c:pt>
                <c:pt idx="9">
                  <c:v>21.454774724571212</c:v>
                </c:pt>
                <c:pt idx="10">
                  <c:v>21.489494695373303</c:v>
                </c:pt>
                <c:pt idx="11">
                  <c:v>21.279927959605246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273-4F3E-A809-E1A597A635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576000"/>
        <c:axId val="112577536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'11101902'!$A$2:$A$15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'11101902'!$C$2:$C$15</c:f>
              <c:numCache>
                <c:formatCode>General</c:formatCode>
                <c:ptCount val="14"/>
                <c:pt idx="0">
                  <c:v>28.444166301123669</c:v>
                </c:pt>
                <c:pt idx="1">
                  <c:v>23.182955911251089</c:v>
                </c:pt>
                <c:pt idx="2">
                  <c:v>22.449359141403676</c:v>
                </c:pt>
                <c:pt idx="3">
                  <c:v>22.253599973591168</c:v>
                </c:pt>
                <c:pt idx="4">
                  <c:v>22.122259116284852</c:v>
                </c:pt>
                <c:pt idx="5">
                  <c:v>21.999158613912581</c:v>
                </c:pt>
                <c:pt idx="6">
                  <c:v>21.877629250362432</c:v>
                </c:pt>
                <c:pt idx="7">
                  <c:v>21.756876399955729</c:v>
                </c:pt>
                <c:pt idx="8">
                  <c:v>21.636802517996045</c:v>
                </c:pt>
                <c:pt idx="9">
                  <c:v>21.517392791491279</c:v>
                </c:pt>
                <c:pt idx="10">
                  <c:v>21.398642242041451</c:v>
                </c:pt>
                <c:pt idx="11">
                  <c:v>21.2805470759671</c:v>
                </c:pt>
                <c:pt idx="12">
                  <c:v>21.163103657841027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273-4F3E-A809-E1A597A635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2576000"/>
        <c:axId val="112577536"/>
      </c:scatterChart>
      <c:valAx>
        <c:axId val="1125760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2577536"/>
        <c:crosses val="autoZero"/>
        <c:crossBetween val="midCat"/>
      </c:valAx>
      <c:valAx>
        <c:axId val="112577536"/>
        <c:scaling>
          <c:orientation val="minMax"/>
          <c:max val="30"/>
          <c:min val="2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2576000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'11101902'!$A$2:$A$15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'11101902'!$B$2:$B$13</c:f>
              <c:numCache>
                <c:formatCode>General</c:formatCode>
                <c:ptCount val="12"/>
                <c:pt idx="0">
                  <c:v>28.444166301123673</c:v>
                </c:pt>
                <c:pt idx="1">
                  <c:v>23.260646488068375</c:v>
                </c:pt>
                <c:pt idx="2">
                  <c:v>22.055048634619649</c:v>
                </c:pt>
                <c:pt idx="3">
                  <c:v>22.611940944206008</c:v>
                </c:pt>
                <c:pt idx="4">
                  <c:v>22.243197114001251</c:v>
                </c:pt>
                <c:pt idx="5">
                  <c:v>21.98144469521829</c:v>
                </c:pt>
                <c:pt idx="6">
                  <c:v>21.845826550237696</c:v>
                </c:pt>
                <c:pt idx="7">
                  <c:v>21.682640629831365</c:v>
                </c:pt>
                <c:pt idx="8">
                  <c:v>21.546179037627976</c:v>
                </c:pt>
                <c:pt idx="9">
                  <c:v>21.454774724571212</c:v>
                </c:pt>
                <c:pt idx="10">
                  <c:v>21.489494695373303</c:v>
                </c:pt>
                <c:pt idx="11">
                  <c:v>21.279927959605246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F6E-4FA8-8DA9-59000485B7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807360"/>
        <c:axId val="113808896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'11101902'!$J$15:$J$68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'11101902'!$K$15:$K$68</c:f>
              <c:numCache>
                <c:formatCode>General</c:formatCode>
                <c:ptCount val="54"/>
                <c:pt idx="0">
                  <c:v>28.444166301123669</c:v>
                </c:pt>
                <c:pt idx="1">
                  <c:v>23.182955911251089</c:v>
                </c:pt>
                <c:pt idx="2">
                  <c:v>22.449359141403676</c:v>
                </c:pt>
                <c:pt idx="3">
                  <c:v>22.253599973591168</c:v>
                </c:pt>
                <c:pt idx="4">
                  <c:v>22.122259116284852</c:v>
                </c:pt>
                <c:pt idx="5">
                  <c:v>21.999158613912581</c:v>
                </c:pt>
                <c:pt idx="6">
                  <c:v>21.877629250362432</c:v>
                </c:pt>
                <c:pt idx="7">
                  <c:v>21.756876399955729</c:v>
                </c:pt>
                <c:pt idx="8">
                  <c:v>21.636802517996045</c:v>
                </c:pt>
                <c:pt idx="9">
                  <c:v>21.517392791491279</c:v>
                </c:pt>
                <c:pt idx="10">
                  <c:v>21.398642242041451</c:v>
                </c:pt>
                <c:pt idx="11">
                  <c:v>21.2805470759671</c:v>
                </c:pt>
                <c:pt idx="12">
                  <c:v>21.163103657841027</c:v>
                </c:pt>
                <c:pt idx="13">
                  <c:v>21.046308388592767</c:v>
                </c:pt>
                <c:pt idx="14">
                  <c:v>20.930157690947823</c:v>
                </c:pt>
                <c:pt idx="15">
                  <c:v>20.814648007603402</c:v>
                </c:pt>
                <c:pt idx="16">
                  <c:v>20.699775800916047</c:v>
                </c:pt>
                <c:pt idx="17">
                  <c:v>20.585537552769114</c:v>
                </c:pt>
                <c:pt idx="18">
                  <c:v>20.471929764462203</c:v>
                </c:pt>
                <c:pt idx="19">
                  <c:v>20.358948956603623</c:v>
                </c:pt>
                <c:pt idx="20">
                  <c:v>20.246591669003816</c:v>
                </c:pt>
                <c:pt idx="21">
                  <c:v>20.134854460569379</c:v>
                </c:pt>
                <c:pt idx="22">
                  <c:v>20.023733909197663</c:v>
                </c:pt>
                <c:pt idx="23">
                  <c:v>19.91322661167198</c:v>
                </c:pt>
                <c:pt idx="24">
                  <c:v>19.803329183557352</c:v>
                </c:pt>
                <c:pt idx="25">
                  <c:v>19.694038259096889</c:v>
                </c:pt>
                <c:pt idx="26">
                  <c:v>19.585350491108692</c:v>
                </c:pt>
                <c:pt idx="27">
                  <c:v>19.477262550883335</c:v>
                </c:pt>
                <c:pt idx="28">
                  <c:v>19.369771128081929</c:v>
                </c:pt>
                <c:pt idx="29">
                  <c:v>19.262872930634739</c:v>
                </c:pt>
                <c:pt idx="30">
                  <c:v>19.156564684640347</c:v>
                </c:pt>
                <c:pt idx="31">
                  <c:v>19.05084313426541</c:v>
                </c:pt>
                <c:pt idx="32">
                  <c:v>18.94570504164491</c:v>
                </c:pt>
                <c:pt idx="33">
                  <c:v>18.841147186783022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F6E-4FA8-8DA9-59000485B7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3807360"/>
        <c:axId val="113808896"/>
      </c:scatterChart>
      <c:valAx>
        <c:axId val="113807360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13808896"/>
        <c:crosses val="autoZero"/>
        <c:crossBetween val="midCat"/>
        <c:majorUnit val="0.1"/>
      </c:valAx>
      <c:valAx>
        <c:axId val="113808896"/>
        <c:scaling>
          <c:orientation val="minMax"/>
          <c:max val="30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3807360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56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'11101606'!$A$2:$A$15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'11101606'!$B$2:$B$13</c:f>
              <c:numCache>
                <c:formatCode>General</c:formatCode>
                <c:ptCount val="12"/>
                <c:pt idx="0">
                  <c:v>31.339008236883412</c:v>
                </c:pt>
                <c:pt idx="1">
                  <c:v>26.238405146594491</c:v>
                </c:pt>
                <c:pt idx="2">
                  <c:v>22.76466738531099</c:v>
                </c:pt>
                <c:pt idx="3">
                  <c:v>22.34816932729332</c:v>
                </c:pt>
                <c:pt idx="4">
                  <c:v>22.383454933091329</c:v>
                </c:pt>
                <c:pt idx="5">
                  <c:v>22.361564160982198</c:v>
                </c:pt>
                <c:pt idx="6">
                  <c:v>22.044042109339486</c:v>
                </c:pt>
                <c:pt idx="7">
                  <c:v>21.907553870379072</c:v>
                </c:pt>
                <c:pt idx="8">
                  <c:v>21.781106895447799</c:v>
                </c:pt>
                <c:pt idx="9">
                  <c:v>21.663492791925535</c:v>
                </c:pt>
                <c:pt idx="10">
                  <c:v>21.563040698690948</c:v>
                </c:pt>
                <c:pt idx="11">
                  <c:v>21.508889467865629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692-4621-A0BE-BCD016305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3315840"/>
        <c:axId val="223317376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'11101606'!$A$2:$A$15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'11101606'!$C$2:$C$15</c:f>
              <c:numCache>
                <c:formatCode>General</c:formatCode>
                <c:ptCount val="14"/>
                <c:pt idx="0">
                  <c:v>31.339008236883412</c:v>
                </c:pt>
                <c:pt idx="1">
                  <c:v>25.669121155451087</c:v>
                </c:pt>
                <c:pt idx="2">
                  <c:v>23.472712126636456</c:v>
                </c:pt>
                <c:pt idx="3">
                  <c:v>22.596207496820355</c:v>
                </c:pt>
                <c:pt idx="4">
                  <c:v>22.221339401579858</c:v>
                </c:pt>
                <c:pt idx="5">
                  <c:v>22.037200052835718</c:v>
                </c:pt>
                <c:pt idx="6">
                  <c:v>21.925657167671837</c:v>
                </c:pt>
                <c:pt idx="7">
                  <c:v>21.841825053709044</c:v>
                </c:pt>
                <c:pt idx="8">
                  <c:v>21.768648645509597</c:v>
                </c:pt>
                <c:pt idx="9">
                  <c:v>21.699647347303223</c:v>
                </c:pt>
                <c:pt idx="10">
                  <c:v>21.632358418519605</c:v>
                </c:pt>
                <c:pt idx="11">
                  <c:v>21.565845735870692</c:v>
                </c:pt>
                <c:pt idx="12">
                  <c:v>21.499753227648569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692-4621-A0BE-BCD016305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3315840"/>
        <c:axId val="223317376"/>
      </c:scatterChart>
      <c:valAx>
        <c:axId val="223315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3317376"/>
        <c:crosses val="autoZero"/>
        <c:crossBetween val="midCat"/>
      </c:valAx>
      <c:valAx>
        <c:axId val="223317376"/>
        <c:scaling>
          <c:orientation val="minMax"/>
          <c:max val="35"/>
          <c:min val="2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315840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'11101606'!$A$2:$A$15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'11101606'!$B$2:$B$13</c:f>
              <c:numCache>
                <c:formatCode>General</c:formatCode>
                <c:ptCount val="12"/>
                <c:pt idx="0">
                  <c:v>31.339008236883412</c:v>
                </c:pt>
                <c:pt idx="1">
                  <c:v>26.238405146594491</c:v>
                </c:pt>
                <c:pt idx="2">
                  <c:v>22.76466738531099</c:v>
                </c:pt>
                <c:pt idx="3">
                  <c:v>22.34816932729332</c:v>
                </c:pt>
                <c:pt idx="4">
                  <c:v>22.383454933091329</c:v>
                </c:pt>
                <c:pt idx="5">
                  <c:v>22.361564160982198</c:v>
                </c:pt>
                <c:pt idx="6">
                  <c:v>22.044042109339486</c:v>
                </c:pt>
                <c:pt idx="7">
                  <c:v>21.907553870379072</c:v>
                </c:pt>
                <c:pt idx="8">
                  <c:v>21.781106895447799</c:v>
                </c:pt>
                <c:pt idx="9">
                  <c:v>21.663492791925535</c:v>
                </c:pt>
                <c:pt idx="10">
                  <c:v>21.563040698690948</c:v>
                </c:pt>
                <c:pt idx="11">
                  <c:v>21.508889467865629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644-494B-9DA9-6C2DAA2D7C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3337856"/>
        <c:axId val="224212096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'11101606'!$J$15:$J$68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'11101606'!$K$15:$K$68</c:f>
              <c:numCache>
                <c:formatCode>General</c:formatCode>
                <c:ptCount val="54"/>
                <c:pt idx="0">
                  <c:v>31.339008236883412</c:v>
                </c:pt>
                <c:pt idx="1">
                  <c:v>25.669121155451087</c:v>
                </c:pt>
                <c:pt idx="2">
                  <c:v>23.472712126636456</c:v>
                </c:pt>
                <c:pt idx="3">
                  <c:v>22.596207496820355</c:v>
                </c:pt>
                <c:pt idx="4">
                  <c:v>22.221339401579858</c:v>
                </c:pt>
                <c:pt idx="5">
                  <c:v>22.037200052835718</c:v>
                </c:pt>
                <c:pt idx="6">
                  <c:v>21.925657167671837</c:v>
                </c:pt>
                <c:pt idx="7">
                  <c:v>21.841825053709044</c:v>
                </c:pt>
                <c:pt idx="8">
                  <c:v>21.768648645509597</c:v>
                </c:pt>
                <c:pt idx="9">
                  <c:v>21.699647347303223</c:v>
                </c:pt>
                <c:pt idx="10">
                  <c:v>21.632358418519605</c:v>
                </c:pt>
                <c:pt idx="11">
                  <c:v>21.565845735870692</c:v>
                </c:pt>
                <c:pt idx="12">
                  <c:v>21.499753227648569</c:v>
                </c:pt>
                <c:pt idx="13">
                  <c:v>21.433945218540494</c:v>
                </c:pt>
                <c:pt idx="14">
                  <c:v>21.368369775771825</c:v>
                </c:pt>
                <c:pt idx="15">
                  <c:v>21.303006786380521</c:v>
                </c:pt>
                <c:pt idx="16">
                  <c:v>21.237848228760249</c:v>
                </c:pt>
                <c:pt idx="17">
                  <c:v>21.172890676672402</c:v>
                </c:pt>
                <c:pt idx="18">
                  <c:v>21.108132451082216</c:v>
                </c:pt>
                <c:pt idx="19">
                  <c:v>21.043572537972647</c:v>
                </c:pt>
                <c:pt idx="20">
                  <c:v>20.979210177155601</c:v>
                </c:pt>
                <c:pt idx="21">
                  <c:v>20.915044706033967</c:v>
                </c:pt>
                <c:pt idx="22">
                  <c:v>20.85107550023427</c:v>
                </c:pt>
                <c:pt idx="23">
                  <c:v>20.787301951046036</c:v>
                </c:pt>
                <c:pt idx="24">
                  <c:v>20.723723456846265</c:v>
                </c:pt>
                <c:pt idx="25">
                  <c:v>20.660339419837566</c:v>
                </c:pt>
                <c:pt idx="26">
                  <c:v>20.597149244805355</c:v>
                </c:pt>
                <c:pt idx="27">
                  <c:v>20.534152338642176</c:v>
                </c:pt>
                <c:pt idx="28">
                  <c:v>20.471348110163529</c:v>
                </c:pt>
                <c:pt idx="29">
                  <c:v>20.408735970034439</c:v>
                </c:pt>
                <c:pt idx="30">
                  <c:v>20.346315330738157</c:v>
                </c:pt>
                <c:pt idx="31">
                  <c:v>20.284085606560847</c:v>
                </c:pt>
                <c:pt idx="32">
                  <c:v>20.222046213582356</c:v>
                </c:pt>
                <c:pt idx="33">
                  <c:v>20.160196569669328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644-494B-9DA9-6C2DAA2D7C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3337856"/>
        <c:axId val="224212096"/>
      </c:scatterChart>
      <c:valAx>
        <c:axId val="223337856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224212096"/>
        <c:crosses val="autoZero"/>
        <c:crossBetween val="midCat"/>
        <c:majorUnit val="0.1"/>
      </c:valAx>
      <c:valAx>
        <c:axId val="224212096"/>
        <c:scaling>
          <c:orientation val="minMax"/>
          <c:max val="35"/>
          <c:min val="2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337856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56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'11092203'!$A$2:$A$15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</c:numCache>
            </c:numRef>
          </c:xVal>
          <c:yVal>
            <c:numRef>
              <c:f>'11092203'!$B$2:$B$13</c:f>
              <c:numCache>
                <c:formatCode>General</c:formatCode>
                <c:ptCount val="12"/>
                <c:pt idx="0">
                  <c:v>20.512726478873248</c:v>
                </c:pt>
                <c:pt idx="1">
                  <c:v>15.960778765432091</c:v>
                </c:pt>
                <c:pt idx="2">
                  <c:v>14.903570511463844</c:v>
                </c:pt>
                <c:pt idx="3">
                  <c:v>15.825053756613729</c:v>
                </c:pt>
                <c:pt idx="4">
                  <c:v>15.339349222614805</c:v>
                </c:pt>
                <c:pt idx="5">
                  <c:v>15.186129999999968</c:v>
                </c:pt>
                <c:pt idx="6">
                  <c:v>15.37220254867254</c:v>
                </c:pt>
                <c:pt idx="7">
                  <c:v>15.236169946902615</c:v>
                </c:pt>
                <c:pt idx="8">
                  <c:v>15.143197761989336</c:v>
                </c:pt>
                <c:pt idx="9">
                  <c:v>15.175876715176672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C44-4401-8E96-3587C76FD7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6763008"/>
        <c:axId val="256764928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'11092203'!$A$2:$A$15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</c:numCache>
            </c:numRef>
          </c:xVal>
          <c:yVal>
            <c:numRef>
              <c:f>'11092203'!$C$2:$C$15</c:f>
              <c:numCache>
                <c:formatCode>General</c:formatCode>
                <c:ptCount val="14"/>
                <c:pt idx="0">
                  <c:v>20.500000000000004</c:v>
                </c:pt>
                <c:pt idx="1">
                  <c:v>15.876859388145336</c:v>
                </c:pt>
                <c:pt idx="2">
                  <c:v>15.406365437727064</c:v>
                </c:pt>
                <c:pt idx="3">
                  <c:v>15.33937525930625</c:v>
                </c:pt>
                <c:pt idx="4">
                  <c:v>15.311622153617076</c:v>
                </c:pt>
                <c:pt idx="5">
                  <c:v>15.287713925239892</c:v>
                </c:pt>
                <c:pt idx="6">
                  <c:v>15.264211819128757</c:v>
                </c:pt>
                <c:pt idx="7">
                  <c:v>15.240781675949993</c:v>
                </c:pt>
                <c:pt idx="8">
                  <c:v>15.217390978904668</c:v>
                </c:pt>
                <c:pt idx="9">
                  <c:v>15.194036518853123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C44-4401-8E96-3587C76FD7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6763008"/>
        <c:axId val="256764928"/>
      </c:scatterChart>
      <c:valAx>
        <c:axId val="256763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56764928"/>
        <c:crosses val="autoZero"/>
        <c:crossBetween val="midCat"/>
      </c:valAx>
      <c:valAx>
        <c:axId val="256764928"/>
        <c:scaling>
          <c:orientation val="minMax"/>
          <c:max val="25"/>
          <c:min val="1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6763008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'11092203'!$A$2:$A$15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</c:numCache>
            </c:numRef>
          </c:xVal>
          <c:yVal>
            <c:numRef>
              <c:f>'11092203'!$B$2:$B$13</c:f>
              <c:numCache>
                <c:formatCode>General</c:formatCode>
                <c:ptCount val="12"/>
                <c:pt idx="0">
                  <c:v>20.512726478873248</c:v>
                </c:pt>
                <c:pt idx="1">
                  <c:v>15.960778765432091</c:v>
                </c:pt>
                <c:pt idx="2">
                  <c:v>14.903570511463844</c:v>
                </c:pt>
                <c:pt idx="3">
                  <c:v>15.825053756613729</c:v>
                </c:pt>
                <c:pt idx="4">
                  <c:v>15.339349222614805</c:v>
                </c:pt>
                <c:pt idx="5">
                  <c:v>15.186129999999968</c:v>
                </c:pt>
                <c:pt idx="6">
                  <c:v>15.37220254867254</c:v>
                </c:pt>
                <c:pt idx="7">
                  <c:v>15.236169946902615</c:v>
                </c:pt>
                <c:pt idx="8">
                  <c:v>15.143197761989336</c:v>
                </c:pt>
                <c:pt idx="9">
                  <c:v>15.175876715176672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60-4DEF-B4DC-54972B7F28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748288"/>
        <c:axId val="118749824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'11092203'!$J$15:$J$68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'11092203'!$K$15:$K$68</c:f>
              <c:numCache>
                <c:formatCode>General</c:formatCode>
                <c:ptCount val="54"/>
                <c:pt idx="0">
                  <c:v>20.500000000000004</c:v>
                </c:pt>
                <c:pt idx="1">
                  <c:v>15.876859388145336</c:v>
                </c:pt>
                <c:pt idx="2">
                  <c:v>15.406365437727064</c:v>
                </c:pt>
                <c:pt idx="3">
                  <c:v>15.33937525930625</c:v>
                </c:pt>
                <c:pt idx="4">
                  <c:v>15.311622153617076</c:v>
                </c:pt>
                <c:pt idx="5">
                  <c:v>15.287713925239892</c:v>
                </c:pt>
                <c:pt idx="6">
                  <c:v>15.264211819128757</c:v>
                </c:pt>
                <c:pt idx="7">
                  <c:v>15.240781675949993</c:v>
                </c:pt>
                <c:pt idx="8">
                  <c:v>15.217390978904668</c:v>
                </c:pt>
                <c:pt idx="9">
                  <c:v>15.194036518853123</c:v>
                </c:pt>
                <c:pt idx="10">
                  <c:v>15.170717934263752</c:v>
                </c:pt>
                <c:pt idx="11">
                  <c:v>15.147435140354798</c:v>
                </c:pt>
                <c:pt idx="12">
                  <c:v>15.124188079309727</c:v>
                </c:pt>
                <c:pt idx="13">
                  <c:v>15.10097669600804</c:v>
                </c:pt>
                <c:pt idx="14">
                  <c:v>15.077800935667153</c:v>
                </c:pt>
                <c:pt idx="15">
                  <c:v>15.054660743613171</c:v>
                </c:pt>
                <c:pt idx="16">
                  <c:v>15.031556065258499</c:v>
                </c:pt>
                <c:pt idx="17">
                  <c:v>15.008486846099556</c:v>
                </c:pt>
                <c:pt idx="18">
                  <c:v>14.985453031716427</c:v>
                </c:pt>
                <c:pt idx="19">
                  <c:v>14.962454567772715</c:v>
                </c:pt>
                <c:pt idx="20">
                  <c:v>14.939491400015422</c:v>
                </c:pt>
                <c:pt idx="21">
                  <c:v>14.91656347427481</c:v>
                </c:pt>
                <c:pt idx="22">
                  <c:v>14.893670736464275</c:v>
                </c:pt>
                <c:pt idx="23">
                  <c:v>14.870813132580221</c:v>
                </c:pt>
                <c:pt idx="24">
                  <c:v>14.847990608701933</c:v>
                </c:pt>
                <c:pt idx="25">
                  <c:v>14.825203110991449</c:v>
                </c:pt>
                <c:pt idx="26">
                  <c:v>14.802450585693437</c:v>
                </c:pt>
                <c:pt idx="27">
                  <c:v>14.779732979135055</c:v>
                </c:pt>
                <c:pt idx="28">
                  <c:v>14.757050237725844</c:v>
                </c:pt>
                <c:pt idx="29">
                  <c:v>14.734402307957584</c:v>
                </c:pt>
                <c:pt idx="30">
                  <c:v>14.71178913640418</c:v>
                </c:pt>
                <c:pt idx="31">
                  <c:v>14.689210669721527</c:v>
                </c:pt>
                <c:pt idx="32">
                  <c:v>14.66666685464739</c:v>
                </c:pt>
                <c:pt idx="33">
                  <c:v>14.64415763800128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160-4DEF-B4DC-54972B7F28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748288"/>
        <c:axId val="118749824"/>
      </c:scatterChart>
      <c:valAx>
        <c:axId val="118748288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18749824"/>
        <c:crosses val="autoZero"/>
        <c:crossBetween val="midCat"/>
        <c:majorUnit val="0.1"/>
      </c:valAx>
      <c:valAx>
        <c:axId val="118749824"/>
        <c:scaling>
          <c:orientation val="minMax"/>
          <c:max val="25"/>
          <c:min val="1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8748288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56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'11092201'!$A$2:$A$15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</c:numCache>
            </c:numRef>
          </c:xVal>
          <c:yVal>
            <c:numRef>
              <c:f>'11092201'!$B$2:$B$13</c:f>
              <c:numCache>
                <c:formatCode>General</c:formatCode>
                <c:ptCount val="12"/>
                <c:pt idx="0">
                  <c:v>23.871568043297216</c:v>
                </c:pt>
                <c:pt idx="1">
                  <c:v>18.63303970000003</c:v>
                </c:pt>
                <c:pt idx="2">
                  <c:v>17.497022985821481</c:v>
                </c:pt>
                <c:pt idx="3">
                  <c:v>18.256382539682512</c:v>
                </c:pt>
                <c:pt idx="4">
                  <c:v>17.811712970711248</c:v>
                </c:pt>
                <c:pt idx="5">
                  <c:v>17.532876060352017</c:v>
                </c:pt>
                <c:pt idx="6">
                  <c:v>17.579537365771785</c:v>
                </c:pt>
                <c:pt idx="7">
                  <c:v>17.463018371116672</c:v>
                </c:pt>
                <c:pt idx="8">
                  <c:v>17.321056450798981</c:v>
                </c:pt>
                <c:pt idx="9">
                  <c:v>17.349065390898527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0EB-4FBE-91B1-40900F8DF5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087744"/>
        <c:axId val="211089280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'11092201'!$A$2:$A$15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</c:numCache>
            </c:numRef>
          </c:xVal>
          <c:yVal>
            <c:numRef>
              <c:f>'11092201'!$C$2:$C$15</c:f>
              <c:numCache>
                <c:formatCode>General</c:formatCode>
                <c:ptCount val="14"/>
                <c:pt idx="0">
                  <c:v>23.871568043297216</c:v>
                </c:pt>
                <c:pt idx="1">
                  <c:v>18.55611543741767</c:v>
                </c:pt>
                <c:pt idx="2">
                  <c:v>17.949874470927917</c:v>
                </c:pt>
                <c:pt idx="3">
                  <c:v>17.814229199828112</c:v>
                </c:pt>
                <c:pt idx="4">
                  <c:v>17.725926244645102</c:v>
                </c:pt>
                <c:pt idx="5">
                  <c:v>17.642699530471539</c:v>
                </c:pt>
                <c:pt idx="6">
                  <c:v>17.560326903515332</c:v>
                </c:pt>
                <c:pt idx="7">
                  <c:v>17.478385135879233</c:v>
                </c:pt>
                <c:pt idx="8">
                  <c:v>17.396830353219819</c:v>
                </c:pt>
                <c:pt idx="9">
                  <c:v>17.315656569490834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0EB-4FBE-91B1-40900F8DF5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087744"/>
        <c:axId val="211089280"/>
      </c:scatterChart>
      <c:valAx>
        <c:axId val="2110877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1089280"/>
        <c:crosses val="autoZero"/>
        <c:crossBetween val="midCat"/>
      </c:valAx>
      <c:valAx>
        <c:axId val="211089280"/>
        <c:scaling>
          <c:orientation val="minMax"/>
          <c:max val="25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087744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'11092201'!$A$2:$A$15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</c:numCache>
            </c:numRef>
          </c:xVal>
          <c:yVal>
            <c:numRef>
              <c:f>'11092201'!$B$2:$B$13</c:f>
              <c:numCache>
                <c:formatCode>General</c:formatCode>
                <c:ptCount val="12"/>
                <c:pt idx="0">
                  <c:v>23.871568043297216</c:v>
                </c:pt>
                <c:pt idx="1">
                  <c:v>18.63303970000003</c:v>
                </c:pt>
                <c:pt idx="2">
                  <c:v>17.497022985821481</c:v>
                </c:pt>
                <c:pt idx="3">
                  <c:v>18.256382539682512</c:v>
                </c:pt>
                <c:pt idx="4">
                  <c:v>17.811712970711248</c:v>
                </c:pt>
                <c:pt idx="5">
                  <c:v>17.532876060352017</c:v>
                </c:pt>
                <c:pt idx="6">
                  <c:v>17.579537365771785</c:v>
                </c:pt>
                <c:pt idx="7">
                  <c:v>17.463018371116672</c:v>
                </c:pt>
                <c:pt idx="8">
                  <c:v>17.321056450798981</c:v>
                </c:pt>
                <c:pt idx="9">
                  <c:v>17.349065390898527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79F-4005-A035-F77B82EFD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5775872"/>
        <c:axId val="228340096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'11092201'!$J$15:$J$68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'11092201'!$K$15:$K$68</c:f>
              <c:numCache>
                <c:formatCode>General</c:formatCode>
                <c:ptCount val="54"/>
                <c:pt idx="0">
                  <c:v>23.871568043297216</c:v>
                </c:pt>
                <c:pt idx="1">
                  <c:v>18.55611543741767</c:v>
                </c:pt>
                <c:pt idx="2">
                  <c:v>17.949874470927917</c:v>
                </c:pt>
                <c:pt idx="3">
                  <c:v>17.814229199828112</c:v>
                </c:pt>
                <c:pt idx="4">
                  <c:v>17.725926244645102</c:v>
                </c:pt>
                <c:pt idx="5">
                  <c:v>17.642699530471539</c:v>
                </c:pt>
                <c:pt idx="6">
                  <c:v>17.560326903515332</c:v>
                </c:pt>
                <c:pt idx="7">
                  <c:v>17.478385135879233</c:v>
                </c:pt>
                <c:pt idx="8">
                  <c:v>17.396830353219819</c:v>
                </c:pt>
                <c:pt idx="9">
                  <c:v>17.315656569490834</c:v>
                </c:pt>
                <c:pt idx="10">
                  <c:v>17.234861589512917</c:v>
                </c:pt>
                <c:pt idx="11">
                  <c:v>17.154443604101605</c:v>
                </c:pt>
                <c:pt idx="12">
                  <c:v>17.074400850035254</c:v>
                </c:pt>
                <c:pt idx="13">
                  <c:v>16.994731576066144</c:v>
                </c:pt>
                <c:pt idx="14">
                  <c:v>16.91543403949202</c:v>
                </c:pt>
                <c:pt idx="15">
                  <c:v>16.836506505779454</c:v>
                </c:pt>
                <c:pt idx="16">
                  <c:v>16.757947248492084</c:v>
                </c:pt>
                <c:pt idx="17">
                  <c:v>16.679754549249488</c:v>
                </c:pt>
                <c:pt idx="18">
                  <c:v>16.601926697689262</c:v>
                </c:pt>
                <c:pt idx="19">
                  <c:v>16.524461991429558</c:v>
                </c:pt>
                <c:pt idx="20">
                  <c:v>16.44735873603187</c:v>
                </c:pt>
                <c:pt idx="21">
                  <c:v>16.370615244963933</c:v>
                </c:pt>
                <c:pt idx="22">
                  <c:v>16.29422983956287</c:v>
                </c:pt>
                <c:pt idx="23">
                  <c:v>16.21820084899845</c:v>
                </c:pt>
                <c:pt idx="24">
                  <c:v>16.142526610236551</c:v>
                </c:pt>
                <c:pt idx="25">
                  <c:v>16.067205468002776</c:v>
                </c:pt>
                <c:pt idx="26">
                  <c:v>15.992235774746248</c:v>
                </c:pt>
                <c:pt idx="27">
                  <c:v>15.917615890603582</c:v>
                </c:pt>
                <c:pt idx="28">
                  <c:v>15.843344183363001</c:v>
                </c:pt>
                <c:pt idx="29">
                  <c:v>15.769419028428642</c:v>
                </c:pt>
                <c:pt idx="30">
                  <c:v>15.695838808785016</c:v>
                </c:pt>
                <c:pt idx="31">
                  <c:v>15.622601914961638</c:v>
                </c:pt>
                <c:pt idx="32">
                  <c:v>15.549706744997831</c:v>
                </c:pt>
                <c:pt idx="33">
                  <c:v>15.477151704407667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79F-4005-A035-F77B82EFD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5775872"/>
        <c:axId val="228340096"/>
      </c:scatterChart>
      <c:valAx>
        <c:axId val="215775872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228340096"/>
        <c:crosses val="autoZero"/>
        <c:crossBetween val="midCat"/>
        <c:majorUnit val="0.1"/>
      </c:valAx>
      <c:valAx>
        <c:axId val="228340096"/>
        <c:scaling>
          <c:orientation val="minMax"/>
          <c:max val="25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5775872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56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'11091802'!$A$2:$A$15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'11091802'!$B$2:$B$13</c:f>
              <c:numCache>
                <c:formatCode>General</c:formatCode>
                <c:ptCount val="12"/>
                <c:pt idx="0">
                  <c:v>26.661246905685662</c:v>
                </c:pt>
                <c:pt idx="1">
                  <c:v>20.222912065964572</c:v>
                </c:pt>
                <c:pt idx="2">
                  <c:v>17.046107053694413</c:v>
                </c:pt>
                <c:pt idx="3">
                  <c:v>17.83060212775759</c:v>
                </c:pt>
                <c:pt idx="4">
                  <c:v>17.850751759834761</c:v>
                </c:pt>
                <c:pt idx="5">
                  <c:v>17.472480603409231</c:v>
                </c:pt>
                <c:pt idx="6">
                  <c:v>17.390669831526107</c:v>
                </c:pt>
                <c:pt idx="7">
                  <c:v>17.243643510393003</c:v>
                </c:pt>
                <c:pt idx="8">
                  <c:v>17.118489993060685</c:v>
                </c:pt>
                <c:pt idx="9">
                  <c:v>17.079724348632642</c:v>
                </c:pt>
                <c:pt idx="10">
                  <c:v>17.04676047364763</c:v>
                </c:pt>
                <c:pt idx="11">
                  <c:v>16.971317072376035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749-415C-83A9-9BD4E1623D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5562880"/>
        <c:axId val="215576960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'11091802'!$A$2:$A$15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'11091802'!$C$2:$C$15</c:f>
              <c:numCache>
                <c:formatCode>General</c:formatCode>
                <c:ptCount val="14"/>
                <c:pt idx="0">
                  <c:v>26.999999999999993</c:v>
                </c:pt>
                <c:pt idx="1">
                  <c:v>19.804664173305905</c:v>
                </c:pt>
                <c:pt idx="2">
                  <c:v>18.062301838858318</c:v>
                </c:pt>
                <c:pt idx="3">
                  <c:v>17.604764940909206</c:v>
                </c:pt>
                <c:pt idx="4">
                  <c:v>17.450083831476181</c:v>
                </c:pt>
                <c:pt idx="5">
                  <c:v>17.366916863273406</c:v>
                </c:pt>
                <c:pt idx="6">
                  <c:v>17.300761952994851</c:v>
                </c:pt>
                <c:pt idx="7">
                  <c:v>17.238778442866515</c:v>
                </c:pt>
                <c:pt idx="8">
                  <c:v>17.177940643053351</c:v>
                </c:pt>
                <c:pt idx="9">
                  <c:v>17.117535162413962</c:v>
                </c:pt>
                <c:pt idx="10">
                  <c:v>17.057393363529222</c:v>
                </c:pt>
                <c:pt idx="11">
                  <c:v>16.997474948868131</c:v>
                </c:pt>
                <c:pt idx="12">
                  <c:v>16.937769858338662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6749-415C-83A9-9BD4E1623D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5562880"/>
        <c:axId val="215576960"/>
      </c:scatterChart>
      <c:valAx>
        <c:axId val="215562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5576960"/>
        <c:crosses val="autoZero"/>
        <c:crossBetween val="midCat"/>
      </c:valAx>
      <c:valAx>
        <c:axId val="215576960"/>
        <c:scaling>
          <c:orientation val="minMax"/>
          <c:max val="30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5562880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'11091802'!$A$2:$A$15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'11091802'!$B$2:$B$13</c:f>
              <c:numCache>
                <c:formatCode>General</c:formatCode>
                <c:ptCount val="12"/>
                <c:pt idx="0">
                  <c:v>26.661246905685662</c:v>
                </c:pt>
                <c:pt idx="1">
                  <c:v>20.222912065964572</c:v>
                </c:pt>
                <c:pt idx="2">
                  <c:v>17.046107053694413</c:v>
                </c:pt>
                <c:pt idx="3">
                  <c:v>17.83060212775759</c:v>
                </c:pt>
                <c:pt idx="4">
                  <c:v>17.850751759834761</c:v>
                </c:pt>
                <c:pt idx="5">
                  <c:v>17.472480603409231</c:v>
                </c:pt>
                <c:pt idx="6">
                  <c:v>17.390669831526107</c:v>
                </c:pt>
                <c:pt idx="7">
                  <c:v>17.243643510393003</c:v>
                </c:pt>
                <c:pt idx="8">
                  <c:v>17.118489993060685</c:v>
                </c:pt>
                <c:pt idx="9">
                  <c:v>17.079724348632642</c:v>
                </c:pt>
                <c:pt idx="10">
                  <c:v>17.04676047364763</c:v>
                </c:pt>
                <c:pt idx="11">
                  <c:v>16.971317072376035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235-413F-9AE4-4E81CC10D7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524800"/>
        <c:axId val="228526336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'11091802'!$J$15:$J$68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'11091802'!$K$15:$K$68</c:f>
              <c:numCache>
                <c:formatCode>General</c:formatCode>
                <c:ptCount val="54"/>
                <c:pt idx="0">
                  <c:v>26.999999999999993</c:v>
                </c:pt>
                <c:pt idx="1">
                  <c:v>19.804664173305905</c:v>
                </c:pt>
                <c:pt idx="2">
                  <c:v>18.062301838858318</c:v>
                </c:pt>
                <c:pt idx="3">
                  <c:v>17.604764940909206</c:v>
                </c:pt>
                <c:pt idx="4">
                  <c:v>17.450083831476181</c:v>
                </c:pt>
                <c:pt idx="5">
                  <c:v>17.366916863273406</c:v>
                </c:pt>
                <c:pt idx="6">
                  <c:v>17.300761952994851</c:v>
                </c:pt>
                <c:pt idx="7">
                  <c:v>17.238778442866515</c:v>
                </c:pt>
                <c:pt idx="8">
                  <c:v>17.177940643053351</c:v>
                </c:pt>
                <c:pt idx="9">
                  <c:v>17.117535162413962</c:v>
                </c:pt>
                <c:pt idx="10">
                  <c:v>17.057393363529222</c:v>
                </c:pt>
                <c:pt idx="11">
                  <c:v>16.997474948868131</c:v>
                </c:pt>
                <c:pt idx="12">
                  <c:v>16.937769858338662</c:v>
                </c:pt>
                <c:pt idx="13">
                  <c:v>16.878275157440878</c:v>
                </c:pt>
                <c:pt idx="14">
                  <c:v>16.818989592367323</c:v>
                </c:pt>
                <c:pt idx="15">
                  <c:v>16.759912307238586</c:v>
                </c:pt>
                <c:pt idx="16">
                  <c:v>16.701042541891425</c:v>
                </c:pt>
                <c:pt idx="17">
                  <c:v>16.642379560674094</c:v>
                </c:pt>
                <c:pt idx="18">
                  <c:v>16.583922635664443</c:v>
                </c:pt>
                <c:pt idx="19">
                  <c:v>16.525671042709416</c:v>
                </c:pt>
                <c:pt idx="20">
                  <c:v>16.467624060485168</c:v>
                </c:pt>
                <c:pt idx="21">
                  <c:v>16.409780970268795</c:v>
                </c:pt>
                <c:pt idx="22">
                  <c:v>16.352141055877802</c:v>
                </c:pt>
                <c:pt idx="23">
                  <c:v>16.29470360364903</c:v>
                </c:pt>
                <c:pt idx="24">
                  <c:v>16.237467902426964</c:v>
                </c:pt>
                <c:pt idx="25">
                  <c:v>16.180433243554265</c:v>
                </c:pt>
                <c:pt idx="26">
                  <c:v>16.123598920862818</c:v>
                </c:pt>
                <c:pt idx="27">
                  <c:v>16.066964230664968</c:v>
                </c:pt>
                <c:pt idx="28">
                  <c:v>16.010528471744777</c:v>
                </c:pt>
                <c:pt idx="29">
                  <c:v>15.954290945349358</c:v>
                </c:pt>
                <c:pt idx="30">
                  <c:v>15.898250955180222</c:v>
                </c:pt>
                <c:pt idx="31">
                  <c:v>15.842407807384644</c:v>
                </c:pt>
                <c:pt idx="32">
                  <c:v>15.78676081054709</c:v>
                </c:pt>
                <c:pt idx="33">
                  <c:v>15.731309275680637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235-413F-9AE4-4E81CC10D7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524800"/>
        <c:axId val="228526336"/>
      </c:scatterChart>
      <c:valAx>
        <c:axId val="228524800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228526336"/>
        <c:crosses val="autoZero"/>
        <c:crossBetween val="midCat"/>
        <c:majorUnit val="0.1"/>
      </c:valAx>
      <c:valAx>
        <c:axId val="228526336"/>
        <c:scaling>
          <c:orientation val="minMax"/>
          <c:max val="30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8524800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51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'11091601'!$A$2:$A$15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'11091601'!$B$2:$B$13</c:f>
              <c:numCache>
                <c:formatCode>General</c:formatCode>
                <c:ptCount val="12"/>
                <c:pt idx="0">
                  <c:v>18.374567751488936</c:v>
                </c:pt>
                <c:pt idx="1">
                  <c:v>14.358585774493728</c:v>
                </c:pt>
                <c:pt idx="2">
                  <c:v>11.507396827358004</c:v>
                </c:pt>
                <c:pt idx="3">
                  <c:v>11.00059730016582</c:v>
                </c:pt>
                <c:pt idx="4">
                  <c:v>10.968648754162045</c:v>
                </c:pt>
                <c:pt idx="5">
                  <c:v>10.631220960577471</c:v>
                </c:pt>
                <c:pt idx="6">
                  <c:v>10.344292917037892</c:v>
                </c:pt>
                <c:pt idx="7">
                  <c:v>10.248094172798238</c:v>
                </c:pt>
                <c:pt idx="8">
                  <c:v>10.192757820670394</c:v>
                </c:pt>
                <c:pt idx="9">
                  <c:v>10.115770500840343</c:v>
                </c:pt>
                <c:pt idx="10">
                  <c:v>10.03597537408859</c:v>
                </c:pt>
                <c:pt idx="11">
                  <c:v>9.9920068397975879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AB5-44F5-B46D-FD05DC3177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97600"/>
        <c:axId val="45899136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'11091601'!$A$2:$A$15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'11091601'!$C$2:$C$15</c:f>
              <c:numCache>
                <c:formatCode>General</c:formatCode>
                <c:ptCount val="14"/>
                <c:pt idx="0">
                  <c:v>18.000000000000004</c:v>
                </c:pt>
                <c:pt idx="1">
                  <c:v>13.916480919851434</c:v>
                </c:pt>
                <c:pt idx="2">
                  <c:v>12.032091426421728</c:v>
                </c:pt>
                <c:pt idx="3">
                  <c:v>11.145968599809926</c:v>
                </c:pt>
                <c:pt idx="4">
                  <c:v>10.713086761550811</c:v>
                </c:pt>
                <c:pt idx="5">
                  <c:v>10.486079144606251</c:v>
                </c:pt>
                <c:pt idx="6">
                  <c:v>10.352674739983696</c:v>
                </c:pt>
                <c:pt idx="7">
                  <c:v>10.261917231193181</c:v>
                </c:pt>
                <c:pt idx="8">
                  <c:v>10.190678650498846</c:v>
                </c:pt>
                <c:pt idx="9">
                  <c:v>10.12846123545989</c:v>
                </c:pt>
                <c:pt idx="10">
                  <c:v>10.070499585236211</c:v>
                </c:pt>
                <c:pt idx="11">
                  <c:v>10.014629998743281</c:v>
                </c:pt>
                <c:pt idx="12">
                  <c:v>9.9598695895003839</c:v>
                </c:pt>
                <c:pt idx="13">
                  <c:v>9.9057714013353237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AB5-44F5-B46D-FD05DC3177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897600"/>
        <c:axId val="45899136"/>
      </c:scatterChart>
      <c:valAx>
        <c:axId val="458976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5899136"/>
        <c:crosses val="autoZero"/>
        <c:crossBetween val="midCat"/>
      </c:valAx>
      <c:valAx>
        <c:axId val="45899136"/>
        <c:scaling>
          <c:orientation val="minMax"/>
          <c:max val="20"/>
          <c:min val="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5897600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'11091601'!$A$2:$A$15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'11091601'!$B$2:$B$13</c:f>
              <c:numCache>
                <c:formatCode>General</c:formatCode>
                <c:ptCount val="12"/>
                <c:pt idx="0">
                  <c:v>18.374567751488936</c:v>
                </c:pt>
                <c:pt idx="1">
                  <c:v>14.358585774493728</c:v>
                </c:pt>
                <c:pt idx="2">
                  <c:v>11.507396827358004</c:v>
                </c:pt>
                <c:pt idx="3">
                  <c:v>11.00059730016582</c:v>
                </c:pt>
                <c:pt idx="4">
                  <c:v>10.968648754162045</c:v>
                </c:pt>
                <c:pt idx="5">
                  <c:v>10.631220960577471</c:v>
                </c:pt>
                <c:pt idx="6">
                  <c:v>10.344292917037892</c:v>
                </c:pt>
                <c:pt idx="7">
                  <c:v>10.248094172798238</c:v>
                </c:pt>
                <c:pt idx="8">
                  <c:v>10.192757820670394</c:v>
                </c:pt>
                <c:pt idx="9">
                  <c:v>10.115770500840343</c:v>
                </c:pt>
                <c:pt idx="10">
                  <c:v>10.03597537408859</c:v>
                </c:pt>
                <c:pt idx="11">
                  <c:v>9.9920068397975879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DD2-4828-A07D-09DE327B8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936640"/>
        <c:axId val="45938176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'11091601'!$J$15:$J$68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'11091601'!$K$15:$K$68</c:f>
              <c:numCache>
                <c:formatCode>General</c:formatCode>
                <c:ptCount val="54"/>
                <c:pt idx="0">
                  <c:v>18.000000000000004</c:v>
                </c:pt>
                <c:pt idx="1">
                  <c:v>13.916480919851434</c:v>
                </c:pt>
                <c:pt idx="2">
                  <c:v>12.032091426421728</c:v>
                </c:pt>
                <c:pt idx="3">
                  <c:v>11.145968599809926</c:v>
                </c:pt>
                <c:pt idx="4">
                  <c:v>10.713086761550811</c:v>
                </c:pt>
                <c:pt idx="5">
                  <c:v>10.486079144606251</c:v>
                </c:pt>
                <c:pt idx="6">
                  <c:v>10.352674739983696</c:v>
                </c:pt>
                <c:pt idx="7">
                  <c:v>10.261917231193181</c:v>
                </c:pt>
                <c:pt idx="8">
                  <c:v>10.190678650498846</c:v>
                </c:pt>
                <c:pt idx="9">
                  <c:v>10.12846123545989</c:v>
                </c:pt>
                <c:pt idx="10">
                  <c:v>10.070499585236211</c:v>
                </c:pt>
                <c:pt idx="11">
                  <c:v>10.014629998743281</c:v>
                </c:pt>
                <c:pt idx="12">
                  <c:v>9.9598695895003839</c:v>
                </c:pt>
                <c:pt idx="13">
                  <c:v>9.9057714013353237</c:v>
                </c:pt>
                <c:pt idx="14">
                  <c:v>9.8521317205670229</c:v>
                </c:pt>
                <c:pt idx="15">
                  <c:v>9.7988572364126014</c:v>
                </c:pt>
                <c:pt idx="16">
                  <c:v>9.745904750259891</c:v>
                </c:pt>
                <c:pt idx="17">
                  <c:v>9.6932538120363478</c:v>
                </c:pt>
                <c:pt idx="18">
                  <c:v>9.6408943009009889</c:v>
                </c:pt>
                <c:pt idx="19">
                  <c:v>9.5888207885809376</c:v>
                </c:pt>
                <c:pt idx="20">
                  <c:v>9.5370299810855723</c:v>
                </c:pt>
                <c:pt idx="21">
                  <c:v>9.4855195575761666</c:v>
                </c:pt>
                <c:pt idx="22">
                  <c:v>9.4342876433499274</c:v>
                </c:pt>
                <c:pt idx="23">
                  <c:v>9.383332570623967</c:v>
                </c:pt>
                <c:pt idx="24">
                  <c:v>9.3326527699405233</c:v>
                </c:pt>
                <c:pt idx="25">
                  <c:v>9.2822467208562021</c:v>
                </c:pt>
                <c:pt idx="26">
                  <c:v>9.2321129295380331</c:v>
                </c:pt>
                <c:pt idx="27">
                  <c:v>9.1822499185716548</c:v>
                </c:pt>
                <c:pt idx="28">
                  <c:v>9.1326562223121659</c:v>
                </c:pt>
                <c:pt idx="29">
                  <c:v>9.0833303847507558</c:v>
                </c:pt>
                <c:pt idx="30">
                  <c:v>9.0342709585232583</c:v>
                </c:pt>
                <c:pt idx="31">
                  <c:v>8.9854765044370914</c:v>
                </c:pt>
                <c:pt idx="32">
                  <c:v>8.9369455912336306</c:v>
                </c:pt>
                <c:pt idx="33">
                  <c:v>8.8886767954575117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DD2-4828-A07D-09DE327B8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936640"/>
        <c:axId val="45938176"/>
      </c:scatterChart>
      <c:valAx>
        <c:axId val="45936640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45938176"/>
        <c:crosses val="autoZero"/>
        <c:crossBetween val="midCat"/>
        <c:majorUnit val="0.1"/>
      </c:valAx>
      <c:valAx>
        <c:axId val="45938176"/>
        <c:scaling>
          <c:orientation val="minMax"/>
          <c:max val="20"/>
          <c:min val="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5936640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47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'11091403'!$A$2:$A$15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'11091403'!$B$2:$B$15</c:f>
              <c:numCache>
                <c:formatCode>General</c:formatCode>
                <c:ptCount val="14"/>
                <c:pt idx="0">
                  <c:v>26.66</c:v>
                </c:pt>
                <c:pt idx="1">
                  <c:v>20.22</c:v>
                </c:pt>
                <c:pt idx="2">
                  <c:v>17.04</c:v>
                </c:pt>
                <c:pt idx="3">
                  <c:v>17.829999999999998</c:v>
                </c:pt>
                <c:pt idx="4">
                  <c:v>17.850000000000001</c:v>
                </c:pt>
                <c:pt idx="5">
                  <c:v>17.47</c:v>
                </c:pt>
                <c:pt idx="6">
                  <c:v>17.39</c:v>
                </c:pt>
                <c:pt idx="7">
                  <c:v>17.239999999999998</c:v>
                </c:pt>
                <c:pt idx="8">
                  <c:v>17.12</c:v>
                </c:pt>
                <c:pt idx="9">
                  <c:v>17.079999999999998</c:v>
                </c:pt>
                <c:pt idx="10">
                  <c:v>17.05</c:v>
                </c:pt>
                <c:pt idx="11">
                  <c:v>16.97</c:v>
                </c:pt>
                <c:pt idx="12">
                  <c:v>16.88</c:v>
                </c:pt>
                <c:pt idx="13">
                  <c:v>16.88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16D-463A-AC03-45EC0B979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135680"/>
        <c:axId val="168841984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'11091403'!$A$2:$A$15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'11091403'!$C$2:$C$15</c:f>
              <c:numCache>
                <c:formatCode>General</c:formatCode>
                <c:ptCount val="14"/>
                <c:pt idx="0">
                  <c:v>26.660000000000004</c:v>
                </c:pt>
                <c:pt idx="1">
                  <c:v>19.784559706812264</c:v>
                </c:pt>
                <c:pt idx="2">
                  <c:v>18.070197851341852</c:v>
                </c:pt>
                <c:pt idx="3">
                  <c:v>17.607914260080818</c:v>
                </c:pt>
                <c:pt idx="4">
                  <c:v>17.449507920630825</c:v>
                </c:pt>
                <c:pt idx="5">
                  <c:v>17.364974534930834</c:v>
                </c:pt>
                <c:pt idx="6">
                  <c:v>17.298521731117027</c:v>
                </c:pt>
                <c:pt idx="7">
                  <c:v>17.236615470871786</c:v>
                </c:pt>
                <c:pt idx="8">
                  <c:v>17.175972259875206</c:v>
                </c:pt>
                <c:pt idx="9">
                  <c:v>17.115795065206893</c:v>
                </c:pt>
                <c:pt idx="10">
                  <c:v>17.055889993204463</c:v>
                </c:pt>
                <c:pt idx="11">
                  <c:v>16.996209454765498</c:v>
                </c:pt>
                <c:pt idx="12">
                  <c:v>16.936741351617684</c:v>
                </c:pt>
                <c:pt idx="13">
                  <c:v>16.87748219638798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16D-463A-AC03-45EC0B979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135680"/>
        <c:axId val="168841984"/>
      </c:scatterChart>
      <c:valAx>
        <c:axId val="1681356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8841984"/>
        <c:crosses val="autoZero"/>
        <c:crossBetween val="midCat"/>
      </c:valAx>
      <c:valAx>
        <c:axId val="168841984"/>
        <c:scaling>
          <c:orientation val="minMax"/>
          <c:max val="30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8135680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'11091403'!$A$2:$A$15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'11091403'!$B$2:$B$15</c:f>
              <c:numCache>
                <c:formatCode>General</c:formatCode>
                <c:ptCount val="14"/>
                <c:pt idx="0">
                  <c:v>26.66</c:v>
                </c:pt>
                <c:pt idx="1">
                  <c:v>20.22</c:v>
                </c:pt>
                <c:pt idx="2">
                  <c:v>17.04</c:v>
                </c:pt>
                <c:pt idx="3">
                  <c:v>17.829999999999998</c:v>
                </c:pt>
                <c:pt idx="4">
                  <c:v>17.850000000000001</c:v>
                </c:pt>
                <c:pt idx="5">
                  <c:v>17.47</c:v>
                </c:pt>
                <c:pt idx="6">
                  <c:v>17.39</c:v>
                </c:pt>
                <c:pt idx="7">
                  <c:v>17.239999999999998</c:v>
                </c:pt>
                <c:pt idx="8">
                  <c:v>17.12</c:v>
                </c:pt>
                <c:pt idx="9">
                  <c:v>17.079999999999998</c:v>
                </c:pt>
                <c:pt idx="10">
                  <c:v>17.05</c:v>
                </c:pt>
                <c:pt idx="11">
                  <c:v>16.97</c:v>
                </c:pt>
                <c:pt idx="12">
                  <c:v>16.88</c:v>
                </c:pt>
                <c:pt idx="13">
                  <c:v>16.88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F6B-446B-AF17-2AFAB162EF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75136"/>
        <c:axId val="168876672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'11091403'!$J$15:$J$68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'11091403'!$K$15:$K$68</c:f>
              <c:numCache>
                <c:formatCode>General</c:formatCode>
                <c:ptCount val="54"/>
                <c:pt idx="0">
                  <c:v>26.660000000000004</c:v>
                </c:pt>
                <c:pt idx="1">
                  <c:v>19.784559706812264</c:v>
                </c:pt>
                <c:pt idx="2">
                  <c:v>18.070197851341852</c:v>
                </c:pt>
                <c:pt idx="3">
                  <c:v>17.607914260080818</c:v>
                </c:pt>
                <c:pt idx="4">
                  <c:v>17.449507920630825</c:v>
                </c:pt>
                <c:pt idx="5">
                  <c:v>17.364974534930834</c:v>
                </c:pt>
                <c:pt idx="6">
                  <c:v>17.298521731117027</c:v>
                </c:pt>
                <c:pt idx="7">
                  <c:v>17.236615470871786</c:v>
                </c:pt>
                <c:pt idx="8">
                  <c:v>17.175972259875206</c:v>
                </c:pt>
                <c:pt idx="9">
                  <c:v>17.115795065206893</c:v>
                </c:pt>
                <c:pt idx="10">
                  <c:v>17.055889993204463</c:v>
                </c:pt>
                <c:pt idx="11">
                  <c:v>16.996209454765498</c:v>
                </c:pt>
                <c:pt idx="12">
                  <c:v>16.936741351617684</c:v>
                </c:pt>
                <c:pt idx="13">
                  <c:v>16.87748219638798</c:v>
                </c:pt>
                <c:pt idx="14">
                  <c:v>16.818430592370404</c:v>
                </c:pt>
                <c:pt idx="15">
                  <c:v>16.759585651916122</c:v>
                </c:pt>
                <c:pt idx="16">
                  <c:v>16.700946612777873</c:v>
                </c:pt>
                <c:pt idx="17">
                  <c:v>16.642512745040499</c:v>
                </c:pt>
                <c:pt idx="18">
                  <c:v>16.584283328538522</c:v>
                </c:pt>
                <c:pt idx="19">
                  <c:v>16.52625764737169</c:v>
                </c:pt>
                <c:pt idx="20">
                  <c:v>16.468434988567953</c:v>
                </c:pt>
                <c:pt idx="21">
                  <c:v>16.410814641752555</c:v>
                </c:pt>
                <c:pt idx="22">
                  <c:v>16.35339589906113</c:v>
                </c:pt>
                <c:pt idx="23">
                  <c:v>16.296178055112048</c:v>
                </c:pt>
                <c:pt idx="24">
                  <c:v>16.239160406993168</c:v>
                </c:pt>
                <c:pt idx="25">
                  <c:v>16.182342254252074</c:v>
                </c:pt>
                <c:pt idx="26">
                  <c:v>16.125722898887208</c:v>
                </c:pt>
                <c:pt idx="27">
                  <c:v>16.069301645339227</c:v>
                </c:pt>
                <c:pt idx="28">
                  <c:v>16.013077800482431</c:v>
                </c:pt>
                <c:pt idx="29">
                  <c:v>15.957050673616266</c:v>
                </c:pt>
                <c:pt idx="30">
                  <c:v>15.901219576456818</c:v>
                </c:pt>
                <c:pt idx="31">
                  <c:v>15.845583823128367</c:v>
                </c:pt>
                <c:pt idx="32">
                  <c:v>15.790142730154965</c:v>
                </c:pt>
                <c:pt idx="33">
                  <c:v>15.734895616452027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F6B-446B-AF17-2AFAB162EF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875136"/>
        <c:axId val="168876672"/>
      </c:scatterChart>
      <c:valAx>
        <c:axId val="168875136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68876672"/>
        <c:crosses val="autoZero"/>
        <c:crossBetween val="midCat"/>
        <c:majorUnit val="0.1"/>
      </c:valAx>
      <c:valAx>
        <c:axId val="168876672"/>
        <c:scaling>
          <c:orientation val="minMax"/>
          <c:max val="30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8875136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2" l="0.70000000000000062" r="0.70000000000000062" t="0.75000000000000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41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'11091402'!$A$2:$A$15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'11091402'!$B$2:$B$15</c:f>
              <c:numCache>
                <c:formatCode>General</c:formatCode>
                <c:ptCount val="14"/>
                <c:pt idx="0">
                  <c:v>27.1</c:v>
                </c:pt>
                <c:pt idx="1">
                  <c:v>25.47</c:v>
                </c:pt>
                <c:pt idx="2">
                  <c:v>20.440000000000001</c:v>
                </c:pt>
                <c:pt idx="3">
                  <c:v>19</c:v>
                </c:pt>
                <c:pt idx="4">
                  <c:v>19.38</c:v>
                </c:pt>
                <c:pt idx="5">
                  <c:v>19.34</c:v>
                </c:pt>
                <c:pt idx="6">
                  <c:v>19.010000000000002</c:v>
                </c:pt>
                <c:pt idx="7">
                  <c:v>18.829999999999998</c:v>
                </c:pt>
                <c:pt idx="8">
                  <c:v>18.71</c:v>
                </c:pt>
                <c:pt idx="9">
                  <c:v>18.61</c:v>
                </c:pt>
                <c:pt idx="10">
                  <c:v>18.510000000000002</c:v>
                </c:pt>
                <c:pt idx="11">
                  <c:v>18.41</c:v>
                </c:pt>
                <c:pt idx="12">
                  <c:v>18.309999999999999</c:v>
                </c:pt>
                <c:pt idx="13">
                  <c:v>18.190000000000001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F68-432C-8134-81192F2E1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796544"/>
        <c:axId val="168798080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'11091402'!$A$2:$A$15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'11091402'!$C$2:$C$15</c:f>
              <c:numCache>
                <c:formatCode>General</c:formatCode>
                <c:ptCount val="14"/>
                <c:pt idx="0">
                  <c:v>27.1</c:v>
                </c:pt>
                <c:pt idx="1">
                  <c:v>23.508292929382272</c:v>
                </c:pt>
                <c:pt idx="2">
                  <c:v>21.399987339184563</c:v>
                </c:pt>
                <c:pt idx="3">
                  <c:v>20.162406882946868</c:v>
                </c:pt>
                <c:pt idx="4">
                  <c:v>19.435923570077033</c:v>
                </c:pt>
                <c:pt idx="5">
                  <c:v>19.00944341536637</c:v>
                </c:pt>
                <c:pt idx="6">
                  <c:v>18.759058737107697</c:v>
                </c:pt>
                <c:pt idx="7">
                  <c:v>18.612038360270745</c:v>
                </c:pt>
                <c:pt idx="8">
                  <c:v>18.525690631292143</c:v>
                </c:pt>
                <c:pt idx="9">
                  <c:v>18.474956457104639</c:v>
                </c:pt>
                <c:pt idx="10">
                  <c:v>18.445126682804638</c:v>
                </c:pt>
                <c:pt idx="11">
                  <c:v>18.427567347163109</c:v>
                </c:pt>
                <c:pt idx="12">
                  <c:v>18.41721049848648</c:v>
                </c:pt>
                <c:pt idx="13">
                  <c:v>18.411081356869325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F68-432C-8134-81192F2E1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796544"/>
        <c:axId val="168798080"/>
      </c:scatterChart>
      <c:valAx>
        <c:axId val="1687965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8798080"/>
        <c:crosses val="autoZero"/>
        <c:crossBetween val="midCat"/>
      </c:valAx>
      <c:valAx>
        <c:axId val="168798080"/>
        <c:scaling>
          <c:orientation val="minMax"/>
          <c:max val="30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8796544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'11091402'!$A$2:$A$15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'11091402'!$B$2:$B$15</c:f>
              <c:numCache>
                <c:formatCode>General</c:formatCode>
                <c:ptCount val="14"/>
                <c:pt idx="0">
                  <c:v>27.1</c:v>
                </c:pt>
                <c:pt idx="1">
                  <c:v>25.47</c:v>
                </c:pt>
                <c:pt idx="2">
                  <c:v>20.440000000000001</c:v>
                </c:pt>
                <c:pt idx="3">
                  <c:v>19</c:v>
                </c:pt>
                <c:pt idx="4">
                  <c:v>19.38</c:v>
                </c:pt>
                <c:pt idx="5">
                  <c:v>19.34</c:v>
                </c:pt>
                <c:pt idx="6">
                  <c:v>19.010000000000002</c:v>
                </c:pt>
                <c:pt idx="7">
                  <c:v>18.829999999999998</c:v>
                </c:pt>
                <c:pt idx="8">
                  <c:v>18.71</c:v>
                </c:pt>
                <c:pt idx="9">
                  <c:v>18.61</c:v>
                </c:pt>
                <c:pt idx="10">
                  <c:v>18.510000000000002</c:v>
                </c:pt>
                <c:pt idx="11">
                  <c:v>18.41</c:v>
                </c:pt>
                <c:pt idx="12">
                  <c:v>18.309999999999999</c:v>
                </c:pt>
                <c:pt idx="13">
                  <c:v>18.190000000000001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279-450B-8FF4-D2BF3C0E6D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027840"/>
        <c:axId val="169033728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'11091402'!$J$15:$J$68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'11091402'!$K$15:$K$68</c:f>
              <c:numCache>
                <c:formatCode>General</c:formatCode>
                <c:ptCount val="54"/>
                <c:pt idx="0">
                  <c:v>27.1</c:v>
                </c:pt>
                <c:pt idx="1">
                  <c:v>23.508292929382272</c:v>
                </c:pt>
                <c:pt idx="2">
                  <c:v>21.399987339184563</c:v>
                </c:pt>
                <c:pt idx="3">
                  <c:v>20.162406882946868</c:v>
                </c:pt>
                <c:pt idx="4">
                  <c:v>19.435923570077033</c:v>
                </c:pt>
                <c:pt idx="5">
                  <c:v>19.00944341536637</c:v>
                </c:pt>
                <c:pt idx="6">
                  <c:v>18.759058737107697</c:v>
                </c:pt>
                <c:pt idx="7">
                  <c:v>18.612038360270745</c:v>
                </c:pt>
                <c:pt idx="8">
                  <c:v>18.525690631292143</c:v>
                </c:pt>
                <c:pt idx="9">
                  <c:v>18.474956457104639</c:v>
                </c:pt>
                <c:pt idx="10">
                  <c:v>18.445126682804638</c:v>
                </c:pt>
                <c:pt idx="11">
                  <c:v>18.427567347163109</c:v>
                </c:pt>
                <c:pt idx="12">
                  <c:v>18.41721049848648</c:v>
                </c:pt>
                <c:pt idx="13">
                  <c:v>18.411081356869325</c:v>
                </c:pt>
                <c:pt idx="14">
                  <c:v>18.40743378974749</c:v>
                </c:pt>
                <c:pt idx="15">
                  <c:v>18.405242854426547</c:v>
                </c:pt>
                <c:pt idx="16">
                  <c:v>18.403906931333932</c:v>
                </c:pt>
                <c:pt idx="17">
                  <c:v>18.403072882570275</c:v>
                </c:pt>
                <c:pt idx="18">
                  <c:v>18.402533423695953</c:v>
                </c:pt>
                <c:pt idx="19">
                  <c:v>18.402166883151516</c:v>
                </c:pt>
                <c:pt idx="20">
                  <c:v>18.401901842318168</c:v>
                </c:pt>
                <c:pt idx="21">
                  <c:v>18.401696379984937</c:v>
                </c:pt>
                <c:pt idx="22">
                  <c:v>18.401525889292191</c:v>
                </c:pt>
                <c:pt idx="23">
                  <c:v>18.401375926536435</c:v>
                </c:pt>
                <c:pt idx="24">
                  <c:v>18.401238013570758</c:v>
                </c:pt>
                <c:pt idx="25">
                  <c:v>18.401107173903171</c:v>
                </c:pt>
                <c:pt idx="26">
                  <c:v>18.400980486438659</c:v>
                </c:pt>
                <c:pt idx="27">
                  <c:v>18.40085623655655</c:v>
                </c:pt>
                <c:pt idx="28">
                  <c:v>18.400733417810962</c:v>
                </c:pt>
                <c:pt idx="29">
                  <c:v>18.400611439439547</c:v>
                </c:pt>
                <c:pt idx="30">
                  <c:v>18.400489954677369</c:v>
                </c:pt>
                <c:pt idx="31">
                  <c:v>18.400368759980779</c:v>
                </c:pt>
                <c:pt idx="32">
                  <c:v>18.400247735873982</c:v>
                </c:pt>
                <c:pt idx="33">
                  <c:v>18.400126812227221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279-450B-8FF4-D2BF3C0E6D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027840"/>
        <c:axId val="169033728"/>
      </c:scatterChart>
      <c:valAx>
        <c:axId val="169027840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69033728"/>
        <c:crosses val="autoZero"/>
        <c:crossBetween val="midCat"/>
        <c:majorUnit val="0.1"/>
      </c:valAx>
      <c:valAx>
        <c:axId val="169033728"/>
        <c:scaling>
          <c:orientation val="minMax"/>
          <c:max val="30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027840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78" l="0.70000000000000062" r="0.70000000000000062" t="0.75000000000000178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36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'11080103'!$A$2:$A$15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'11080103'!$B$2:$B$15</c:f>
              <c:numCache>
                <c:formatCode>General</c:formatCode>
                <c:ptCount val="14"/>
                <c:pt idx="0">
                  <c:v>27.07</c:v>
                </c:pt>
                <c:pt idx="1">
                  <c:v>24.03</c:v>
                </c:pt>
                <c:pt idx="2">
                  <c:v>19.7</c:v>
                </c:pt>
                <c:pt idx="3">
                  <c:v>19.010000000000002</c:v>
                </c:pt>
                <c:pt idx="4">
                  <c:v>19.48</c:v>
                </c:pt>
                <c:pt idx="5">
                  <c:v>19.25</c:v>
                </c:pt>
                <c:pt idx="6">
                  <c:v>19.09</c:v>
                </c:pt>
                <c:pt idx="7">
                  <c:v>19.079999999999998</c:v>
                </c:pt>
                <c:pt idx="8">
                  <c:v>19.100000000000001</c:v>
                </c:pt>
                <c:pt idx="9">
                  <c:v>18.95</c:v>
                </c:pt>
                <c:pt idx="10">
                  <c:v>18.55</c:v>
                </c:pt>
                <c:pt idx="11">
                  <c:v>18.27</c:v>
                </c:pt>
                <c:pt idx="12">
                  <c:v>18.600000000000001</c:v>
                </c:pt>
                <c:pt idx="13">
                  <c:v>18.96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777-4AA6-81A4-14D325B2DA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076224"/>
        <c:axId val="169077760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'11080103'!$A$2:$A$15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'11080103'!$C$2:$C$15</c:f>
              <c:numCache>
                <c:formatCode>General</c:formatCode>
                <c:ptCount val="14"/>
                <c:pt idx="0">
                  <c:v>27.700000000000003</c:v>
                </c:pt>
                <c:pt idx="1">
                  <c:v>22.897140826018028</c:v>
                </c:pt>
                <c:pt idx="2">
                  <c:v>20.697680619631967</c:v>
                </c:pt>
                <c:pt idx="3">
                  <c:v>19.686910807453938</c:v>
                </c:pt>
                <c:pt idx="4">
                  <c:v>19.218889431233965</c:v>
                </c:pt>
                <c:pt idx="5">
                  <c:v>18.998685772869099</c:v>
                </c:pt>
                <c:pt idx="6">
                  <c:v>18.891637378101489</c:v>
                </c:pt>
                <c:pt idx="7">
                  <c:v>18.836258698305969</c:v>
                </c:pt>
                <c:pt idx="8">
                  <c:v>18.80447603689624</c:v>
                </c:pt>
                <c:pt idx="9">
                  <c:v>18.783471218779876</c:v>
                </c:pt>
                <c:pt idx="10">
                  <c:v>18.767391589237558</c:v>
                </c:pt>
                <c:pt idx="11">
                  <c:v>18.753564881326412</c:v>
                </c:pt>
                <c:pt idx="12">
                  <c:v>18.74077096173793</c:v>
                </c:pt>
                <c:pt idx="13">
                  <c:v>18.72845272703395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777-4AA6-81A4-14D325B2DA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076224"/>
        <c:axId val="169077760"/>
      </c:scatterChart>
      <c:valAx>
        <c:axId val="1690762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9077760"/>
        <c:crosses val="autoZero"/>
        <c:crossBetween val="midCat"/>
      </c:valAx>
      <c:valAx>
        <c:axId val="169077760"/>
        <c:scaling>
          <c:orientation val="minMax"/>
          <c:max val="30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076224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'11080103'!$A$2:$A$15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'11080103'!$B$2:$B$15</c:f>
              <c:numCache>
                <c:formatCode>General</c:formatCode>
                <c:ptCount val="14"/>
                <c:pt idx="0">
                  <c:v>27.07</c:v>
                </c:pt>
                <c:pt idx="1">
                  <c:v>24.03</c:v>
                </c:pt>
                <c:pt idx="2">
                  <c:v>19.7</c:v>
                </c:pt>
                <c:pt idx="3">
                  <c:v>19.010000000000002</c:v>
                </c:pt>
                <c:pt idx="4">
                  <c:v>19.48</c:v>
                </c:pt>
                <c:pt idx="5">
                  <c:v>19.25</c:v>
                </c:pt>
                <c:pt idx="6">
                  <c:v>19.09</c:v>
                </c:pt>
                <c:pt idx="7">
                  <c:v>19.079999999999998</c:v>
                </c:pt>
                <c:pt idx="8">
                  <c:v>19.100000000000001</c:v>
                </c:pt>
                <c:pt idx="9">
                  <c:v>18.95</c:v>
                </c:pt>
                <c:pt idx="10">
                  <c:v>18.55</c:v>
                </c:pt>
                <c:pt idx="11">
                  <c:v>18.27</c:v>
                </c:pt>
                <c:pt idx="12">
                  <c:v>18.600000000000001</c:v>
                </c:pt>
                <c:pt idx="13">
                  <c:v>18.96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EBF-452C-8BC5-C44A8B5AF9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126912"/>
        <c:axId val="169128704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'11080103'!$J$15:$J$68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'11080103'!$K$15:$K$68</c:f>
              <c:numCache>
                <c:formatCode>General</c:formatCode>
                <c:ptCount val="54"/>
                <c:pt idx="0">
                  <c:v>27.700000000000003</c:v>
                </c:pt>
                <c:pt idx="1">
                  <c:v>22.897140826018028</c:v>
                </c:pt>
                <c:pt idx="2">
                  <c:v>20.697680619631967</c:v>
                </c:pt>
                <c:pt idx="3">
                  <c:v>19.686910807453938</c:v>
                </c:pt>
                <c:pt idx="4">
                  <c:v>19.218889431233965</c:v>
                </c:pt>
                <c:pt idx="5">
                  <c:v>18.998685772869099</c:v>
                </c:pt>
                <c:pt idx="6">
                  <c:v>18.891637378101489</c:v>
                </c:pt>
                <c:pt idx="7">
                  <c:v>18.836258698305969</c:v>
                </c:pt>
                <c:pt idx="8">
                  <c:v>18.80447603689624</c:v>
                </c:pt>
                <c:pt idx="9">
                  <c:v>18.783471218779876</c:v>
                </c:pt>
                <c:pt idx="10">
                  <c:v>18.767391589237558</c:v>
                </c:pt>
                <c:pt idx="11">
                  <c:v>18.753564881326412</c:v>
                </c:pt>
                <c:pt idx="12">
                  <c:v>18.74077096173793</c:v>
                </c:pt>
                <c:pt idx="13">
                  <c:v>18.72845272703395</c:v>
                </c:pt>
                <c:pt idx="14">
                  <c:v>18.716355806665245</c:v>
                </c:pt>
                <c:pt idx="15">
                  <c:v>18.704364054929979</c:v>
                </c:pt>
                <c:pt idx="16">
                  <c:v>18.692424438227487</c:v>
                </c:pt>
                <c:pt idx="17">
                  <c:v>18.680512739320548</c:v>
                </c:pt>
                <c:pt idx="18">
                  <c:v>18.668617898240402</c:v>
                </c:pt>
                <c:pt idx="19">
                  <c:v>18.656734862498745</c:v>
                </c:pt>
                <c:pt idx="20">
                  <c:v>18.644861322565134</c:v>
                </c:pt>
                <c:pt idx="21">
                  <c:v>18.632996221318255</c:v>
                </c:pt>
                <c:pt idx="22">
                  <c:v>18.62113907347608</c:v>
                </c:pt>
                <c:pt idx="23">
                  <c:v>18.609289654854429</c:v>
                </c:pt>
                <c:pt idx="24">
                  <c:v>18.597447860485449</c:v>
                </c:pt>
                <c:pt idx="25">
                  <c:v>18.58561363983598</c:v>
                </c:pt>
                <c:pt idx="26">
                  <c:v>18.573786967228838</c:v>
                </c:pt>
                <c:pt idx="27">
                  <c:v>18.561967828337487</c:v>
                </c:pt>
                <c:pt idx="28">
                  <c:v>18.550156214019669</c:v>
                </c:pt>
                <c:pt idx="29">
                  <c:v>18.538352117501834</c:v>
                </c:pt>
                <c:pt idx="30">
                  <c:v>18.526555533093639</c:v>
                </c:pt>
                <c:pt idx="31">
                  <c:v>18.51476645560097</c:v>
                </c:pt>
                <c:pt idx="32">
                  <c:v>18.502984880057941</c:v>
                </c:pt>
                <c:pt idx="33">
                  <c:v>18.491210801604506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9EBF-452C-8BC5-C44A8B5AF9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126912"/>
        <c:axId val="169128704"/>
      </c:scatterChart>
      <c:valAx>
        <c:axId val="169126912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69128704"/>
        <c:crosses val="autoZero"/>
        <c:crossBetween val="midCat"/>
        <c:majorUnit val="0.1"/>
      </c:valAx>
      <c:valAx>
        <c:axId val="169128704"/>
        <c:scaling>
          <c:orientation val="minMax"/>
          <c:max val="30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126912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3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'11070702'!$A$2:$A$15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'11070702'!$B$2:$B$15</c:f>
              <c:numCache>
                <c:formatCode>General</c:formatCode>
                <c:ptCount val="14"/>
                <c:pt idx="0">
                  <c:v>23.52</c:v>
                </c:pt>
                <c:pt idx="1">
                  <c:v>21.29</c:v>
                </c:pt>
                <c:pt idx="2">
                  <c:v>16.04</c:v>
                </c:pt>
                <c:pt idx="3">
                  <c:v>13.58</c:v>
                </c:pt>
                <c:pt idx="4">
                  <c:v>13.97</c:v>
                </c:pt>
                <c:pt idx="5">
                  <c:v>14.17</c:v>
                </c:pt>
                <c:pt idx="6">
                  <c:v>13.93</c:v>
                </c:pt>
                <c:pt idx="7">
                  <c:v>13.83</c:v>
                </c:pt>
                <c:pt idx="8">
                  <c:v>13.79</c:v>
                </c:pt>
                <c:pt idx="9">
                  <c:v>13.71</c:v>
                </c:pt>
                <c:pt idx="10">
                  <c:v>13.63</c:v>
                </c:pt>
                <c:pt idx="11">
                  <c:v>13.59</c:v>
                </c:pt>
                <c:pt idx="12">
                  <c:v>13.57</c:v>
                </c:pt>
                <c:pt idx="13">
                  <c:v>13.53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FC0-4CBA-977A-426903DF4E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154816"/>
        <c:axId val="169193472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'11070702'!$A$2:$A$15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'11070702'!$C$2:$C$15</c:f>
              <c:numCache>
                <c:formatCode>General</c:formatCode>
                <c:ptCount val="14"/>
                <c:pt idx="0">
                  <c:v>25.367070540490474</c:v>
                </c:pt>
                <c:pt idx="1">
                  <c:v>20.556358562934196</c:v>
                </c:pt>
                <c:pt idx="2">
                  <c:v>17.683473144478018</c:v>
                </c:pt>
                <c:pt idx="3">
                  <c:v>15.965490508738432</c:v>
                </c:pt>
                <c:pt idx="4">
                  <c:v>14.935807502072411</c:v>
                </c:pt>
                <c:pt idx="5">
                  <c:v>14.316340214321119</c:v>
                </c:pt>
                <c:pt idx="6">
                  <c:v>13.941357527429064</c:v>
                </c:pt>
                <c:pt idx="7">
                  <c:v>13.712087800053357</c:v>
                </c:pt>
                <c:pt idx="8">
                  <c:v>13.569665577764789</c:v>
                </c:pt>
                <c:pt idx="9">
                  <c:v>13.479008503499374</c:v>
                </c:pt>
                <c:pt idx="10">
                  <c:v>13.419208356189179</c:v>
                </c:pt>
                <c:pt idx="11">
                  <c:v>13.377804348177374</c:v>
                </c:pt>
                <c:pt idx="12">
                  <c:v>13.347370152552772</c:v>
                </c:pt>
                <c:pt idx="13">
                  <c:v>13.32347985611449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FC0-4CBA-977A-426903DF4E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154816"/>
        <c:axId val="169193472"/>
      </c:scatterChart>
      <c:valAx>
        <c:axId val="1691548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9193472"/>
        <c:crosses val="autoZero"/>
        <c:crossBetween val="midCat"/>
      </c:valAx>
      <c:valAx>
        <c:axId val="169193472"/>
        <c:scaling>
          <c:orientation val="minMax"/>
          <c:max val="25"/>
          <c:min val="1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154816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'11070702'!$A$2:$A$15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'11070702'!$B$2:$B$15</c:f>
              <c:numCache>
                <c:formatCode>General</c:formatCode>
                <c:ptCount val="14"/>
                <c:pt idx="0">
                  <c:v>23.52</c:v>
                </c:pt>
                <c:pt idx="1">
                  <c:v>21.29</c:v>
                </c:pt>
                <c:pt idx="2">
                  <c:v>16.04</c:v>
                </c:pt>
                <c:pt idx="3">
                  <c:v>13.58</c:v>
                </c:pt>
                <c:pt idx="4">
                  <c:v>13.97</c:v>
                </c:pt>
                <c:pt idx="5">
                  <c:v>14.17</c:v>
                </c:pt>
                <c:pt idx="6">
                  <c:v>13.93</c:v>
                </c:pt>
                <c:pt idx="7">
                  <c:v>13.83</c:v>
                </c:pt>
                <c:pt idx="8">
                  <c:v>13.79</c:v>
                </c:pt>
                <c:pt idx="9">
                  <c:v>13.71</c:v>
                </c:pt>
                <c:pt idx="10">
                  <c:v>13.63</c:v>
                </c:pt>
                <c:pt idx="11">
                  <c:v>13.59</c:v>
                </c:pt>
                <c:pt idx="12">
                  <c:v>13.57</c:v>
                </c:pt>
                <c:pt idx="13">
                  <c:v>13.53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097-4A76-8D26-BC15FF854D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202048"/>
        <c:axId val="169203584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'11070702'!$J$15:$J$68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'11070702'!$K$15:$K$68</c:f>
              <c:numCache>
                <c:formatCode>General</c:formatCode>
                <c:ptCount val="54"/>
                <c:pt idx="0">
                  <c:v>25.367070540490474</c:v>
                </c:pt>
                <c:pt idx="1">
                  <c:v>20.556358562934196</c:v>
                </c:pt>
                <c:pt idx="2">
                  <c:v>17.683473144478018</c:v>
                </c:pt>
                <c:pt idx="3">
                  <c:v>15.965490508738432</c:v>
                </c:pt>
                <c:pt idx="4">
                  <c:v>14.935807502072411</c:v>
                </c:pt>
                <c:pt idx="5">
                  <c:v>14.316340214321119</c:v>
                </c:pt>
                <c:pt idx="6">
                  <c:v>13.941357527429064</c:v>
                </c:pt>
                <c:pt idx="7">
                  <c:v>13.712087800053357</c:v>
                </c:pt>
                <c:pt idx="8">
                  <c:v>13.569665577764789</c:v>
                </c:pt>
                <c:pt idx="9">
                  <c:v>13.479008503499374</c:v>
                </c:pt>
                <c:pt idx="10">
                  <c:v>13.419208356189179</c:v>
                </c:pt>
                <c:pt idx="11">
                  <c:v>13.377804348177374</c:v>
                </c:pt>
                <c:pt idx="12">
                  <c:v>13.347370152552772</c:v>
                </c:pt>
                <c:pt idx="13">
                  <c:v>13.32347985611449</c:v>
                </c:pt>
                <c:pt idx="14">
                  <c:v>13.303495717802052</c:v>
                </c:pt>
                <c:pt idx="15">
                  <c:v>13.285845702794514</c:v>
                </c:pt>
                <c:pt idx="16">
                  <c:v>13.269592910757382</c:v>
                </c:pt>
                <c:pt idx="17">
                  <c:v>13.254178965759923</c:v>
                </c:pt>
                <c:pt idx="18">
                  <c:v>13.239271083032177</c:v>
                </c:pt>
                <c:pt idx="19">
                  <c:v>13.224670924546286</c:v>
                </c:pt>
                <c:pt idx="20">
                  <c:v>13.21026027920419</c:v>
                </c:pt>
                <c:pt idx="21">
                  <c:v>13.195968689577104</c:v>
                </c:pt>
                <c:pt idx="22">
                  <c:v>13.18175415824542</c:v>
                </c:pt>
                <c:pt idx="23">
                  <c:v>13.167591649255913</c:v>
                </c:pt>
                <c:pt idx="24">
                  <c:v>13.153466235275527</c:v>
                </c:pt>
                <c:pt idx="25">
                  <c:v>13.139369013465014</c:v>
                </c:pt>
                <c:pt idx="26">
                  <c:v>13.125294671440955</c:v>
                </c:pt>
                <c:pt idx="27">
                  <c:v>13.111240036649496</c:v>
                </c:pt>
                <c:pt idx="28">
                  <c:v>13.097203211829077</c:v>
                </c:pt>
                <c:pt idx="29">
                  <c:v>13.083183059767666</c:v>
                </c:pt>
                <c:pt idx="30">
                  <c:v>13.069178896230838</c:v>
                </c:pt>
                <c:pt idx="31">
                  <c:v>13.055190306954525</c:v>
                </c:pt>
                <c:pt idx="32">
                  <c:v>13.041217038577223</c:v>
                </c:pt>
                <c:pt idx="33">
                  <c:v>13.027258933638294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097-4A76-8D26-BC15FF854D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202048"/>
        <c:axId val="169203584"/>
      </c:scatterChart>
      <c:valAx>
        <c:axId val="169202048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69203584"/>
        <c:crosses val="autoZero"/>
        <c:crossBetween val="midCat"/>
        <c:majorUnit val="0.1"/>
      </c:valAx>
      <c:valAx>
        <c:axId val="169203584"/>
        <c:scaling>
          <c:orientation val="minMax"/>
          <c:max val="25"/>
          <c:min val="1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202048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27"/>
          <c:y val="6.728799809114773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'11070204'!$A$2:$A$15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'11070204'!$B$2:$B$15</c:f>
              <c:numCache>
                <c:formatCode>General</c:formatCode>
                <c:ptCount val="14"/>
                <c:pt idx="0">
                  <c:v>31.88</c:v>
                </c:pt>
                <c:pt idx="1">
                  <c:v>26.3</c:v>
                </c:pt>
                <c:pt idx="2">
                  <c:v>22.15</c:v>
                </c:pt>
                <c:pt idx="3">
                  <c:v>21.27</c:v>
                </c:pt>
                <c:pt idx="4">
                  <c:v>21.4</c:v>
                </c:pt>
                <c:pt idx="5">
                  <c:v>21.28</c:v>
                </c:pt>
                <c:pt idx="6">
                  <c:v>21.01</c:v>
                </c:pt>
                <c:pt idx="7">
                  <c:v>20.83</c:v>
                </c:pt>
                <c:pt idx="8">
                  <c:v>20.72</c:v>
                </c:pt>
                <c:pt idx="9">
                  <c:v>20.63</c:v>
                </c:pt>
                <c:pt idx="10">
                  <c:v>20.56</c:v>
                </c:pt>
                <c:pt idx="11">
                  <c:v>20.47</c:v>
                </c:pt>
                <c:pt idx="12">
                  <c:v>20.38</c:v>
                </c:pt>
                <c:pt idx="13">
                  <c:v>20.3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CC9-4F56-A0CF-53C89EB4A1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241984"/>
        <c:axId val="169256064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'11070204'!$A$2:$A$15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'11070204'!$C$2:$C$15</c:f>
              <c:numCache>
                <c:formatCode>General</c:formatCode>
                <c:ptCount val="14"/>
                <c:pt idx="0">
                  <c:v>32.000000000000007</c:v>
                </c:pt>
                <c:pt idx="1">
                  <c:v>25.57350776529541</c:v>
                </c:pt>
                <c:pt idx="2">
                  <c:v>22.878380694232249</c:v>
                </c:pt>
                <c:pt idx="3">
                  <c:v>21.728507708248589</c:v>
                </c:pt>
                <c:pt idx="4">
                  <c:v>21.218618523517531</c:v>
                </c:pt>
                <c:pt idx="5">
                  <c:v>20.973839867465543</c:v>
                </c:pt>
                <c:pt idx="6">
                  <c:v>20.838936217371295</c:v>
                </c:pt>
                <c:pt idx="7">
                  <c:v>20.749624187035085</c:v>
                </c:pt>
                <c:pt idx="8">
                  <c:v>20.679283730158758</c:v>
                </c:pt>
                <c:pt idx="9">
                  <c:v>20.616891214821791</c:v>
                </c:pt>
                <c:pt idx="10">
                  <c:v>20.557881495192031</c:v>
                </c:pt>
                <c:pt idx="11">
                  <c:v>20.500363889444536</c:v>
                </c:pt>
                <c:pt idx="12">
                  <c:v>20.443555213741796</c:v>
                </c:pt>
                <c:pt idx="13">
                  <c:v>20.387130900578494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CC9-4F56-A0CF-53C89EB4A1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241984"/>
        <c:axId val="169256064"/>
      </c:scatterChart>
      <c:valAx>
        <c:axId val="169241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9256064"/>
        <c:crosses val="autoZero"/>
        <c:crossBetween val="midCat"/>
      </c:valAx>
      <c:valAx>
        <c:axId val="169256064"/>
        <c:scaling>
          <c:orientation val="minMax"/>
          <c:max val="35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241984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'11070204'!$A$2:$A$15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'11070204'!$B$2:$B$15</c:f>
              <c:numCache>
                <c:formatCode>General</c:formatCode>
                <c:ptCount val="14"/>
                <c:pt idx="0">
                  <c:v>31.88</c:v>
                </c:pt>
                <c:pt idx="1">
                  <c:v>26.3</c:v>
                </c:pt>
                <c:pt idx="2">
                  <c:v>22.15</c:v>
                </c:pt>
                <c:pt idx="3">
                  <c:v>21.27</c:v>
                </c:pt>
                <c:pt idx="4">
                  <c:v>21.4</c:v>
                </c:pt>
                <c:pt idx="5">
                  <c:v>21.28</c:v>
                </c:pt>
                <c:pt idx="6">
                  <c:v>21.01</c:v>
                </c:pt>
                <c:pt idx="7">
                  <c:v>20.83</c:v>
                </c:pt>
                <c:pt idx="8">
                  <c:v>20.72</c:v>
                </c:pt>
                <c:pt idx="9">
                  <c:v>20.63</c:v>
                </c:pt>
                <c:pt idx="10">
                  <c:v>20.56</c:v>
                </c:pt>
                <c:pt idx="11">
                  <c:v>20.47</c:v>
                </c:pt>
                <c:pt idx="12">
                  <c:v>20.38</c:v>
                </c:pt>
                <c:pt idx="13">
                  <c:v>20.3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AB3-4380-A483-C1052A1EFA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371136"/>
        <c:axId val="169372672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'11070204'!$J$15:$J$68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'11070204'!$K$15:$K$68</c:f>
              <c:numCache>
                <c:formatCode>General</c:formatCode>
                <c:ptCount val="54"/>
                <c:pt idx="0">
                  <c:v>32.000000000000007</c:v>
                </c:pt>
                <c:pt idx="1">
                  <c:v>25.57350776529541</c:v>
                </c:pt>
                <c:pt idx="2">
                  <c:v>22.878380694232249</c:v>
                </c:pt>
                <c:pt idx="3">
                  <c:v>21.728507708248589</c:v>
                </c:pt>
                <c:pt idx="4">
                  <c:v>21.218618523517531</c:v>
                </c:pt>
                <c:pt idx="5">
                  <c:v>20.973839867465543</c:v>
                </c:pt>
                <c:pt idx="6">
                  <c:v>20.838936217371295</c:v>
                </c:pt>
                <c:pt idx="7">
                  <c:v>20.749624187035085</c:v>
                </c:pt>
                <c:pt idx="8">
                  <c:v>20.679283730158758</c:v>
                </c:pt>
                <c:pt idx="9">
                  <c:v>20.616891214821791</c:v>
                </c:pt>
                <c:pt idx="10">
                  <c:v>20.557881495192031</c:v>
                </c:pt>
                <c:pt idx="11">
                  <c:v>20.500363889444536</c:v>
                </c:pt>
                <c:pt idx="12">
                  <c:v>20.443555213741796</c:v>
                </c:pt>
                <c:pt idx="13">
                  <c:v>20.387130900578494</c:v>
                </c:pt>
                <c:pt idx="14">
                  <c:v>20.33095629646192</c:v>
                </c:pt>
                <c:pt idx="15">
                  <c:v>20.274975392103851</c:v>
                </c:pt>
                <c:pt idx="16">
                  <c:v>20.219164745518338</c:v>
                </c:pt>
                <c:pt idx="17">
                  <c:v>20.163514401544539</c:v>
                </c:pt>
                <c:pt idx="18">
                  <c:v>20.10801999060671</c:v>
                </c:pt>
                <c:pt idx="19">
                  <c:v>20.052679456803713</c:v>
                </c:pt>
                <c:pt idx="20">
                  <c:v>19.997491703006855</c:v>
                </c:pt>
                <c:pt idx="21">
                  <c:v>19.942456029792144</c:v>
                </c:pt>
                <c:pt idx="22">
                  <c:v>19.887571903099932</c:v>
                </c:pt>
                <c:pt idx="23">
                  <c:v>19.832838858020729</c:v>
                </c:pt>
                <c:pt idx="24">
                  <c:v>19.778256458951027</c:v>
                </c:pt>
                <c:pt idx="25">
                  <c:v>19.723824283091947</c:v>
                </c:pt>
                <c:pt idx="26">
                  <c:v>19.669541913614154</c:v>
                </c:pt>
                <c:pt idx="27">
                  <c:v>19.615408936825634</c:v>
                </c:pt>
                <c:pt idx="28">
                  <c:v>19.561424940997036</c:v>
                </c:pt>
                <c:pt idx="29">
                  <c:v>19.507589515873402</c:v>
                </c:pt>
                <c:pt idx="30">
                  <c:v>19.453902252470165</c:v>
                </c:pt>
                <c:pt idx="31">
                  <c:v>19.400362742986854</c:v>
                </c:pt>
                <c:pt idx="32">
                  <c:v>19.346970580769554</c:v>
                </c:pt>
                <c:pt idx="33">
                  <c:v>19.293725360293539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AB3-4380-A483-C1052A1EFA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371136"/>
        <c:axId val="169372672"/>
      </c:scatterChart>
      <c:valAx>
        <c:axId val="169371136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69372672"/>
        <c:crosses val="autoZero"/>
        <c:crossBetween val="midCat"/>
        <c:majorUnit val="0.1"/>
      </c:valAx>
      <c:valAx>
        <c:axId val="169372672"/>
        <c:scaling>
          <c:orientation val="minMax"/>
          <c:max val="35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371136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005672678012024"/>
          <c:y val="6.7287998091147716E-2"/>
          <c:w val="0.61092879519092369"/>
          <c:h val="0.7808837986160820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'11070202'!$A$2:$A$15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'11070202'!$B$2:$B$15</c:f>
              <c:numCache>
                <c:formatCode>General</c:formatCode>
                <c:ptCount val="14"/>
                <c:pt idx="0">
                  <c:v>24.521000000000001</c:v>
                </c:pt>
                <c:pt idx="1">
                  <c:v>22.22</c:v>
                </c:pt>
                <c:pt idx="2">
                  <c:v>15.88</c:v>
                </c:pt>
                <c:pt idx="3">
                  <c:v>14.74</c:v>
                </c:pt>
                <c:pt idx="4">
                  <c:v>15.82</c:v>
                </c:pt>
                <c:pt idx="5">
                  <c:v>15.17</c:v>
                </c:pt>
                <c:pt idx="6">
                  <c:v>15.05</c:v>
                </c:pt>
                <c:pt idx="7">
                  <c:v>15.2</c:v>
                </c:pt>
                <c:pt idx="8">
                  <c:v>15</c:v>
                </c:pt>
                <c:pt idx="9">
                  <c:v>14.9</c:v>
                </c:pt>
                <c:pt idx="10">
                  <c:v>14.94</c:v>
                </c:pt>
                <c:pt idx="11">
                  <c:v>14.88</c:v>
                </c:pt>
                <c:pt idx="12">
                  <c:v>14.84</c:v>
                </c:pt>
                <c:pt idx="13">
                  <c:v>14.81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CA-4EEC-882E-933FF808BF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485056"/>
        <c:axId val="169486592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'11070202'!$A$2:$A$15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'11070202'!$C$2:$C$15</c:f>
              <c:numCache>
                <c:formatCode>General</c:formatCode>
                <c:ptCount val="14"/>
                <c:pt idx="0">
                  <c:v>25.885691026233925</c:v>
                </c:pt>
                <c:pt idx="1">
                  <c:v>20.888667469715244</c:v>
                </c:pt>
                <c:pt idx="2">
                  <c:v>18.146660703570625</c:v>
                </c:pt>
                <c:pt idx="3">
                  <c:v>16.639317255109457</c:v>
                </c:pt>
                <c:pt idx="4">
                  <c:v>15.807977229773318</c:v>
                </c:pt>
                <c:pt idx="5">
                  <c:v>15.346765371182332</c:v>
                </c:pt>
                <c:pt idx="6">
                  <c:v>15.088210066252879</c:v>
                </c:pt>
                <c:pt idx="7">
                  <c:v>14.940617916179765</c:v>
                </c:pt>
                <c:pt idx="8">
                  <c:v>14.853785309729417</c:v>
                </c:pt>
                <c:pt idx="9">
                  <c:v>14.800224959736914</c:v>
                </c:pt>
                <c:pt idx="10">
                  <c:v>14.764887130769383</c:v>
                </c:pt>
                <c:pt idx="11">
                  <c:v>14.739531846431795</c:v>
                </c:pt>
                <c:pt idx="12">
                  <c:v>14.719647582614373</c:v>
                </c:pt>
                <c:pt idx="13">
                  <c:v>14.702764202630835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5CA-4EEC-882E-933FF808BF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485056"/>
        <c:axId val="169486592"/>
      </c:scatterChart>
      <c:valAx>
        <c:axId val="1694850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9486592"/>
        <c:crosses val="autoZero"/>
        <c:crossBetween val="midCat"/>
      </c:valAx>
      <c:valAx>
        <c:axId val="169486592"/>
        <c:scaling>
          <c:orientation val="minMax"/>
          <c:max val="26"/>
          <c:min val="14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485056"/>
        <c:crosses val="autoZero"/>
        <c:crossBetween val="midCat"/>
        <c:majorUnit val="2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'11070202'!$A$2:$A$15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'11070202'!$B$2:$B$15</c:f>
              <c:numCache>
                <c:formatCode>General</c:formatCode>
                <c:ptCount val="14"/>
                <c:pt idx="0">
                  <c:v>24.521000000000001</c:v>
                </c:pt>
                <c:pt idx="1">
                  <c:v>22.22</c:v>
                </c:pt>
                <c:pt idx="2">
                  <c:v>15.88</c:v>
                </c:pt>
                <c:pt idx="3">
                  <c:v>14.74</c:v>
                </c:pt>
                <c:pt idx="4">
                  <c:v>15.82</c:v>
                </c:pt>
                <c:pt idx="5">
                  <c:v>15.17</c:v>
                </c:pt>
                <c:pt idx="6">
                  <c:v>15.05</c:v>
                </c:pt>
                <c:pt idx="7">
                  <c:v>15.2</c:v>
                </c:pt>
                <c:pt idx="8">
                  <c:v>15</c:v>
                </c:pt>
                <c:pt idx="9">
                  <c:v>14.9</c:v>
                </c:pt>
                <c:pt idx="10">
                  <c:v>14.94</c:v>
                </c:pt>
                <c:pt idx="11">
                  <c:v>14.88</c:v>
                </c:pt>
                <c:pt idx="12">
                  <c:v>14.84</c:v>
                </c:pt>
                <c:pt idx="13">
                  <c:v>14.81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6CC-4C33-8A09-9BCCAF0F3B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515648"/>
        <c:axId val="169517440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'11070202'!$J$15:$J$68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'11070202'!$K$15:$K$68</c:f>
              <c:numCache>
                <c:formatCode>General</c:formatCode>
                <c:ptCount val="54"/>
                <c:pt idx="0">
                  <c:v>25.885691026233925</c:v>
                </c:pt>
                <c:pt idx="1">
                  <c:v>20.888667469715244</c:v>
                </c:pt>
                <c:pt idx="2">
                  <c:v>18.146660703570625</c:v>
                </c:pt>
                <c:pt idx="3">
                  <c:v>16.639317255109457</c:v>
                </c:pt>
                <c:pt idx="4">
                  <c:v>15.807977229773318</c:v>
                </c:pt>
                <c:pt idx="5">
                  <c:v>15.346765371182332</c:v>
                </c:pt>
                <c:pt idx="6">
                  <c:v>15.088210066252879</c:v>
                </c:pt>
                <c:pt idx="7">
                  <c:v>14.940617916179765</c:v>
                </c:pt>
                <c:pt idx="8">
                  <c:v>14.853785309729417</c:v>
                </c:pt>
                <c:pt idx="9">
                  <c:v>14.800224959736914</c:v>
                </c:pt>
                <c:pt idx="10">
                  <c:v>14.764887130769383</c:v>
                </c:pt>
                <c:pt idx="11">
                  <c:v>14.739531846431795</c:v>
                </c:pt>
                <c:pt idx="12">
                  <c:v>14.719647582614373</c:v>
                </c:pt>
                <c:pt idx="13">
                  <c:v>14.702764202630835</c:v>
                </c:pt>
                <c:pt idx="14">
                  <c:v>14.687529262151264</c:v>
                </c:pt>
                <c:pt idx="15">
                  <c:v>14.6732022713396</c:v>
                </c:pt>
                <c:pt idx="16">
                  <c:v>14.659377795263435</c:v>
                </c:pt>
                <c:pt idx="17">
                  <c:v>14.645833846927758</c:v>
                </c:pt>
                <c:pt idx="18">
                  <c:v>14.632448880029617</c:v>
                </c:pt>
                <c:pt idx="19">
                  <c:v>14.619156341160105</c:v>
                </c:pt>
                <c:pt idx="20">
                  <c:v>14.605919786406103</c:v>
                </c:pt>
                <c:pt idx="21">
                  <c:v>14.592719257290673</c:v>
                </c:pt>
                <c:pt idx="22">
                  <c:v>14.579543821381947</c:v>
                </c:pt>
                <c:pt idx="23">
                  <c:v>14.566387488156844</c:v>
                </c:pt>
                <c:pt idx="24">
                  <c:v>14.553246972870962</c:v>
                </c:pt>
                <c:pt idx="25">
                  <c:v>14.540120472241483</c:v>
                </c:pt>
                <c:pt idx="26">
                  <c:v>14.527006994113924</c:v>
                </c:pt>
                <c:pt idx="27">
                  <c:v>14.513905990443929</c:v>
                </c:pt>
                <c:pt idx="28">
                  <c:v>14.500817156348894</c:v>
                </c:pt>
                <c:pt idx="29">
                  <c:v>14.487740320085543</c:v>
                </c:pt>
                <c:pt idx="30">
                  <c:v>14.47467538281084</c:v>
                </c:pt>
                <c:pt idx="31">
                  <c:v>14.46162228560015</c:v>
                </c:pt>
                <c:pt idx="32">
                  <c:v>14.448580991389127</c:v>
                </c:pt>
                <c:pt idx="33">
                  <c:v>14.435551475086625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6CC-4C33-8A09-9BCCAF0F3B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515648"/>
        <c:axId val="169517440"/>
      </c:scatterChart>
      <c:valAx>
        <c:axId val="169515648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69517440"/>
        <c:crosses val="autoZero"/>
        <c:crossBetween val="midCat"/>
        <c:majorUnit val="0.1"/>
      </c:valAx>
      <c:valAx>
        <c:axId val="169517440"/>
        <c:scaling>
          <c:orientation val="minMax"/>
          <c:max val="26"/>
          <c:min val="14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515648"/>
        <c:crosses val="autoZero"/>
        <c:crossBetween val="midCat"/>
        <c:majorUnit val="2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'11062101'!$A$2:$A$15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'11062101'!$B$2:$B$15</c:f>
              <c:numCache>
                <c:formatCode>General</c:formatCode>
                <c:ptCount val="14"/>
                <c:pt idx="0">
                  <c:v>28.085000000000001</c:v>
                </c:pt>
                <c:pt idx="1">
                  <c:v>24.488</c:v>
                </c:pt>
                <c:pt idx="2">
                  <c:v>23.077000000000002</c:v>
                </c:pt>
                <c:pt idx="3">
                  <c:v>23.47</c:v>
                </c:pt>
                <c:pt idx="4">
                  <c:v>23.271999999999998</c:v>
                </c:pt>
                <c:pt idx="5">
                  <c:v>22.9</c:v>
                </c:pt>
                <c:pt idx="6">
                  <c:v>22.795999999999999</c:v>
                </c:pt>
                <c:pt idx="7">
                  <c:v>22.704000000000001</c:v>
                </c:pt>
                <c:pt idx="8">
                  <c:v>22.584</c:v>
                </c:pt>
                <c:pt idx="9">
                  <c:v>22.507000000000001</c:v>
                </c:pt>
                <c:pt idx="10">
                  <c:v>22.434999999999999</c:v>
                </c:pt>
                <c:pt idx="11">
                  <c:v>22.385999999999999</c:v>
                </c:pt>
                <c:pt idx="12">
                  <c:v>22.298999999999999</c:v>
                </c:pt>
                <c:pt idx="13">
                  <c:v>22.158000000000001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A1-4C01-91D1-9609B7E794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441152"/>
        <c:axId val="169442688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'11062101'!$A$2:$A$15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'11062101'!$C$2:$C$15</c:f>
              <c:numCache>
                <c:formatCode>General</c:formatCode>
                <c:ptCount val="14"/>
                <c:pt idx="0">
                  <c:v>28.085000000000004</c:v>
                </c:pt>
                <c:pt idx="1">
                  <c:v>24.360825041134049</c:v>
                </c:pt>
                <c:pt idx="2">
                  <c:v>23.475350947886483</c:v>
                </c:pt>
                <c:pt idx="3">
                  <c:v>23.203514132241171</c:v>
                </c:pt>
                <c:pt idx="4">
                  <c:v>23.064605086923745</c:v>
                </c:pt>
                <c:pt idx="5">
                  <c:v>22.954768634293007</c:v>
                </c:pt>
                <c:pt idx="6">
                  <c:v>22.851566091697634</c:v>
                </c:pt>
                <c:pt idx="7">
                  <c:v>22.750148192823449</c:v>
                </c:pt>
                <c:pt idx="8">
                  <c:v>22.649465736775092</c:v>
                </c:pt>
                <c:pt idx="9">
                  <c:v>22.549290504522638</c:v>
                </c:pt>
                <c:pt idx="10">
                  <c:v>22.449571650714503</c:v>
                </c:pt>
                <c:pt idx="11">
                  <c:v>22.35029665703383</c:v>
                </c:pt>
                <c:pt idx="12">
                  <c:v>22.251461292207313</c:v>
                </c:pt>
                <c:pt idx="13">
                  <c:v>22.153063122065429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EA1-4C01-91D1-9609B7E794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441152"/>
        <c:axId val="169442688"/>
      </c:scatterChart>
      <c:valAx>
        <c:axId val="1694411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9442688"/>
        <c:crosses val="autoZero"/>
        <c:crossBetween val="midCat"/>
      </c:valAx>
      <c:valAx>
        <c:axId val="169442688"/>
        <c:scaling>
          <c:orientation val="minMax"/>
          <c:max val="30"/>
          <c:min val="2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441152"/>
        <c:crosses val="autoZero"/>
        <c:crossBetween val="midCat"/>
        <c:majorUnit val="2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'11062101'!$A$2:$A$14</c:f>
              <c:numCache>
                <c:formatCode>General</c:formatCode>
                <c:ptCount val="13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'11062101'!$B$2:$B$14</c:f>
              <c:numCache>
                <c:formatCode>General</c:formatCode>
                <c:ptCount val="13"/>
                <c:pt idx="0">
                  <c:v>28.085000000000001</c:v>
                </c:pt>
                <c:pt idx="1">
                  <c:v>24.488</c:v>
                </c:pt>
                <c:pt idx="2">
                  <c:v>23.077000000000002</c:v>
                </c:pt>
                <c:pt idx="3">
                  <c:v>23.47</c:v>
                </c:pt>
                <c:pt idx="4">
                  <c:v>23.271999999999998</c:v>
                </c:pt>
                <c:pt idx="5">
                  <c:v>22.9</c:v>
                </c:pt>
                <c:pt idx="6">
                  <c:v>22.795999999999999</c:v>
                </c:pt>
                <c:pt idx="7">
                  <c:v>22.704000000000001</c:v>
                </c:pt>
                <c:pt idx="8">
                  <c:v>22.584</c:v>
                </c:pt>
                <c:pt idx="9">
                  <c:v>22.507000000000001</c:v>
                </c:pt>
                <c:pt idx="10">
                  <c:v>22.434999999999999</c:v>
                </c:pt>
                <c:pt idx="11">
                  <c:v>22.385999999999999</c:v>
                </c:pt>
                <c:pt idx="12">
                  <c:v>22.298999999999999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1DA-4AD9-8776-2D96751EBD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689088"/>
        <c:axId val="169690624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'11062101'!$J$15:$J$68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'11062101'!$K$15:$K$68</c:f>
              <c:numCache>
                <c:formatCode>General</c:formatCode>
                <c:ptCount val="54"/>
                <c:pt idx="0">
                  <c:v>28.085000000000004</c:v>
                </c:pt>
                <c:pt idx="1">
                  <c:v>24.360825041134049</c:v>
                </c:pt>
                <c:pt idx="2">
                  <c:v>23.475350947886483</c:v>
                </c:pt>
                <c:pt idx="3">
                  <c:v>23.203514132241171</c:v>
                </c:pt>
                <c:pt idx="4">
                  <c:v>23.064605086923745</c:v>
                </c:pt>
                <c:pt idx="5">
                  <c:v>22.954768634293007</c:v>
                </c:pt>
                <c:pt idx="6">
                  <c:v>22.851566091697634</c:v>
                </c:pt>
                <c:pt idx="7">
                  <c:v>22.750148192823449</c:v>
                </c:pt>
                <c:pt idx="8">
                  <c:v>22.649465736775092</c:v>
                </c:pt>
                <c:pt idx="9">
                  <c:v>22.549290504522638</c:v>
                </c:pt>
                <c:pt idx="10">
                  <c:v>22.449571650714503</c:v>
                </c:pt>
                <c:pt idx="11">
                  <c:v>22.35029665703383</c:v>
                </c:pt>
                <c:pt idx="12">
                  <c:v>22.251461292207313</c:v>
                </c:pt>
                <c:pt idx="13">
                  <c:v>22.153063122065429</c:v>
                </c:pt>
                <c:pt idx="14">
                  <c:v>22.055100107410922</c:v>
                </c:pt>
                <c:pt idx="15">
                  <c:v>21.957570301069257</c:v>
                </c:pt>
                <c:pt idx="16">
                  <c:v>21.860471782409157</c:v>
                </c:pt>
                <c:pt idx="17">
                  <c:v>21.763802643166752</c:v>
                </c:pt>
                <c:pt idx="18">
                  <c:v>21.667560984353706</c:v>
                </c:pt>
                <c:pt idx="19">
                  <c:v>21.571744915560021</c:v>
                </c:pt>
                <c:pt idx="20">
                  <c:v>21.476352554774344</c:v>
                </c:pt>
                <c:pt idx="21">
                  <c:v>21.381382028316192</c:v>
                </c:pt>
                <c:pt idx="22">
                  <c:v>21.286831470792507</c:v>
                </c:pt>
                <c:pt idx="23">
                  <c:v>21.192699025059579</c:v>
                </c:pt>
                <c:pt idx="24">
                  <c:v>21.098982842186246</c:v>
                </c:pt>
                <c:pt idx="25">
                  <c:v>21.005681081417528</c:v>
                </c:pt>
                <c:pt idx="26">
                  <c:v>20.912791910138434</c:v>
                </c:pt>
                <c:pt idx="27">
                  <c:v>20.820313503837994</c:v>
                </c:pt>
                <c:pt idx="28">
                  <c:v>20.728244046073385</c:v>
                </c:pt>
                <c:pt idx="29">
                  <c:v>20.63658172843429</c:v>
                </c:pt>
                <c:pt idx="30">
                  <c:v>20.545324750507337</c:v>
                </c:pt>
                <c:pt idx="31">
                  <c:v>20.454471319840778</c:v>
                </c:pt>
                <c:pt idx="32">
                  <c:v>20.364019651909253</c:v>
                </c:pt>
                <c:pt idx="33">
                  <c:v>20.273967970078743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1DA-4AD9-8776-2D96751EBD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689088"/>
        <c:axId val="169690624"/>
      </c:scatterChart>
      <c:valAx>
        <c:axId val="169689088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69690624"/>
        <c:crosses val="autoZero"/>
        <c:crossBetween val="midCat"/>
        <c:majorUnit val="0.1"/>
      </c:valAx>
      <c:valAx>
        <c:axId val="169690624"/>
        <c:scaling>
          <c:orientation val="minMax"/>
          <c:max val="30"/>
          <c:min val="2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689088"/>
        <c:crosses val="autoZero"/>
        <c:crossBetween val="midCat"/>
        <c:majorUnit val="2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'11052701'!$A$2:$A$15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'11052701'!$B$2:$B$15</c:f>
              <c:numCache>
                <c:formatCode>General</c:formatCode>
                <c:ptCount val="14"/>
                <c:pt idx="0">
                  <c:v>35.277999999999999</c:v>
                </c:pt>
                <c:pt idx="1">
                  <c:v>32.906999999999996</c:v>
                </c:pt>
                <c:pt idx="2">
                  <c:v>28.533999999999999</c:v>
                </c:pt>
                <c:pt idx="3">
                  <c:v>27.18</c:v>
                </c:pt>
                <c:pt idx="4">
                  <c:v>27.082000000000001</c:v>
                </c:pt>
                <c:pt idx="5">
                  <c:v>26.532</c:v>
                </c:pt>
                <c:pt idx="6">
                  <c:v>26.181000000000001</c:v>
                </c:pt>
                <c:pt idx="7">
                  <c:v>25.962</c:v>
                </c:pt>
                <c:pt idx="8">
                  <c:v>25.742000000000001</c:v>
                </c:pt>
                <c:pt idx="9">
                  <c:v>25.545999999999999</c:v>
                </c:pt>
                <c:pt idx="10">
                  <c:v>25.43</c:v>
                </c:pt>
                <c:pt idx="11">
                  <c:v>25.297999999999998</c:v>
                </c:pt>
                <c:pt idx="12">
                  <c:v>25.183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1BC-47B8-9C1F-9F532B82EB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733120"/>
        <c:axId val="169607936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'11052701'!$A$2:$A$15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'11052701'!$C$2:$C$15</c:f>
              <c:numCache>
                <c:formatCode>General</c:formatCode>
                <c:ptCount val="14"/>
                <c:pt idx="0">
                  <c:v>35.269999999999996</c:v>
                </c:pt>
                <c:pt idx="1">
                  <c:v>31.576398707799289</c:v>
                </c:pt>
                <c:pt idx="2">
                  <c:v>29.285820283601815</c:v>
                </c:pt>
                <c:pt idx="3">
                  <c:v>27.859427453872122</c:v>
                </c:pt>
                <c:pt idx="4">
                  <c:v>26.965335265808502</c:v>
                </c:pt>
                <c:pt idx="5">
                  <c:v>26.399126476311686</c:v>
                </c:pt>
                <c:pt idx="6">
                  <c:v>26.034894761918718</c:v>
                </c:pt>
                <c:pt idx="7">
                  <c:v>25.795090865591774</c:v>
                </c:pt>
                <c:pt idx="8">
                  <c:v>25.63194999703888</c:v>
                </c:pt>
                <c:pt idx="9">
                  <c:v>25.516052450276302</c:v>
                </c:pt>
                <c:pt idx="10">
                  <c:v>25.429277768752858</c:v>
                </c:pt>
                <c:pt idx="11">
                  <c:v>25.360465019025703</c:v>
                </c:pt>
                <c:pt idx="12">
                  <c:v>25.302739832210907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1BC-47B8-9C1F-9F532B82EB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733120"/>
        <c:axId val="169607936"/>
      </c:scatterChart>
      <c:valAx>
        <c:axId val="169733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9607936"/>
        <c:crosses val="autoZero"/>
        <c:crossBetween val="midCat"/>
      </c:valAx>
      <c:valAx>
        <c:axId val="169607936"/>
        <c:scaling>
          <c:orientation val="minMax"/>
          <c:max val="40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733120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'11052701'!$A$2:$A$14</c:f>
              <c:numCache>
                <c:formatCode>General</c:formatCode>
                <c:ptCount val="13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'11052701'!$B$2:$B$14</c:f>
              <c:numCache>
                <c:formatCode>General</c:formatCode>
                <c:ptCount val="13"/>
                <c:pt idx="0">
                  <c:v>35.277999999999999</c:v>
                </c:pt>
                <c:pt idx="1">
                  <c:v>32.906999999999996</c:v>
                </c:pt>
                <c:pt idx="2">
                  <c:v>28.533999999999999</c:v>
                </c:pt>
                <c:pt idx="3">
                  <c:v>27.18</c:v>
                </c:pt>
                <c:pt idx="4">
                  <c:v>27.082000000000001</c:v>
                </c:pt>
                <c:pt idx="5">
                  <c:v>26.532</c:v>
                </c:pt>
                <c:pt idx="6">
                  <c:v>26.181000000000001</c:v>
                </c:pt>
                <c:pt idx="7">
                  <c:v>25.962</c:v>
                </c:pt>
                <c:pt idx="8">
                  <c:v>25.742000000000001</c:v>
                </c:pt>
                <c:pt idx="9">
                  <c:v>25.545999999999999</c:v>
                </c:pt>
                <c:pt idx="10">
                  <c:v>25.43</c:v>
                </c:pt>
                <c:pt idx="11">
                  <c:v>25.297999999999998</c:v>
                </c:pt>
                <c:pt idx="12">
                  <c:v>25.183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946-4D3F-A459-462D7CB3A3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649280"/>
        <c:axId val="169650816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'11052701'!$J$15:$J$68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'11052701'!$K$15:$K$68</c:f>
              <c:numCache>
                <c:formatCode>General</c:formatCode>
                <c:ptCount val="54"/>
                <c:pt idx="0">
                  <c:v>35.269999999999996</c:v>
                </c:pt>
                <c:pt idx="1">
                  <c:v>31.576398707799289</c:v>
                </c:pt>
                <c:pt idx="2">
                  <c:v>29.285820283601815</c:v>
                </c:pt>
                <c:pt idx="3">
                  <c:v>27.859427453872122</c:v>
                </c:pt>
                <c:pt idx="4">
                  <c:v>26.965335265808502</c:v>
                </c:pt>
                <c:pt idx="5">
                  <c:v>26.399126476311686</c:v>
                </c:pt>
                <c:pt idx="6">
                  <c:v>26.034894761918718</c:v>
                </c:pt>
                <c:pt idx="7">
                  <c:v>25.795090865591774</c:v>
                </c:pt>
                <c:pt idx="8">
                  <c:v>25.63194999703888</c:v>
                </c:pt>
                <c:pt idx="9">
                  <c:v>25.516052450276302</c:v>
                </c:pt>
                <c:pt idx="10">
                  <c:v>25.429277768752858</c:v>
                </c:pt>
                <c:pt idx="11">
                  <c:v>25.360465019025703</c:v>
                </c:pt>
                <c:pt idx="12">
                  <c:v>25.302739832210907</c:v>
                </c:pt>
                <c:pt idx="13">
                  <c:v>25.251868054220019</c:v>
                </c:pt>
                <c:pt idx="14">
                  <c:v>25.205241712996944</c:v>
                </c:pt>
                <c:pt idx="15">
                  <c:v>25.161254447440975</c:v>
                </c:pt>
                <c:pt idx="16">
                  <c:v>25.118916816650859</c:v>
                </c:pt>
                <c:pt idx="17">
                  <c:v>25.077619358152781</c:v>
                </c:pt>
                <c:pt idx="18">
                  <c:v>25.036986648850657</c:v>
                </c:pt>
                <c:pt idx="19">
                  <c:v>24.996787417092722</c:v>
                </c:pt>
                <c:pt idx="20">
                  <c:v>24.956879178184764</c:v>
                </c:pt>
                <c:pt idx="21">
                  <c:v>24.917174133857621</c:v>
                </c:pt>
                <c:pt idx="22">
                  <c:v>24.877618168797486</c:v>
                </c:pt>
                <c:pt idx="23">
                  <c:v>24.838177914022705</c:v>
                </c:pt>
                <c:pt idx="24">
                  <c:v>24.798832778856415</c:v>
                </c:pt>
                <c:pt idx="25">
                  <c:v>24.759570043196064</c:v>
                </c:pt>
                <c:pt idx="26">
                  <c:v>24.720381834705147</c:v>
                </c:pt>
                <c:pt idx="27">
                  <c:v>24.681263266981134</c:v>
                </c:pt>
                <c:pt idx="28">
                  <c:v>24.642211292801047</c:v>
                </c:pt>
                <c:pt idx="29">
                  <c:v>24.603223997803354</c:v>
                </c:pt>
                <c:pt idx="30">
                  <c:v>24.564300165446785</c:v>
                </c:pt>
                <c:pt idx="31">
                  <c:v>24.525439009056264</c:v>
                </c:pt>
                <c:pt idx="32">
                  <c:v>24.48664000678243</c:v>
                </c:pt>
                <c:pt idx="33">
                  <c:v>24.447902799948494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946-4D3F-A459-462D7CB3A3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649280"/>
        <c:axId val="169650816"/>
      </c:scatterChart>
      <c:valAx>
        <c:axId val="169649280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69650816"/>
        <c:crosses val="autoZero"/>
        <c:crossBetween val="midCat"/>
        <c:majorUnit val="0.1"/>
      </c:valAx>
      <c:valAx>
        <c:axId val="1696508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64928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'11030401'!$A$2:$A$15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'11030401'!$B$2:$B$15</c:f>
              <c:numCache>
                <c:formatCode>General</c:formatCode>
                <c:ptCount val="14"/>
                <c:pt idx="0">
                  <c:v>27.727399999999999</c:v>
                </c:pt>
                <c:pt idx="1">
                  <c:v>25.004280000000001</c:v>
                </c:pt>
                <c:pt idx="2">
                  <c:v>20.21753</c:v>
                </c:pt>
                <c:pt idx="3">
                  <c:v>18.55782</c:v>
                </c:pt>
                <c:pt idx="4">
                  <c:v>18.146540000000002</c:v>
                </c:pt>
                <c:pt idx="5">
                  <c:v>18.036960000000001</c:v>
                </c:pt>
                <c:pt idx="6">
                  <c:v>17.888169999999999</c:v>
                </c:pt>
                <c:pt idx="7">
                  <c:v>17.750319999999999</c:v>
                </c:pt>
                <c:pt idx="8">
                  <c:v>17.63663</c:v>
                </c:pt>
                <c:pt idx="9">
                  <c:v>17.529540000000001</c:v>
                </c:pt>
                <c:pt idx="10">
                  <c:v>17.423279999999998</c:v>
                </c:pt>
                <c:pt idx="11">
                  <c:v>17.332280000000001</c:v>
                </c:pt>
                <c:pt idx="12">
                  <c:v>17.262899999999998</c:v>
                </c:pt>
                <c:pt idx="13">
                  <c:v>17.259599999999999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C49-41AB-B6F7-34160FE4B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767296"/>
        <c:axId val="169768832"/>
      </c:scatterChart>
      <c:scatterChart>
        <c:scatterStyle val="smoothMarker"/>
        <c:varyColors val="0"/>
        <c:ser>
          <c:idx val="1"/>
          <c:order val="1"/>
          <c:marker>
            <c:symbol val="none"/>
          </c:marker>
          <c:xVal>
            <c:numRef>
              <c:f>'11030401'!$A$2:$A$15</c:f>
              <c:numCache>
                <c:formatCode>General</c:formatCode>
                <c:ptCount val="1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</c:numCache>
            </c:numRef>
          </c:xVal>
          <c:yVal>
            <c:numRef>
              <c:f>'11030401'!$C$2:$C$15</c:f>
              <c:numCache>
                <c:formatCode>General</c:formatCode>
                <c:ptCount val="14"/>
                <c:pt idx="0">
                  <c:v>29.999999999999996</c:v>
                </c:pt>
                <c:pt idx="1">
                  <c:v>23.956875779788977</c:v>
                </c:pt>
                <c:pt idx="2">
                  <c:v>20.810499547663607</c:v>
                </c:pt>
                <c:pt idx="3">
                  <c:v>19.172056458422702</c:v>
                </c:pt>
                <c:pt idx="4">
                  <c:v>18.318584110719303</c:v>
                </c:pt>
                <c:pt idx="5">
                  <c:v>17.87373670470177</c:v>
                </c:pt>
                <c:pt idx="6">
                  <c:v>17.641603414574753</c:v>
                </c:pt>
                <c:pt idx="7">
                  <c:v>17.520200767480567</c:v>
                </c:pt>
                <c:pt idx="8">
                  <c:v>17.456440177353929</c:v>
                </c:pt>
                <c:pt idx="9">
                  <c:v>17.422685813686599</c:v>
                </c:pt>
                <c:pt idx="10">
                  <c:v>17.404551549731742</c:v>
                </c:pt>
                <c:pt idx="11">
                  <c:v>17.394548533553159</c:v>
                </c:pt>
                <c:pt idx="12">
                  <c:v>17.388778363285851</c:v>
                </c:pt>
                <c:pt idx="13">
                  <c:v>17.385211684198307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C49-41AB-B6F7-34160FE4B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767296"/>
        <c:axId val="169768832"/>
      </c:scatterChart>
      <c:valAx>
        <c:axId val="1697672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69768832"/>
        <c:crosses val="autoZero"/>
        <c:crossBetween val="midCat"/>
      </c:valAx>
      <c:valAx>
        <c:axId val="169768832"/>
        <c:scaling>
          <c:orientation val="minMax"/>
          <c:max val="30"/>
          <c:min val="1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767296"/>
        <c:crosses val="autoZero"/>
        <c:crossBetween val="midCat"/>
        <c:majorUnit val="5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1"/>
          <c:spPr>
            <a:ln w="28575"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'11030401'!$A$2:$A$14</c:f>
              <c:numCache>
                <c:formatCode>General</c:formatCode>
                <c:ptCount val="13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</c:numCache>
            </c:numRef>
          </c:xVal>
          <c:yVal>
            <c:numRef>
              <c:f>'11030401'!$B$2:$B$14</c:f>
              <c:numCache>
                <c:formatCode>General</c:formatCode>
                <c:ptCount val="13"/>
                <c:pt idx="0">
                  <c:v>27.727399999999999</c:v>
                </c:pt>
                <c:pt idx="1">
                  <c:v>25.004280000000001</c:v>
                </c:pt>
                <c:pt idx="2">
                  <c:v>20.21753</c:v>
                </c:pt>
                <c:pt idx="3">
                  <c:v>18.55782</c:v>
                </c:pt>
                <c:pt idx="4">
                  <c:v>18.146540000000002</c:v>
                </c:pt>
                <c:pt idx="5">
                  <c:v>18.036960000000001</c:v>
                </c:pt>
                <c:pt idx="6">
                  <c:v>17.888169999999999</c:v>
                </c:pt>
                <c:pt idx="7">
                  <c:v>17.750319999999999</c:v>
                </c:pt>
                <c:pt idx="8">
                  <c:v>17.63663</c:v>
                </c:pt>
                <c:pt idx="9">
                  <c:v>17.529540000000001</c:v>
                </c:pt>
                <c:pt idx="10">
                  <c:v>17.423279999999998</c:v>
                </c:pt>
                <c:pt idx="11">
                  <c:v>17.332280000000001</c:v>
                </c:pt>
                <c:pt idx="12">
                  <c:v>17.262899999999998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91C-49D3-9936-FCEC707FAF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810176"/>
        <c:axId val="169816064"/>
      </c:scatterChart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'11030401'!$J$15:$J$68</c:f>
              <c:numCache>
                <c:formatCode>General</c:formatCode>
                <c:ptCount val="54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</c:numCache>
            </c:numRef>
          </c:xVal>
          <c:yVal>
            <c:numRef>
              <c:f>'11030401'!$K$15:$K$68</c:f>
              <c:numCache>
                <c:formatCode>General</c:formatCode>
                <c:ptCount val="54"/>
                <c:pt idx="0">
                  <c:v>29.999999999999996</c:v>
                </c:pt>
                <c:pt idx="1">
                  <c:v>23.956875779788977</c:v>
                </c:pt>
                <c:pt idx="2">
                  <c:v>20.810499547663607</c:v>
                </c:pt>
                <c:pt idx="3">
                  <c:v>19.172056458422702</c:v>
                </c:pt>
                <c:pt idx="4">
                  <c:v>18.318584110719303</c:v>
                </c:pt>
                <c:pt idx="5">
                  <c:v>17.87373670470177</c:v>
                </c:pt>
                <c:pt idx="6">
                  <c:v>17.641603414574753</c:v>
                </c:pt>
                <c:pt idx="7">
                  <c:v>17.520200767480567</c:v>
                </c:pt>
                <c:pt idx="8">
                  <c:v>17.456440177353929</c:v>
                </c:pt>
                <c:pt idx="9">
                  <c:v>17.422685813686599</c:v>
                </c:pt>
                <c:pt idx="10">
                  <c:v>17.404551549731742</c:v>
                </c:pt>
                <c:pt idx="11">
                  <c:v>17.394548533553159</c:v>
                </c:pt>
                <c:pt idx="12">
                  <c:v>17.388778363285851</c:v>
                </c:pt>
                <c:pt idx="13">
                  <c:v>17.385211684198307</c:v>
                </c:pt>
                <c:pt idx="14">
                  <c:v>17.382792094007318</c:v>
                </c:pt>
                <c:pt idx="15">
                  <c:v>17.380969671218537</c:v>
                </c:pt>
                <c:pt idx="16">
                  <c:v>17.379458148321913</c:v>
                </c:pt>
                <c:pt idx="17">
                  <c:v>17.378108505704951</c:v>
                </c:pt>
                <c:pt idx="18">
                  <c:v>17.376843169614144</c:v>
                </c:pt>
                <c:pt idx="19">
                  <c:v>17.375621758200985</c:v>
                </c:pt>
                <c:pt idx="20">
                  <c:v>17.37442325026036</c:v>
                </c:pt>
                <c:pt idx="21">
                  <c:v>17.373236702976843</c:v>
                </c:pt>
                <c:pt idx="22">
                  <c:v>17.372056419948436</c:v>
                </c:pt>
                <c:pt idx="23">
                  <c:v>17.370879435849652</c:v>
                </c:pt>
                <c:pt idx="24">
                  <c:v>17.369704207046087</c:v>
                </c:pt>
                <c:pt idx="25">
                  <c:v>17.368529929979779</c:v>
                </c:pt>
                <c:pt idx="26">
                  <c:v>17.367356186347493</c:v>
                </c:pt>
                <c:pt idx="27">
                  <c:v>17.366182758394437</c:v>
                </c:pt>
                <c:pt idx="28">
                  <c:v>17.36500953276348</c:v>
                </c:pt>
                <c:pt idx="29">
                  <c:v>17.363836450442761</c:v>
                </c:pt>
                <c:pt idx="30">
                  <c:v>17.362663480710495</c:v>
                </c:pt>
                <c:pt idx="31">
                  <c:v>17.361490607571529</c:v>
                </c:pt>
                <c:pt idx="32">
                  <c:v>17.360317822696871</c:v>
                </c:pt>
                <c:pt idx="33">
                  <c:v>17.359145121748202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91C-49D3-9936-FCEC707FAF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9810176"/>
        <c:axId val="169816064"/>
      </c:scatterChart>
      <c:valAx>
        <c:axId val="169810176"/>
        <c:scaling>
          <c:orientation val="minMax"/>
          <c:max val="1"/>
        </c:scaling>
        <c:delete val="0"/>
        <c:axPos val="b"/>
        <c:numFmt formatCode="General" sourceLinked="1"/>
        <c:majorTickMark val="out"/>
        <c:minorTickMark val="none"/>
        <c:tickLblPos val="nextTo"/>
        <c:crossAx val="169816064"/>
        <c:crosses val="autoZero"/>
        <c:crossBetween val="midCat"/>
        <c:majorUnit val="0.1"/>
      </c:valAx>
      <c:valAx>
        <c:axId val="169816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981017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9.xml"/><Relationship Id="rId1" Type="http://schemas.openxmlformats.org/officeDocument/2006/relationships/chart" Target="../charts/chart18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1.xml"/><Relationship Id="rId1" Type="http://schemas.openxmlformats.org/officeDocument/2006/relationships/chart" Target="../charts/chart20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5.xml"/><Relationship Id="rId1" Type="http://schemas.openxmlformats.org/officeDocument/2006/relationships/chart" Target="../charts/chart24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9.xml"/><Relationship Id="rId1" Type="http://schemas.openxmlformats.org/officeDocument/2006/relationships/chart" Target="../charts/chart28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1.xml"/><Relationship Id="rId1" Type="http://schemas.openxmlformats.org/officeDocument/2006/relationships/chart" Target="../charts/chart30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3.xml"/><Relationship Id="rId1" Type="http://schemas.openxmlformats.org/officeDocument/2006/relationships/chart" Target="../charts/chart3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62</xdr:row>
      <xdr:rowOff>104775</xdr:rowOff>
    </xdr:from>
    <xdr:to>
      <xdr:col>13</xdr:col>
      <xdr:colOff>314325</xdr:colOff>
      <xdr:row>78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528638</xdr:colOff>
      <xdr:row>66</xdr:row>
      <xdr:rowOff>33339</xdr:rowOff>
    </xdr:from>
    <xdr:to>
      <xdr:col>10</xdr:col>
      <xdr:colOff>495300</xdr:colOff>
      <xdr:row>68</xdr:row>
      <xdr:rowOff>90489</xdr:rowOff>
    </xdr:to>
    <xdr:sp macro="" textlink="">
      <xdr:nvSpPr>
        <xdr:cNvPr id="3" name="Left Brac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5400000">
          <a:off x="5731669" y="11937208"/>
          <a:ext cx="438150" cy="1795462"/>
        </a:xfrm>
        <a:prstGeom prst="leftBrace">
          <a:avLst/>
        </a:prstGeom>
        <a:ln w="19050">
          <a:solidFill>
            <a:schemeClr val="tx2">
              <a:lumMod val="75000"/>
            </a:schemeClr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s-ES_tradnl" sz="1100"/>
        </a:p>
      </xdr:txBody>
    </xdr:sp>
    <xdr:clientData/>
  </xdr:twoCellAnchor>
  <xdr:oneCellAnchor>
    <xdr:from>
      <xdr:col>8</xdr:col>
      <xdr:colOff>238125</xdr:colOff>
      <xdr:row>64</xdr:row>
      <xdr:rowOff>123825</xdr:rowOff>
    </xdr:from>
    <xdr:ext cx="1133259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72100" y="12325350"/>
          <a:ext cx="1133259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_tradnl" sz="1100"/>
            <a:t>Predicted</a:t>
          </a:r>
          <a:r>
            <a:rPr lang="es-ES_tradnl" sz="1100" baseline="0"/>
            <a:t> region</a:t>
          </a:r>
          <a:endParaRPr lang="es-ES_tradnl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17</xdr:row>
      <xdr:rowOff>152400</xdr:rowOff>
    </xdr:from>
    <xdr:to>
      <xdr:col>5</xdr:col>
      <xdr:colOff>323850</xdr:colOff>
      <xdr:row>28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16</xdr:row>
      <xdr:rowOff>95250</xdr:rowOff>
    </xdr:from>
    <xdr:to>
      <xdr:col>5</xdr:col>
      <xdr:colOff>314325</xdr:colOff>
      <xdr:row>27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16</xdr:row>
      <xdr:rowOff>95250</xdr:rowOff>
    </xdr:from>
    <xdr:to>
      <xdr:col>5</xdr:col>
      <xdr:colOff>314325</xdr:colOff>
      <xdr:row>27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16</xdr:row>
      <xdr:rowOff>95250</xdr:rowOff>
    </xdr:from>
    <xdr:to>
      <xdr:col>5</xdr:col>
      <xdr:colOff>314325</xdr:colOff>
      <xdr:row>27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16</xdr:row>
      <xdr:rowOff>95250</xdr:rowOff>
    </xdr:from>
    <xdr:to>
      <xdr:col>5</xdr:col>
      <xdr:colOff>314325</xdr:colOff>
      <xdr:row>27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16</xdr:row>
      <xdr:rowOff>95250</xdr:rowOff>
    </xdr:from>
    <xdr:to>
      <xdr:col>5</xdr:col>
      <xdr:colOff>314325</xdr:colOff>
      <xdr:row>27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16</xdr:row>
      <xdr:rowOff>95250</xdr:rowOff>
    </xdr:from>
    <xdr:to>
      <xdr:col>5</xdr:col>
      <xdr:colOff>314325</xdr:colOff>
      <xdr:row>27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16</xdr:row>
      <xdr:rowOff>95250</xdr:rowOff>
    </xdr:from>
    <xdr:to>
      <xdr:col>5</xdr:col>
      <xdr:colOff>314325</xdr:colOff>
      <xdr:row>27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16</xdr:row>
      <xdr:rowOff>95250</xdr:rowOff>
    </xdr:from>
    <xdr:to>
      <xdr:col>5</xdr:col>
      <xdr:colOff>314325</xdr:colOff>
      <xdr:row>27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16</xdr:row>
      <xdr:rowOff>95250</xdr:rowOff>
    </xdr:from>
    <xdr:to>
      <xdr:col>5</xdr:col>
      <xdr:colOff>314325</xdr:colOff>
      <xdr:row>27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16</xdr:row>
      <xdr:rowOff>95250</xdr:rowOff>
    </xdr:from>
    <xdr:to>
      <xdr:col>5</xdr:col>
      <xdr:colOff>314325</xdr:colOff>
      <xdr:row>27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16</xdr:row>
      <xdr:rowOff>95250</xdr:rowOff>
    </xdr:from>
    <xdr:to>
      <xdr:col>5</xdr:col>
      <xdr:colOff>314325</xdr:colOff>
      <xdr:row>27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19</xdr:row>
      <xdr:rowOff>38100</xdr:rowOff>
    </xdr:from>
    <xdr:to>
      <xdr:col>6</xdr:col>
      <xdr:colOff>180975</xdr:colOff>
      <xdr:row>30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15</xdr:row>
      <xdr:rowOff>76200</xdr:rowOff>
    </xdr:from>
    <xdr:to>
      <xdr:col>6</xdr:col>
      <xdr:colOff>133350</xdr:colOff>
      <xdr:row>26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15</xdr:row>
      <xdr:rowOff>76200</xdr:rowOff>
    </xdr:from>
    <xdr:to>
      <xdr:col>6</xdr:col>
      <xdr:colOff>133350</xdr:colOff>
      <xdr:row>26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15</xdr:row>
      <xdr:rowOff>76200</xdr:rowOff>
    </xdr:from>
    <xdr:to>
      <xdr:col>6</xdr:col>
      <xdr:colOff>133350</xdr:colOff>
      <xdr:row>26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390525</xdr:colOff>
      <xdr:row>17</xdr:row>
      <xdr:rowOff>95250</xdr:rowOff>
    </xdr:from>
    <xdr:to>
      <xdr:col>19</xdr:col>
      <xdr:colOff>85725</xdr:colOff>
      <xdr:row>31</xdr:row>
      <xdr:rowOff>171450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https://www.bing.com/videos/search?q=fitting+data+to+decaying+exponential&amp;docid=607993968782693785&amp;mid=92ABDAB89C4B289C881F92ABDAB89C4B289C881F&amp;view=detail&amp;FORM=VI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4"/>
  <sheetViews>
    <sheetView tabSelected="1" workbookViewId="0">
      <selection activeCell="B3" sqref="B3"/>
    </sheetView>
  </sheetViews>
  <sheetFormatPr defaultRowHeight="15" x14ac:dyDescent="0.25"/>
  <cols>
    <col min="1" max="1" width="13" style="3" customWidth="1"/>
    <col min="2" max="17" width="9.5703125" style="3" bestFit="1" customWidth="1"/>
    <col min="18" max="20" width="9.140625" style="3"/>
  </cols>
  <sheetData>
    <row r="1" spans="1:22" ht="18.75" x14ac:dyDescent="0.3">
      <c r="B1" s="15" t="s">
        <v>24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22" ht="18.75" x14ac:dyDescent="0.3">
      <c r="B2" s="15" t="s">
        <v>25</v>
      </c>
      <c r="C2" s="16"/>
      <c r="D2" s="16"/>
      <c r="E2" s="16"/>
      <c r="F2" s="16"/>
      <c r="G2" s="16"/>
      <c r="J2" s="16"/>
      <c r="K2" s="16" t="s">
        <v>27</v>
      </c>
      <c r="L2" s="16"/>
      <c r="M2" s="17" t="s">
        <v>3</v>
      </c>
      <c r="N2" s="16"/>
      <c r="O2" s="16"/>
      <c r="P2" s="16"/>
      <c r="Q2" s="16"/>
    </row>
    <row r="3" spans="1:22" ht="18.75" x14ac:dyDescent="0.3">
      <c r="B3" s="15" t="s">
        <v>28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</row>
    <row r="4" spans="1:22" x14ac:dyDescent="0.25">
      <c r="B4" s="6"/>
    </row>
    <row r="5" spans="1:22" x14ac:dyDescent="0.25">
      <c r="A5" s="13" t="s">
        <v>19</v>
      </c>
      <c r="B5" s="12">
        <v>11030401</v>
      </c>
      <c r="C5" s="12">
        <v>11052701</v>
      </c>
      <c r="D5" s="12">
        <v>11062101</v>
      </c>
      <c r="E5" s="12">
        <v>11070202</v>
      </c>
      <c r="F5" s="12">
        <v>11070204</v>
      </c>
      <c r="G5" s="12">
        <v>11070702</v>
      </c>
      <c r="H5" s="12">
        <v>11080103</v>
      </c>
      <c r="I5" s="12">
        <v>11091402</v>
      </c>
      <c r="J5" s="12">
        <v>11091403</v>
      </c>
      <c r="K5" s="12">
        <v>11091601</v>
      </c>
      <c r="L5" s="12">
        <v>11091802</v>
      </c>
      <c r="M5" s="12">
        <v>11092201</v>
      </c>
      <c r="N5" s="12">
        <v>11092203</v>
      </c>
      <c r="O5" s="12">
        <v>11101606</v>
      </c>
      <c r="P5" s="12">
        <v>11101902</v>
      </c>
      <c r="Q5" s="12">
        <v>11111901</v>
      </c>
    </row>
    <row r="6" spans="1:22" ht="15.75" customHeight="1" x14ac:dyDescent="0.25">
      <c r="A6" s="12" t="s">
        <v>16</v>
      </c>
      <c r="B6" s="9">
        <v>0.94081697403657849</v>
      </c>
      <c r="C6" s="9">
        <v>0.97299066208601881</v>
      </c>
      <c r="D6" s="9">
        <v>0.97299066208601881</v>
      </c>
      <c r="E6" s="9">
        <v>0.89090817710072778</v>
      </c>
      <c r="F6" s="9">
        <v>0.98857515048416922</v>
      </c>
      <c r="G6" s="9">
        <v>0.8909080105812891</v>
      </c>
      <c r="H6" s="9">
        <v>0.95012100577713943</v>
      </c>
      <c r="I6" s="9">
        <v>0.93276986202456025</v>
      </c>
      <c r="J6" s="9">
        <v>0.98217885459780052</v>
      </c>
      <c r="K6" s="9">
        <v>0.99058999873462128</v>
      </c>
      <c r="L6" s="9">
        <v>0.98180710873095944</v>
      </c>
      <c r="M6" s="9">
        <v>0.98698303327765702</v>
      </c>
      <c r="N6" s="9">
        <v>0.97731190647341626</v>
      </c>
      <c r="O6" s="9">
        <v>0.98898390611664555</v>
      </c>
      <c r="P6" s="9">
        <v>0.99254845336343367</v>
      </c>
      <c r="Q6" s="9">
        <v>0.99390560337553413</v>
      </c>
      <c r="S6" s="12" t="s">
        <v>16</v>
      </c>
      <c r="T6" s="9">
        <f>AVERAGE(B6:P6)</f>
        <v>0.96269891769806903</v>
      </c>
    </row>
    <row r="7" spans="1:22" x14ac:dyDescent="0.25">
      <c r="A7" s="12" t="s">
        <v>18</v>
      </c>
      <c r="S7" s="12" t="s">
        <v>23</v>
      </c>
      <c r="T7" s="12" t="s">
        <v>22</v>
      </c>
      <c r="U7" s="12" t="s">
        <v>20</v>
      </c>
      <c r="V7" s="12" t="s">
        <v>21</v>
      </c>
    </row>
    <row r="8" spans="1:22" x14ac:dyDescent="0.25">
      <c r="A8" s="3">
        <v>0</v>
      </c>
      <c r="B8" s="3">
        <v>29.999999999999996</v>
      </c>
      <c r="C8" s="3">
        <v>35.269999999999996</v>
      </c>
      <c r="D8" s="3">
        <v>35.269999999999996</v>
      </c>
      <c r="E8" s="3">
        <v>25.885691026233925</v>
      </c>
      <c r="F8" s="3">
        <v>32.000000000000007</v>
      </c>
      <c r="G8" s="3">
        <v>25.367070540490474</v>
      </c>
      <c r="H8" s="3">
        <v>27.700000000000003</v>
      </c>
      <c r="I8" s="3">
        <v>27.1</v>
      </c>
      <c r="J8" s="3">
        <v>26.660000000000004</v>
      </c>
      <c r="K8" s="3">
        <v>18.000000000000004</v>
      </c>
      <c r="L8" s="3">
        <v>26.999999999999993</v>
      </c>
      <c r="M8" s="3">
        <v>23.871568043297216</v>
      </c>
      <c r="N8" s="3">
        <v>20.500000000000004</v>
      </c>
      <c r="O8" s="7">
        <v>31.339008236883412</v>
      </c>
      <c r="P8" s="3">
        <v>28.444166301123669</v>
      </c>
      <c r="Q8" s="3">
        <v>18.690001540577679</v>
      </c>
      <c r="S8" s="3">
        <v>0</v>
      </c>
      <c r="T8" s="10">
        <f>AVERAGE(B8:Q8)</f>
        <v>27.068594105537894</v>
      </c>
      <c r="U8" s="10">
        <f>STDEV(B8:Q8)</f>
        <v>5.1526047159088124</v>
      </c>
      <c r="V8" s="10">
        <f>U8/SQRT(14)</f>
        <v>1.3770915354576039</v>
      </c>
    </row>
    <row r="9" spans="1:22" x14ac:dyDescent="0.25">
      <c r="A9" s="3">
        <v>3.2000000000000001E-2</v>
      </c>
      <c r="B9" s="9">
        <v>23.956875779788977</v>
      </c>
      <c r="C9" s="9">
        <v>31.576398707799289</v>
      </c>
      <c r="D9" s="9">
        <v>31.576398707799289</v>
      </c>
      <c r="E9" s="9">
        <v>20.888667469715244</v>
      </c>
      <c r="F9" s="9">
        <v>25.57350776529541</v>
      </c>
      <c r="G9" s="9">
        <v>20.556358562934196</v>
      </c>
      <c r="H9" s="9">
        <v>22.897140826018028</v>
      </c>
      <c r="I9" s="9">
        <v>23.508292929382272</v>
      </c>
      <c r="J9" s="9">
        <v>19.784559706812264</v>
      </c>
      <c r="K9" s="9">
        <v>13.916480919851434</v>
      </c>
      <c r="L9" s="9">
        <v>19.804664173305905</v>
      </c>
      <c r="M9" s="9">
        <v>18.55611543741767</v>
      </c>
      <c r="N9" s="9">
        <v>15.876859388145336</v>
      </c>
      <c r="O9" s="14">
        <v>25.669121155451087</v>
      </c>
      <c r="P9" s="9">
        <v>23.182955911251089</v>
      </c>
      <c r="Q9" s="9">
        <v>15.725521565054645</v>
      </c>
      <c r="S9" s="3">
        <v>3.2000000000000001E-2</v>
      </c>
      <c r="T9" s="10">
        <f t="shared" ref="T9:T41" si="0">AVERAGE(B9:Q9)</f>
        <v>22.065619937876384</v>
      </c>
      <c r="U9" s="10">
        <f t="shared" ref="U9:U41" si="1">STDEV(B9:Q9)</f>
        <v>5.0662233217689963</v>
      </c>
      <c r="V9" s="10">
        <f t="shared" ref="V9:V41" si="2">U9/SQRT(14)</f>
        <v>1.3540051367816699</v>
      </c>
    </row>
    <row r="10" spans="1:22" x14ac:dyDescent="0.25">
      <c r="A10" s="3">
        <v>6.4000000000000001E-2</v>
      </c>
      <c r="B10" s="9">
        <v>20.810499547663607</v>
      </c>
      <c r="C10" s="9">
        <v>29.285820283601815</v>
      </c>
      <c r="D10" s="9">
        <v>29.285820283601815</v>
      </c>
      <c r="E10" s="9">
        <v>18.146660703570625</v>
      </c>
      <c r="F10" s="9">
        <v>22.878380694232249</v>
      </c>
      <c r="G10" s="9">
        <v>17.683473144478018</v>
      </c>
      <c r="H10" s="9">
        <v>20.697680619631967</v>
      </c>
      <c r="I10" s="9">
        <v>21.399987339184563</v>
      </c>
      <c r="J10" s="9">
        <v>18.070197851341852</v>
      </c>
      <c r="K10" s="9">
        <v>12.032091426421728</v>
      </c>
      <c r="L10" s="9">
        <v>18.062301838858318</v>
      </c>
      <c r="M10" s="9">
        <v>17.949874470927917</v>
      </c>
      <c r="N10" s="9">
        <v>15.406365437727064</v>
      </c>
      <c r="O10" s="14">
        <v>23.472712126636456</v>
      </c>
      <c r="P10" s="9">
        <v>22.449359141403676</v>
      </c>
      <c r="Q10" s="9">
        <v>14.78312814177135</v>
      </c>
      <c r="S10" s="3">
        <v>6.4000000000000001E-2</v>
      </c>
      <c r="T10" s="10">
        <f t="shared" si="0"/>
        <v>20.15089706569081</v>
      </c>
      <c r="U10" s="10">
        <f t="shared" si="1"/>
        <v>4.7175147500624117</v>
      </c>
      <c r="V10" s="10">
        <f t="shared" si="2"/>
        <v>1.2608088508418605</v>
      </c>
    </row>
    <row r="11" spans="1:22" x14ac:dyDescent="0.25">
      <c r="A11" s="3">
        <v>9.6000000000000002E-2</v>
      </c>
      <c r="B11" s="9">
        <v>19.172056458422702</v>
      </c>
      <c r="C11" s="9">
        <v>27.859427453872122</v>
      </c>
      <c r="D11" s="9">
        <v>27.859427453872122</v>
      </c>
      <c r="E11" s="9">
        <v>16.639317255109457</v>
      </c>
      <c r="F11" s="9">
        <v>21.728507708248589</v>
      </c>
      <c r="G11" s="9">
        <v>15.965490508738432</v>
      </c>
      <c r="H11" s="9">
        <v>19.686910807453938</v>
      </c>
      <c r="I11" s="9">
        <v>20.162406882946868</v>
      </c>
      <c r="J11" s="9">
        <v>17.607914260080818</v>
      </c>
      <c r="K11" s="9">
        <v>11.145968599809926</v>
      </c>
      <c r="L11" s="9">
        <v>17.604764940909206</v>
      </c>
      <c r="M11" s="9">
        <v>17.814229199828112</v>
      </c>
      <c r="N11" s="9">
        <v>15.33937525930625</v>
      </c>
      <c r="O11" s="14">
        <v>22.596207496820355</v>
      </c>
      <c r="P11" s="9">
        <v>22.253599973591168</v>
      </c>
      <c r="Q11" s="9">
        <v>14.449504039301109</v>
      </c>
      <c r="S11" s="3">
        <v>9.6000000000000002E-2</v>
      </c>
      <c r="T11" s="10">
        <f t="shared" si="0"/>
        <v>19.24281926864445</v>
      </c>
      <c r="U11" s="10">
        <f t="shared" si="1"/>
        <v>4.5071517142542179</v>
      </c>
      <c r="V11" s="10">
        <f t="shared" si="2"/>
        <v>1.2045869646392948</v>
      </c>
    </row>
    <row r="12" spans="1:22" x14ac:dyDescent="0.25">
      <c r="A12" s="3">
        <v>0.128</v>
      </c>
      <c r="B12" s="9">
        <v>18.318584110719303</v>
      </c>
      <c r="C12" s="9">
        <v>26.965335265808502</v>
      </c>
      <c r="D12" s="9">
        <v>26.965335265808502</v>
      </c>
      <c r="E12" s="9">
        <v>15.807977229773318</v>
      </c>
      <c r="F12" s="9">
        <v>21.218618523517531</v>
      </c>
      <c r="G12" s="9">
        <v>14.935807502072411</v>
      </c>
      <c r="H12" s="9">
        <v>19.218889431233965</v>
      </c>
      <c r="I12" s="9">
        <v>19.435923570077033</v>
      </c>
      <c r="J12" s="9">
        <v>17.449507920630825</v>
      </c>
      <c r="K12" s="9">
        <v>10.713086761550811</v>
      </c>
      <c r="L12" s="9">
        <v>17.450083831476181</v>
      </c>
      <c r="M12" s="9">
        <v>17.725926244645102</v>
      </c>
      <c r="N12" s="9">
        <v>15.311622153617076</v>
      </c>
      <c r="O12" s="14">
        <v>22.221339401579858</v>
      </c>
      <c r="P12" s="9">
        <v>22.122259116284852</v>
      </c>
      <c r="Q12" s="9">
        <v>14.299329654709673</v>
      </c>
      <c r="S12" s="3">
        <v>0.128</v>
      </c>
      <c r="T12" s="10">
        <f t="shared" si="0"/>
        <v>18.759976623969056</v>
      </c>
      <c r="U12" s="10">
        <f t="shared" si="1"/>
        <v>4.3911348808499664</v>
      </c>
      <c r="V12" s="10">
        <f t="shared" si="2"/>
        <v>1.1735801616609278</v>
      </c>
    </row>
    <row r="13" spans="1:22" x14ac:dyDescent="0.25">
      <c r="A13" s="3">
        <v>0.16</v>
      </c>
      <c r="B13" s="9">
        <v>17.87373670470177</v>
      </c>
      <c r="C13" s="9">
        <v>26.399126476311686</v>
      </c>
      <c r="D13" s="9">
        <v>26.399126476311686</v>
      </c>
      <c r="E13" s="9">
        <v>15.346765371182332</v>
      </c>
      <c r="F13" s="9">
        <v>20.973839867465543</v>
      </c>
      <c r="G13" s="9">
        <v>14.316340214321119</v>
      </c>
      <c r="H13" s="9">
        <v>18.998685772869099</v>
      </c>
      <c r="I13" s="9">
        <v>19.00944341536637</v>
      </c>
      <c r="J13" s="9">
        <v>17.364974534930834</v>
      </c>
      <c r="K13" s="9">
        <v>10.486079144606251</v>
      </c>
      <c r="L13" s="9">
        <v>17.366916863273406</v>
      </c>
      <c r="M13" s="9">
        <v>17.642699530471539</v>
      </c>
      <c r="N13" s="9">
        <v>15.287713925239892</v>
      </c>
      <c r="O13" s="14">
        <v>22.037200052835718</v>
      </c>
      <c r="P13" s="9">
        <v>21.999158613912581</v>
      </c>
      <c r="Q13" s="9">
        <v>14.204609671529246</v>
      </c>
      <c r="S13" s="3">
        <v>0.16</v>
      </c>
      <c r="T13" s="10">
        <f t="shared" si="0"/>
        <v>18.481651039708066</v>
      </c>
      <c r="U13" s="10">
        <f t="shared" si="1"/>
        <v>4.3228719268939315</v>
      </c>
      <c r="V13" s="10">
        <f t="shared" si="2"/>
        <v>1.1553361198100272</v>
      </c>
    </row>
    <row r="14" spans="1:22" x14ac:dyDescent="0.25">
      <c r="A14" s="3">
        <v>0.192</v>
      </c>
      <c r="B14" s="9">
        <v>17.641603414574753</v>
      </c>
      <c r="C14" s="9">
        <v>26.034894761918718</v>
      </c>
      <c r="D14" s="9">
        <v>26.034894761918718</v>
      </c>
      <c r="E14" s="9">
        <v>15.088210066252879</v>
      </c>
      <c r="F14" s="9">
        <v>20.838936217371295</v>
      </c>
      <c r="G14" s="9">
        <v>13.941357527429064</v>
      </c>
      <c r="H14" s="9">
        <v>18.891637378101489</v>
      </c>
      <c r="I14" s="9">
        <v>18.759058737107697</v>
      </c>
      <c r="J14" s="9">
        <v>17.298521731117027</v>
      </c>
      <c r="K14" s="9">
        <v>10.352674739983696</v>
      </c>
      <c r="L14" s="9">
        <v>17.300761952994851</v>
      </c>
      <c r="M14" s="9">
        <v>17.560326903515332</v>
      </c>
      <c r="N14" s="9">
        <v>15.264211819128757</v>
      </c>
      <c r="O14" s="14">
        <v>21.925657167671837</v>
      </c>
      <c r="P14" s="9">
        <v>21.877629250362432</v>
      </c>
      <c r="Q14" s="9">
        <v>14.126824428925167</v>
      </c>
      <c r="S14" s="3">
        <v>0.192</v>
      </c>
      <c r="T14" s="10">
        <f t="shared" si="0"/>
        <v>18.308575053648354</v>
      </c>
      <c r="U14" s="10">
        <f t="shared" si="1"/>
        <v>4.2793658780768835</v>
      </c>
      <c r="V14" s="10">
        <f t="shared" si="2"/>
        <v>1.1437086391724804</v>
      </c>
    </row>
    <row r="15" spans="1:22" x14ac:dyDescent="0.25">
      <c r="A15" s="3">
        <v>0.224</v>
      </c>
      <c r="B15" s="9">
        <v>17.520200767480567</v>
      </c>
      <c r="C15" s="9">
        <v>25.795090865591774</v>
      </c>
      <c r="D15" s="9">
        <v>25.795090865591774</v>
      </c>
      <c r="E15" s="9">
        <v>14.940617916179765</v>
      </c>
      <c r="F15" s="9">
        <v>20.749624187035085</v>
      </c>
      <c r="G15" s="9">
        <v>13.712087800053357</v>
      </c>
      <c r="H15" s="9">
        <v>18.836258698305969</v>
      </c>
      <c r="I15" s="9">
        <v>18.612038360270745</v>
      </c>
      <c r="J15" s="9">
        <v>17.236615470871786</v>
      </c>
      <c r="K15" s="9">
        <v>10.261917231193181</v>
      </c>
      <c r="L15" s="9">
        <v>17.238778442866515</v>
      </c>
      <c r="M15" s="9">
        <v>17.478385135879233</v>
      </c>
      <c r="N15" s="9">
        <v>15.240781675949993</v>
      </c>
      <c r="O15" s="14">
        <v>21.841825053709044</v>
      </c>
      <c r="P15" s="9">
        <v>21.756876399955729</v>
      </c>
      <c r="Q15" s="9">
        <v>14.05438073856495</v>
      </c>
      <c r="S15" s="3">
        <v>0.224</v>
      </c>
      <c r="T15" s="10">
        <f t="shared" si="0"/>
        <v>18.191910600593712</v>
      </c>
      <c r="U15" s="10">
        <f t="shared" si="1"/>
        <v>4.2498261650797797</v>
      </c>
      <c r="V15" s="10">
        <f t="shared" si="2"/>
        <v>1.1358138187911377</v>
      </c>
    </row>
    <row r="16" spans="1:22" x14ac:dyDescent="0.25">
      <c r="A16" s="3">
        <v>0.25600000000000001</v>
      </c>
      <c r="B16" s="9">
        <v>17.456440177353929</v>
      </c>
      <c r="C16" s="9">
        <v>25.63194999703888</v>
      </c>
      <c r="D16" s="9">
        <v>25.63194999703888</v>
      </c>
      <c r="E16" s="9">
        <v>14.853785309729417</v>
      </c>
      <c r="F16" s="9">
        <v>20.679283730158758</v>
      </c>
      <c r="G16" s="9">
        <v>13.569665577764789</v>
      </c>
      <c r="H16" s="9">
        <v>18.80447603689624</v>
      </c>
      <c r="I16" s="9">
        <v>18.525690631292143</v>
      </c>
      <c r="J16" s="9">
        <v>17.175972259875206</v>
      </c>
      <c r="K16" s="9">
        <v>10.190678650498846</v>
      </c>
      <c r="L16" s="9">
        <v>17.177940643053351</v>
      </c>
      <c r="M16" s="9">
        <v>17.396830353219819</v>
      </c>
      <c r="N16" s="9">
        <v>15.217390978904668</v>
      </c>
      <c r="O16" s="14">
        <v>21.768648645509597</v>
      </c>
      <c r="P16" s="9">
        <v>21.636802517996045</v>
      </c>
      <c r="Q16" s="9">
        <v>13.98378856930897</v>
      </c>
      <c r="S16" s="3">
        <v>0.25600000000000001</v>
      </c>
      <c r="T16" s="10">
        <f t="shared" si="0"/>
        <v>18.106330879727469</v>
      </c>
      <c r="U16" s="10">
        <f t="shared" si="1"/>
        <v>4.2288101680744479</v>
      </c>
      <c r="V16" s="10">
        <f t="shared" si="2"/>
        <v>1.130197057331465</v>
      </c>
    </row>
    <row r="17" spans="1:22" x14ac:dyDescent="0.25">
      <c r="A17" s="3">
        <v>0.28800000000000003</v>
      </c>
      <c r="B17" s="9">
        <v>17.422685813686599</v>
      </c>
      <c r="C17" s="9">
        <v>25.516052450276302</v>
      </c>
      <c r="D17" s="9">
        <v>25.516052450276302</v>
      </c>
      <c r="E17" s="9">
        <v>14.800224959736914</v>
      </c>
      <c r="F17" s="9">
        <v>20.616891214821791</v>
      </c>
      <c r="G17" s="9">
        <v>13.479008503499374</v>
      </c>
      <c r="H17" s="9">
        <v>18.783471218779876</v>
      </c>
      <c r="I17" s="9">
        <v>18.474956457104639</v>
      </c>
      <c r="J17" s="9">
        <v>17.115795065206893</v>
      </c>
      <c r="K17" s="9">
        <v>10.12846123545989</v>
      </c>
      <c r="L17" s="9">
        <v>17.117535162413962</v>
      </c>
      <c r="M17" s="9">
        <v>17.315656569490834</v>
      </c>
      <c r="N17" s="9">
        <v>15.194036518853123</v>
      </c>
      <c r="O17" s="14">
        <v>21.699647347303223</v>
      </c>
      <c r="P17" s="9">
        <v>21.517392791491279</v>
      </c>
      <c r="Q17" s="9">
        <v>13.913996429659566</v>
      </c>
      <c r="S17" s="3">
        <v>0.28800000000000003</v>
      </c>
      <c r="T17" s="10">
        <f t="shared" si="0"/>
        <v>18.038241511753785</v>
      </c>
      <c r="U17" s="10">
        <f t="shared" si="1"/>
        <v>4.2132785852410191</v>
      </c>
      <c r="V17" s="10">
        <f t="shared" si="2"/>
        <v>1.1260460672145371</v>
      </c>
    </row>
    <row r="18" spans="1:22" x14ac:dyDescent="0.25">
      <c r="A18" s="3">
        <v>0.32000000000000006</v>
      </c>
      <c r="B18" s="9">
        <v>17.404551549731742</v>
      </c>
      <c r="C18" s="9">
        <v>25.429277768752858</v>
      </c>
      <c r="D18" s="9">
        <v>25.429277768752858</v>
      </c>
      <c r="E18" s="9">
        <v>14.764887130769383</v>
      </c>
      <c r="F18" s="9">
        <v>20.557881495192031</v>
      </c>
      <c r="G18" s="9">
        <v>13.419208356189179</v>
      </c>
      <c r="H18" s="9">
        <v>18.767391589237558</v>
      </c>
      <c r="I18" s="9">
        <v>18.445126682804638</v>
      </c>
      <c r="J18" s="9">
        <v>17.055889993204463</v>
      </c>
      <c r="K18" s="9">
        <v>10.070499585236211</v>
      </c>
      <c r="L18" s="9">
        <v>17.057393363529222</v>
      </c>
      <c r="M18" s="9">
        <v>17.234861589512917</v>
      </c>
      <c r="N18" s="9">
        <v>15.170717934263752</v>
      </c>
      <c r="O18" s="14">
        <v>21.632358418519605</v>
      </c>
      <c r="P18" s="9">
        <v>21.398642242041451</v>
      </c>
      <c r="Q18" s="9">
        <v>13.844686679088062</v>
      </c>
      <c r="S18" s="3">
        <v>0.32000000000000006</v>
      </c>
      <c r="T18" s="10">
        <f t="shared" si="0"/>
        <v>17.980165759176622</v>
      </c>
      <c r="U18" s="10">
        <f t="shared" si="1"/>
        <v>4.2013848567368086</v>
      </c>
      <c r="V18" s="10">
        <f t="shared" si="2"/>
        <v>1.1228673345635327</v>
      </c>
    </row>
    <row r="19" spans="1:22" x14ac:dyDescent="0.25">
      <c r="A19" s="3">
        <v>0.35200000000000009</v>
      </c>
      <c r="B19" s="9">
        <v>17.394548533553159</v>
      </c>
      <c r="C19" s="9">
        <v>25.360465019025703</v>
      </c>
      <c r="D19" s="9">
        <v>25.360465019025703</v>
      </c>
      <c r="E19" s="9">
        <v>14.739531846431795</v>
      </c>
      <c r="F19" s="9">
        <v>20.500363889444536</v>
      </c>
      <c r="G19" s="9">
        <v>13.377804348177374</v>
      </c>
      <c r="H19" s="9">
        <v>18.753564881326412</v>
      </c>
      <c r="I19" s="9">
        <v>18.427567347163109</v>
      </c>
      <c r="J19" s="9">
        <v>16.996209454765498</v>
      </c>
      <c r="K19" s="9">
        <v>10.014629998743281</v>
      </c>
      <c r="L19" s="9">
        <v>16.997474948868131</v>
      </c>
      <c r="M19" s="9">
        <v>17.154443604101605</v>
      </c>
      <c r="N19" s="9">
        <v>15.147435140354798</v>
      </c>
      <c r="O19" s="14">
        <v>21.565845735870692</v>
      </c>
      <c r="P19" s="9">
        <v>21.2805470759671</v>
      </c>
      <c r="Q19" s="9">
        <v>13.775762525424382</v>
      </c>
      <c r="S19" s="3">
        <v>0.35200000000000009</v>
      </c>
      <c r="T19" s="10">
        <f t="shared" si="0"/>
        <v>17.927916210515207</v>
      </c>
      <c r="U19" s="10">
        <f t="shared" si="1"/>
        <v>4.1919483826359834</v>
      </c>
      <c r="V19" s="10">
        <f t="shared" si="2"/>
        <v>1.1203453307760718</v>
      </c>
    </row>
    <row r="20" spans="1:22" x14ac:dyDescent="0.25">
      <c r="A20" s="3">
        <v>0.38400000000000012</v>
      </c>
      <c r="B20" s="9">
        <v>17.388778363285851</v>
      </c>
      <c r="C20" s="9">
        <v>25.302739832210907</v>
      </c>
      <c r="D20" s="9">
        <v>25.302739832210907</v>
      </c>
      <c r="E20" s="9">
        <v>14.719647582614373</v>
      </c>
      <c r="F20" s="9">
        <v>20.443555213741796</v>
      </c>
      <c r="G20" s="9">
        <v>13.347370152552772</v>
      </c>
      <c r="H20" s="9">
        <v>18.74077096173793</v>
      </c>
      <c r="I20" s="9">
        <v>18.41721049848648</v>
      </c>
      <c r="J20" s="9">
        <v>16.936741351617684</v>
      </c>
      <c r="K20" s="9">
        <v>9.9598695895003839</v>
      </c>
      <c r="L20" s="9">
        <v>16.937769858338662</v>
      </c>
      <c r="M20" s="9">
        <v>17.074400850035254</v>
      </c>
      <c r="N20" s="9">
        <v>15.124188079309727</v>
      </c>
      <c r="O20" s="14">
        <v>21.499753227648569</v>
      </c>
      <c r="P20" s="9">
        <v>21.163103657841027</v>
      </c>
      <c r="Q20" s="9">
        <v>13.707193643756206</v>
      </c>
      <c r="S20" s="3">
        <v>0.38400000000000012</v>
      </c>
      <c r="T20" s="10">
        <f t="shared" si="0"/>
        <v>17.879114543430536</v>
      </c>
      <c r="U20" s="10">
        <f t="shared" si="1"/>
        <v>4.1841964799062881</v>
      </c>
      <c r="V20" s="10">
        <f t="shared" si="2"/>
        <v>1.1182735476253489</v>
      </c>
    </row>
    <row r="21" spans="1:22" x14ac:dyDescent="0.25">
      <c r="A21" s="3">
        <v>0.41600000000000015</v>
      </c>
      <c r="B21" s="9">
        <v>17.385211684198307</v>
      </c>
      <c r="C21" s="9">
        <v>25.251868054220019</v>
      </c>
      <c r="D21" s="9">
        <v>25.251868054220019</v>
      </c>
      <c r="E21" s="9">
        <v>14.702764202630835</v>
      </c>
      <c r="F21" s="9">
        <v>20.387130900578494</v>
      </c>
      <c r="G21" s="9">
        <v>13.32347985611449</v>
      </c>
      <c r="H21" s="9">
        <v>18.72845272703395</v>
      </c>
      <c r="I21" s="9">
        <v>18.411081356869325</v>
      </c>
      <c r="J21" s="9">
        <v>16.87748219638798</v>
      </c>
      <c r="K21" s="9">
        <v>9.9057714013353237</v>
      </c>
      <c r="L21" s="9">
        <v>16.878275157440878</v>
      </c>
      <c r="M21" s="9">
        <v>16.994731576066144</v>
      </c>
      <c r="N21" s="9">
        <v>15.10097669600804</v>
      </c>
      <c r="O21" s="14">
        <v>21.433945218540494</v>
      </c>
      <c r="P21" s="9">
        <v>21.046308388592767</v>
      </c>
      <c r="Q21" s="9">
        <v>13.638969717532925</v>
      </c>
      <c r="S21" s="8">
        <v>0.41600000000000015</v>
      </c>
      <c r="T21" s="10">
        <f t="shared" si="0"/>
        <v>17.832394824235621</v>
      </c>
      <c r="U21" s="11">
        <f t="shared" si="1"/>
        <v>4.1776199038596991</v>
      </c>
      <c r="V21" s="11">
        <f t="shared" si="2"/>
        <v>1.1165158837436062</v>
      </c>
    </row>
    <row r="22" spans="1:22" x14ac:dyDescent="0.25">
      <c r="A22" s="3">
        <v>0.44800000000000018</v>
      </c>
      <c r="B22" s="9">
        <v>17.382792094007318</v>
      </c>
      <c r="C22" s="9">
        <v>25.205241712996944</v>
      </c>
      <c r="D22" s="9">
        <v>25.205241712996944</v>
      </c>
      <c r="E22" s="9">
        <v>14.687529262151264</v>
      </c>
      <c r="F22" s="9">
        <v>20.33095629646192</v>
      </c>
      <c r="G22" s="9">
        <v>13.303495717802052</v>
      </c>
      <c r="H22" s="9">
        <v>18.716355806665245</v>
      </c>
      <c r="I22" s="9">
        <v>18.40743378974749</v>
      </c>
      <c r="J22" s="9">
        <v>16.818430592370404</v>
      </c>
      <c r="K22" s="9">
        <v>9.8521317205670229</v>
      </c>
      <c r="L22" s="9">
        <v>16.818989592367323</v>
      </c>
      <c r="M22" s="9">
        <v>16.91543403949202</v>
      </c>
      <c r="N22" s="9">
        <v>15.077800935667153</v>
      </c>
      <c r="O22" s="14">
        <v>21.368369775771825</v>
      </c>
      <c r="P22" s="9">
        <v>20.930157690947823</v>
      </c>
      <c r="Q22" s="9">
        <v>13.57108645737104</v>
      </c>
      <c r="S22" s="3">
        <v>0.44800000000000018</v>
      </c>
      <c r="T22" s="10">
        <f t="shared" si="0"/>
        <v>17.786965449836487</v>
      </c>
      <c r="U22" s="10">
        <f t="shared" si="1"/>
        <v>4.1718833211050015</v>
      </c>
      <c r="V22" s="10">
        <f t="shared" si="2"/>
        <v>1.1149827175122522</v>
      </c>
    </row>
    <row r="23" spans="1:22" x14ac:dyDescent="0.25">
      <c r="A23" s="3">
        <v>0.4800000000000002</v>
      </c>
      <c r="B23" s="9">
        <v>17.380969671218537</v>
      </c>
      <c r="C23" s="9">
        <v>25.161254447440975</v>
      </c>
      <c r="D23" s="9">
        <v>25.161254447440975</v>
      </c>
      <c r="E23" s="9">
        <v>14.6732022713396</v>
      </c>
      <c r="F23" s="9">
        <v>20.274975392103851</v>
      </c>
      <c r="G23" s="9">
        <v>13.285845702794514</v>
      </c>
      <c r="H23" s="9">
        <v>18.704364054929979</v>
      </c>
      <c r="I23" s="9">
        <v>18.405242854426547</v>
      </c>
      <c r="J23" s="9">
        <v>16.759585651916122</v>
      </c>
      <c r="K23" s="9">
        <v>9.7988572364126014</v>
      </c>
      <c r="L23" s="9">
        <v>16.759912307238586</v>
      </c>
      <c r="M23" s="9">
        <v>16.836506505779454</v>
      </c>
      <c r="N23" s="9">
        <v>15.054660743613171</v>
      </c>
      <c r="O23" s="14">
        <v>21.303006786380521</v>
      </c>
      <c r="P23" s="9">
        <v>20.814648007603402</v>
      </c>
      <c r="Q23" s="9">
        <v>13.503541393576668</v>
      </c>
      <c r="S23" s="3">
        <v>0.4800000000000002</v>
      </c>
      <c r="T23" s="10">
        <f t="shared" si="0"/>
        <v>17.742364217138469</v>
      </c>
      <c r="U23" s="10">
        <f t="shared" si="1"/>
        <v>4.1667667150893477</v>
      </c>
      <c r="V23" s="10">
        <f t="shared" si="2"/>
        <v>1.1136152470341321</v>
      </c>
    </row>
    <row r="24" spans="1:22" x14ac:dyDescent="0.25">
      <c r="A24" s="3">
        <v>0.51200000000000023</v>
      </c>
      <c r="B24" s="9">
        <v>17.379458148321913</v>
      </c>
      <c r="C24" s="9">
        <v>25.118916816650859</v>
      </c>
      <c r="D24" s="9">
        <v>25.118916816650859</v>
      </c>
      <c r="E24" s="9">
        <v>14.659377795263435</v>
      </c>
      <c r="F24" s="9">
        <v>20.219164745518338</v>
      </c>
      <c r="G24" s="9">
        <v>13.269592910757382</v>
      </c>
      <c r="H24" s="9">
        <v>18.692424438227487</v>
      </c>
      <c r="I24" s="9">
        <v>18.403906931333932</v>
      </c>
      <c r="J24" s="9">
        <v>16.700946612777873</v>
      </c>
      <c r="K24" s="9">
        <v>9.745904750259891</v>
      </c>
      <c r="L24" s="9">
        <v>16.701042541891425</v>
      </c>
      <c r="M24" s="9">
        <v>16.757947248492084</v>
      </c>
      <c r="N24" s="9">
        <v>15.031556065258499</v>
      </c>
      <c r="O24" s="14">
        <v>21.237848228760249</v>
      </c>
      <c r="P24" s="9">
        <v>20.699775800916047</v>
      </c>
      <c r="Q24" s="9">
        <v>13.436332609933814</v>
      </c>
      <c r="S24" s="3">
        <v>0.51200000000000023</v>
      </c>
      <c r="T24" s="10">
        <f t="shared" si="0"/>
        <v>17.698319528813375</v>
      </c>
      <c r="U24" s="10">
        <f t="shared" si="1"/>
        <v>4.1621262504507328</v>
      </c>
      <c r="V24" s="10">
        <f t="shared" si="2"/>
        <v>1.1123750306917652</v>
      </c>
    </row>
    <row r="25" spans="1:22" x14ac:dyDescent="0.25">
      <c r="A25" s="3">
        <v>0.54400000000000026</v>
      </c>
      <c r="B25" s="9">
        <v>17.378108505704951</v>
      </c>
      <c r="C25" s="9">
        <v>25.077619358152781</v>
      </c>
      <c r="D25" s="9">
        <v>25.077619358152781</v>
      </c>
      <c r="E25" s="9">
        <v>14.645833846927758</v>
      </c>
      <c r="F25" s="9">
        <v>20.163514401544539</v>
      </c>
      <c r="G25" s="9">
        <v>13.254178965759923</v>
      </c>
      <c r="H25" s="9">
        <v>18.680512739320548</v>
      </c>
      <c r="I25" s="9">
        <v>18.403072882570275</v>
      </c>
      <c r="J25" s="9">
        <v>16.642512745040499</v>
      </c>
      <c r="K25" s="9">
        <v>9.6932538120363478</v>
      </c>
      <c r="L25" s="9">
        <v>16.642379560674094</v>
      </c>
      <c r="M25" s="9">
        <v>16.679754549249488</v>
      </c>
      <c r="N25" s="9">
        <v>15.008486846099556</v>
      </c>
      <c r="O25" s="14">
        <v>21.172890676672402</v>
      </c>
      <c r="P25" s="9">
        <v>20.585537552769114</v>
      </c>
      <c r="Q25" s="9">
        <v>13.369458362626158</v>
      </c>
      <c r="S25" s="3">
        <v>0.54400000000000026</v>
      </c>
      <c r="T25" s="10">
        <f t="shared" si="0"/>
        <v>17.654670885206329</v>
      </c>
      <c r="U25" s="10">
        <f t="shared" si="1"/>
        <v>4.1578680825370462</v>
      </c>
      <c r="V25" s="10">
        <f t="shared" si="2"/>
        <v>1.1112369874468817</v>
      </c>
    </row>
    <row r="26" spans="1:22" x14ac:dyDescent="0.25">
      <c r="A26" s="3">
        <v>0.57600000000000029</v>
      </c>
      <c r="B26" s="9">
        <v>17.376843169614144</v>
      </c>
      <c r="C26" s="9">
        <v>25.036986648850657</v>
      </c>
      <c r="D26" s="9">
        <v>25.036986648850657</v>
      </c>
      <c r="E26" s="9">
        <v>14.632448880029617</v>
      </c>
      <c r="F26" s="9">
        <v>20.10801999060671</v>
      </c>
      <c r="G26" s="9">
        <v>13.239271083032177</v>
      </c>
      <c r="H26" s="9">
        <v>18.668617898240402</v>
      </c>
      <c r="I26" s="9">
        <v>18.402533423695953</v>
      </c>
      <c r="J26" s="9">
        <v>16.584283328538522</v>
      </c>
      <c r="K26" s="9">
        <v>9.6408943009009889</v>
      </c>
      <c r="L26" s="9">
        <v>16.583922635664443</v>
      </c>
      <c r="M26" s="9">
        <v>16.601926697689262</v>
      </c>
      <c r="N26" s="9">
        <v>14.985453031716427</v>
      </c>
      <c r="O26" s="14">
        <v>21.108132451082216</v>
      </c>
      <c r="P26" s="9">
        <v>20.471929764462203</v>
      </c>
      <c r="Q26" s="9">
        <v>13.302916965527777</v>
      </c>
      <c r="S26" s="3">
        <v>0.57600000000000029</v>
      </c>
      <c r="T26" s="10">
        <f t="shared" si="0"/>
        <v>17.611322932406384</v>
      </c>
      <c r="U26" s="10">
        <f t="shared" si="1"/>
        <v>4.153930932770348</v>
      </c>
      <c r="V26" s="10">
        <f t="shared" si="2"/>
        <v>1.1101847399106386</v>
      </c>
    </row>
    <row r="27" spans="1:22" x14ac:dyDescent="0.25">
      <c r="A27" s="3">
        <v>0.60800000000000032</v>
      </c>
      <c r="B27" s="9">
        <v>17.375621758200985</v>
      </c>
      <c r="C27" s="9">
        <v>24.996787417092722</v>
      </c>
      <c r="D27" s="9">
        <v>24.996787417092722</v>
      </c>
      <c r="E27" s="9">
        <v>14.619156341160105</v>
      </c>
      <c r="F27" s="9">
        <v>20.052679456803713</v>
      </c>
      <c r="G27" s="9">
        <v>13.224670924546286</v>
      </c>
      <c r="H27" s="9">
        <v>18.656734862498745</v>
      </c>
      <c r="I27" s="9">
        <v>18.402166883151516</v>
      </c>
      <c r="J27" s="9">
        <v>16.52625764737169</v>
      </c>
      <c r="K27" s="9">
        <v>9.5888207885809376</v>
      </c>
      <c r="L27" s="9">
        <v>16.525671042709416</v>
      </c>
      <c r="M27" s="9">
        <v>16.524461991429558</v>
      </c>
      <c r="N27" s="9">
        <v>14.962454567772715</v>
      </c>
      <c r="O27" s="14">
        <v>21.043572537972647</v>
      </c>
      <c r="P27" s="9">
        <v>20.358948956603623</v>
      </c>
      <c r="Q27" s="9">
        <v>13.236706755654046</v>
      </c>
      <c r="S27" s="3">
        <v>0.60800000000000032</v>
      </c>
      <c r="T27" s="10">
        <f t="shared" si="0"/>
        <v>17.568218709290086</v>
      </c>
      <c r="U27" s="10">
        <f t="shared" si="1"/>
        <v>4.1502745928015736</v>
      </c>
      <c r="V27" s="10">
        <f t="shared" si="2"/>
        <v>1.10920754194973</v>
      </c>
    </row>
    <row r="28" spans="1:22" x14ac:dyDescent="0.25">
      <c r="A28" s="3">
        <v>0.64000000000000035</v>
      </c>
      <c r="B28" s="9">
        <v>17.37442325026036</v>
      </c>
      <c r="C28" s="9">
        <v>24.956879178184764</v>
      </c>
      <c r="D28" s="9">
        <v>24.956879178184764</v>
      </c>
      <c r="E28" s="9">
        <v>14.605919786406103</v>
      </c>
      <c r="F28" s="9">
        <v>19.997491703006855</v>
      </c>
      <c r="G28" s="9">
        <v>13.21026027920419</v>
      </c>
      <c r="H28" s="9">
        <v>18.644861322565134</v>
      </c>
      <c r="I28" s="9">
        <v>18.401901842318168</v>
      </c>
      <c r="J28" s="9">
        <v>16.468434988567953</v>
      </c>
      <c r="K28" s="9">
        <v>9.5370299810855723</v>
      </c>
      <c r="L28" s="9">
        <v>16.467624060485168</v>
      </c>
      <c r="M28" s="9">
        <v>16.44735873603187</v>
      </c>
      <c r="N28" s="9">
        <v>14.939491400015422</v>
      </c>
      <c r="O28" s="14">
        <v>20.979210177155601</v>
      </c>
      <c r="P28" s="9">
        <v>20.246591669003816</v>
      </c>
      <c r="Q28" s="9">
        <v>13.170826082735797</v>
      </c>
      <c r="S28" s="3">
        <v>0.64000000000000035</v>
      </c>
      <c r="T28" s="10">
        <f t="shared" si="0"/>
        <v>17.525323977200724</v>
      </c>
      <c r="U28" s="10">
        <f t="shared" si="1"/>
        <v>4.1468724047021475</v>
      </c>
      <c r="V28" s="10">
        <f t="shared" si="2"/>
        <v>1.1082982689330576</v>
      </c>
    </row>
    <row r="29" spans="1:22" x14ac:dyDescent="0.25">
      <c r="A29" s="3">
        <v>0.67200000000000037</v>
      </c>
      <c r="B29" s="9">
        <v>17.373236702976843</v>
      </c>
      <c r="C29" s="9">
        <v>24.917174133857621</v>
      </c>
      <c r="D29" s="9">
        <v>24.917174133857621</v>
      </c>
      <c r="E29" s="9">
        <v>14.592719257290673</v>
      </c>
      <c r="F29" s="9">
        <v>19.942456029792144</v>
      </c>
      <c r="G29" s="9">
        <v>13.195968689577104</v>
      </c>
      <c r="H29" s="9">
        <v>18.632996221318255</v>
      </c>
      <c r="I29" s="9">
        <v>18.401696379984937</v>
      </c>
      <c r="J29" s="9">
        <v>16.410814641752555</v>
      </c>
      <c r="K29" s="9">
        <v>9.4855195575761666</v>
      </c>
      <c r="L29" s="9">
        <v>16.409780970268795</v>
      </c>
      <c r="M29" s="9">
        <v>16.370615244963933</v>
      </c>
      <c r="N29" s="9">
        <v>14.91656347427481</v>
      </c>
      <c r="O29" s="14">
        <v>20.915044706033967</v>
      </c>
      <c r="P29" s="9">
        <v>20.134854460569379</v>
      </c>
      <c r="Q29" s="9">
        <v>13.105273306053183</v>
      </c>
      <c r="S29" s="3">
        <v>0.67200000000000037</v>
      </c>
      <c r="T29" s="10">
        <f t="shared" si="0"/>
        <v>17.482617994384249</v>
      </c>
      <c r="U29" s="10">
        <f t="shared" si="1"/>
        <v>4.1437063802030911</v>
      </c>
      <c r="V29" s="10">
        <f t="shared" si="2"/>
        <v>1.1074521132935147</v>
      </c>
    </row>
    <row r="30" spans="1:22" x14ac:dyDescent="0.25">
      <c r="A30" s="3">
        <v>0.7040000000000004</v>
      </c>
      <c r="B30" s="9">
        <v>17.372056419948436</v>
      </c>
      <c r="C30" s="9">
        <v>24.877618168797486</v>
      </c>
      <c r="D30" s="9">
        <v>24.877618168797486</v>
      </c>
      <c r="E30" s="9">
        <v>14.579543821381947</v>
      </c>
      <c r="F30" s="9">
        <v>19.887571903099932</v>
      </c>
      <c r="G30" s="9">
        <v>13.18175415824542</v>
      </c>
      <c r="H30" s="9">
        <v>18.62113907347608</v>
      </c>
      <c r="I30" s="9">
        <v>18.401525889292191</v>
      </c>
      <c r="J30" s="9">
        <v>16.35339589906113</v>
      </c>
      <c r="K30" s="9">
        <v>9.4342876433499274</v>
      </c>
      <c r="L30" s="9">
        <v>16.352141055877802</v>
      </c>
      <c r="M30" s="9">
        <v>16.29422983956287</v>
      </c>
      <c r="N30" s="9">
        <v>14.893670736464275</v>
      </c>
      <c r="O30" s="14">
        <v>20.85107550023427</v>
      </c>
      <c r="P30" s="9">
        <v>20.023733909197663</v>
      </c>
      <c r="Q30" s="9">
        <v>13.040046793454382</v>
      </c>
      <c r="S30" s="3">
        <v>0.7040000000000004</v>
      </c>
      <c r="T30" s="10">
        <f t="shared" si="0"/>
        <v>17.440088061265083</v>
      </c>
      <c r="U30" s="10">
        <f t="shared" si="1"/>
        <v>4.1407640542472448</v>
      </c>
      <c r="V30" s="10">
        <f t="shared" si="2"/>
        <v>1.106665743604444</v>
      </c>
    </row>
    <row r="31" spans="1:22" x14ac:dyDescent="0.25">
      <c r="A31" s="3">
        <v>0.73600000000000043</v>
      </c>
      <c r="B31" s="9">
        <v>17.370879435849652</v>
      </c>
      <c r="C31" s="9">
        <v>24.838177914022705</v>
      </c>
      <c r="D31" s="9">
        <v>24.838177914022705</v>
      </c>
      <c r="E31" s="9">
        <v>14.566387488156844</v>
      </c>
      <c r="F31" s="9">
        <v>19.832838858020729</v>
      </c>
      <c r="G31" s="9">
        <v>13.167591649255913</v>
      </c>
      <c r="H31" s="9">
        <v>18.609289654854429</v>
      </c>
      <c r="I31" s="9">
        <v>18.401375926536435</v>
      </c>
      <c r="J31" s="9">
        <v>16.296178055112048</v>
      </c>
      <c r="K31" s="9">
        <v>9.383332570623967</v>
      </c>
      <c r="L31" s="9">
        <v>16.29470360364903</v>
      </c>
      <c r="M31" s="9">
        <v>16.21820084899845</v>
      </c>
      <c r="N31" s="9">
        <v>14.870813132580221</v>
      </c>
      <c r="O31" s="14">
        <v>20.787301951046036</v>
      </c>
      <c r="P31" s="9">
        <v>19.91322661167198</v>
      </c>
      <c r="Q31" s="9">
        <v>12.975144921031951</v>
      </c>
      <c r="S31" s="3">
        <v>0.73600000000000043</v>
      </c>
      <c r="T31" s="10">
        <f t="shared" si="0"/>
        <v>17.397726283464568</v>
      </c>
      <c r="U31" s="10">
        <f t="shared" si="1"/>
        <v>4.1380364683190995</v>
      </c>
      <c r="V31" s="10">
        <f t="shared" si="2"/>
        <v>1.105936765601865</v>
      </c>
    </row>
    <row r="32" spans="1:22" x14ac:dyDescent="0.25">
      <c r="A32" s="3">
        <v>0.76800000000000046</v>
      </c>
      <c r="B32" s="9">
        <v>17.369704207046087</v>
      </c>
      <c r="C32" s="9">
        <v>24.798832778856415</v>
      </c>
      <c r="D32" s="9">
        <v>24.798832778856415</v>
      </c>
      <c r="E32" s="9">
        <v>14.553246972870962</v>
      </c>
      <c r="F32" s="9">
        <v>19.778256458951027</v>
      </c>
      <c r="G32" s="9">
        <v>13.153466235275527</v>
      </c>
      <c r="H32" s="9">
        <v>18.597447860485449</v>
      </c>
      <c r="I32" s="9">
        <v>18.401238013570758</v>
      </c>
      <c r="J32" s="9">
        <v>16.239160406993168</v>
      </c>
      <c r="K32" s="9">
        <v>9.3326527699405233</v>
      </c>
      <c r="L32" s="9">
        <v>16.237467902426964</v>
      </c>
      <c r="M32" s="9">
        <v>16.142526610236551</v>
      </c>
      <c r="N32" s="9">
        <v>14.847990608701933</v>
      </c>
      <c r="O32" s="14">
        <v>20.723723456846265</v>
      </c>
      <c r="P32" s="9">
        <v>19.803329183557352</v>
      </c>
      <c r="Q32" s="9">
        <v>12.910566072997243</v>
      </c>
      <c r="S32" s="3">
        <v>0.76800000000000046</v>
      </c>
      <c r="T32" s="10">
        <f t="shared" si="0"/>
        <v>17.355527644850792</v>
      </c>
      <c r="U32" s="10">
        <f t="shared" si="1"/>
        <v>4.1355168842491024</v>
      </c>
      <c r="V32" s="10">
        <f t="shared" si="2"/>
        <v>1.105263378434215</v>
      </c>
    </row>
    <row r="33" spans="1:22" x14ac:dyDescent="0.25">
      <c r="A33" s="3">
        <v>0.80000000000000049</v>
      </c>
      <c r="B33" s="9">
        <v>17.368529929979779</v>
      </c>
      <c r="C33" s="9">
        <v>24.759570043196064</v>
      </c>
      <c r="D33" s="9">
        <v>24.759570043196064</v>
      </c>
      <c r="E33" s="9">
        <v>14.540120472241483</v>
      </c>
      <c r="F33" s="9">
        <v>19.723824283091947</v>
      </c>
      <c r="G33" s="9">
        <v>13.139369013465014</v>
      </c>
      <c r="H33" s="9">
        <v>18.58561363983598</v>
      </c>
      <c r="I33" s="9">
        <v>18.401107173903171</v>
      </c>
      <c r="J33" s="9">
        <v>16.182342254252074</v>
      </c>
      <c r="K33" s="9">
        <v>9.2822467208562021</v>
      </c>
      <c r="L33" s="9">
        <v>16.180433243554265</v>
      </c>
      <c r="M33" s="9">
        <v>16.067205468002776</v>
      </c>
      <c r="N33" s="9">
        <v>14.825203110991449</v>
      </c>
      <c r="O33" s="14">
        <v>20.660339419837566</v>
      </c>
      <c r="P33" s="9">
        <v>19.694038259096889</v>
      </c>
      <c r="Q33" s="9">
        <v>12.846308641614526</v>
      </c>
      <c r="S33" s="3">
        <v>0.80000000000000049</v>
      </c>
      <c r="T33" s="10">
        <f t="shared" si="0"/>
        <v>17.313488857319705</v>
      </c>
      <c r="U33" s="10">
        <f t="shared" si="1"/>
        <v>4.1331999673571271</v>
      </c>
      <c r="V33" s="10">
        <f t="shared" si="2"/>
        <v>1.1046441563482576</v>
      </c>
    </row>
    <row r="34" spans="1:22" x14ac:dyDescent="0.25">
      <c r="A34" s="3">
        <v>0.83200000000000052</v>
      </c>
      <c r="B34" s="9">
        <v>17.367356186347493</v>
      </c>
      <c r="C34" s="9">
        <v>24.720381834705147</v>
      </c>
      <c r="D34" s="9">
        <v>24.720381834705147</v>
      </c>
      <c r="E34" s="9">
        <v>14.527006994113924</v>
      </c>
      <c r="F34" s="9">
        <v>19.669541913614154</v>
      </c>
      <c r="G34" s="9">
        <v>13.125294671440955</v>
      </c>
      <c r="H34" s="9">
        <v>18.573786967228838</v>
      </c>
      <c r="I34" s="9">
        <v>18.400980486438659</v>
      </c>
      <c r="J34" s="9">
        <v>16.125722898887208</v>
      </c>
      <c r="K34" s="9">
        <v>9.2321129295380331</v>
      </c>
      <c r="L34" s="9">
        <v>16.123598920862818</v>
      </c>
      <c r="M34" s="9">
        <v>15.992235774746248</v>
      </c>
      <c r="N34" s="9">
        <v>14.802450585693437</v>
      </c>
      <c r="O34" s="14">
        <v>20.597149244805355</v>
      </c>
      <c r="P34" s="9">
        <v>19.585350491108692</v>
      </c>
      <c r="Q34" s="9">
        <v>12.782371027153266</v>
      </c>
      <c r="S34" s="3">
        <v>0.83200000000000052</v>
      </c>
      <c r="T34" s="10">
        <f t="shared" si="0"/>
        <v>17.271607672586835</v>
      </c>
      <c r="U34" s="10">
        <f t="shared" si="1"/>
        <v>4.1310812695698917</v>
      </c>
      <c r="V34" s="10">
        <f t="shared" si="2"/>
        <v>1.104077910546404</v>
      </c>
    </row>
    <row r="35" spans="1:22" x14ac:dyDescent="0.25">
      <c r="A35" s="3">
        <v>0.86400000000000055</v>
      </c>
      <c r="B35" s="9">
        <v>17.366182758394437</v>
      </c>
      <c r="C35" s="9">
        <v>24.681263266981134</v>
      </c>
      <c r="D35" s="9">
        <v>24.681263266981134</v>
      </c>
      <c r="E35" s="9">
        <v>14.513905990443929</v>
      </c>
      <c r="F35" s="9">
        <v>19.615408936825634</v>
      </c>
      <c r="G35" s="9">
        <v>13.111240036649496</v>
      </c>
      <c r="H35" s="9">
        <v>18.561967828337487</v>
      </c>
      <c r="I35" s="9">
        <v>18.40085623655655</v>
      </c>
      <c r="J35" s="9">
        <v>16.069301645339227</v>
      </c>
      <c r="K35" s="9">
        <v>9.1822499185716548</v>
      </c>
      <c r="L35" s="9">
        <v>16.066964230664968</v>
      </c>
      <c r="M35" s="9">
        <v>15.917615890603582</v>
      </c>
      <c r="N35" s="9">
        <v>14.779732979135055</v>
      </c>
      <c r="O35" s="14">
        <v>20.534152338642176</v>
      </c>
      <c r="P35" s="9">
        <v>19.477262550883335</v>
      </c>
      <c r="Q35" s="9">
        <v>12.718751637845971</v>
      </c>
      <c r="S35" s="3">
        <v>0.86400000000000055</v>
      </c>
      <c r="T35" s="10">
        <f t="shared" si="0"/>
        <v>17.229882469553484</v>
      </c>
      <c r="U35" s="10">
        <f t="shared" si="1"/>
        <v>4.1291569034227944</v>
      </c>
      <c r="V35" s="10">
        <f t="shared" si="2"/>
        <v>1.1035636020600366</v>
      </c>
    </row>
    <row r="36" spans="1:22" x14ac:dyDescent="0.25">
      <c r="A36" s="3">
        <v>0.89600000000000057</v>
      </c>
      <c r="B36" s="9">
        <v>17.36500953276348</v>
      </c>
      <c r="C36" s="9">
        <v>24.642211292801047</v>
      </c>
      <c r="D36" s="9">
        <v>24.642211292801047</v>
      </c>
      <c r="E36" s="9">
        <v>14.500817156348894</v>
      </c>
      <c r="F36" s="9">
        <v>19.561424940997036</v>
      </c>
      <c r="G36" s="9">
        <v>13.097203211829077</v>
      </c>
      <c r="H36" s="9">
        <v>18.550156214019669</v>
      </c>
      <c r="I36" s="9">
        <v>18.400733417810962</v>
      </c>
      <c r="J36" s="9">
        <v>16.013077800482431</v>
      </c>
      <c r="K36" s="9">
        <v>9.1326562223121659</v>
      </c>
      <c r="L36" s="9">
        <v>16.010528471744777</v>
      </c>
      <c r="M36" s="9">
        <v>15.843344183363001</v>
      </c>
      <c r="N36" s="9">
        <v>14.757050237725844</v>
      </c>
      <c r="O36" s="14">
        <v>20.471348110163529</v>
      </c>
      <c r="P36" s="9">
        <v>19.369771128081929</v>
      </c>
      <c r="Q36" s="9">
        <v>12.655448889847861</v>
      </c>
      <c r="S36" s="3">
        <v>0.89600000000000057</v>
      </c>
      <c r="T36" s="10">
        <f t="shared" si="0"/>
        <v>17.188312006443297</v>
      </c>
      <c r="U36" s="10">
        <f t="shared" si="1"/>
        <v>4.1274233370785662</v>
      </c>
      <c r="V36" s="10">
        <f t="shared" si="2"/>
        <v>1.1031002869659405</v>
      </c>
    </row>
    <row r="37" spans="1:22" x14ac:dyDescent="0.25">
      <c r="A37" s="3">
        <v>0.9280000000000006</v>
      </c>
      <c r="B37" s="9">
        <v>17.363836450442761</v>
      </c>
      <c r="C37" s="9">
        <v>24.603223997803354</v>
      </c>
      <c r="D37" s="9">
        <v>24.603223997803354</v>
      </c>
      <c r="E37" s="9">
        <v>14.487740320085543</v>
      </c>
      <c r="F37" s="9">
        <v>19.507589515873402</v>
      </c>
      <c r="G37" s="9">
        <v>13.083183059767666</v>
      </c>
      <c r="H37" s="9">
        <v>18.538352117501834</v>
      </c>
      <c r="I37" s="9">
        <v>18.400611439439547</v>
      </c>
      <c r="J37" s="9">
        <v>15.957050673616266</v>
      </c>
      <c r="K37" s="9">
        <v>9.0833303847507558</v>
      </c>
      <c r="L37" s="9">
        <v>15.954290945349358</v>
      </c>
      <c r="M37" s="9">
        <v>15.769419028428642</v>
      </c>
      <c r="N37" s="9">
        <v>14.734402307957584</v>
      </c>
      <c r="O37" s="14">
        <v>20.408735970034439</v>
      </c>
      <c r="P37" s="9">
        <v>19.262872930634739</v>
      </c>
      <c r="Q37" s="9">
        <v>12.592461207197232</v>
      </c>
      <c r="S37" s="3">
        <v>0.9280000000000006</v>
      </c>
      <c r="T37" s="10">
        <f t="shared" si="0"/>
        <v>17.146895271667905</v>
      </c>
      <c r="U37" s="10">
        <f t="shared" si="1"/>
        <v>4.1258772658275431</v>
      </c>
      <c r="V37" s="10">
        <f t="shared" si="2"/>
        <v>1.102687082043307</v>
      </c>
    </row>
    <row r="38" spans="1:22" x14ac:dyDescent="0.25">
      <c r="A38" s="3">
        <v>0.96000000000000063</v>
      </c>
      <c r="B38" s="9">
        <v>17.362663480710495</v>
      </c>
      <c r="C38" s="9">
        <v>24.564300165446785</v>
      </c>
      <c r="D38" s="9">
        <v>24.564300165446785</v>
      </c>
      <c r="E38" s="9">
        <v>14.47467538281084</v>
      </c>
      <c r="F38" s="9">
        <v>19.453902252470165</v>
      </c>
      <c r="G38" s="9">
        <v>13.069178896230838</v>
      </c>
      <c r="H38" s="9">
        <v>18.526555533093639</v>
      </c>
      <c r="I38" s="9">
        <v>18.400489954677369</v>
      </c>
      <c r="J38" s="9">
        <v>15.901219576456818</v>
      </c>
      <c r="K38" s="9">
        <v>9.0342709585232583</v>
      </c>
      <c r="L38" s="9">
        <v>15.898250955180222</v>
      </c>
      <c r="M38" s="9">
        <v>15.695838808785016</v>
      </c>
      <c r="N38" s="9">
        <v>14.71178913640418</v>
      </c>
      <c r="O38" s="14">
        <v>20.346315330738157</v>
      </c>
      <c r="P38" s="9">
        <v>19.156564684640347</v>
      </c>
      <c r="Q38" s="9">
        <v>12.529787021776162</v>
      </c>
      <c r="S38" s="3">
        <v>0.96000000000000063</v>
      </c>
      <c r="T38" s="10">
        <f t="shared" si="0"/>
        <v>17.105631393961939</v>
      </c>
      <c r="U38" s="10">
        <f t="shared" si="1"/>
        <v>4.1245155317925626</v>
      </c>
      <c r="V38" s="10">
        <f t="shared" si="2"/>
        <v>1.1023231433139637</v>
      </c>
    </row>
    <row r="39" spans="1:22" x14ac:dyDescent="0.25">
      <c r="A39" s="3">
        <v>0.99200000000000066</v>
      </c>
      <c r="B39" s="9">
        <v>17.361490607571529</v>
      </c>
      <c r="C39" s="9">
        <v>24.525439009056264</v>
      </c>
      <c r="D39" s="9">
        <v>24.525439009056264</v>
      </c>
      <c r="E39" s="9">
        <v>14.46162228560015</v>
      </c>
      <c r="F39" s="9">
        <v>19.400362742986854</v>
      </c>
      <c r="G39" s="9">
        <v>13.055190306954525</v>
      </c>
      <c r="H39" s="9">
        <v>18.51476645560097</v>
      </c>
      <c r="I39" s="9">
        <v>18.400368759980779</v>
      </c>
      <c r="J39" s="9">
        <v>15.845583823128367</v>
      </c>
      <c r="K39" s="9">
        <v>8.9854765044370914</v>
      </c>
      <c r="L39" s="9">
        <v>15.842407807384644</v>
      </c>
      <c r="M39" s="9">
        <v>15.622601914961638</v>
      </c>
      <c r="N39" s="9">
        <v>14.689210669721527</v>
      </c>
      <c r="O39" s="14">
        <v>20.284085606560847</v>
      </c>
      <c r="P39" s="9">
        <v>19.05084313426541</v>
      </c>
      <c r="Q39" s="9">
        <v>12.467424773271437</v>
      </c>
      <c r="S39" s="3">
        <v>0.99200000000000066</v>
      </c>
      <c r="T39" s="10">
        <f t="shared" si="0"/>
        <v>17.064519588158642</v>
      </c>
      <c r="U39" s="10">
        <f t="shared" si="1"/>
        <v>4.1233350739450083</v>
      </c>
      <c r="V39" s="10">
        <f t="shared" si="2"/>
        <v>1.1020076526836011</v>
      </c>
    </row>
    <row r="40" spans="1:22" x14ac:dyDescent="0.25">
      <c r="A40" s="3">
        <v>1.0240000000000007</v>
      </c>
      <c r="B40" s="9">
        <v>17.360317822696871</v>
      </c>
      <c r="C40" s="9">
        <v>24.48664000678243</v>
      </c>
      <c r="D40" s="9">
        <v>24.48664000678243</v>
      </c>
      <c r="E40" s="9">
        <v>14.448580991389127</v>
      </c>
      <c r="F40" s="9">
        <v>19.346970580769554</v>
      </c>
      <c r="G40" s="9">
        <v>13.041217038577223</v>
      </c>
      <c r="H40" s="9">
        <v>18.502984880057941</v>
      </c>
      <c r="I40" s="9">
        <v>18.400247735873982</v>
      </c>
      <c r="J40" s="9">
        <v>15.790142730154965</v>
      </c>
      <c r="K40" s="9">
        <v>8.9369455912336306</v>
      </c>
      <c r="L40" s="9">
        <v>15.78676081054709</v>
      </c>
      <c r="M40" s="9">
        <v>15.549706744997831</v>
      </c>
      <c r="N40" s="9">
        <v>14.66666685464739</v>
      </c>
      <c r="O40" s="14">
        <v>20.222046213582356</v>
      </c>
      <c r="P40" s="9">
        <v>18.94570504164491</v>
      </c>
      <c r="Q40" s="9">
        <v>12.405372909135725</v>
      </c>
      <c r="S40" s="8">
        <v>1.0240000000000007</v>
      </c>
      <c r="T40" s="10">
        <f t="shared" si="0"/>
        <v>17.023559122429592</v>
      </c>
      <c r="U40" s="11">
        <f t="shared" si="1"/>
        <v>4.1223328971398558</v>
      </c>
      <c r="V40" s="11">
        <f t="shared" si="2"/>
        <v>1.1017398096660402</v>
      </c>
    </row>
    <row r="41" spans="1:22" x14ac:dyDescent="0.25">
      <c r="A41" s="3">
        <v>1.0560000000000007</v>
      </c>
      <c r="B41" s="9">
        <v>17.359145121748202</v>
      </c>
      <c r="C41" s="9">
        <v>24.447902799948494</v>
      </c>
      <c r="D41" s="9">
        <v>24.447902799948494</v>
      </c>
      <c r="E41" s="9">
        <v>14.435551475086625</v>
      </c>
      <c r="F41" s="9">
        <v>19.293725360293539</v>
      </c>
      <c r="G41" s="9">
        <v>13.027258933638294</v>
      </c>
      <c r="H41" s="9">
        <v>18.491210801604506</v>
      </c>
      <c r="I41" s="9">
        <v>18.400126812227221</v>
      </c>
      <c r="J41" s="9">
        <v>15.734895616452027</v>
      </c>
      <c r="K41" s="9">
        <v>8.8886767954575117</v>
      </c>
      <c r="L41" s="9">
        <v>15.731309275680637</v>
      </c>
      <c r="M41" s="9">
        <v>15.477151704407667</v>
      </c>
      <c r="N41" s="9">
        <v>14.64415763800128</v>
      </c>
      <c r="O41" s="14">
        <v>20.160196569669328</v>
      </c>
      <c r="P41" s="9">
        <v>18.841147186783022</v>
      </c>
      <c r="Q41" s="9">
        <v>12.343629884548895</v>
      </c>
      <c r="S41" s="3">
        <v>1.0560000000000007</v>
      </c>
      <c r="T41" s="10">
        <f t="shared" si="0"/>
        <v>16.982749298468484</v>
      </c>
      <c r="U41" s="10">
        <f t="shared" si="1"/>
        <v>4.1215060530607888</v>
      </c>
      <c r="V41" s="10">
        <f t="shared" si="2"/>
        <v>1.1015188262906008</v>
      </c>
    </row>
    <row r="42" spans="1:22" x14ac:dyDescent="0.25">
      <c r="O42" s="7"/>
    </row>
    <row r="45" spans="1:22" x14ac:dyDescent="0.25">
      <c r="A45" s="3" t="s">
        <v>26</v>
      </c>
    </row>
    <row r="46" spans="1:22" x14ac:dyDescent="0.25">
      <c r="A46" s="13" t="s">
        <v>19</v>
      </c>
      <c r="B46" s="12">
        <v>11030401</v>
      </c>
      <c r="C46" s="12">
        <v>11052701</v>
      </c>
      <c r="D46" s="12">
        <v>11062101</v>
      </c>
      <c r="E46" s="12">
        <v>11070202</v>
      </c>
      <c r="F46" s="12">
        <v>11070204</v>
      </c>
      <c r="G46" s="12">
        <v>11070702</v>
      </c>
      <c r="H46" s="12">
        <v>11080103</v>
      </c>
      <c r="I46" s="12">
        <v>11091402</v>
      </c>
      <c r="J46" s="12">
        <v>11091403</v>
      </c>
      <c r="K46" s="12">
        <v>11091601</v>
      </c>
      <c r="L46" s="12">
        <v>11091802</v>
      </c>
      <c r="M46" s="12">
        <v>11092201</v>
      </c>
      <c r="N46" s="12">
        <v>11092203</v>
      </c>
      <c r="O46" s="12">
        <v>11101606</v>
      </c>
      <c r="P46" s="12">
        <v>11101902</v>
      </c>
      <c r="Q46" s="12">
        <v>11111901</v>
      </c>
      <c r="S46" s="12" t="s">
        <v>23</v>
      </c>
      <c r="T46" s="12" t="s">
        <v>22</v>
      </c>
      <c r="U46" s="12" t="s">
        <v>20</v>
      </c>
      <c r="V46" s="12" t="s">
        <v>21</v>
      </c>
    </row>
    <row r="47" spans="1:22" x14ac:dyDescent="0.25">
      <c r="B47" s="9">
        <v>27.727399999999999</v>
      </c>
      <c r="C47" s="9">
        <v>35.277999999999999</v>
      </c>
      <c r="D47" s="9">
        <v>28.085000000000001</v>
      </c>
      <c r="E47" s="9">
        <v>24.521000000000001</v>
      </c>
      <c r="F47" s="9">
        <v>31.88</v>
      </c>
      <c r="G47" s="9">
        <v>23.52</v>
      </c>
      <c r="H47" s="9">
        <v>27.07</v>
      </c>
      <c r="I47" s="9">
        <v>27.1</v>
      </c>
      <c r="J47" s="9">
        <v>26.66</v>
      </c>
      <c r="K47" s="9">
        <v>18.374567751488936</v>
      </c>
      <c r="L47" s="9">
        <v>26.661246905685662</v>
      </c>
      <c r="M47" s="9">
        <v>23.871568043297216</v>
      </c>
      <c r="N47" s="9">
        <v>20.512726478873248</v>
      </c>
      <c r="O47" s="9">
        <v>31.339008236883412</v>
      </c>
      <c r="P47" s="9">
        <v>28.444166301123673</v>
      </c>
      <c r="Q47" s="9">
        <v>18.690001540577683</v>
      </c>
      <c r="S47" s="3">
        <v>0</v>
      </c>
      <c r="T47" s="10">
        <f>AVERAGE(B47:Q47)</f>
        <v>26.23341782862061</v>
      </c>
      <c r="U47" s="10">
        <f>STDEV(B47:Q47)</f>
        <v>4.6143494428519052</v>
      </c>
      <c r="V47" s="10">
        <f>U47/SQRT(14)</f>
        <v>1.2332367627145038</v>
      </c>
    </row>
    <row r="48" spans="1:22" x14ac:dyDescent="0.25">
      <c r="B48" s="9">
        <v>25.004280000000001</v>
      </c>
      <c r="C48" s="9">
        <v>32.906999999999996</v>
      </c>
      <c r="D48" s="9">
        <v>24.488</v>
      </c>
      <c r="E48" s="9">
        <v>22.22</v>
      </c>
      <c r="F48" s="9">
        <v>26.3</v>
      </c>
      <c r="G48" s="9">
        <v>21.29</v>
      </c>
      <c r="H48" s="9">
        <v>24.03</v>
      </c>
      <c r="I48" s="9">
        <v>25.47</v>
      </c>
      <c r="J48" s="9">
        <v>20.22</v>
      </c>
      <c r="K48" s="9">
        <v>14.358585774493728</v>
      </c>
      <c r="L48" s="9">
        <v>20.222912065964572</v>
      </c>
      <c r="M48" s="9">
        <v>18.63303970000003</v>
      </c>
      <c r="N48" s="9">
        <v>15.960778765432091</v>
      </c>
      <c r="O48" s="9">
        <v>26.238405146594491</v>
      </c>
      <c r="P48" s="9">
        <v>23.260646488068375</v>
      </c>
      <c r="Q48" s="9">
        <v>15.784095164364649</v>
      </c>
      <c r="S48" s="3">
        <v>3.2000000000000001E-2</v>
      </c>
      <c r="T48" s="10">
        <f t="shared" ref="T48:T60" si="3">AVERAGE(B48:Q48)</f>
        <v>22.274233944057372</v>
      </c>
      <c r="U48" s="10">
        <f t="shared" ref="U48:U60" si="4">STDEV(B48:Q48)</f>
        <v>4.753220463183224</v>
      </c>
      <c r="V48" s="10">
        <f t="shared" ref="V48:V60" si="5">U48/SQRT(14)</f>
        <v>1.2703516040738976</v>
      </c>
    </row>
    <row r="49" spans="2:22" x14ac:dyDescent="0.25">
      <c r="B49" s="9">
        <v>20.21753</v>
      </c>
      <c r="C49" s="9">
        <v>28.533999999999999</v>
      </c>
      <c r="D49" s="9">
        <v>23.077000000000002</v>
      </c>
      <c r="E49" s="9">
        <v>15.88</v>
      </c>
      <c r="F49" s="9">
        <v>22.15</v>
      </c>
      <c r="G49" s="9">
        <v>16.04</v>
      </c>
      <c r="H49" s="9">
        <v>19.7</v>
      </c>
      <c r="I49" s="9">
        <v>20.440000000000001</v>
      </c>
      <c r="J49" s="9">
        <v>17.04</v>
      </c>
      <c r="K49" s="9">
        <v>11.507396827358004</v>
      </c>
      <c r="L49" s="9">
        <v>17.046107053694413</v>
      </c>
      <c r="M49" s="9">
        <v>17.497022985821481</v>
      </c>
      <c r="N49" s="9">
        <v>14.903570511463844</v>
      </c>
      <c r="O49" s="9">
        <v>22.76466738531099</v>
      </c>
      <c r="P49" s="9">
        <v>22.055048634619649</v>
      </c>
      <c r="Q49" s="9">
        <v>14.577491624825662</v>
      </c>
      <c r="S49" s="3">
        <v>6.4000000000000001E-2</v>
      </c>
      <c r="T49" s="10">
        <f t="shared" si="3"/>
        <v>18.964364688943377</v>
      </c>
      <c r="U49" s="10">
        <f t="shared" si="4"/>
        <v>4.2100351836455534</v>
      </c>
      <c r="V49" s="10">
        <f t="shared" si="5"/>
        <v>1.1251792316761122</v>
      </c>
    </row>
    <row r="50" spans="2:22" x14ac:dyDescent="0.25">
      <c r="B50" s="9">
        <v>18.55782</v>
      </c>
      <c r="C50" s="9">
        <v>27.18</v>
      </c>
      <c r="D50" s="9">
        <v>23.47</v>
      </c>
      <c r="E50" s="9">
        <v>14.74</v>
      </c>
      <c r="F50" s="9">
        <v>21.27</v>
      </c>
      <c r="G50" s="9">
        <v>13.58</v>
      </c>
      <c r="H50" s="9">
        <v>19.010000000000002</v>
      </c>
      <c r="I50" s="9">
        <v>19</v>
      </c>
      <c r="J50" s="9">
        <v>17.829999999999998</v>
      </c>
      <c r="K50" s="9">
        <v>11.00059730016582</v>
      </c>
      <c r="L50" s="9">
        <v>17.83060212775759</v>
      </c>
      <c r="M50" s="9">
        <v>18.256382539682512</v>
      </c>
      <c r="N50" s="9">
        <v>15.825053756613729</v>
      </c>
      <c r="O50" s="9">
        <v>22.34816932729332</v>
      </c>
      <c r="P50" s="9">
        <v>22.611940944206008</v>
      </c>
      <c r="Q50" s="9">
        <v>14.637269885474874</v>
      </c>
      <c r="S50" s="3">
        <v>9.6000000000000002E-2</v>
      </c>
      <c r="T50" s="10">
        <f t="shared" si="3"/>
        <v>18.571739742574618</v>
      </c>
      <c r="U50" s="10">
        <f t="shared" si="4"/>
        <v>4.1431161249893567</v>
      </c>
      <c r="V50" s="10">
        <f t="shared" si="5"/>
        <v>1.1072943609520467</v>
      </c>
    </row>
    <row r="51" spans="2:22" x14ac:dyDescent="0.25">
      <c r="B51" s="9">
        <v>18.146540000000002</v>
      </c>
      <c r="C51" s="9">
        <v>27.082000000000001</v>
      </c>
      <c r="D51" s="9">
        <v>23.271999999999998</v>
      </c>
      <c r="E51" s="9">
        <v>15.82</v>
      </c>
      <c r="F51" s="9">
        <v>21.4</v>
      </c>
      <c r="G51" s="9">
        <v>13.97</v>
      </c>
      <c r="H51" s="9">
        <v>19.48</v>
      </c>
      <c r="I51" s="9">
        <v>19.38</v>
      </c>
      <c r="J51" s="9">
        <v>17.850000000000001</v>
      </c>
      <c r="K51" s="9">
        <v>10.968648754162045</v>
      </c>
      <c r="L51" s="9">
        <v>17.850751759834761</v>
      </c>
      <c r="M51" s="9">
        <v>17.811712970711248</v>
      </c>
      <c r="N51" s="9">
        <v>15.339349222614805</v>
      </c>
      <c r="O51" s="9">
        <v>22.383454933091329</v>
      </c>
      <c r="P51" s="9">
        <v>22.243197114001251</v>
      </c>
      <c r="Q51" s="9">
        <v>14.436582658263299</v>
      </c>
      <c r="S51" s="3">
        <v>0.128</v>
      </c>
      <c r="T51" s="10">
        <f t="shared" si="3"/>
        <v>18.58963983829242</v>
      </c>
      <c r="U51" s="10">
        <f t="shared" si="4"/>
        <v>4.0653004131996369</v>
      </c>
      <c r="V51" s="10">
        <f t="shared" si="5"/>
        <v>1.0864972371788271</v>
      </c>
    </row>
    <row r="52" spans="2:22" x14ac:dyDescent="0.25">
      <c r="B52" s="9">
        <v>18.036960000000001</v>
      </c>
      <c r="C52" s="9">
        <v>26.532</v>
      </c>
      <c r="D52" s="9">
        <v>22.9</v>
      </c>
      <c r="E52" s="9">
        <v>15.17</v>
      </c>
      <c r="F52" s="9">
        <v>21.28</v>
      </c>
      <c r="G52" s="9">
        <v>14.17</v>
      </c>
      <c r="H52" s="9">
        <v>19.25</v>
      </c>
      <c r="I52" s="9">
        <v>19.34</v>
      </c>
      <c r="J52" s="9">
        <v>17.47</v>
      </c>
      <c r="K52" s="9">
        <v>10.631220960577471</v>
      </c>
      <c r="L52" s="9">
        <v>17.472480603409231</v>
      </c>
      <c r="M52" s="9">
        <v>17.532876060352017</v>
      </c>
      <c r="N52" s="9">
        <v>15.186129999999968</v>
      </c>
      <c r="O52" s="9">
        <v>22.361564160982198</v>
      </c>
      <c r="P52" s="9">
        <v>21.98144469521829</v>
      </c>
      <c r="Q52" s="9">
        <v>14.199545152661079</v>
      </c>
      <c r="S52" s="3">
        <v>0.16</v>
      </c>
      <c r="T52" s="10">
        <f t="shared" si="3"/>
        <v>18.344638852075015</v>
      </c>
      <c r="U52" s="10">
        <f t="shared" si="4"/>
        <v>4.0333032472442092</v>
      </c>
      <c r="V52" s="10">
        <f t="shared" si="5"/>
        <v>1.0779456348679015</v>
      </c>
    </row>
    <row r="53" spans="2:22" x14ac:dyDescent="0.25">
      <c r="B53" s="9">
        <v>17.888169999999999</v>
      </c>
      <c r="C53" s="9">
        <v>26.181000000000001</v>
      </c>
      <c r="D53" s="9">
        <v>22.795999999999999</v>
      </c>
      <c r="E53" s="9">
        <v>15.05</v>
      </c>
      <c r="F53" s="9">
        <v>21.01</v>
      </c>
      <c r="G53" s="9">
        <v>13.93</v>
      </c>
      <c r="H53" s="9">
        <v>19.09</v>
      </c>
      <c r="I53" s="9">
        <v>19.010000000000002</v>
      </c>
      <c r="J53" s="9">
        <v>17.39</v>
      </c>
      <c r="K53" s="9">
        <v>10.344292917037892</v>
      </c>
      <c r="L53" s="9">
        <v>17.390669831526107</v>
      </c>
      <c r="M53" s="9">
        <v>17.579537365771785</v>
      </c>
      <c r="N53" s="9">
        <v>15.37220254867254</v>
      </c>
      <c r="O53" s="9">
        <v>22.044042109339486</v>
      </c>
      <c r="P53" s="9">
        <v>21.845826550237696</v>
      </c>
      <c r="Q53" s="9">
        <v>14.123906525210096</v>
      </c>
      <c r="S53" s="3">
        <v>0.192</v>
      </c>
      <c r="T53" s="10">
        <f t="shared" si="3"/>
        <v>18.190352990487224</v>
      </c>
      <c r="U53" s="10">
        <f t="shared" si="4"/>
        <v>3.9875049534042231</v>
      </c>
      <c r="V53" s="10">
        <f t="shared" si="5"/>
        <v>1.0657055259787567</v>
      </c>
    </row>
    <row r="54" spans="2:22" x14ac:dyDescent="0.25">
      <c r="B54" s="9">
        <v>17.750319999999999</v>
      </c>
      <c r="C54" s="9">
        <v>25.962</v>
      </c>
      <c r="D54" s="9">
        <v>22.704000000000001</v>
      </c>
      <c r="E54" s="9">
        <v>15.2</v>
      </c>
      <c r="F54" s="9">
        <v>20.83</v>
      </c>
      <c r="G54" s="9">
        <v>13.83</v>
      </c>
      <c r="H54" s="9">
        <v>19.079999999999998</v>
      </c>
      <c r="I54" s="9">
        <v>18.829999999999998</v>
      </c>
      <c r="J54" s="9">
        <v>17.239999999999998</v>
      </c>
      <c r="K54" s="9">
        <v>10.248094172798238</v>
      </c>
      <c r="L54" s="9">
        <v>17.243643510393003</v>
      </c>
      <c r="M54" s="9">
        <v>17.463018371116672</v>
      </c>
      <c r="N54" s="9">
        <v>15.236169946902615</v>
      </c>
      <c r="O54" s="9">
        <v>21.907553870379072</v>
      </c>
      <c r="P54" s="9">
        <v>21.682640629831365</v>
      </c>
      <c r="Q54" s="9">
        <v>14.019072451612905</v>
      </c>
      <c r="S54" s="3">
        <v>0.224</v>
      </c>
      <c r="T54" s="10">
        <f t="shared" si="3"/>
        <v>18.076657059564614</v>
      </c>
      <c r="U54" s="10">
        <f t="shared" si="4"/>
        <v>3.9533100692554504</v>
      </c>
      <c r="V54" s="10">
        <f t="shared" si="5"/>
        <v>1.0565665587741042</v>
      </c>
    </row>
    <row r="55" spans="2:22" x14ac:dyDescent="0.25">
      <c r="B55" s="9">
        <v>17.63663</v>
      </c>
      <c r="C55" s="9">
        <v>25.742000000000001</v>
      </c>
      <c r="D55" s="9">
        <v>22.584</v>
      </c>
      <c r="E55" s="9">
        <v>15</v>
      </c>
      <c r="F55" s="9">
        <v>20.72</v>
      </c>
      <c r="G55" s="9">
        <v>13.79</v>
      </c>
      <c r="H55" s="9">
        <v>19.100000000000001</v>
      </c>
      <c r="I55" s="9">
        <v>18.71</v>
      </c>
      <c r="J55" s="9">
        <v>17.12</v>
      </c>
      <c r="K55" s="9">
        <v>10.192757820670394</v>
      </c>
      <c r="L55" s="9">
        <v>17.118489993060685</v>
      </c>
      <c r="M55" s="9">
        <v>17.321056450798981</v>
      </c>
      <c r="N55" s="9">
        <v>15.143197761989336</v>
      </c>
      <c r="O55" s="9">
        <v>21.781106895447799</v>
      </c>
      <c r="P55" s="9">
        <v>21.546179037627976</v>
      </c>
      <c r="Q55" s="9">
        <v>13.825689113924078</v>
      </c>
      <c r="S55" s="3">
        <v>0.25600000000000001</v>
      </c>
      <c r="T55" s="10">
        <f t="shared" si="3"/>
        <v>17.95819419209495</v>
      </c>
      <c r="U55" s="10">
        <f t="shared" si="4"/>
        <v>3.9354465596013966</v>
      </c>
      <c r="V55" s="10">
        <f t="shared" si="5"/>
        <v>1.0517923349990472</v>
      </c>
    </row>
    <row r="56" spans="2:22" x14ac:dyDescent="0.25">
      <c r="B56" s="9">
        <v>17.529540000000001</v>
      </c>
      <c r="C56" s="9">
        <v>25.545999999999999</v>
      </c>
      <c r="D56" s="9">
        <v>22.507000000000001</v>
      </c>
      <c r="E56" s="9">
        <v>14.9</v>
      </c>
      <c r="F56" s="9">
        <v>20.63</v>
      </c>
      <c r="G56" s="9">
        <v>13.71</v>
      </c>
      <c r="H56" s="9">
        <v>18.95</v>
      </c>
      <c r="I56" s="9">
        <v>18.61</v>
      </c>
      <c r="J56" s="9">
        <v>17.079999999999998</v>
      </c>
      <c r="K56" s="9">
        <v>10.115770500840343</v>
      </c>
      <c r="L56" s="9">
        <v>17.079724348632642</v>
      </c>
      <c r="M56" s="9">
        <v>17.349065390898527</v>
      </c>
      <c r="N56" s="9">
        <v>15.175876715176672</v>
      </c>
      <c r="O56" s="9">
        <v>21.663492791925535</v>
      </c>
      <c r="P56" s="9">
        <v>21.454774724571212</v>
      </c>
      <c r="Q56" s="9">
        <v>13.815441553672333</v>
      </c>
      <c r="S56" s="3">
        <v>0.28800000000000003</v>
      </c>
      <c r="T56" s="10">
        <f t="shared" si="3"/>
        <v>17.882292876607327</v>
      </c>
      <c r="U56" s="10">
        <f t="shared" si="4"/>
        <v>3.9036851446560803</v>
      </c>
      <c r="V56" s="10">
        <f t="shared" si="5"/>
        <v>1.043303739795866</v>
      </c>
    </row>
    <row r="57" spans="2:22" x14ac:dyDescent="0.25">
      <c r="B57" s="9">
        <v>17.423279999999998</v>
      </c>
      <c r="C57" s="9">
        <v>25.43</v>
      </c>
      <c r="D57" s="9">
        <v>22.434999999999999</v>
      </c>
      <c r="E57" s="9">
        <v>14.94</v>
      </c>
      <c r="F57" s="9">
        <v>20.56</v>
      </c>
      <c r="G57" s="9">
        <v>13.63</v>
      </c>
      <c r="H57" s="9">
        <v>18.55</v>
      </c>
      <c r="I57" s="9">
        <v>18.510000000000002</v>
      </c>
      <c r="J57" s="9">
        <v>17.05</v>
      </c>
      <c r="K57" s="9">
        <v>10.03597537408859</v>
      </c>
      <c r="L57" s="9">
        <v>17.04676047364763</v>
      </c>
      <c r="M57" s="9"/>
      <c r="N57" s="9"/>
      <c r="O57" s="9">
        <v>21.563040698690948</v>
      </c>
      <c r="P57" s="9">
        <v>21.489494695373303</v>
      </c>
      <c r="Q57" s="9">
        <v>13.819855560734473</v>
      </c>
      <c r="S57" s="3">
        <v>0.32000000000000006</v>
      </c>
      <c r="T57" s="10">
        <f t="shared" si="3"/>
        <v>18.034529057323926</v>
      </c>
      <c r="U57" s="10">
        <f t="shared" si="4"/>
        <v>4.0983020217253685</v>
      </c>
      <c r="V57" s="10">
        <f t="shared" si="5"/>
        <v>1.0953172880585216</v>
      </c>
    </row>
    <row r="58" spans="2:22" x14ac:dyDescent="0.25">
      <c r="B58" s="9">
        <v>17.332280000000001</v>
      </c>
      <c r="C58" s="9">
        <v>25.297999999999998</v>
      </c>
      <c r="D58" s="9">
        <v>22.385999999999999</v>
      </c>
      <c r="E58" s="9">
        <v>14.88</v>
      </c>
      <c r="F58" s="9">
        <v>20.47</v>
      </c>
      <c r="G58" s="9">
        <v>13.59</v>
      </c>
      <c r="H58" s="9">
        <v>18.27</v>
      </c>
      <c r="I58" s="9">
        <v>18.41</v>
      </c>
      <c r="J58" s="9">
        <v>16.97</v>
      </c>
      <c r="K58" s="9">
        <v>9.9920068397975879</v>
      </c>
      <c r="L58" s="9">
        <v>16.971317072376035</v>
      </c>
      <c r="M58" s="9"/>
      <c r="N58" s="9"/>
      <c r="O58" s="9">
        <v>21.508889467865629</v>
      </c>
      <c r="P58" s="9">
        <v>21.279927959605246</v>
      </c>
      <c r="Q58" s="9">
        <v>13.765765727659584</v>
      </c>
      <c r="S58" s="3">
        <v>0.35200000000000009</v>
      </c>
      <c r="T58" s="10">
        <f t="shared" si="3"/>
        <v>17.937441933378864</v>
      </c>
      <c r="U58" s="10">
        <f t="shared" si="4"/>
        <v>4.0729811086173768</v>
      </c>
      <c r="V58" s="10">
        <f t="shared" si="5"/>
        <v>1.0885499893749233</v>
      </c>
    </row>
    <row r="59" spans="2:22" x14ac:dyDescent="0.25">
      <c r="B59" s="9">
        <v>17.262899999999998</v>
      </c>
      <c r="C59" s="9">
        <v>25.183</v>
      </c>
      <c r="D59" s="9">
        <v>22.298999999999999</v>
      </c>
      <c r="E59" s="9">
        <v>14.84</v>
      </c>
      <c r="F59" s="9">
        <v>20.38</v>
      </c>
      <c r="G59" s="9">
        <v>13.57</v>
      </c>
      <c r="H59" s="9">
        <v>18.600000000000001</v>
      </c>
      <c r="I59" s="9">
        <v>18.309999999999999</v>
      </c>
      <c r="J59" s="9">
        <v>16.88</v>
      </c>
      <c r="K59" s="9">
        <v>9.9606612051713999</v>
      </c>
      <c r="L59" s="9">
        <v>16.889207067433155</v>
      </c>
      <c r="M59" s="9"/>
      <c r="N59" s="9"/>
      <c r="O59" s="9">
        <v>21.47282726583688</v>
      </c>
      <c r="P59" s="9">
        <v>21.191554514480536</v>
      </c>
      <c r="Q59" s="9">
        <v>13.748326817403715</v>
      </c>
      <c r="S59" s="3">
        <v>0.38400000000000012</v>
      </c>
      <c r="T59" s="10">
        <f t="shared" si="3"/>
        <v>17.899105490737547</v>
      </c>
      <c r="U59" s="10">
        <f t="shared" si="4"/>
        <v>4.0539742520143269</v>
      </c>
      <c r="V59" s="10">
        <f t="shared" si="5"/>
        <v>1.0834701932743407</v>
      </c>
    </row>
    <row r="60" spans="2:22" x14ac:dyDescent="0.25">
      <c r="B60" s="9">
        <v>17.259599999999999</v>
      </c>
      <c r="C60" s="9"/>
      <c r="D60" s="9">
        <v>22.158000000000001</v>
      </c>
      <c r="E60" s="9">
        <v>14.81</v>
      </c>
      <c r="F60" s="9">
        <v>20.3</v>
      </c>
      <c r="G60" s="9">
        <v>13.53</v>
      </c>
      <c r="H60" s="9">
        <v>18.96</v>
      </c>
      <c r="I60" s="9">
        <v>18.190000000000001</v>
      </c>
      <c r="J60" s="9">
        <v>16.88</v>
      </c>
      <c r="K60" s="9"/>
      <c r="L60" s="9"/>
      <c r="M60" s="9"/>
      <c r="N60" s="9"/>
      <c r="O60" s="9"/>
      <c r="P60" s="9"/>
      <c r="Q60" s="9">
        <v>13.760029299572063</v>
      </c>
      <c r="S60" s="8">
        <v>0.41600000000000015</v>
      </c>
      <c r="T60" s="10">
        <f t="shared" si="3"/>
        <v>17.316403255508007</v>
      </c>
      <c r="U60" s="10">
        <f t="shared" si="4"/>
        <v>2.9425301000747295</v>
      </c>
      <c r="V60" s="10">
        <f t="shared" si="5"/>
        <v>0.78642424891066265</v>
      </c>
    </row>
    <row r="61" spans="2:22" x14ac:dyDescent="0.25">
      <c r="Q61"/>
      <c r="T61" s="10"/>
    </row>
    <row r="62" spans="2:22" x14ac:dyDescent="0.25">
      <c r="Q62"/>
      <c r="T62" s="10"/>
    </row>
    <row r="63" spans="2:22" x14ac:dyDescent="0.25">
      <c r="T63" s="10"/>
    </row>
    <row r="64" spans="2:22" x14ac:dyDescent="0.25">
      <c r="T64" s="10"/>
    </row>
  </sheetData>
  <hyperlinks>
    <hyperlink ref="M2" r:id="rId1" display="https://www.bing.com/videos/search?q=fitting+data+to+decaying+exponential&amp;docid=607993968782693785&amp;mid=92ABDAB89C4B289C881F92ABDAB89C4B289C881F&amp;view=detail&amp;FORM=VIRE" xr:uid="{00000000-0004-0000-0000-000000000000}"/>
  </hyperlinks>
  <printOptions horizontalCentered="1"/>
  <pageMargins left="0" right="0" top="0.25" bottom="0.25" header="0.05" footer="0"/>
  <pageSetup scale="4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70"/>
  <sheetViews>
    <sheetView workbookViewId="0">
      <selection activeCell="A30" sqref="A30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>
        <v>18.690001540577683</v>
      </c>
      <c r="C2">
        <f t="shared" ref="C2:C14" si="0">$K$2*EXP(-A2*$K$4)+$K$3*EXP(-A2*$K$5)</f>
        <v>18.690001540577679</v>
      </c>
      <c r="D2">
        <f t="shared" ref="D2:D14" si="1">(B2-C2)^2</f>
        <v>1.2621774483536189E-29</v>
      </c>
      <c r="E2">
        <f t="shared" ref="E2:E14" si="2">(B2-$K$6)^2</f>
        <v>13.187835212160948</v>
      </c>
      <c r="J2" t="s">
        <v>4</v>
      </c>
      <c r="K2">
        <v>14.55297110567246</v>
      </c>
    </row>
    <row r="3" spans="1:17" x14ac:dyDescent="0.25">
      <c r="A3" s="3">
        <f>0.032+A2</f>
        <v>3.2000000000000001E-2</v>
      </c>
      <c r="B3">
        <v>15.784095164364649</v>
      </c>
      <c r="C3">
        <f t="shared" si="0"/>
        <v>15.725521565054645</v>
      </c>
      <c r="D3">
        <f t="shared" si="1"/>
        <v>3.4308665361288296E-3</v>
      </c>
      <c r="E3">
        <f t="shared" si="2"/>
        <v>0.52649469098376378</v>
      </c>
      <c r="J3" t="s">
        <v>5</v>
      </c>
      <c r="K3">
        <v>4.1370304349052178</v>
      </c>
      <c r="Q3" s="1"/>
    </row>
    <row r="4" spans="1:17" x14ac:dyDescent="0.25">
      <c r="A4" s="3">
        <f t="shared" ref="A4:A17" si="3">0.032+A3</f>
        <v>6.4000000000000001E-2</v>
      </c>
      <c r="B4">
        <v>14.577491624825662</v>
      </c>
      <c r="C4">
        <f t="shared" si="0"/>
        <v>14.78312814177135</v>
      </c>
      <c r="D4">
        <f t="shared" si="1"/>
        <v>4.2286377101554307E-2</v>
      </c>
      <c r="E4">
        <f t="shared" si="2"/>
        <v>0.23136484854329259</v>
      </c>
      <c r="J4" t="s">
        <v>6</v>
      </c>
      <c r="K4">
        <v>0.15592333455690596</v>
      </c>
    </row>
    <row r="5" spans="1:17" x14ac:dyDescent="0.25">
      <c r="A5" s="3">
        <f t="shared" si="3"/>
        <v>9.6000000000000002E-2</v>
      </c>
      <c r="B5">
        <v>14.637269885474874</v>
      </c>
      <c r="C5">
        <f t="shared" si="0"/>
        <v>14.449504039301109</v>
      </c>
      <c r="D5">
        <f t="shared" si="1"/>
        <v>3.5256012989349821E-2</v>
      </c>
      <c r="E5">
        <f t="shared" si="2"/>
        <v>0.17743112395337959</v>
      </c>
      <c r="J5" t="s">
        <v>7</v>
      </c>
      <c r="K5">
        <v>37.526778172319673</v>
      </c>
    </row>
    <row r="6" spans="1:17" x14ac:dyDescent="0.25">
      <c r="A6" s="3">
        <f t="shared" si="3"/>
        <v>0.128</v>
      </c>
      <c r="B6">
        <v>14.436582658263299</v>
      </c>
      <c r="C6">
        <f t="shared" si="0"/>
        <v>14.299329654709673</v>
      </c>
      <c r="D6">
        <f t="shared" si="1"/>
        <v>1.8838386984491706E-2</v>
      </c>
      <c r="E6">
        <f t="shared" si="2"/>
        <v>0.38677573866015952</v>
      </c>
      <c r="J6" t="s">
        <v>8</v>
      </c>
      <c r="K6">
        <f>AVERAGE(B2:B9)</f>
        <v>15.058495625373778</v>
      </c>
    </row>
    <row r="7" spans="1:17" x14ac:dyDescent="0.25">
      <c r="A7" s="3">
        <f t="shared" si="3"/>
        <v>0.16</v>
      </c>
      <c r="B7">
        <v>14.199545152661079</v>
      </c>
      <c r="C7">
        <f t="shared" si="0"/>
        <v>14.204609671529246</v>
      </c>
      <c r="D7">
        <f t="shared" si="1"/>
        <v>2.5649351366020119E-5</v>
      </c>
      <c r="E7">
        <f t="shared" si="2"/>
        <v>0.73779591457336957</v>
      </c>
      <c r="J7" t="s">
        <v>11</v>
      </c>
      <c r="K7">
        <f>SUM(D2:D15)</f>
        <v>0.15286486440837455</v>
      </c>
    </row>
    <row r="8" spans="1:17" x14ac:dyDescent="0.25">
      <c r="A8" s="3">
        <f t="shared" si="3"/>
        <v>0.192</v>
      </c>
      <c r="B8">
        <v>14.123906525210096</v>
      </c>
      <c r="C8">
        <f t="shared" si="0"/>
        <v>14.126824428925167</v>
      </c>
      <c r="D8">
        <f t="shared" si="1"/>
        <v>8.5141620904241823E-6</v>
      </c>
      <c r="E8">
        <f t="shared" si="2"/>
        <v>0.87345678614476185</v>
      </c>
      <c r="J8" t="s">
        <v>13</v>
      </c>
      <c r="K8">
        <f>SUM(E2:E15)</f>
        <v>26.874487071809643</v>
      </c>
    </row>
    <row r="9" spans="1:17" x14ac:dyDescent="0.25">
      <c r="A9" s="3">
        <f t="shared" si="3"/>
        <v>0.224</v>
      </c>
      <c r="B9">
        <v>14.019072451612905</v>
      </c>
      <c r="C9">
        <f t="shared" si="0"/>
        <v>14.05438073856495</v>
      </c>
      <c r="D9">
        <f t="shared" si="1"/>
        <v>1.2466751274879447E-3</v>
      </c>
      <c r="E9">
        <f t="shared" si="2"/>
        <v>1.0804005341511269</v>
      </c>
      <c r="J9" t="s">
        <v>14</v>
      </c>
      <c r="K9">
        <f>1-(K7/K8)</f>
        <v>0.99431189648383189</v>
      </c>
    </row>
    <row r="10" spans="1:17" x14ac:dyDescent="0.25">
      <c r="A10" s="3">
        <f t="shared" si="3"/>
        <v>0.25600000000000001</v>
      </c>
      <c r="B10">
        <v>13.825689113924078</v>
      </c>
      <c r="C10">
        <f t="shared" si="0"/>
        <v>13.98378856930897</v>
      </c>
      <c r="D10">
        <f t="shared" si="1"/>
        <v>2.4995437792999599E-2</v>
      </c>
      <c r="E10">
        <f t="shared" si="2"/>
        <v>1.5198118946727803</v>
      </c>
      <c r="J10" t="s">
        <v>15</v>
      </c>
      <c r="K10">
        <f>K2+K3</f>
        <v>18.690001540577679</v>
      </c>
    </row>
    <row r="11" spans="1:17" x14ac:dyDescent="0.25">
      <c r="A11" s="3">
        <f t="shared" si="3"/>
        <v>0.28800000000000003</v>
      </c>
      <c r="B11">
        <v>13.815441553672333</v>
      </c>
      <c r="C11">
        <f t="shared" si="0"/>
        <v>13.913996429659566</v>
      </c>
      <c r="D11">
        <f t="shared" si="1"/>
        <v>9.7130635808588758E-3</v>
      </c>
      <c r="E11">
        <f t="shared" si="2"/>
        <v>1.5451834251735426</v>
      </c>
      <c r="J11" t="s">
        <v>16</v>
      </c>
      <c r="K11">
        <f>1 - (1-$K$9)*(15/14)</f>
        <v>0.99390560337553413</v>
      </c>
    </row>
    <row r="12" spans="1:17" x14ac:dyDescent="0.25">
      <c r="A12" s="3">
        <f t="shared" si="3"/>
        <v>0.32000000000000006</v>
      </c>
      <c r="B12">
        <v>13.819855560734473</v>
      </c>
      <c r="C12">
        <f t="shared" si="0"/>
        <v>13.844686679088062</v>
      </c>
      <c r="D12">
        <f t="shared" si="1"/>
        <v>6.165844386899433E-4</v>
      </c>
      <c r="E12">
        <f t="shared" si="2"/>
        <v>1.5342292097296633</v>
      </c>
    </row>
    <row r="13" spans="1:17" x14ac:dyDescent="0.25">
      <c r="A13" s="3">
        <f t="shared" si="3"/>
        <v>0.35200000000000009</v>
      </c>
      <c r="B13">
        <v>13.765765727659584</v>
      </c>
      <c r="C13">
        <f t="shared" si="0"/>
        <v>13.775762525424382</v>
      </c>
      <c r="D13">
        <f t="shared" si="1"/>
        <v>9.9935965550259278E-5</v>
      </c>
      <c r="E13">
        <f t="shared" si="2"/>
        <v>1.6711505884441509</v>
      </c>
    </row>
    <row r="14" spans="1:17" x14ac:dyDescent="0.25">
      <c r="A14" s="3">
        <f t="shared" si="3"/>
        <v>0.38400000000000012</v>
      </c>
      <c r="B14">
        <v>13.748326817403715</v>
      </c>
      <c r="C14">
        <f t="shared" si="0"/>
        <v>13.707193643756206</v>
      </c>
      <c r="D14">
        <f t="shared" si="1"/>
        <v>1.6919379743161392E-3</v>
      </c>
      <c r="E14">
        <f t="shared" si="2"/>
        <v>1.7165423053776967</v>
      </c>
      <c r="J14" t="s">
        <v>17</v>
      </c>
      <c r="K14" t="s">
        <v>2</v>
      </c>
    </row>
    <row r="15" spans="1:17" x14ac:dyDescent="0.25">
      <c r="A15" s="3">
        <f t="shared" si="3"/>
        <v>0.41600000000000015</v>
      </c>
      <c r="B15">
        <v>13.760029299572063</v>
      </c>
      <c r="C15">
        <f>$K$2*EXP(-A15*$K$4)+$K$3*EXP(-A15*$K$5)</f>
        <v>13.638969717532925</v>
      </c>
      <c r="D15">
        <f>(B15-C15)^2</f>
        <v>1.4655422403490683E-2</v>
      </c>
      <c r="E15">
        <f>(B15-$K$6)^2</f>
        <v>1.6860147992410073</v>
      </c>
      <c r="J15" s="3">
        <v>0</v>
      </c>
      <c r="K15" s="4">
        <f>$K$2*EXP(-$K$4*J15)+$K$3*EXP(-$K$5*J15)</f>
        <v>18.690001540577679</v>
      </c>
    </row>
    <row r="16" spans="1:17" x14ac:dyDescent="0.25">
      <c r="A16" s="3">
        <f t="shared" si="3"/>
        <v>0.44800000000000018</v>
      </c>
      <c r="B16">
        <v>13.71682901287555</v>
      </c>
      <c r="C16">
        <f t="shared" ref="C16:C17" si="4">$K$2*EXP(-A16*$K$4)+$K$3*EXP(-A16*$K$5)</f>
        <v>13.57108645737104</v>
      </c>
      <c r="D16">
        <f t="shared" ref="D16:D17" si="5">(B16-C16)^2</f>
        <v>2.1240892484985237E-2</v>
      </c>
      <c r="E16">
        <f t="shared" ref="E16:E17" si="6">(B16-$K$6)^2</f>
        <v>1.8000692990924707</v>
      </c>
      <c r="J16" s="3">
        <f>0.032+J15</f>
        <v>3.2000000000000001E-2</v>
      </c>
      <c r="K16" s="4">
        <f t="shared" ref="K16:K48" si="7">$K$2*EXP(-$K$4*J16)+$K$3*EXP(-$K$5*J16)</f>
        <v>15.725521565054645</v>
      </c>
    </row>
    <row r="17" spans="1:11" x14ac:dyDescent="0.25">
      <c r="A17" s="3">
        <f t="shared" si="3"/>
        <v>0.4800000000000002</v>
      </c>
      <c r="B17">
        <v>13.71891435051548</v>
      </c>
      <c r="C17">
        <f t="shared" si="4"/>
        <v>13.503541393576668</v>
      </c>
      <c r="D17">
        <f t="shared" si="5"/>
        <v>4.6385510580567023E-2</v>
      </c>
      <c r="E17">
        <f t="shared" si="6"/>
        <v>1.7944779919509848</v>
      </c>
      <c r="J17" s="3">
        <f t="shared" ref="J17:J48" si="8">0.032+J16</f>
        <v>6.4000000000000001E-2</v>
      </c>
      <c r="K17" s="4">
        <f t="shared" si="7"/>
        <v>14.78312814177135</v>
      </c>
    </row>
    <row r="18" spans="1:11" x14ac:dyDescent="0.25">
      <c r="J18" s="3">
        <f t="shared" si="8"/>
        <v>9.6000000000000002E-2</v>
      </c>
      <c r="K18" s="4">
        <f t="shared" si="7"/>
        <v>14.449504039301109</v>
      </c>
    </row>
    <row r="19" spans="1:11" x14ac:dyDescent="0.25">
      <c r="B19">
        <v>9.8605279982506726</v>
      </c>
      <c r="J19" s="3">
        <f t="shared" si="8"/>
        <v>0.128</v>
      </c>
      <c r="K19" s="4">
        <f t="shared" si="7"/>
        <v>14.299329654709673</v>
      </c>
    </row>
    <row r="20" spans="1:11" x14ac:dyDescent="0.25">
      <c r="B20">
        <v>9.824525451263554</v>
      </c>
      <c r="J20" s="3">
        <f t="shared" si="8"/>
        <v>0.16</v>
      </c>
      <c r="K20" s="4">
        <f t="shared" si="7"/>
        <v>14.204609671529246</v>
      </c>
    </row>
    <row r="21" spans="1:11" x14ac:dyDescent="0.25">
      <c r="B21">
        <v>9.7037894804270479</v>
      </c>
      <c r="J21" s="3">
        <f t="shared" si="8"/>
        <v>0.192</v>
      </c>
      <c r="K21" s="4">
        <f t="shared" si="7"/>
        <v>14.126824428925167</v>
      </c>
    </row>
    <row r="22" spans="1:11" x14ac:dyDescent="0.25">
      <c r="J22" s="3">
        <f t="shared" si="8"/>
        <v>0.224</v>
      </c>
      <c r="K22" s="4">
        <f t="shared" si="7"/>
        <v>14.05438073856495</v>
      </c>
    </row>
    <row r="23" spans="1:11" x14ac:dyDescent="0.25">
      <c r="J23" s="3">
        <f t="shared" si="8"/>
        <v>0.25600000000000001</v>
      </c>
      <c r="K23" s="4">
        <f t="shared" si="7"/>
        <v>13.98378856930897</v>
      </c>
    </row>
    <row r="24" spans="1:11" x14ac:dyDescent="0.25">
      <c r="J24" s="3">
        <f t="shared" si="8"/>
        <v>0.28800000000000003</v>
      </c>
      <c r="K24" s="4">
        <f t="shared" si="7"/>
        <v>13.913996429659566</v>
      </c>
    </row>
    <row r="25" spans="1:11" x14ac:dyDescent="0.25">
      <c r="J25" s="3">
        <f t="shared" si="8"/>
        <v>0.32000000000000006</v>
      </c>
      <c r="K25" s="4">
        <f t="shared" si="7"/>
        <v>13.844686679088062</v>
      </c>
    </row>
    <row r="26" spans="1:11" x14ac:dyDescent="0.25">
      <c r="J26" s="3">
        <f t="shared" si="8"/>
        <v>0.35200000000000009</v>
      </c>
      <c r="K26" s="4">
        <f t="shared" si="7"/>
        <v>13.775762525424382</v>
      </c>
    </row>
    <row r="27" spans="1:11" x14ac:dyDescent="0.25">
      <c r="J27" s="3">
        <f t="shared" si="8"/>
        <v>0.38400000000000012</v>
      </c>
      <c r="K27" s="4">
        <f t="shared" si="7"/>
        <v>13.707193643756206</v>
      </c>
    </row>
    <row r="28" spans="1:11" x14ac:dyDescent="0.25">
      <c r="J28" s="3">
        <f t="shared" si="8"/>
        <v>0.41600000000000015</v>
      </c>
      <c r="K28" s="4">
        <f t="shared" si="7"/>
        <v>13.638969717532925</v>
      </c>
    </row>
    <row r="29" spans="1:11" x14ac:dyDescent="0.25">
      <c r="J29" s="3">
        <f t="shared" si="8"/>
        <v>0.44800000000000018</v>
      </c>
      <c r="K29" s="4">
        <f t="shared" si="7"/>
        <v>13.57108645737104</v>
      </c>
    </row>
    <row r="30" spans="1:11" x14ac:dyDescent="0.25">
      <c r="A30" s="2" t="s">
        <v>3</v>
      </c>
      <c r="J30" s="3">
        <f t="shared" si="8"/>
        <v>0.4800000000000002</v>
      </c>
      <c r="K30" s="4">
        <f t="shared" si="7"/>
        <v>13.503541393576668</v>
      </c>
    </row>
    <row r="31" spans="1:11" x14ac:dyDescent="0.25">
      <c r="J31" s="3">
        <f t="shared" si="8"/>
        <v>0.51200000000000023</v>
      </c>
      <c r="K31" s="4">
        <f t="shared" si="7"/>
        <v>13.436332609933814</v>
      </c>
    </row>
    <row r="32" spans="1:11" x14ac:dyDescent="0.25">
      <c r="J32" s="3">
        <f t="shared" si="8"/>
        <v>0.54400000000000026</v>
      </c>
      <c r="K32" s="4">
        <f t="shared" si="7"/>
        <v>13.369458362626158</v>
      </c>
    </row>
    <row r="33" spans="10:11" x14ac:dyDescent="0.25">
      <c r="J33" s="3">
        <f t="shared" si="8"/>
        <v>0.57600000000000029</v>
      </c>
      <c r="K33" s="4">
        <f t="shared" si="7"/>
        <v>13.302916965527777</v>
      </c>
    </row>
    <row r="34" spans="10:11" x14ac:dyDescent="0.25">
      <c r="J34" s="3">
        <f t="shared" si="8"/>
        <v>0.60800000000000032</v>
      </c>
      <c r="K34" s="4">
        <f t="shared" si="7"/>
        <v>13.236706755654046</v>
      </c>
    </row>
    <row r="35" spans="10:11" x14ac:dyDescent="0.25">
      <c r="J35" s="3">
        <f t="shared" si="8"/>
        <v>0.64000000000000035</v>
      </c>
      <c r="K35" s="4">
        <f t="shared" si="7"/>
        <v>13.170826082735797</v>
      </c>
    </row>
    <row r="36" spans="10:11" x14ac:dyDescent="0.25">
      <c r="J36" s="3">
        <f t="shared" si="8"/>
        <v>0.67200000000000037</v>
      </c>
      <c r="K36" s="4">
        <f t="shared" si="7"/>
        <v>13.105273306053183</v>
      </c>
    </row>
    <row r="37" spans="10:11" x14ac:dyDescent="0.25">
      <c r="J37" s="3">
        <f t="shared" si="8"/>
        <v>0.7040000000000004</v>
      </c>
      <c r="K37" s="4">
        <f t="shared" si="7"/>
        <v>13.040046793454382</v>
      </c>
    </row>
    <row r="38" spans="10:11" x14ac:dyDescent="0.25">
      <c r="J38" s="3">
        <f t="shared" si="8"/>
        <v>0.73600000000000043</v>
      </c>
      <c r="K38" s="4">
        <f t="shared" si="7"/>
        <v>12.975144921031951</v>
      </c>
    </row>
    <row r="39" spans="10:11" x14ac:dyDescent="0.25">
      <c r="J39" s="3">
        <f t="shared" si="8"/>
        <v>0.76800000000000046</v>
      </c>
      <c r="K39" s="4">
        <f t="shared" si="7"/>
        <v>12.910566072997243</v>
      </c>
    </row>
    <row r="40" spans="10:11" x14ac:dyDescent="0.25">
      <c r="J40" s="3">
        <f t="shared" si="8"/>
        <v>0.80000000000000049</v>
      </c>
      <c r="K40" s="4">
        <f t="shared" si="7"/>
        <v>12.846308641614526</v>
      </c>
    </row>
    <row r="41" spans="10:11" x14ac:dyDescent="0.25">
      <c r="J41" s="3">
        <f t="shared" si="8"/>
        <v>0.83200000000000052</v>
      </c>
      <c r="K41" s="4">
        <f t="shared" si="7"/>
        <v>12.782371027153266</v>
      </c>
    </row>
    <row r="42" spans="10:11" x14ac:dyDescent="0.25">
      <c r="J42" s="3">
        <f t="shared" si="8"/>
        <v>0.86400000000000055</v>
      </c>
      <c r="K42" s="4">
        <f t="shared" si="7"/>
        <v>12.718751637845971</v>
      </c>
    </row>
    <row r="43" spans="10:11" x14ac:dyDescent="0.25">
      <c r="J43" s="3">
        <f t="shared" si="8"/>
        <v>0.89600000000000057</v>
      </c>
      <c r="K43" s="4">
        <f t="shared" si="7"/>
        <v>12.655448889847861</v>
      </c>
    </row>
    <row r="44" spans="10:11" x14ac:dyDescent="0.25">
      <c r="J44" s="3">
        <f t="shared" si="8"/>
        <v>0.9280000000000006</v>
      </c>
      <c r="K44" s="4">
        <f t="shared" si="7"/>
        <v>12.592461207197232</v>
      </c>
    </row>
    <row r="45" spans="10:11" x14ac:dyDescent="0.25">
      <c r="J45" s="3">
        <f t="shared" si="8"/>
        <v>0.96000000000000063</v>
      </c>
      <c r="K45" s="4">
        <f t="shared" si="7"/>
        <v>12.529787021776162</v>
      </c>
    </row>
    <row r="46" spans="10:11" x14ac:dyDescent="0.25">
      <c r="J46" s="3">
        <f t="shared" si="8"/>
        <v>0.99200000000000066</v>
      </c>
      <c r="K46" s="4">
        <f t="shared" si="7"/>
        <v>12.467424773271437</v>
      </c>
    </row>
    <row r="47" spans="10:11" x14ac:dyDescent="0.25">
      <c r="J47" s="3">
        <f t="shared" si="8"/>
        <v>1.0240000000000007</v>
      </c>
      <c r="K47" s="4">
        <f t="shared" si="7"/>
        <v>12.405372909135725</v>
      </c>
    </row>
    <row r="48" spans="10:11" x14ac:dyDescent="0.25">
      <c r="J48" s="3">
        <f t="shared" si="8"/>
        <v>1.0560000000000007</v>
      </c>
      <c r="K48" s="4">
        <f t="shared" si="7"/>
        <v>12.343629884548895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100-000000000000}"/>
  </hyperlinks>
  <pageMargins left="0.7" right="0.7" top="0.75" bottom="0.75" header="0.3" footer="0.3"/>
  <pageSetup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70"/>
  <sheetViews>
    <sheetView workbookViewId="0">
      <selection activeCell="B2" sqref="B2:B14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>
        <v>28.444166301123673</v>
      </c>
      <c r="C2">
        <f t="shared" ref="C2:C14" si="0">$K$2*EXP(-A2*$K$4)+$K$3*EXP(-A2*$K$5)</f>
        <v>28.444166301123669</v>
      </c>
      <c r="D2">
        <f t="shared" ref="D2:D14" si="1">(B2-C2)^2</f>
        <v>1.2621774483536189E-29</v>
      </c>
      <c r="E2">
        <f t="shared" ref="E2:E14" si="2">(B2-$K$6)^2</f>
        <v>29.469180958259216</v>
      </c>
      <c r="J2" t="s">
        <v>4</v>
      </c>
      <c r="K2">
        <v>22.616245595840198</v>
      </c>
    </row>
    <row r="3" spans="1:17" x14ac:dyDescent="0.25">
      <c r="A3" s="3">
        <f>0.032+A2</f>
        <v>3.2000000000000001E-2</v>
      </c>
      <c r="B3">
        <v>23.260646488068375</v>
      </c>
      <c r="C3">
        <f t="shared" si="0"/>
        <v>23.182955911251089</v>
      </c>
      <c r="D3">
        <f t="shared" si="1"/>
        <v>6.0358257262026127E-3</v>
      </c>
      <c r="E3">
        <f t="shared" si="2"/>
        <v>6.004095957919349E-2</v>
      </c>
      <c r="J3" t="s">
        <v>5</v>
      </c>
      <c r="K3">
        <v>5.8279207052834723</v>
      </c>
      <c r="Q3" s="1"/>
    </row>
    <row r="4" spans="1:17" x14ac:dyDescent="0.25">
      <c r="A4" s="3">
        <f t="shared" ref="A4:A14" si="3">0.032+A3</f>
        <v>6.4000000000000001E-2</v>
      </c>
      <c r="B4">
        <v>22.055048634619649</v>
      </c>
      <c r="C4">
        <f t="shared" si="0"/>
        <v>22.449359141403676</v>
      </c>
      <c r="D4">
        <f t="shared" si="1"/>
        <v>0.1554807757602763</v>
      </c>
      <c r="E4">
        <f t="shared" si="2"/>
        <v>0.92268566683096798</v>
      </c>
      <c r="J4" t="s">
        <v>6</v>
      </c>
      <c r="K4">
        <v>0.17294064526912922</v>
      </c>
    </row>
    <row r="5" spans="1:17" x14ac:dyDescent="0.25">
      <c r="A5" s="3">
        <f t="shared" si="3"/>
        <v>9.6000000000000002E-2</v>
      </c>
      <c r="B5">
        <v>22.611940944206008</v>
      </c>
      <c r="C5">
        <f t="shared" si="0"/>
        <v>22.253599973591168</v>
      </c>
      <c r="D5">
        <f t="shared" si="1"/>
        <v>0.12840825122118574</v>
      </c>
      <c r="E5">
        <f t="shared" si="2"/>
        <v>0.16295187111453349</v>
      </c>
      <c r="J5" t="s">
        <v>7</v>
      </c>
      <c r="K5">
        <v>66.609873688830021</v>
      </c>
    </row>
    <row r="6" spans="1:17" x14ac:dyDescent="0.25">
      <c r="A6" s="3">
        <f t="shared" si="3"/>
        <v>0.128</v>
      </c>
      <c r="B6">
        <v>22.243197114001251</v>
      </c>
      <c r="C6">
        <f t="shared" si="0"/>
        <v>22.122259116284852</v>
      </c>
      <c r="D6">
        <f t="shared" si="1"/>
        <v>1.4625999291651922E-2</v>
      </c>
      <c r="E6">
        <f t="shared" si="2"/>
        <v>0.59662772166914413</v>
      </c>
      <c r="J6" t="s">
        <v>8</v>
      </c>
      <c r="K6">
        <f>AVERAGE(B2:B9)</f>
        <v>23.015613919663288</v>
      </c>
    </row>
    <row r="7" spans="1:17" x14ac:dyDescent="0.25">
      <c r="A7" s="3">
        <f t="shared" si="3"/>
        <v>0.16</v>
      </c>
      <c r="B7">
        <v>21.98144469521829</v>
      </c>
      <c r="C7">
        <f t="shared" si="0"/>
        <v>21.999158613912581</v>
      </c>
      <c r="D7">
        <f t="shared" si="1"/>
        <v>3.1378291550795051E-4</v>
      </c>
      <c r="E7">
        <f t="shared" si="2"/>
        <v>1.0695059847891688</v>
      </c>
      <c r="J7" t="s">
        <v>11</v>
      </c>
      <c r="K7">
        <f>SUM(D2:D15)</f>
        <v>0.33258463653984138</v>
      </c>
    </row>
    <row r="8" spans="1:17" x14ac:dyDescent="0.25">
      <c r="A8" s="3">
        <f t="shared" si="3"/>
        <v>0.192</v>
      </c>
      <c r="B8">
        <v>21.845826550237696</v>
      </c>
      <c r="C8">
        <f t="shared" si="0"/>
        <v>21.877629250362432</v>
      </c>
      <c r="D8">
        <f t="shared" si="1"/>
        <v>1.0114117352238736E-3</v>
      </c>
      <c r="E8">
        <f t="shared" si="2"/>
        <v>1.3684024896676461</v>
      </c>
      <c r="J8" t="s">
        <v>13</v>
      </c>
      <c r="K8">
        <f>SUM(E2:E15)</f>
        <v>48.690509661118753</v>
      </c>
    </row>
    <row r="9" spans="1:17" x14ac:dyDescent="0.25">
      <c r="A9" s="3">
        <f t="shared" si="3"/>
        <v>0.224</v>
      </c>
      <c r="B9">
        <v>21.682640629831365</v>
      </c>
      <c r="C9">
        <f t="shared" si="0"/>
        <v>21.756876399955729</v>
      </c>
      <c r="D9">
        <f t="shared" si="1"/>
        <v>5.5109495659574305E-3</v>
      </c>
      <c r="E9">
        <f t="shared" si="2"/>
        <v>1.7768177914053394</v>
      </c>
      <c r="J9" t="s">
        <v>14</v>
      </c>
      <c r="K9">
        <f>1-(K7/K8)</f>
        <v>0.99316941558314753</v>
      </c>
    </row>
    <row r="10" spans="1:17" x14ac:dyDescent="0.25">
      <c r="A10" s="3">
        <f t="shared" si="3"/>
        <v>0.25600000000000001</v>
      </c>
      <c r="B10">
        <v>21.546179037627976</v>
      </c>
      <c r="C10">
        <f t="shared" si="0"/>
        <v>21.636802517996045</v>
      </c>
      <c r="D10">
        <f t="shared" si="1"/>
        <v>8.2126151940219074E-3</v>
      </c>
      <c r="E10">
        <f t="shared" si="2"/>
        <v>2.1592388725421312</v>
      </c>
      <c r="J10" t="s">
        <v>15</v>
      </c>
      <c r="K10">
        <f>K2+K3</f>
        <v>28.444166301123669</v>
      </c>
    </row>
    <row r="11" spans="1:17" x14ac:dyDescent="0.25">
      <c r="A11" s="3">
        <f t="shared" si="3"/>
        <v>0.28800000000000003</v>
      </c>
      <c r="B11">
        <v>21.454774724571212</v>
      </c>
      <c r="C11">
        <f t="shared" si="0"/>
        <v>21.517392791491279</v>
      </c>
      <c r="D11">
        <f t="shared" si="1"/>
        <v>3.9210223048059189E-3</v>
      </c>
      <c r="E11">
        <f t="shared" si="2"/>
        <v>2.4362189929356779</v>
      </c>
      <c r="J11" t="s">
        <v>16</v>
      </c>
      <c r="K11">
        <f>1 - (1-$K$9)*(12/11)</f>
        <v>0.99254845336343367</v>
      </c>
    </row>
    <row r="12" spans="1:17" x14ac:dyDescent="0.25">
      <c r="A12" s="3">
        <f t="shared" si="3"/>
        <v>0.32000000000000006</v>
      </c>
      <c r="B12">
        <v>21.489494695373303</v>
      </c>
      <c r="C12">
        <f t="shared" si="0"/>
        <v>21.398642242041451</v>
      </c>
      <c r="D12">
        <f t="shared" si="1"/>
        <v>8.2541682764163439E-3</v>
      </c>
      <c r="E12">
        <f t="shared" si="2"/>
        <v>2.3290398867474664</v>
      </c>
    </row>
    <row r="13" spans="1:17" x14ac:dyDescent="0.25">
      <c r="A13" s="3">
        <f t="shared" si="3"/>
        <v>0.35200000000000009</v>
      </c>
      <c r="B13">
        <v>21.279927959605246</v>
      </c>
      <c r="C13">
        <f t="shared" si="0"/>
        <v>21.2805470759671</v>
      </c>
      <c r="D13">
        <f t="shared" si="1"/>
        <v>3.8330506951515391E-7</v>
      </c>
      <c r="E13">
        <f t="shared" si="2"/>
        <v>3.0126057519426075</v>
      </c>
    </row>
    <row r="14" spans="1:17" x14ac:dyDescent="0.25">
      <c r="A14" s="3">
        <f t="shared" si="3"/>
        <v>0.38400000000000012</v>
      </c>
      <c r="B14">
        <v>21.191554514480536</v>
      </c>
      <c r="C14">
        <f t="shared" si="0"/>
        <v>21.163103657841027</v>
      </c>
      <c r="D14">
        <f t="shared" si="1"/>
        <v>8.0945124352189166E-4</v>
      </c>
      <c r="E14">
        <f t="shared" si="2"/>
        <v>3.3271927136356529</v>
      </c>
      <c r="J14" t="s">
        <v>17</v>
      </c>
      <c r="K14" t="s">
        <v>2</v>
      </c>
    </row>
    <row r="15" spans="1:17" x14ac:dyDescent="0.25">
      <c r="A15" s="3"/>
      <c r="J15" s="3">
        <v>0</v>
      </c>
      <c r="K15" s="4">
        <f>$K$2*EXP(-$K$4*J15)+$K$3*EXP(-$K$5*J15)</f>
        <v>28.444166301123669</v>
      </c>
    </row>
    <row r="16" spans="1:17" x14ac:dyDescent="0.25">
      <c r="A16" s="3"/>
      <c r="J16" s="3">
        <f>0.032+J15</f>
        <v>3.2000000000000001E-2</v>
      </c>
      <c r="K16" s="4">
        <f t="shared" ref="K16:K48" si="4">$K$2*EXP(-$K$4*J16)+$K$3*EXP(-$K$5*J16)</f>
        <v>23.182955911251089</v>
      </c>
    </row>
    <row r="17" spans="1:11" x14ac:dyDescent="0.25">
      <c r="A17" s="3"/>
      <c r="J17" s="3">
        <f t="shared" ref="J17:J48" si="5">0.032+J16</f>
        <v>6.4000000000000001E-2</v>
      </c>
      <c r="K17" s="4">
        <f t="shared" si="4"/>
        <v>22.449359141403676</v>
      </c>
    </row>
    <row r="18" spans="1:11" x14ac:dyDescent="0.25">
      <c r="J18" s="3">
        <f t="shared" si="5"/>
        <v>9.6000000000000002E-2</v>
      </c>
      <c r="K18" s="4">
        <f t="shared" si="4"/>
        <v>22.253599973591168</v>
      </c>
    </row>
    <row r="19" spans="1:11" x14ac:dyDescent="0.25">
      <c r="B19">
        <v>9.8605279982506726</v>
      </c>
      <c r="J19" s="3">
        <f t="shared" si="5"/>
        <v>0.128</v>
      </c>
      <c r="K19" s="4">
        <f t="shared" si="4"/>
        <v>22.122259116284852</v>
      </c>
    </row>
    <row r="20" spans="1:11" x14ac:dyDescent="0.25">
      <c r="B20">
        <v>9.824525451263554</v>
      </c>
      <c r="J20" s="3">
        <f t="shared" si="5"/>
        <v>0.16</v>
      </c>
      <c r="K20" s="4">
        <f t="shared" si="4"/>
        <v>21.999158613912581</v>
      </c>
    </row>
    <row r="21" spans="1:11" x14ac:dyDescent="0.25">
      <c r="B21">
        <v>9.7037894804270479</v>
      </c>
      <c r="J21" s="3">
        <f t="shared" si="5"/>
        <v>0.192</v>
      </c>
      <c r="K21" s="4">
        <f t="shared" si="4"/>
        <v>21.877629250362432</v>
      </c>
    </row>
    <row r="22" spans="1:11" x14ac:dyDescent="0.25">
      <c r="J22" s="3">
        <f t="shared" si="5"/>
        <v>0.224</v>
      </c>
      <c r="K22" s="4">
        <f t="shared" si="4"/>
        <v>21.756876399955729</v>
      </c>
    </row>
    <row r="23" spans="1:11" x14ac:dyDescent="0.25">
      <c r="J23" s="3">
        <f t="shared" si="5"/>
        <v>0.25600000000000001</v>
      </c>
      <c r="K23" s="4">
        <f t="shared" si="4"/>
        <v>21.636802517996045</v>
      </c>
    </row>
    <row r="24" spans="1:11" x14ac:dyDescent="0.25">
      <c r="J24" s="3">
        <f t="shared" si="5"/>
        <v>0.28800000000000003</v>
      </c>
      <c r="K24" s="4">
        <f t="shared" si="4"/>
        <v>21.517392791491279</v>
      </c>
    </row>
    <row r="25" spans="1:11" x14ac:dyDescent="0.25">
      <c r="J25" s="3">
        <f t="shared" si="5"/>
        <v>0.32000000000000006</v>
      </c>
      <c r="K25" s="4">
        <f t="shared" si="4"/>
        <v>21.398642242041451</v>
      </c>
    </row>
    <row r="26" spans="1:11" x14ac:dyDescent="0.25">
      <c r="J26" s="3">
        <f t="shared" si="5"/>
        <v>0.35200000000000009</v>
      </c>
      <c r="K26" s="4">
        <f t="shared" si="4"/>
        <v>21.2805470759671</v>
      </c>
    </row>
    <row r="27" spans="1:11" x14ac:dyDescent="0.25">
      <c r="J27" s="3">
        <f t="shared" si="5"/>
        <v>0.38400000000000012</v>
      </c>
      <c r="K27" s="4">
        <f t="shared" si="4"/>
        <v>21.163103657841027</v>
      </c>
    </row>
    <row r="28" spans="1:11" x14ac:dyDescent="0.25">
      <c r="J28" s="3">
        <f t="shared" si="5"/>
        <v>0.41600000000000015</v>
      </c>
      <c r="K28" s="4">
        <f t="shared" si="4"/>
        <v>21.046308388592767</v>
      </c>
    </row>
    <row r="29" spans="1:11" x14ac:dyDescent="0.25">
      <c r="J29" s="3">
        <f t="shared" si="5"/>
        <v>0.44800000000000018</v>
      </c>
      <c r="K29" s="4">
        <f t="shared" si="4"/>
        <v>20.930157690947823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20.814648007603402</v>
      </c>
    </row>
    <row r="31" spans="1:11" x14ac:dyDescent="0.25">
      <c r="J31" s="3">
        <f t="shared" si="5"/>
        <v>0.51200000000000023</v>
      </c>
      <c r="K31" s="4">
        <f t="shared" si="4"/>
        <v>20.699775800916047</v>
      </c>
    </row>
    <row r="32" spans="1:11" x14ac:dyDescent="0.25">
      <c r="J32" s="3">
        <f t="shared" si="5"/>
        <v>0.54400000000000026</v>
      </c>
      <c r="K32" s="4">
        <f t="shared" si="4"/>
        <v>20.585537552769114</v>
      </c>
    </row>
    <row r="33" spans="10:11" x14ac:dyDescent="0.25">
      <c r="J33" s="3">
        <f t="shared" si="5"/>
        <v>0.57600000000000029</v>
      </c>
      <c r="K33" s="4">
        <f t="shared" si="4"/>
        <v>20.471929764462203</v>
      </c>
    </row>
    <row r="34" spans="10:11" x14ac:dyDescent="0.25">
      <c r="J34" s="3">
        <f t="shared" si="5"/>
        <v>0.60800000000000032</v>
      </c>
      <c r="K34" s="4">
        <f t="shared" si="4"/>
        <v>20.358948956603623</v>
      </c>
    </row>
    <row r="35" spans="10:11" x14ac:dyDescent="0.25">
      <c r="J35" s="3">
        <f t="shared" si="5"/>
        <v>0.64000000000000035</v>
      </c>
      <c r="K35" s="4">
        <f t="shared" si="4"/>
        <v>20.246591669003816</v>
      </c>
    </row>
    <row r="36" spans="10:11" x14ac:dyDescent="0.25">
      <c r="J36" s="3">
        <f t="shared" si="5"/>
        <v>0.67200000000000037</v>
      </c>
      <c r="K36" s="4">
        <f t="shared" si="4"/>
        <v>20.134854460569379</v>
      </c>
    </row>
    <row r="37" spans="10:11" x14ac:dyDescent="0.25">
      <c r="J37" s="3">
        <f t="shared" si="5"/>
        <v>0.7040000000000004</v>
      </c>
      <c r="K37" s="4">
        <f t="shared" si="4"/>
        <v>20.023733909197663</v>
      </c>
    </row>
    <row r="38" spans="10:11" x14ac:dyDescent="0.25">
      <c r="J38" s="3">
        <f t="shared" si="5"/>
        <v>0.73600000000000043</v>
      </c>
      <c r="K38" s="4">
        <f t="shared" si="4"/>
        <v>19.91322661167198</v>
      </c>
    </row>
    <row r="39" spans="10:11" x14ac:dyDescent="0.25">
      <c r="J39" s="3">
        <f t="shared" si="5"/>
        <v>0.76800000000000046</v>
      </c>
      <c r="K39" s="4">
        <f t="shared" si="4"/>
        <v>19.803329183557352</v>
      </c>
    </row>
    <row r="40" spans="10:11" x14ac:dyDescent="0.25">
      <c r="J40" s="3">
        <f t="shared" si="5"/>
        <v>0.80000000000000049</v>
      </c>
      <c r="K40" s="4">
        <f t="shared" si="4"/>
        <v>19.694038259096889</v>
      </c>
    </row>
    <row r="41" spans="10:11" x14ac:dyDescent="0.25">
      <c r="J41" s="3">
        <f t="shared" si="5"/>
        <v>0.83200000000000052</v>
      </c>
      <c r="K41" s="4">
        <f t="shared" si="4"/>
        <v>19.585350491108692</v>
      </c>
    </row>
    <row r="42" spans="10:11" x14ac:dyDescent="0.25">
      <c r="J42" s="3">
        <f t="shared" si="5"/>
        <v>0.86400000000000055</v>
      </c>
      <c r="K42" s="4">
        <f t="shared" si="4"/>
        <v>19.477262550883335</v>
      </c>
    </row>
    <row r="43" spans="10:11" x14ac:dyDescent="0.25">
      <c r="J43" s="3">
        <f t="shared" si="5"/>
        <v>0.89600000000000057</v>
      </c>
      <c r="K43" s="4">
        <f t="shared" si="4"/>
        <v>19.369771128081929</v>
      </c>
    </row>
    <row r="44" spans="10:11" x14ac:dyDescent="0.25">
      <c r="J44" s="3">
        <f t="shared" si="5"/>
        <v>0.9280000000000006</v>
      </c>
      <c r="K44" s="4">
        <f t="shared" si="4"/>
        <v>19.262872930634739</v>
      </c>
    </row>
    <row r="45" spans="10:11" x14ac:dyDescent="0.25">
      <c r="J45" s="3">
        <f t="shared" si="5"/>
        <v>0.96000000000000063</v>
      </c>
      <c r="K45" s="4">
        <f t="shared" si="4"/>
        <v>19.156564684640347</v>
      </c>
    </row>
    <row r="46" spans="10:11" x14ac:dyDescent="0.25">
      <c r="J46" s="3">
        <f t="shared" si="5"/>
        <v>0.99200000000000066</v>
      </c>
      <c r="K46" s="4">
        <f t="shared" si="4"/>
        <v>19.05084313426541</v>
      </c>
    </row>
    <row r="47" spans="10:11" x14ac:dyDescent="0.25">
      <c r="J47" s="3">
        <f t="shared" si="5"/>
        <v>1.0240000000000007</v>
      </c>
      <c r="K47" s="4">
        <f t="shared" si="4"/>
        <v>18.94570504164491</v>
      </c>
    </row>
    <row r="48" spans="10:11" x14ac:dyDescent="0.25">
      <c r="J48" s="3">
        <f t="shared" si="5"/>
        <v>1.0560000000000007</v>
      </c>
      <c r="K48" s="4">
        <f t="shared" si="4"/>
        <v>18.841147186783022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200-000000000000}"/>
  </hyperlink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70"/>
  <sheetViews>
    <sheetView workbookViewId="0">
      <selection activeCell="B2" sqref="B2:B14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>
        <v>31.339008236883412</v>
      </c>
      <c r="C2">
        <f t="shared" ref="C2:C14" si="0">$K$2*EXP(-A2*$K$4)+$K$3*EXP(-A2*$K$5)</f>
        <v>31.339008236883412</v>
      </c>
      <c r="D2">
        <f t="shared" ref="D2:D14" si="1">(B2-C2)^2</f>
        <v>0</v>
      </c>
      <c r="E2">
        <f t="shared" ref="E2:E14" si="2">(B2-$K$6)^2</f>
        <v>54.991866266944349</v>
      </c>
      <c r="J2" t="s">
        <v>4</v>
      </c>
      <c r="K2">
        <v>22.304672841353398</v>
      </c>
    </row>
    <row r="3" spans="1:17" x14ac:dyDescent="0.25">
      <c r="A3" s="3">
        <f>0.032+A2</f>
        <v>3.2000000000000001E-2</v>
      </c>
      <c r="B3">
        <v>26.238405146594491</v>
      </c>
      <c r="C3">
        <f t="shared" si="0"/>
        <v>25.669121155451087</v>
      </c>
      <c r="D3">
        <f t="shared" si="1"/>
        <v>0.32408426257216355</v>
      </c>
      <c r="E3">
        <f t="shared" si="2"/>
        <v>5.3594426138767712</v>
      </c>
      <c r="J3" t="s">
        <v>5</v>
      </c>
      <c r="K3">
        <v>9.0343353955300145</v>
      </c>
      <c r="Q3" s="1"/>
    </row>
    <row r="4" spans="1:17" x14ac:dyDescent="0.25">
      <c r="A4" s="3">
        <f t="shared" ref="A4:A14" si="3">0.032+A3</f>
        <v>6.4000000000000001E-2</v>
      </c>
      <c r="B4">
        <v>22.76466738531099</v>
      </c>
      <c r="C4">
        <f t="shared" si="0"/>
        <v>23.472712126636456</v>
      </c>
      <c r="D4">
        <f t="shared" si="1"/>
        <v>0.50132735571864606</v>
      </c>
      <c r="E4">
        <f t="shared" si="2"/>
        <v>1.3425642794490147</v>
      </c>
      <c r="J4" t="s">
        <v>6</v>
      </c>
      <c r="K4">
        <v>9.5725385733668428E-2</v>
      </c>
    </row>
    <row r="5" spans="1:17" x14ac:dyDescent="0.25">
      <c r="A5" s="3">
        <f t="shared" si="3"/>
        <v>9.6000000000000002E-2</v>
      </c>
      <c r="B5">
        <v>22.34816932729332</v>
      </c>
      <c r="C5">
        <f t="shared" si="0"/>
        <v>22.596207496820355</v>
      </c>
      <c r="D5">
        <f t="shared" si="1"/>
        <v>6.1522933542322293E-2</v>
      </c>
      <c r="E5">
        <f t="shared" si="2"/>
        <v>2.4812198153166451</v>
      </c>
      <c r="J5" t="s">
        <v>7</v>
      </c>
      <c r="K5">
        <v>30.240457540437486</v>
      </c>
    </row>
    <row r="6" spans="1:17" x14ac:dyDescent="0.25">
      <c r="A6" s="3">
        <f t="shared" si="3"/>
        <v>0.128</v>
      </c>
      <c r="B6">
        <v>22.383454933091329</v>
      </c>
      <c r="C6">
        <f t="shared" si="0"/>
        <v>22.221339401579858</v>
      </c>
      <c r="D6">
        <f t="shared" si="1"/>
        <v>2.6281445557246839E-2</v>
      </c>
      <c r="E6">
        <f t="shared" si="2"/>
        <v>2.3713019058480125</v>
      </c>
      <c r="J6" t="s">
        <v>8</v>
      </c>
      <c r="K6">
        <f>AVERAGE(B2:B9)</f>
        <v>23.923358146234289</v>
      </c>
    </row>
    <row r="7" spans="1:17" x14ac:dyDescent="0.25">
      <c r="A7" s="3">
        <f t="shared" si="3"/>
        <v>0.16</v>
      </c>
      <c r="B7">
        <v>22.361564160982198</v>
      </c>
      <c r="C7">
        <f t="shared" si="0"/>
        <v>22.037200052835718</v>
      </c>
      <c r="D7">
        <f t="shared" si="1"/>
        <v>0.105212074653661</v>
      </c>
      <c r="E7">
        <f t="shared" si="2"/>
        <v>2.4392004523696094</v>
      </c>
      <c r="J7" t="s">
        <v>11</v>
      </c>
      <c r="K7">
        <f>SUM(D2:D15)</f>
        <v>1.0469996738314091</v>
      </c>
    </row>
    <row r="8" spans="1:17" x14ac:dyDescent="0.25">
      <c r="A8" s="3">
        <f t="shared" si="3"/>
        <v>0.192</v>
      </c>
      <c r="B8">
        <v>22.044042109339486</v>
      </c>
      <c r="C8">
        <f t="shared" si="0"/>
        <v>21.925657167671837</v>
      </c>
      <c r="D8">
        <f t="shared" si="1"/>
        <v>1.4014994413652764E-2</v>
      </c>
      <c r="E8">
        <f t="shared" si="2"/>
        <v>3.5318287665299883</v>
      </c>
      <c r="J8" t="s">
        <v>13</v>
      </c>
      <c r="K8">
        <f>SUM(E2:E15)</f>
        <v>103.68298186777399</v>
      </c>
    </row>
    <row r="9" spans="1:17" x14ac:dyDescent="0.25">
      <c r="A9" s="3">
        <f t="shared" si="3"/>
        <v>0.224</v>
      </c>
      <c r="B9">
        <v>21.907553870379072</v>
      </c>
      <c r="C9">
        <f t="shared" si="0"/>
        <v>21.841825053709044</v>
      </c>
      <c r="D9">
        <f t="shared" si="1"/>
        <v>4.3202773408420993E-3</v>
      </c>
      <c r="E9">
        <f t="shared" si="2"/>
        <v>4.0634668785561763</v>
      </c>
      <c r="J9" t="s">
        <v>14</v>
      </c>
      <c r="K9">
        <f>1-(K7/K8)</f>
        <v>0.98990191394025839</v>
      </c>
    </row>
    <row r="10" spans="1:17" x14ac:dyDescent="0.25">
      <c r="A10" s="3">
        <f t="shared" si="3"/>
        <v>0.25600000000000001</v>
      </c>
      <c r="B10">
        <v>21.781106895447799</v>
      </c>
      <c r="C10">
        <f t="shared" si="0"/>
        <v>21.768648645509597</v>
      </c>
      <c r="D10">
        <f t="shared" si="1"/>
        <v>1.552079915227155E-4</v>
      </c>
      <c r="E10">
        <f t="shared" si="2"/>
        <v>4.5892404214962816</v>
      </c>
      <c r="J10" t="s">
        <v>15</v>
      </c>
      <c r="K10">
        <f>K2+K3</f>
        <v>31.339008236883412</v>
      </c>
    </row>
    <row r="11" spans="1:17" x14ac:dyDescent="0.25">
      <c r="A11" s="3">
        <f t="shared" si="3"/>
        <v>0.28800000000000003</v>
      </c>
      <c r="B11">
        <v>21.663492791925535</v>
      </c>
      <c r="C11">
        <f t="shared" si="0"/>
        <v>21.699647347303223</v>
      </c>
      <c r="D11">
        <f t="shared" si="1"/>
        <v>1.3071518745583462E-3</v>
      </c>
      <c r="E11">
        <f t="shared" si="2"/>
        <v>5.1069914196050314</v>
      </c>
      <c r="J11" t="s">
        <v>16</v>
      </c>
      <c r="K11">
        <f>1 - (1-$K$9)*(12/11)</f>
        <v>0.98898390611664555</v>
      </c>
    </row>
    <row r="12" spans="1:17" x14ac:dyDescent="0.25">
      <c r="A12" s="3">
        <f t="shared" si="3"/>
        <v>0.32000000000000006</v>
      </c>
      <c r="B12">
        <v>21.563040698690948</v>
      </c>
      <c r="C12">
        <f t="shared" si="0"/>
        <v>21.632358418519605</v>
      </c>
      <c r="D12">
        <f t="shared" si="1"/>
        <v>4.8049462822441847E-3</v>
      </c>
      <c r="E12">
        <f t="shared" si="2"/>
        <v>5.5710984531775134</v>
      </c>
    </row>
    <row r="13" spans="1:17" x14ac:dyDescent="0.25">
      <c r="A13" s="3">
        <f t="shared" si="3"/>
        <v>0.35200000000000009</v>
      </c>
      <c r="B13">
        <v>21.508889467865629</v>
      </c>
      <c r="C13">
        <f t="shared" si="0"/>
        <v>21.565845735870692</v>
      </c>
      <c r="D13">
        <f t="shared" si="1"/>
        <v>3.2440164650645673E-3</v>
      </c>
      <c r="E13">
        <f t="shared" si="2"/>
        <v>5.8296589988233043</v>
      </c>
    </row>
    <row r="14" spans="1:17" x14ac:dyDescent="0.25">
      <c r="A14" s="3">
        <f t="shared" si="3"/>
        <v>0.38400000000000012</v>
      </c>
      <c r="B14">
        <v>21.47282726583688</v>
      </c>
      <c r="C14">
        <f t="shared" si="0"/>
        <v>21.499753227648569</v>
      </c>
      <c r="D14">
        <f t="shared" si="1"/>
        <v>7.2500741948450102E-4</v>
      </c>
      <c r="E14">
        <f t="shared" si="2"/>
        <v>6.0051015957812997</v>
      </c>
      <c r="J14" t="s">
        <v>17</v>
      </c>
      <c r="K14" t="s">
        <v>2</v>
      </c>
    </row>
    <row r="15" spans="1:17" x14ac:dyDescent="0.25">
      <c r="A15" s="3"/>
      <c r="J15" s="3">
        <v>0</v>
      </c>
      <c r="K15" s="4">
        <f>$K$2*EXP(-$K$4*J15)+$K$3*EXP(-$K$5*J15)</f>
        <v>31.339008236883412</v>
      </c>
    </row>
    <row r="16" spans="1:17" x14ac:dyDescent="0.25">
      <c r="A16" s="3"/>
      <c r="J16" s="3">
        <f>0.032+J15</f>
        <v>3.2000000000000001E-2</v>
      </c>
      <c r="K16" s="4">
        <f t="shared" ref="K16:K48" si="4">$K$2*EXP(-$K$4*J16)+$K$3*EXP(-$K$5*J16)</f>
        <v>25.669121155451087</v>
      </c>
    </row>
    <row r="17" spans="1:11" x14ac:dyDescent="0.25">
      <c r="A17" s="3"/>
      <c r="J17" s="3">
        <f t="shared" ref="J17:J48" si="5">0.032+J16</f>
        <v>6.4000000000000001E-2</v>
      </c>
      <c r="K17" s="4">
        <f t="shared" si="4"/>
        <v>23.472712126636456</v>
      </c>
    </row>
    <row r="18" spans="1:11" x14ac:dyDescent="0.25">
      <c r="J18" s="3">
        <f t="shared" si="5"/>
        <v>9.6000000000000002E-2</v>
      </c>
      <c r="K18" s="4">
        <f t="shared" si="4"/>
        <v>22.596207496820355</v>
      </c>
    </row>
    <row r="19" spans="1:11" x14ac:dyDescent="0.25">
      <c r="B19">
        <v>9.8605279982506726</v>
      </c>
      <c r="J19" s="3">
        <f t="shared" si="5"/>
        <v>0.128</v>
      </c>
      <c r="K19" s="4">
        <f t="shared" si="4"/>
        <v>22.221339401579858</v>
      </c>
    </row>
    <row r="20" spans="1:11" x14ac:dyDescent="0.25">
      <c r="B20">
        <v>9.824525451263554</v>
      </c>
      <c r="J20" s="3">
        <f t="shared" si="5"/>
        <v>0.16</v>
      </c>
      <c r="K20" s="4">
        <f t="shared" si="4"/>
        <v>22.037200052835718</v>
      </c>
    </row>
    <row r="21" spans="1:11" x14ac:dyDescent="0.25">
      <c r="B21">
        <v>9.7037894804270479</v>
      </c>
      <c r="J21" s="3">
        <f t="shared" si="5"/>
        <v>0.192</v>
      </c>
      <c r="K21" s="4">
        <f t="shared" si="4"/>
        <v>21.925657167671837</v>
      </c>
    </row>
    <row r="22" spans="1:11" x14ac:dyDescent="0.25">
      <c r="J22" s="3">
        <f t="shared" si="5"/>
        <v>0.224</v>
      </c>
      <c r="K22" s="4">
        <f t="shared" si="4"/>
        <v>21.841825053709044</v>
      </c>
    </row>
    <row r="23" spans="1:11" x14ac:dyDescent="0.25">
      <c r="J23" s="3">
        <f t="shared" si="5"/>
        <v>0.25600000000000001</v>
      </c>
      <c r="K23" s="4">
        <f t="shared" si="4"/>
        <v>21.768648645509597</v>
      </c>
    </row>
    <row r="24" spans="1:11" x14ac:dyDescent="0.25">
      <c r="J24" s="3">
        <f t="shared" si="5"/>
        <v>0.28800000000000003</v>
      </c>
      <c r="K24" s="4">
        <f t="shared" si="4"/>
        <v>21.699647347303223</v>
      </c>
    </row>
    <row r="25" spans="1:11" x14ac:dyDescent="0.25">
      <c r="J25" s="3">
        <f t="shared" si="5"/>
        <v>0.32000000000000006</v>
      </c>
      <c r="K25" s="4">
        <f t="shared" si="4"/>
        <v>21.632358418519605</v>
      </c>
    </row>
    <row r="26" spans="1:11" x14ac:dyDescent="0.25">
      <c r="J26" s="3">
        <f t="shared" si="5"/>
        <v>0.35200000000000009</v>
      </c>
      <c r="K26" s="4">
        <f t="shared" si="4"/>
        <v>21.565845735870692</v>
      </c>
    </row>
    <row r="27" spans="1:11" x14ac:dyDescent="0.25">
      <c r="J27" s="3">
        <f t="shared" si="5"/>
        <v>0.38400000000000012</v>
      </c>
      <c r="K27" s="4">
        <f t="shared" si="4"/>
        <v>21.499753227648569</v>
      </c>
    </row>
    <row r="28" spans="1:11" x14ac:dyDescent="0.25">
      <c r="J28" s="3">
        <f t="shared" si="5"/>
        <v>0.41600000000000015</v>
      </c>
      <c r="K28" s="4">
        <f t="shared" si="4"/>
        <v>21.433945218540494</v>
      </c>
    </row>
    <row r="29" spans="1:11" x14ac:dyDescent="0.25">
      <c r="J29" s="3">
        <f t="shared" si="5"/>
        <v>0.44800000000000018</v>
      </c>
      <c r="K29" s="4">
        <f t="shared" si="4"/>
        <v>21.368369775771825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21.303006786380521</v>
      </c>
    </row>
    <row r="31" spans="1:11" x14ac:dyDescent="0.25">
      <c r="J31" s="3">
        <f t="shared" si="5"/>
        <v>0.51200000000000023</v>
      </c>
      <c r="K31" s="4">
        <f t="shared" si="4"/>
        <v>21.237848228760249</v>
      </c>
    </row>
    <row r="32" spans="1:11" x14ac:dyDescent="0.25">
      <c r="J32" s="3">
        <f t="shared" si="5"/>
        <v>0.54400000000000026</v>
      </c>
      <c r="K32" s="4">
        <f t="shared" si="4"/>
        <v>21.172890676672402</v>
      </c>
    </row>
    <row r="33" spans="10:11" x14ac:dyDescent="0.25">
      <c r="J33" s="3">
        <f t="shared" si="5"/>
        <v>0.57600000000000029</v>
      </c>
      <c r="K33" s="4">
        <f t="shared" si="4"/>
        <v>21.108132451082216</v>
      </c>
    </row>
    <row r="34" spans="10:11" x14ac:dyDescent="0.25">
      <c r="J34" s="3">
        <f t="shared" si="5"/>
        <v>0.60800000000000032</v>
      </c>
      <c r="K34" s="4">
        <f t="shared" si="4"/>
        <v>21.043572537972647</v>
      </c>
    </row>
    <row r="35" spans="10:11" x14ac:dyDescent="0.25">
      <c r="J35" s="3">
        <f t="shared" si="5"/>
        <v>0.64000000000000035</v>
      </c>
      <c r="K35" s="4">
        <f t="shared" si="4"/>
        <v>20.979210177155601</v>
      </c>
    </row>
    <row r="36" spans="10:11" x14ac:dyDescent="0.25">
      <c r="J36" s="3">
        <f t="shared" si="5"/>
        <v>0.67200000000000037</v>
      </c>
      <c r="K36" s="4">
        <f t="shared" si="4"/>
        <v>20.915044706033967</v>
      </c>
    </row>
    <row r="37" spans="10:11" x14ac:dyDescent="0.25">
      <c r="J37" s="3">
        <f t="shared" si="5"/>
        <v>0.7040000000000004</v>
      </c>
      <c r="K37" s="4">
        <f t="shared" si="4"/>
        <v>20.85107550023427</v>
      </c>
    </row>
    <row r="38" spans="10:11" x14ac:dyDescent="0.25">
      <c r="J38" s="3">
        <f t="shared" si="5"/>
        <v>0.73600000000000043</v>
      </c>
      <c r="K38" s="4">
        <f t="shared" si="4"/>
        <v>20.787301951046036</v>
      </c>
    </row>
    <row r="39" spans="10:11" x14ac:dyDescent="0.25">
      <c r="J39" s="3">
        <f t="shared" si="5"/>
        <v>0.76800000000000046</v>
      </c>
      <c r="K39" s="4">
        <f t="shared" si="4"/>
        <v>20.723723456846265</v>
      </c>
    </row>
    <row r="40" spans="10:11" x14ac:dyDescent="0.25">
      <c r="J40" s="3">
        <f t="shared" si="5"/>
        <v>0.80000000000000049</v>
      </c>
      <c r="K40" s="4">
        <f t="shared" si="4"/>
        <v>20.660339419837566</v>
      </c>
    </row>
    <row r="41" spans="10:11" x14ac:dyDescent="0.25">
      <c r="J41" s="3">
        <f t="shared" si="5"/>
        <v>0.83200000000000052</v>
      </c>
      <c r="K41" s="4">
        <f t="shared" si="4"/>
        <v>20.597149244805355</v>
      </c>
    </row>
    <row r="42" spans="10:11" x14ac:dyDescent="0.25">
      <c r="J42" s="3">
        <f t="shared" si="5"/>
        <v>0.86400000000000055</v>
      </c>
      <c r="K42" s="4">
        <f t="shared" si="4"/>
        <v>20.534152338642176</v>
      </c>
    </row>
    <row r="43" spans="10:11" x14ac:dyDescent="0.25">
      <c r="J43" s="3">
        <f t="shared" si="5"/>
        <v>0.89600000000000057</v>
      </c>
      <c r="K43" s="4">
        <f t="shared" si="4"/>
        <v>20.471348110163529</v>
      </c>
    </row>
    <row r="44" spans="10:11" x14ac:dyDescent="0.25">
      <c r="J44" s="3">
        <f t="shared" si="5"/>
        <v>0.9280000000000006</v>
      </c>
      <c r="K44" s="4">
        <f t="shared" si="4"/>
        <v>20.408735970034439</v>
      </c>
    </row>
    <row r="45" spans="10:11" x14ac:dyDescent="0.25">
      <c r="J45" s="3">
        <f t="shared" si="5"/>
        <v>0.96000000000000063</v>
      </c>
      <c r="K45" s="4">
        <f t="shared" si="4"/>
        <v>20.346315330738157</v>
      </c>
    </row>
    <row r="46" spans="10:11" x14ac:dyDescent="0.25">
      <c r="J46" s="3">
        <f t="shared" si="5"/>
        <v>0.99200000000000066</v>
      </c>
      <c r="K46" s="4">
        <f t="shared" si="4"/>
        <v>20.284085606560847</v>
      </c>
    </row>
    <row r="47" spans="10:11" x14ac:dyDescent="0.25">
      <c r="J47" s="3">
        <f t="shared" si="5"/>
        <v>1.0240000000000007</v>
      </c>
      <c r="K47" s="4">
        <f t="shared" si="4"/>
        <v>20.222046213582356</v>
      </c>
    </row>
    <row r="48" spans="10:11" x14ac:dyDescent="0.25">
      <c r="J48" s="3">
        <f t="shared" si="5"/>
        <v>1.0560000000000007</v>
      </c>
      <c r="K48" s="4">
        <f t="shared" si="4"/>
        <v>20.160196569669328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300-000000000000}"/>
  </hyperlinks>
  <pageMargins left="0.7" right="0.7" top="0.75" bottom="0.75" header="0.3" footer="0.3"/>
  <pageSetup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70"/>
  <sheetViews>
    <sheetView workbookViewId="0">
      <selection activeCell="B2" sqref="B2:B11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>
        <v>20.512726478873248</v>
      </c>
      <c r="C2">
        <f t="shared" ref="C2:C11" si="0">$K$2*EXP(-A2*$K$4)+$K$3*EXP(-A2*$K$5)</f>
        <v>20.500000000000004</v>
      </c>
      <c r="D2">
        <f t="shared" ref="D2:D11" si="1">(B2-C2)^2</f>
        <v>1.6196326451112491E-4</v>
      </c>
      <c r="E2">
        <f t="shared" ref="E2:E11" si="2">(B2-$K$6)^2</f>
        <v>19.987416227147655</v>
      </c>
      <c r="J2" t="s">
        <v>4</v>
      </c>
      <c r="K2">
        <v>15.405523285027373</v>
      </c>
    </row>
    <row r="3" spans="1:17" x14ac:dyDescent="0.25">
      <c r="A3" s="3">
        <f>0.032+A2</f>
        <v>3.2000000000000001E-2</v>
      </c>
      <c r="B3">
        <v>15.960778765432091</v>
      </c>
      <c r="C3">
        <f t="shared" si="0"/>
        <v>15.876859388145336</v>
      </c>
      <c r="D3">
        <f t="shared" si="1"/>
        <v>7.0424618841966611E-3</v>
      </c>
      <c r="E3">
        <f t="shared" si="2"/>
        <v>6.5965078312281459E-3</v>
      </c>
      <c r="J3" t="s">
        <v>5</v>
      </c>
      <c r="K3">
        <v>5.0944767149726298</v>
      </c>
      <c r="Q3" s="1"/>
    </row>
    <row r="4" spans="1:17" x14ac:dyDescent="0.25">
      <c r="A4" s="3">
        <f t="shared" ref="A4:A11" si="3">0.032+A3</f>
        <v>6.4000000000000001E-2</v>
      </c>
      <c r="B4">
        <v>14.903570511463844</v>
      </c>
      <c r="C4">
        <f t="shared" si="0"/>
        <v>15.406365437727064</v>
      </c>
      <c r="D4">
        <f t="shared" si="1"/>
        <v>0.25280273787603735</v>
      </c>
      <c r="E4">
        <f t="shared" si="2"/>
        <v>1.2960163584568543</v>
      </c>
      <c r="J4" t="s">
        <v>6</v>
      </c>
      <c r="K4">
        <v>4.799681828436269E-2</v>
      </c>
    </row>
    <row r="5" spans="1:17" x14ac:dyDescent="0.25">
      <c r="A5" s="3">
        <f t="shared" si="3"/>
        <v>9.6000000000000002E-2</v>
      </c>
      <c r="B5">
        <v>15.825053756613729</v>
      </c>
      <c r="C5">
        <f t="shared" si="0"/>
        <v>15.33937525930625</v>
      </c>
      <c r="D5">
        <f t="shared" si="1"/>
        <v>0.23588360274685069</v>
      </c>
      <c r="E5">
        <f t="shared" si="2"/>
        <v>4.7064654535740935E-2</v>
      </c>
      <c r="J5" t="s">
        <v>7</v>
      </c>
      <c r="K5">
        <v>72.856136817879829</v>
      </c>
    </row>
    <row r="6" spans="1:17" x14ac:dyDescent="0.25">
      <c r="A6" s="3">
        <f t="shared" si="3"/>
        <v>0.128</v>
      </c>
      <c r="B6">
        <v>15.339349222614805</v>
      </c>
      <c r="C6">
        <f t="shared" si="0"/>
        <v>15.311622153617076</v>
      </c>
      <c r="D6">
        <f t="shared" si="1"/>
        <v>7.687903552048203E-4</v>
      </c>
      <c r="E6">
        <f t="shared" si="2"/>
        <v>0.49371481787737465</v>
      </c>
      <c r="J6" t="s">
        <v>8</v>
      </c>
      <c r="K6">
        <f>AVERAGE(B2:B9)</f>
        <v>16.041997653821603</v>
      </c>
    </row>
    <row r="7" spans="1:17" x14ac:dyDescent="0.25">
      <c r="A7" s="3">
        <f t="shared" si="3"/>
        <v>0.16</v>
      </c>
      <c r="B7">
        <v>15.186129999999968</v>
      </c>
      <c r="C7">
        <f t="shared" si="0"/>
        <v>15.287713925239892</v>
      </c>
      <c r="D7">
        <f t="shared" si="1"/>
        <v>1.0319293867150376E-2</v>
      </c>
      <c r="E7">
        <f t="shared" si="2"/>
        <v>0.73250944085815006</v>
      </c>
      <c r="J7" t="s">
        <v>11</v>
      </c>
      <c r="K7">
        <f>SUM(D2:D15)</f>
        <v>0.52449652761196852</v>
      </c>
    </row>
    <row r="8" spans="1:17" x14ac:dyDescent="0.25">
      <c r="A8" s="3">
        <f t="shared" si="3"/>
        <v>0.192</v>
      </c>
      <c r="B8">
        <v>15.37220254867254</v>
      </c>
      <c r="C8">
        <f t="shared" si="0"/>
        <v>15.264211819128757</v>
      </c>
      <c r="D8">
        <f t="shared" si="1"/>
        <v>1.1661997667398432E-2</v>
      </c>
      <c r="E8">
        <f t="shared" si="2"/>
        <v>0.44862548288164489</v>
      </c>
      <c r="J8" t="s">
        <v>13</v>
      </c>
      <c r="K8">
        <f>SUM(E2:E15)</f>
        <v>25.219308508743836</v>
      </c>
    </row>
    <row r="9" spans="1:17" x14ac:dyDescent="0.25">
      <c r="A9" s="3">
        <f t="shared" si="3"/>
        <v>0.224</v>
      </c>
      <c r="B9">
        <v>15.236169946902615</v>
      </c>
      <c r="C9">
        <f t="shared" si="0"/>
        <v>15.240781675949993</v>
      </c>
      <c r="D9">
        <f t="shared" si="1"/>
        <v>2.1268044806427429E-5</v>
      </c>
      <c r="E9">
        <f t="shared" si="2"/>
        <v>0.64935829323831451</v>
      </c>
      <c r="J9" t="s">
        <v>14</v>
      </c>
      <c r="K9">
        <f>1-(K7/K8)</f>
        <v>0.97920258093396495</v>
      </c>
    </row>
    <row r="10" spans="1:17" x14ac:dyDescent="0.25">
      <c r="A10" s="3">
        <f t="shared" si="3"/>
        <v>0.25600000000000001</v>
      </c>
      <c r="B10">
        <v>15.143197761989336</v>
      </c>
      <c r="C10">
        <f t="shared" si="0"/>
        <v>15.217390978904668</v>
      </c>
      <c r="D10">
        <f t="shared" si="1"/>
        <v>5.5046334362453889E-3</v>
      </c>
      <c r="E10">
        <f t="shared" si="2"/>
        <v>0.80784124555769499</v>
      </c>
      <c r="J10" t="s">
        <v>15</v>
      </c>
      <c r="K10">
        <f>K2+K3</f>
        <v>20.500000000000004</v>
      </c>
    </row>
    <row r="11" spans="1:17" x14ac:dyDescent="0.25">
      <c r="A11" s="3">
        <f t="shared" si="3"/>
        <v>0.28800000000000003</v>
      </c>
      <c r="B11">
        <v>15.175876715176672</v>
      </c>
      <c r="C11">
        <f t="shared" si="0"/>
        <v>15.194036518853123</v>
      </c>
      <c r="D11">
        <f t="shared" si="1"/>
        <v>3.2977846956722644E-4</v>
      </c>
      <c r="E11">
        <f t="shared" si="2"/>
        <v>0.75016548035917652</v>
      </c>
      <c r="J11" t="s">
        <v>16</v>
      </c>
      <c r="K11">
        <f>1 - (1-$K$9)*(12/11)</f>
        <v>0.97731190647341626</v>
      </c>
    </row>
    <row r="12" spans="1:17" x14ac:dyDescent="0.25">
      <c r="A12" s="3"/>
      <c r="B12" s="3"/>
    </row>
    <row r="13" spans="1:17" x14ac:dyDescent="0.25">
      <c r="A13" s="3"/>
      <c r="B13" s="3"/>
    </row>
    <row r="14" spans="1:17" x14ac:dyDescent="0.25">
      <c r="A14" s="3"/>
      <c r="J14" t="s">
        <v>17</v>
      </c>
      <c r="K14" t="s">
        <v>2</v>
      </c>
    </row>
    <row r="15" spans="1:17" x14ac:dyDescent="0.25">
      <c r="A15" s="3"/>
      <c r="J15" s="3">
        <v>0</v>
      </c>
      <c r="K15" s="4">
        <f>$K$2*EXP(-$K$4*J15)+$K$3*EXP(-$K$5*J15)</f>
        <v>20.500000000000004</v>
      </c>
    </row>
    <row r="16" spans="1:17" x14ac:dyDescent="0.25">
      <c r="A16" s="3"/>
      <c r="J16" s="3">
        <f>0.032+J15</f>
        <v>3.2000000000000001E-2</v>
      </c>
      <c r="K16" s="4">
        <f t="shared" ref="K16:K48" si="4">$K$2*EXP(-$K$4*J16)+$K$3*EXP(-$K$5*J16)</f>
        <v>15.876859388145336</v>
      </c>
    </row>
    <row r="17" spans="1:11" x14ac:dyDescent="0.25">
      <c r="A17" s="3"/>
      <c r="J17" s="3">
        <f t="shared" ref="J17:J48" si="5">0.032+J16</f>
        <v>6.4000000000000001E-2</v>
      </c>
      <c r="K17" s="4">
        <f t="shared" si="4"/>
        <v>15.406365437727064</v>
      </c>
    </row>
    <row r="18" spans="1:11" x14ac:dyDescent="0.25">
      <c r="J18" s="3">
        <f t="shared" si="5"/>
        <v>9.6000000000000002E-2</v>
      </c>
      <c r="K18" s="4">
        <f t="shared" si="4"/>
        <v>15.33937525930625</v>
      </c>
    </row>
    <row r="19" spans="1:11" x14ac:dyDescent="0.25">
      <c r="B19">
        <v>9.8605279982506726</v>
      </c>
      <c r="J19" s="3">
        <f t="shared" si="5"/>
        <v>0.128</v>
      </c>
      <c r="K19" s="4">
        <f t="shared" si="4"/>
        <v>15.311622153617076</v>
      </c>
    </row>
    <row r="20" spans="1:11" x14ac:dyDescent="0.25">
      <c r="B20">
        <v>9.824525451263554</v>
      </c>
      <c r="J20" s="3">
        <f t="shared" si="5"/>
        <v>0.16</v>
      </c>
      <c r="K20" s="4">
        <f t="shared" si="4"/>
        <v>15.287713925239892</v>
      </c>
    </row>
    <row r="21" spans="1:11" x14ac:dyDescent="0.25">
      <c r="B21">
        <v>9.7037894804270479</v>
      </c>
      <c r="J21" s="3">
        <f t="shared" si="5"/>
        <v>0.192</v>
      </c>
      <c r="K21" s="4">
        <f t="shared" si="4"/>
        <v>15.264211819128757</v>
      </c>
    </row>
    <row r="22" spans="1:11" x14ac:dyDescent="0.25">
      <c r="J22" s="3">
        <f t="shared" si="5"/>
        <v>0.224</v>
      </c>
      <c r="K22" s="4">
        <f t="shared" si="4"/>
        <v>15.240781675949993</v>
      </c>
    </row>
    <row r="23" spans="1:11" x14ac:dyDescent="0.25">
      <c r="J23" s="3">
        <f t="shared" si="5"/>
        <v>0.25600000000000001</v>
      </c>
      <c r="K23" s="4">
        <f t="shared" si="4"/>
        <v>15.217390978904668</v>
      </c>
    </row>
    <row r="24" spans="1:11" x14ac:dyDescent="0.25">
      <c r="J24" s="3">
        <f t="shared" si="5"/>
        <v>0.28800000000000003</v>
      </c>
      <c r="K24" s="4">
        <f t="shared" si="4"/>
        <v>15.194036518853123</v>
      </c>
    </row>
    <row r="25" spans="1:11" x14ac:dyDescent="0.25">
      <c r="J25" s="3">
        <f t="shared" si="5"/>
        <v>0.32000000000000006</v>
      </c>
      <c r="K25" s="4">
        <f t="shared" si="4"/>
        <v>15.170717934263752</v>
      </c>
    </row>
    <row r="26" spans="1:11" x14ac:dyDescent="0.25">
      <c r="J26" s="3">
        <f t="shared" si="5"/>
        <v>0.35200000000000009</v>
      </c>
      <c r="K26" s="4">
        <f t="shared" si="4"/>
        <v>15.147435140354798</v>
      </c>
    </row>
    <row r="27" spans="1:11" x14ac:dyDescent="0.25">
      <c r="J27" s="3">
        <f t="shared" si="5"/>
        <v>0.38400000000000012</v>
      </c>
      <c r="K27" s="4">
        <f t="shared" si="4"/>
        <v>15.124188079309727</v>
      </c>
    </row>
    <row r="28" spans="1:11" x14ac:dyDescent="0.25">
      <c r="J28" s="3">
        <f t="shared" si="5"/>
        <v>0.41600000000000015</v>
      </c>
      <c r="K28" s="4">
        <f t="shared" si="4"/>
        <v>15.10097669600804</v>
      </c>
    </row>
    <row r="29" spans="1:11" x14ac:dyDescent="0.25">
      <c r="J29" s="3">
        <f t="shared" si="5"/>
        <v>0.44800000000000018</v>
      </c>
      <c r="K29" s="4">
        <f t="shared" si="4"/>
        <v>15.077800935667153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15.054660743613171</v>
      </c>
    </row>
    <row r="31" spans="1:11" x14ac:dyDescent="0.25">
      <c r="J31" s="3">
        <f t="shared" si="5"/>
        <v>0.51200000000000023</v>
      </c>
      <c r="K31" s="4">
        <f t="shared" si="4"/>
        <v>15.031556065258499</v>
      </c>
    </row>
    <row r="32" spans="1:11" x14ac:dyDescent="0.25">
      <c r="J32" s="3">
        <f t="shared" si="5"/>
        <v>0.54400000000000026</v>
      </c>
      <c r="K32" s="4">
        <f t="shared" si="4"/>
        <v>15.008486846099556</v>
      </c>
    </row>
    <row r="33" spans="10:11" x14ac:dyDescent="0.25">
      <c r="J33" s="3">
        <f t="shared" si="5"/>
        <v>0.57600000000000029</v>
      </c>
      <c r="K33" s="4">
        <f t="shared" si="4"/>
        <v>14.985453031716427</v>
      </c>
    </row>
    <row r="34" spans="10:11" x14ac:dyDescent="0.25">
      <c r="J34" s="3">
        <f t="shared" si="5"/>
        <v>0.60800000000000032</v>
      </c>
      <c r="K34" s="4">
        <f t="shared" si="4"/>
        <v>14.962454567772715</v>
      </c>
    </row>
    <row r="35" spans="10:11" x14ac:dyDescent="0.25">
      <c r="J35" s="3">
        <f t="shared" si="5"/>
        <v>0.64000000000000035</v>
      </c>
      <c r="K35" s="4">
        <f t="shared" si="4"/>
        <v>14.939491400015422</v>
      </c>
    </row>
    <row r="36" spans="10:11" x14ac:dyDescent="0.25">
      <c r="J36" s="3">
        <f t="shared" si="5"/>
        <v>0.67200000000000037</v>
      </c>
      <c r="K36" s="4">
        <f t="shared" si="4"/>
        <v>14.91656347427481</v>
      </c>
    </row>
    <row r="37" spans="10:11" x14ac:dyDescent="0.25">
      <c r="J37" s="3">
        <f t="shared" si="5"/>
        <v>0.7040000000000004</v>
      </c>
      <c r="K37" s="4">
        <f t="shared" si="4"/>
        <v>14.893670736464275</v>
      </c>
    </row>
    <row r="38" spans="10:11" x14ac:dyDescent="0.25">
      <c r="J38" s="3">
        <f t="shared" si="5"/>
        <v>0.73600000000000043</v>
      </c>
      <c r="K38" s="4">
        <f t="shared" si="4"/>
        <v>14.870813132580221</v>
      </c>
    </row>
    <row r="39" spans="10:11" x14ac:dyDescent="0.25">
      <c r="J39" s="3">
        <f t="shared" si="5"/>
        <v>0.76800000000000046</v>
      </c>
      <c r="K39" s="4">
        <f t="shared" si="4"/>
        <v>14.847990608701933</v>
      </c>
    </row>
    <row r="40" spans="10:11" x14ac:dyDescent="0.25">
      <c r="J40" s="3">
        <f t="shared" si="5"/>
        <v>0.80000000000000049</v>
      </c>
      <c r="K40" s="4">
        <f t="shared" si="4"/>
        <v>14.825203110991449</v>
      </c>
    </row>
    <row r="41" spans="10:11" x14ac:dyDescent="0.25">
      <c r="J41" s="3">
        <f t="shared" si="5"/>
        <v>0.83200000000000052</v>
      </c>
      <c r="K41" s="4">
        <f t="shared" si="4"/>
        <v>14.802450585693437</v>
      </c>
    </row>
    <row r="42" spans="10:11" x14ac:dyDescent="0.25">
      <c r="J42" s="3">
        <f t="shared" si="5"/>
        <v>0.86400000000000055</v>
      </c>
      <c r="K42" s="4">
        <f t="shared" si="4"/>
        <v>14.779732979135055</v>
      </c>
    </row>
    <row r="43" spans="10:11" x14ac:dyDescent="0.25">
      <c r="J43" s="3">
        <f t="shared" si="5"/>
        <v>0.89600000000000057</v>
      </c>
      <c r="K43" s="4">
        <f t="shared" si="4"/>
        <v>14.757050237725844</v>
      </c>
    </row>
    <row r="44" spans="10:11" x14ac:dyDescent="0.25">
      <c r="J44" s="3">
        <f t="shared" si="5"/>
        <v>0.9280000000000006</v>
      </c>
      <c r="K44" s="4">
        <f t="shared" si="4"/>
        <v>14.734402307957584</v>
      </c>
    </row>
    <row r="45" spans="10:11" x14ac:dyDescent="0.25">
      <c r="J45" s="3">
        <f t="shared" si="5"/>
        <v>0.96000000000000063</v>
      </c>
      <c r="K45" s="4">
        <f t="shared" si="4"/>
        <v>14.71178913640418</v>
      </c>
    </row>
    <row r="46" spans="10:11" x14ac:dyDescent="0.25">
      <c r="J46" s="3">
        <f t="shared" si="5"/>
        <v>0.99200000000000066</v>
      </c>
      <c r="K46" s="4">
        <f t="shared" si="4"/>
        <v>14.689210669721527</v>
      </c>
    </row>
    <row r="47" spans="10:11" x14ac:dyDescent="0.25">
      <c r="J47" s="3">
        <f t="shared" si="5"/>
        <v>1.0240000000000007</v>
      </c>
      <c r="K47" s="4">
        <f t="shared" si="4"/>
        <v>14.66666685464739</v>
      </c>
    </row>
    <row r="48" spans="10:11" x14ac:dyDescent="0.25">
      <c r="J48" s="3">
        <f t="shared" si="5"/>
        <v>1.0560000000000007</v>
      </c>
      <c r="K48" s="4">
        <f t="shared" si="4"/>
        <v>14.64415763800128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400-000000000000}"/>
  </hyperlinks>
  <pageMargins left="0.7" right="0.7" top="0.75" bottom="0.75" header="0.3" footer="0.3"/>
  <pageSetup orientation="portrait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70"/>
  <sheetViews>
    <sheetView workbookViewId="0">
      <selection activeCell="B2" sqref="B2:B11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>
        <v>23.871568043297216</v>
      </c>
      <c r="C2">
        <f t="shared" ref="C2:C11" si="0">$K$2*EXP(-A2*$K$4)+$K$3*EXP(-A2*$K$5)</f>
        <v>23.871568043297216</v>
      </c>
      <c r="D2">
        <f t="shared" ref="D2:D11" si="1">(B2-C2)^2</f>
        <v>0</v>
      </c>
      <c r="E2">
        <f t="shared" ref="E2:E11" si="2">(B2-$K$6)^2</f>
        <v>27.993869246940807</v>
      </c>
      <c r="J2" t="s">
        <v>4</v>
      </c>
      <c r="K2">
        <v>18.060070237246297</v>
      </c>
    </row>
    <row r="3" spans="1:17" x14ac:dyDescent="0.25">
      <c r="A3" s="3">
        <f>0.032+A2</f>
        <v>3.2000000000000001E-2</v>
      </c>
      <c r="B3">
        <v>18.63303970000003</v>
      </c>
      <c r="C3">
        <f t="shared" si="0"/>
        <v>18.55611543741767</v>
      </c>
      <c r="D3">
        <f t="shared" si="1"/>
        <v>5.9173421738397793E-3</v>
      </c>
      <c r="E3">
        <f t="shared" si="2"/>
        <v>2.7452303040884345E-3</v>
      </c>
      <c r="J3" t="s">
        <v>5</v>
      </c>
      <c r="K3">
        <v>5.8114978060509186</v>
      </c>
      <c r="Q3" s="1"/>
    </row>
    <row r="4" spans="1:17" x14ac:dyDescent="0.25">
      <c r="A4" s="3">
        <f t="shared" ref="A4:A11" si="3">0.032+A3</f>
        <v>6.4000000000000001E-2</v>
      </c>
      <c r="B4">
        <v>17.497022985821481</v>
      </c>
      <c r="C4">
        <f t="shared" si="0"/>
        <v>17.949874470927917</v>
      </c>
      <c r="D4">
        <f t="shared" si="1"/>
        <v>0.20507446756310443</v>
      </c>
      <c r="E4">
        <f t="shared" si="2"/>
        <v>1.1742361377579393</v>
      </c>
      <c r="J4" t="s">
        <v>6</v>
      </c>
      <c r="K4">
        <v>0.14615396238476619</v>
      </c>
    </row>
    <row r="5" spans="1:17" x14ac:dyDescent="0.25">
      <c r="A5" s="3">
        <f t="shared" si="3"/>
        <v>9.6000000000000002E-2</v>
      </c>
      <c r="B5">
        <v>18.256382539682512</v>
      </c>
      <c r="C5">
        <f t="shared" si="0"/>
        <v>17.814229199828112</v>
      </c>
      <c r="D5">
        <f t="shared" si="1"/>
        <v>0.19549957594440051</v>
      </c>
      <c r="E5">
        <f t="shared" si="2"/>
        <v>0.1051459840193805</v>
      </c>
      <c r="J5" t="s">
        <v>7</v>
      </c>
      <c r="K5">
        <v>72.00077945859168</v>
      </c>
    </row>
    <row r="6" spans="1:17" x14ac:dyDescent="0.25">
      <c r="A6" s="3">
        <f t="shared" si="3"/>
        <v>0.128</v>
      </c>
      <c r="B6">
        <v>17.811712970711248</v>
      </c>
      <c r="C6">
        <f t="shared" si="0"/>
        <v>17.725926244645102</v>
      </c>
      <c r="D6">
        <f t="shared" si="1"/>
        <v>7.3593623691480519E-3</v>
      </c>
      <c r="E6">
        <f t="shared" si="2"/>
        <v>0.59125608826529263</v>
      </c>
      <c r="J6" t="s">
        <v>8</v>
      </c>
      <c r="K6">
        <f>AVERAGE(B2:B9)</f>
        <v>18.580644754594118</v>
      </c>
    </row>
    <row r="7" spans="1:17" x14ac:dyDescent="0.25">
      <c r="A7" s="3">
        <f t="shared" si="3"/>
        <v>0.16</v>
      </c>
      <c r="B7">
        <v>17.532876060352017</v>
      </c>
      <c r="C7">
        <f t="shared" si="0"/>
        <v>17.642699530471539</v>
      </c>
      <c r="D7">
        <f t="shared" si="1"/>
        <v>1.2061194589093636E-2</v>
      </c>
      <c r="E7">
        <f t="shared" si="2"/>
        <v>1.0978192366337987</v>
      </c>
      <c r="J7" t="s">
        <v>11</v>
      </c>
      <c r="K7">
        <f>SUM(D2:D15)</f>
        <v>0.43337495559489475</v>
      </c>
    </row>
    <row r="8" spans="1:17" x14ac:dyDescent="0.25">
      <c r="A8" s="3">
        <f t="shared" si="3"/>
        <v>0.192</v>
      </c>
      <c r="B8">
        <v>17.579537365771785</v>
      </c>
      <c r="C8">
        <f t="shared" si="0"/>
        <v>17.560326903515332</v>
      </c>
      <c r="D8">
        <f t="shared" si="1"/>
        <v>3.6904186010659924E-4</v>
      </c>
      <c r="E8">
        <f t="shared" si="2"/>
        <v>1.002216003954671</v>
      </c>
      <c r="J8" t="s">
        <v>13</v>
      </c>
      <c r="K8">
        <f>SUM(E2:E15)</f>
        <v>36.319727085059206</v>
      </c>
    </row>
    <row r="9" spans="1:17" x14ac:dyDescent="0.25">
      <c r="A9" s="3">
        <f t="shared" si="3"/>
        <v>0.224</v>
      </c>
      <c r="B9">
        <v>17.463018371116672</v>
      </c>
      <c r="C9">
        <f t="shared" si="0"/>
        <v>17.478385135879233</v>
      </c>
      <c r="D9">
        <f t="shared" si="1"/>
        <v>2.3613745926788789E-4</v>
      </c>
      <c r="E9">
        <f t="shared" si="2"/>
        <v>1.2490887330448768</v>
      </c>
      <c r="J9" t="s">
        <v>14</v>
      </c>
      <c r="K9">
        <f>1-(K7/K8)</f>
        <v>0.98806778050451893</v>
      </c>
    </row>
    <row r="10" spans="1:17" x14ac:dyDescent="0.25">
      <c r="A10" s="3">
        <f t="shared" si="3"/>
        <v>0.25600000000000001</v>
      </c>
      <c r="B10">
        <v>17.321056450798981</v>
      </c>
      <c r="C10">
        <f t="shared" si="0"/>
        <v>17.396830353219819</v>
      </c>
      <c r="D10">
        <f t="shared" si="1"/>
        <v>5.7416842880827351E-3</v>
      </c>
      <c r="E10">
        <f t="shared" si="2"/>
        <v>1.5865626950575114</v>
      </c>
      <c r="J10" t="s">
        <v>15</v>
      </c>
      <c r="K10">
        <f>K2+K3</f>
        <v>23.871568043297216</v>
      </c>
    </row>
    <row r="11" spans="1:17" x14ac:dyDescent="0.25">
      <c r="A11" s="3">
        <f t="shared" si="3"/>
        <v>0.28800000000000003</v>
      </c>
      <c r="B11">
        <v>17.349065390898527</v>
      </c>
      <c r="C11">
        <f t="shared" si="0"/>
        <v>17.315656569490834</v>
      </c>
      <c r="D11">
        <f t="shared" si="1"/>
        <v>1.1161493478511609E-3</v>
      </c>
      <c r="E11">
        <f t="shared" si="2"/>
        <v>1.5167877290808367</v>
      </c>
      <c r="J11" t="s">
        <v>16</v>
      </c>
      <c r="K11">
        <f>1 - (1-$K$9)*(12/11)</f>
        <v>0.98698303327765702</v>
      </c>
    </row>
    <row r="12" spans="1:17" x14ac:dyDescent="0.25">
      <c r="A12" s="3"/>
      <c r="B12" s="3"/>
    </row>
    <row r="13" spans="1:17" x14ac:dyDescent="0.25">
      <c r="A13" s="3"/>
      <c r="B13" s="3"/>
    </row>
    <row r="14" spans="1:17" x14ac:dyDescent="0.25">
      <c r="A14" s="3"/>
      <c r="J14" t="s">
        <v>17</v>
      </c>
      <c r="K14" t="s">
        <v>2</v>
      </c>
    </row>
    <row r="15" spans="1:17" x14ac:dyDescent="0.25">
      <c r="A15" s="3"/>
      <c r="J15" s="3">
        <v>0</v>
      </c>
      <c r="K15" s="4">
        <f>$K$2*EXP(-$K$4*J15)+$K$3*EXP(-$K$5*J15)</f>
        <v>23.871568043297216</v>
      </c>
    </row>
    <row r="16" spans="1:17" x14ac:dyDescent="0.25">
      <c r="A16" s="3"/>
      <c r="J16" s="3">
        <f>0.032+J15</f>
        <v>3.2000000000000001E-2</v>
      </c>
      <c r="K16" s="4">
        <f t="shared" ref="K16:K48" si="4">$K$2*EXP(-$K$4*J16)+$K$3*EXP(-$K$5*J16)</f>
        <v>18.55611543741767</v>
      </c>
    </row>
    <row r="17" spans="1:11" x14ac:dyDescent="0.25">
      <c r="A17" s="3"/>
      <c r="J17" s="3">
        <f t="shared" ref="J17:J48" si="5">0.032+J16</f>
        <v>6.4000000000000001E-2</v>
      </c>
      <c r="K17" s="4">
        <f t="shared" si="4"/>
        <v>17.949874470927917</v>
      </c>
    </row>
    <row r="18" spans="1:11" x14ac:dyDescent="0.25">
      <c r="J18" s="3">
        <f t="shared" si="5"/>
        <v>9.6000000000000002E-2</v>
      </c>
      <c r="K18" s="4">
        <f t="shared" si="4"/>
        <v>17.814229199828112</v>
      </c>
    </row>
    <row r="19" spans="1:11" x14ac:dyDescent="0.25">
      <c r="B19">
        <v>9.8605279982506726</v>
      </c>
      <c r="J19" s="3">
        <f t="shared" si="5"/>
        <v>0.128</v>
      </c>
      <c r="K19" s="4">
        <f t="shared" si="4"/>
        <v>17.725926244645102</v>
      </c>
    </row>
    <row r="20" spans="1:11" x14ac:dyDescent="0.25">
      <c r="B20">
        <v>9.824525451263554</v>
      </c>
      <c r="J20" s="3">
        <f t="shared" si="5"/>
        <v>0.16</v>
      </c>
      <c r="K20" s="4">
        <f t="shared" si="4"/>
        <v>17.642699530471539</v>
      </c>
    </row>
    <row r="21" spans="1:11" x14ac:dyDescent="0.25">
      <c r="B21">
        <v>9.7037894804270479</v>
      </c>
      <c r="J21" s="3">
        <f t="shared" si="5"/>
        <v>0.192</v>
      </c>
      <c r="K21" s="4">
        <f t="shared" si="4"/>
        <v>17.560326903515332</v>
      </c>
    </row>
    <row r="22" spans="1:11" x14ac:dyDescent="0.25">
      <c r="J22" s="3">
        <f t="shared" si="5"/>
        <v>0.224</v>
      </c>
      <c r="K22" s="4">
        <f t="shared" si="4"/>
        <v>17.478385135879233</v>
      </c>
    </row>
    <row r="23" spans="1:11" x14ac:dyDescent="0.25">
      <c r="J23" s="3">
        <f t="shared" si="5"/>
        <v>0.25600000000000001</v>
      </c>
      <c r="K23" s="4">
        <f t="shared" si="4"/>
        <v>17.396830353219819</v>
      </c>
    </row>
    <row r="24" spans="1:11" x14ac:dyDescent="0.25">
      <c r="J24" s="3">
        <f t="shared" si="5"/>
        <v>0.28800000000000003</v>
      </c>
      <c r="K24" s="4">
        <f t="shared" si="4"/>
        <v>17.315656569490834</v>
      </c>
    </row>
    <row r="25" spans="1:11" x14ac:dyDescent="0.25">
      <c r="J25" s="3">
        <f t="shared" si="5"/>
        <v>0.32000000000000006</v>
      </c>
      <c r="K25" s="4">
        <f t="shared" si="4"/>
        <v>17.234861589512917</v>
      </c>
    </row>
    <row r="26" spans="1:11" x14ac:dyDescent="0.25">
      <c r="J26" s="3">
        <f t="shared" si="5"/>
        <v>0.35200000000000009</v>
      </c>
      <c r="K26" s="4">
        <f t="shared" si="4"/>
        <v>17.154443604101605</v>
      </c>
    </row>
    <row r="27" spans="1:11" x14ac:dyDescent="0.25">
      <c r="J27" s="3">
        <f t="shared" si="5"/>
        <v>0.38400000000000012</v>
      </c>
      <c r="K27" s="4">
        <f t="shared" si="4"/>
        <v>17.074400850035254</v>
      </c>
    </row>
    <row r="28" spans="1:11" x14ac:dyDescent="0.25">
      <c r="J28" s="3">
        <f t="shared" si="5"/>
        <v>0.41600000000000015</v>
      </c>
      <c r="K28" s="4">
        <f t="shared" si="4"/>
        <v>16.994731576066144</v>
      </c>
    </row>
    <row r="29" spans="1:11" x14ac:dyDescent="0.25">
      <c r="J29" s="3">
        <f t="shared" si="5"/>
        <v>0.44800000000000018</v>
      </c>
      <c r="K29" s="4">
        <f t="shared" si="4"/>
        <v>16.91543403949202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16.836506505779454</v>
      </c>
    </row>
    <row r="31" spans="1:11" x14ac:dyDescent="0.25">
      <c r="J31" s="3">
        <f t="shared" si="5"/>
        <v>0.51200000000000023</v>
      </c>
      <c r="K31" s="4">
        <f t="shared" si="4"/>
        <v>16.757947248492084</v>
      </c>
    </row>
    <row r="32" spans="1:11" x14ac:dyDescent="0.25">
      <c r="J32" s="3">
        <f t="shared" si="5"/>
        <v>0.54400000000000026</v>
      </c>
      <c r="K32" s="4">
        <f t="shared" si="4"/>
        <v>16.679754549249488</v>
      </c>
    </row>
    <row r="33" spans="10:11" x14ac:dyDescent="0.25">
      <c r="J33" s="3">
        <f t="shared" si="5"/>
        <v>0.57600000000000029</v>
      </c>
      <c r="K33" s="4">
        <f t="shared" si="4"/>
        <v>16.601926697689262</v>
      </c>
    </row>
    <row r="34" spans="10:11" x14ac:dyDescent="0.25">
      <c r="J34" s="3">
        <f t="shared" si="5"/>
        <v>0.60800000000000032</v>
      </c>
      <c r="K34" s="4">
        <f t="shared" si="4"/>
        <v>16.524461991429558</v>
      </c>
    </row>
    <row r="35" spans="10:11" x14ac:dyDescent="0.25">
      <c r="J35" s="3">
        <f t="shared" si="5"/>
        <v>0.64000000000000035</v>
      </c>
      <c r="K35" s="4">
        <f t="shared" si="4"/>
        <v>16.44735873603187</v>
      </c>
    </row>
    <row r="36" spans="10:11" x14ac:dyDescent="0.25">
      <c r="J36" s="3">
        <f t="shared" si="5"/>
        <v>0.67200000000000037</v>
      </c>
      <c r="K36" s="4">
        <f t="shared" si="4"/>
        <v>16.370615244963933</v>
      </c>
    </row>
    <row r="37" spans="10:11" x14ac:dyDescent="0.25">
      <c r="J37" s="3">
        <f t="shared" si="5"/>
        <v>0.7040000000000004</v>
      </c>
      <c r="K37" s="4">
        <f t="shared" si="4"/>
        <v>16.29422983956287</v>
      </c>
    </row>
    <row r="38" spans="10:11" x14ac:dyDescent="0.25">
      <c r="J38" s="3">
        <f t="shared" si="5"/>
        <v>0.73600000000000043</v>
      </c>
      <c r="K38" s="4">
        <f t="shared" si="4"/>
        <v>16.21820084899845</v>
      </c>
    </row>
    <row r="39" spans="10:11" x14ac:dyDescent="0.25">
      <c r="J39" s="3">
        <f t="shared" si="5"/>
        <v>0.76800000000000046</v>
      </c>
      <c r="K39" s="4">
        <f t="shared" si="4"/>
        <v>16.142526610236551</v>
      </c>
    </row>
    <row r="40" spans="10:11" x14ac:dyDescent="0.25">
      <c r="J40" s="3">
        <f t="shared" si="5"/>
        <v>0.80000000000000049</v>
      </c>
      <c r="K40" s="4">
        <f t="shared" si="4"/>
        <v>16.067205468002776</v>
      </c>
    </row>
    <row r="41" spans="10:11" x14ac:dyDescent="0.25">
      <c r="J41" s="3">
        <f t="shared" si="5"/>
        <v>0.83200000000000052</v>
      </c>
      <c r="K41" s="4">
        <f t="shared" si="4"/>
        <v>15.992235774746248</v>
      </c>
    </row>
    <row r="42" spans="10:11" x14ac:dyDescent="0.25">
      <c r="J42" s="3">
        <f t="shared" si="5"/>
        <v>0.86400000000000055</v>
      </c>
      <c r="K42" s="4">
        <f t="shared" si="4"/>
        <v>15.917615890603582</v>
      </c>
    </row>
    <row r="43" spans="10:11" x14ac:dyDescent="0.25">
      <c r="J43" s="3">
        <f t="shared" si="5"/>
        <v>0.89600000000000057</v>
      </c>
      <c r="K43" s="4">
        <f t="shared" si="4"/>
        <v>15.843344183363001</v>
      </c>
    </row>
    <row r="44" spans="10:11" x14ac:dyDescent="0.25">
      <c r="J44" s="3">
        <f t="shared" si="5"/>
        <v>0.9280000000000006</v>
      </c>
      <c r="K44" s="4">
        <f t="shared" si="4"/>
        <v>15.769419028428642</v>
      </c>
    </row>
    <row r="45" spans="10:11" x14ac:dyDescent="0.25">
      <c r="J45" s="3">
        <f t="shared" si="5"/>
        <v>0.96000000000000063</v>
      </c>
      <c r="K45" s="4">
        <f t="shared" si="4"/>
        <v>15.695838808785016</v>
      </c>
    </row>
    <row r="46" spans="10:11" x14ac:dyDescent="0.25">
      <c r="J46" s="3">
        <f t="shared" si="5"/>
        <v>0.99200000000000066</v>
      </c>
      <c r="K46" s="4">
        <f t="shared" si="4"/>
        <v>15.622601914961638</v>
      </c>
    </row>
    <row r="47" spans="10:11" x14ac:dyDescent="0.25">
      <c r="J47" s="3">
        <f t="shared" si="5"/>
        <v>1.0240000000000007</v>
      </c>
      <c r="K47" s="4">
        <f t="shared" si="4"/>
        <v>15.549706744997831</v>
      </c>
    </row>
    <row r="48" spans="10:11" x14ac:dyDescent="0.25">
      <c r="J48" s="3">
        <f t="shared" si="5"/>
        <v>1.0560000000000007</v>
      </c>
      <c r="K48" s="4">
        <f t="shared" si="4"/>
        <v>15.477151704407667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500-000000000000}"/>
  </hyperlinks>
  <pageMargins left="0.7" right="0.7" top="0.75" bottom="0.75" header="0.3" footer="0.3"/>
  <pageSetup orientation="portrait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70"/>
  <sheetViews>
    <sheetView workbookViewId="0">
      <selection activeCell="B2" sqref="B2:B14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>
        <v>26.661246905685662</v>
      </c>
      <c r="C2">
        <f t="shared" ref="C2:C14" si="0">$K$2*EXP(-A2*$K$4)+$K$3*EXP(-A2*$K$5)</f>
        <v>26.999999999999993</v>
      </c>
      <c r="D2">
        <f t="shared" ref="D2:D14" si="1">(B2-C2)^2</f>
        <v>0.1147536589075341</v>
      </c>
      <c r="E2">
        <f t="shared" ref="E2:E14" si="2">(B2-$K$6)^2</f>
        <v>59.235268307190502</v>
      </c>
      <c r="G2">
        <v>26.661246905685662</v>
      </c>
      <c r="J2" t="s">
        <v>4</v>
      </c>
      <c r="K2">
        <v>17.668274404439597</v>
      </c>
    </row>
    <row r="3" spans="1:17" x14ac:dyDescent="0.25">
      <c r="A3" s="3">
        <f>0.032+A2</f>
        <v>3.2000000000000001E-2</v>
      </c>
      <c r="B3">
        <v>20.222912065964572</v>
      </c>
      <c r="C3">
        <f t="shared" si="0"/>
        <v>19.804664173305905</v>
      </c>
      <c r="D3">
        <f t="shared" si="1"/>
        <v>0.17493129971341512</v>
      </c>
      <c r="E3">
        <f t="shared" si="2"/>
        <v>1.5828416117159263</v>
      </c>
      <c r="G3">
        <v>20.222912065964572</v>
      </c>
      <c r="J3" t="s">
        <v>5</v>
      </c>
      <c r="K3">
        <v>9.3317255955603944</v>
      </c>
      <c r="Q3" s="1"/>
    </row>
    <row r="4" spans="1:17" x14ac:dyDescent="0.25">
      <c r="A4" s="3">
        <f t="shared" ref="A4:A14" si="3">0.032+A3</f>
        <v>6.4000000000000001E-2</v>
      </c>
      <c r="B4">
        <v>17.046107053694413</v>
      </c>
      <c r="C4">
        <f t="shared" si="0"/>
        <v>18.062301838858318</v>
      </c>
      <c r="D4">
        <f t="shared" si="1"/>
        <v>1.0326518413943133</v>
      </c>
      <c r="E4">
        <f t="shared" si="2"/>
        <v>3.6813892696448138</v>
      </c>
      <c r="G4">
        <v>17.046107053694413</v>
      </c>
      <c r="J4" t="s">
        <v>6</v>
      </c>
      <c r="K4">
        <v>0.1099599212621894</v>
      </c>
    </row>
    <row r="5" spans="1:17" x14ac:dyDescent="0.25">
      <c r="A5" s="3">
        <f t="shared" si="3"/>
        <v>9.6000000000000002E-2</v>
      </c>
      <c r="B5">
        <v>17.83060212775759</v>
      </c>
      <c r="C5">
        <f t="shared" si="0"/>
        <v>17.604764940909206</v>
      </c>
      <c r="D5">
        <f t="shared" si="1"/>
        <v>5.1002434963591983E-2</v>
      </c>
      <c r="E5">
        <f t="shared" si="2"/>
        <v>1.2864087429059832</v>
      </c>
      <c r="G5">
        <v>17.83060212775759</v>
      </c>
      <c r="J5" t="s">
        <v>7</v>
      </c>
      <c r="K5">
        <v>45.177103081884361</v>
      </c>
    </row>
    <row r="6" spans="1:17" x14ac:dyDescent="0.25">
      <c r="A6" s="3">
        <f t="shared" si="3"/>
        <v>0.128</v>
      </c>
      <c r="B6">
        <v>17.850751759834761</v>
      </c>
      <c r="C6">
        <f t="shared" si="0"/>
        <v>17.450083831476181</v>
      </c>
      <c r="D6">
        <f t="shared" si="1"/>
        <v>0.16053478881515593</v>
      </c>
      <c r="E6">
        <f t="shared" si="2"/>
        <v>1.2411073411123017</v>
      </c>
      <c r="G6">
        <v>17.850751759834761</v>
      </c>
      <c r="J6" t="s">
        <v>8</v>
      </c>
      <c r="K6">
        <f>AVERAGE(B2:B9)</f>
        <v>18.964801732283171</v>
      </c>
    </row>
    <row r="7" spans="1:17" x14ac:dyDescent="0.25">
      <c r="A7" s="3">
        <f t="shared" si="3"/>
        <v>0.16</v>
      </c>
      <c r="B7">
        <v>17.472480603409231</v>
      </c>
      <c r="C7">
        <f t="shared" si="0"/>
        <v>17.366916863273406</v>
      </c>
      <c r="D7">
        <f t="shared" si="1"/>
        <v>1.1143703231463927E-2</v>
      </c>
      <c r="E7">
        <f t="shared" si="2"/>
        <v>2.2270223516835892</v>
      </c>
      <c r="G7">
        <v>17.472480603409231</v>
      </c>
      <c r="J7" t="s">
        <v>11</v>
      </c>
      <c r="K7">
        <f>SUM(D2:D15)</f>
        <v>1.5612444974632003</v>
      </c>
    </row>
    <row r="8" spans="1:17" x14ac:dyDescent="0.25">
      <c r="A8" s="3">
        <f t="shared" si="3"/>
        <v>0.192</v>
      </c>
      <c r="B8">
        <v>17.390669831526107</v>
      </c>
      <c r="C8">
        <f t="shared" si="0"/>
        <v>17.300761952994851</v>
      </c>
      <c r="D8">
        <f t="shared" si="1"/>
        <v>8.0834266219912305E-3</v>
      </c>
      <c r="E8">
        <f t="shared" si="2"/>
        <v>2.4778912409810445</v>
      </c>
      <c r="G8">
        <v>17.390669831526107</v>
      </c>
      <c r="J8" t="s">
        <v>13</v>
      </c>
      <c r="K8">
        <f>SUM(E2:E15)</f>
        <v>93.617654842622898</v>
      </c>
    </row>
    <row r="9" spans="1:17" x14ac:dyDescent="0.25">
      <c r="A9" s="3">
        <f t="shared" si="3"/>
        <v>0.224</v>
      </c>
      <c r="B9">
        <v>17.243643510393003</v>
      </c>
      <c r="C9">
        <f t="shared" si="0"/>
        <v>17.238778442866515</v>
      </c>
      <c r="D9">
        <f t="shared" si="1"/>
        <v>2.3668882037288807E-5</v>
      </c>
      <c r="E9">
        <f t="shared" si="2"/>
        <v>2.962385624780123</v>
      </c>
      <c r="G9">
        <v>17.243643510393003</v>
      </c>
      <c r="J9" t="s">
        <v>14</v>
      </c>
      <c r="K9">
        <f>1-(K7/K8)</f>
        <v>0.98332318300337951</v>
      </c>
    </row>
    <row r="10" spans="1:17" x14ac:dyDescent="0.25">
      <c r="A10" s="3">
        <f t="shared" si="3"/>
        <v>0.25600000000000001</v>
      </c>
      <c r="B10">
        <v>17.118489993060685</v>
      </c>
      <c r="C10">
        <f t="shared" si="0"/>
        <v>17.177940643053351</v>
      </c>
      <c r="D10">
        <f t="shared" si="1"/>
        <v>3.5343797845504678E-3</v>
      </c>
      <c r="E10">
        <f t="shared" si="2"/>
        <v>3.4088670383907607</v>
      </c>
      <c r="G10">
        <v>17.118489993060685</v>
      </c>
      <c r="J10" t="s">
        <v>15</v>
      </c>
      <c r="K10">
        <f>K2+K3</f>
        <v>26.999999999999993</v>
      </c>
    </row>
    <row r="11" spans="1:17" x14ac:dyDescent="0.25">
      <c r="A11" s="3">
        <f t="shared" si="3"/>
        <v>0.28800000000000003</v>
      </c>
      <c r="B11">
        <v>17.079724348632642</v>
      </c>
      <c r="C11">
        <f t="shared" si="0"/>
        <v>17.117535162413962</v>
      </c>
      <c r="D11">
        <f t="shared" si="1"/>
        <v>1.429657638805659E-3</v>
      </c>
      <c r="E11">
        <f t="shared" si="2"/>
        <v>3.5535167423507237</v>
      </c>
      <c r="G11">
        <v>17.079724348632642</v>
      </c>
      <c r="J11" t="s">
        <v>16</v>
      </c>
      <c r="K11">
        <f>1 - (1-$K$9)*(12/11)</f>
        <v>0.98180710873095944</v>
      </c>
    </row>
    <row r="12" spans="1:17" x14ac:dyDescent="0.25">
      <c r="A12" s="3">
        <f t="shared" si="3"/>
        <v>0.32000000000000006</v>
      </c>
      <c r="B12">
        <v>17.04676047364763</v>
      </c>
      <c r="C12">
        <f t="shared" si="0"/>
        <v>17.057393363529222</v>
      </c>
      <c r="D12">
        <f t="shared" si="1"/>
        <v>1.1305834723405564E-4</v>
      </c>
      <c r="E12">
        <f t="shared" si="2"/>
        <v>3.6788822698282071</v>
      </c>
      <c r="G12">
        <v>17.04676047364763</v>
      </c>
    </row>
    <row r="13" spans="1:17" x14ac:dyDescent="0.25">
      <c r="A13" s="3">
        <f t="shared" si="3"/>
        <v>0.35200000000000009</v>
      </c>
      <c r="B13">
        <v>16.971317072376035</v>
      </c>
      <c r="C13">
        <f t="shared" si="0"/>
        <v>16.997474948868131</v>
      </c>
      <c r="D13">
        <f t="shared" si="1"/>
        <v>6.8423450257576012E-4</v>
      </c>
      <c r="E13">
        <f t="shared" si="2"/>
        <v>3.9739810892850684</v>
      </c>
      <c r="G13">
        <v>16.971317072376035</v>
      </c>
    </row>
    <row r="14" spans="1:17" x14ac:dyDescent="0.25">
      <c r="A14" s="3">
        <f t="shared" si="3"/>
        <v>0.38400000000000012</v>
      </c>
      <c r="B14">
        <v>16.889207067433155</v>
      </c>
      <c r="C14">
        <f t="shared" si="0"/>
        <v>16.937769858338662</v>
      </c>
      <c r="D14">
        <f t="shared" si="1"/>
        <v>2.3583446605319794E-3</v>
      </c>
      <c r="E14">
        <f t="shared" si="2"/>
        <v>4.3080932127538487</v>
      </c>
      <c r="G14">
        <v>16.889207067433155</v>
      </c>
      <c r="J14" t="s">
        <v>17</v>
      </c>
      <c r="K14" t="s">
        <v>2</v>
      </c>
    </row>
    <row r="15" spans="1:17" x14ac:dyDescent="0.25">
      <c r="A15" s="3"/>
      <c r="J15" s="3">
        <v>0</v>
      </c>
      <c r="K15" s="4">
        <f>$K$2*EXP(-$K$4*J15)+$K$3*EXP(-$K$5*J15)</f>
        <v>26.999999999999993</v>
      </c>
    </row>
    <row r="16" spans="1:17" x14ac:dyDescent="0.25">
      <c r="A16" s="3"/>
      <c r="J16" s="3">
        <f>0.032+J15</f>
        <v>3.2000000000000001E-2</v>
      </c>
      <c r="K16" s="4">
        <f t="shared" ref="K16:K48" si="4">$K$2*EXP(-$K$4*J16)+$K$3*EXP(-$K$5*J16)</f>
        <v>19.804664173305905</v>
      </c>
    </row>
    <row r="17" spans="1:11" x14ac:dyDescent="0.25">
      <c r="A17" s="3"/>
      <c r="J17" s="3">
        <f t="shared" ref="J17:J48" si="5">0.032+J16</f>
        <v>6.4000000000000001E-2</v>
      </c>
      <c r="K17" s="4">
        <f t="shared" si="4"/>
        <v>18.062301838858318</v>
      </c>
    </row>
    <row r="18" spans="1:11" x14ac:dyDescent="0.25">
      <c r="J18" s="3">
        <f t="shared" si="5"/>
        <v>9.6000000000000002E-2</v>
      </c>
      <c r="K18" s="4">
        <f t="shared" si="4"/>
        <v>17.604764940909206</v>
      </c>
    </row>
    <row r="19" spans="1:11" x14ac:dyDescent="0.25">
      <c r="B19">
        <v>9.8605279982506726</v>
      </c>
      <c r="J19" s="3">
        <f t="shared" si="5"/>
        <v>0.128</v>
      </c>
      <c r="K19" s="4">
        <f t="shared" si="4"/>
        <v>17.450083831476181</v>
      </c>
    </row>
    <row r="20" spans="1:11" x14ac:dyDescent="0.25">
      <c r="B20">
        <v>9.824525451263554</v>
      </c>
      <c r="J20" s="3">
        <f t="shared" si="5"/>
        <v>0.16</v>
      </c>
      <c r="K20" s="4">
        <f t="shared" si="4"/>
        <v>17.366916863273406</v>
      </c>
    </row>
    <row r="21" spans="1:11" x14ac:dyDescent="0.25">
      <c r="B21">
        <v>9.7037894804270479</v>
      </c>
      <c r="J21" s="3">
        <f t="shared" si="5"/>
        <v>0.192</v>
      </c>
      <c r="K21" s="4">
        <f t="shared" si="4"/>
        <v>17.300761952994851</v>
      </c>
    </row>
    <row r="22" spans="1:11" x14ac:dyDescent="0.25">
      <c r="J22" s="3">
        <f t="shared" si="5"/>
        <v>0.224</v>
      </c>
      <c r="K22" s="4">
        <f t="shared" si="4"/>
        <v>17.238778442866515</v>
      </c>
    </row>
    <row r="23" spans="1:11" x14ac:dyDescent="0.25">
      <c r="J23" s="3">
        <f t="shared" si="5"/>
        <v>0.25600000000000001</v>
      </c>
      <c r="K23" s="4">
        <f t="shared" si="4"/>
        <v>17.177940643053351</v>
      </c>
    </row>
    <row r="24" spans="1:11" x14ac:dyDescent="0.25">
      <c r="J24" s="3">
        <f t="shared" si="5"/>
        <v>0.28800000000000003</v>
      </c>
      <c r="K24" s="4">
        <f t="shared" si="4"/>
        <v>17.117535162413962</v>
      </c>
    </row>
    <row r="25" spans="1:11" x14ac:dyDescent="0.25">
      <c r="J25" s="3">
        <f t="shared" si="5"/>
        <v>0.32000000000000006</v>
      </c>
      <c r="K25" s="4">
        <f t="shared" si="4"/>
        <v>17.057393363529222</v>
      </c>
    </row>
    <row r="26" spans="1:11" x14ac:dyDescent="0.25">
      <c r="J26" s="3">
        <f t="shared" si="5"/>
        <v>0.35200000000000009</v>
      </c>
      <c r="K26" s="4">
        <f t="shared" si="4"/>
        <v>16.997474948868131</v>
      </c>
    </row>
    <row r="27" spans="1:11" x14ac:dyDescent="0.25">
      <c r="J27" s="3">
        <f t="shared" si="5"/>
        <v>0.38400000000000012</v>
      </c>
      <c r="K27" s="4">
        <f t="shared" si="4"/>
        <v>16.937769858338662</v>
      </c>
    </row>
    <row r="28" spans="1:11" x14ac:dyDescent="0.25">
      <c r="J28" s="3">
        <f t="shared" si="5"/>
        <v>0.41600000000000015</v>
      </c>
      <c r="K28" s="4">
        <f t="shared" si="4"/>
        <v>16.878275157440878</v>
      </c>
    </row>
    <row r="29" spans="1:11" x14ac:dyDescent="0.25">
      <c r="J29" s="3">
        <f t="shared" si="5"/>
        <v>0.44800000000000018</v>
      </c>
      <c r="K29" s="4">
        <f t="shared" si="4"/>
        <v>16.818989592367323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16.759912307238586</v>
      </c>
    </row>
    <row r="31" spans="1:11" x14ac:dyDescent="0.25">
      <c r="J31" s="3">
        <f t="shared" si="5"/>
        <v>0.51200000000000023</v>
      </c>
      <c r="K31" s="4">
        <f t="shared" si="4"/>
        <v>16.701042541891425</v>
      </c>
    </row>
    <row r="32" spans="1:11" x14ac:dyDescent="0.25">
      <c r="J32" s="3">
        <f t="shared" si="5"/>
        <v>0.54400000000000026</v>
      </c>
      <c r="K32" s="4">
        <f t="shared" si="4"/>
        <v>16.642379560674094</v>
      </c>
    </row>
    <row r="33" spans="10:11" x14ac:dyDescent="0.25">
      <c r="J33" s="3">
        <f t="shared" si="5"/>
        <v>0.57600000000000029</v>
      </c>
      <c r="K33" s="4">
        <f t="shared" si="4"/>
        <v>16.583922635664443</v>
      </c>
    </row>
    <row r="34" spans="10:11" x14ac:dyDescent="0.25">
      <c r="J34" s="3">
        <f t="shared" si="5"/>
        <v>0.60800000000000032</v>
      </c>
      <c r="K34" s="4">
        <f t="shared" si="4"/>
        <v>16.525671042709416</v>
      </c>
    </row>
    <row r="35" spans="10:11" x14ac:dyDescent="0.25">
      <c r="J35" s="3">
        <f t="shared" si="5"/>
        <v>0.64000000000000035</v>
      </c>
      <c r="K35" s="4">
        <f t="shared" si="4"/>
        <v>16.467624060485168</v>
      </c>
    </row>
    <row r="36" spans="10:11" x14ac:dyDescent="0.25">
      <c r="J36" s="3">
        <f t="shared" si="5"/>
        <v>0.67200000000000037</v>
      </c>
      <c r="K36" s="4">
        <f t="shared" si="4"/>
        <v>16.409780970268795</v>
      </c>
    </row>
    <row r="37" spans="10:11" x14ac:dyDescent="0.25">
      <c r="J37" s="3">
        <f t="shared" si="5"/>
        <v>0.7040000000000004</v>
      </c>
      <c r="K37" s="4">
        <f t="shared" si="4"/>
        <v>16.352141055877802</v>
      </c>
    </row>
    <row r="38" spans="10:11" x14ac:dyDescent="0.25">
      <c r="J38" s="3">
        <f t="shared" si="5"/>
        <v>0.73600000000000043</v>
      </c>
      <c r="K38" s="4">
        <f t="shared" si="4"/>
        <v>16.29470360364903</v>
      </c>
    </row>
    <row r="39" spans="10:11" x14ac:dyDescent="0.25">
      <c r="J39" s="3">
        <f t="shared" si="5"/>
        <v>0.76800000000000046</v>
      </c>
      <c r="K39" s="4">
        <f t="shared" si="4"/>
        <v>16.237467902426964</v>
      </c>
    </row>
    <row r="40" spans="10:11" x14ac:dyDescent="0.25">
      <c r="J40" s="3">
        <f t="shared" si="5"/>
        <v>0.80000000000000049</v>
      </c>
      <c r="K40" s="4">
        <f t="shared" si="4"/>
        <v>16.180433243554265</v>
      </c>
    </row>
    <row r="41" spans="10:11" x14ac:dyDescent="0.25">
      <c r="J41" s="3">
        <f t="shared" si="5"/>
        <v>0.83200000000000052</v>
      </c>
      <c r="K41" s="4">
        <f t="shared" si="4"/>
        <v>16.123598920862818</v>
      </c>
    </row>
    <row r="42" spans="10:11" x14ac:dyDescent="0.25">
      <c r="J42" s="3">
        <f t="shared" si="5"/>
        <v>0.86400000000000055</v>
      </c>
      <c r="K42" s="4">
        <f t="shared" si="4"/>
        <v>16.066964230664968</v>
      </c>
    </row>
    <row r="43" spans="10:11" x14ac:dyDescent="0.25">
      <c r="J43" s="3">
        <f t="shared" si="5"/>
        <v>0.89600000000000057</v>
      </c>
      <c r="K43" s="4">
        <f t="shared" si="4"/>
        <v>16.010528471744777</v>
      </c>
    </row>
    <row r="44" spans="10:11" x14ac:dyDescent="0.25">
      <c r="J44" s="3">
        <f t="shared" si="5"/>
        <v>0.9280000000000006</v>
      </c>
      <c r="K44" s="4">
        <f t="shared" si="4"/>
        <v>15.954290945349358</v>
      </c>
    </row>
    <row r="45" spans="10:11" x14ac:dyDescent="0.25">
      <c r="J45" s="3">
        <f t="shared" si="5"/>
        <v>0.96000000000000063</v>
      </c>
      <c r="K45" s="4">
        <f t="shared" si="4"/>
        <v>15.898250955180222</v>
      </c>
    </row>
    <row r="46" spans="10:11" x14ac:dyDescent="0.25">
      <c r="J46" s="3">
        <f t="shared" si="5"/>
        <v>0.99200000000000066</v>
      </c>
      <c r="K46" s="4">
        <f t="shared" si="4"/>
        <v>15.842407807384644</v>
      </c>
    </row>
    <row r="47" spans="10:11" x14ac:dyDescent="0.25">
      <c r="J47" s="3">
        <f t="shared" si="5"/>
        <v>1.0240000000000007</v>
      </c>
      <c r="K47" s="4">
        <f t="shared" si="4"/>
        <v>15.78676081054709</v>
      </c>
    </row>
    <row r="48" spans="10:11" x14ac:dyDescent="0.25">
      <c r="J48" s="3">
        <f t="shared" si="5"/>
        <v>1.0560000000000007</v>
      </c>
      <c r="K48" s="4">
        <f t="shared" si="4"/>
        <v>15.731309275680637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600-000000000000}"/>
  </hyperlinks>
  <pageMargins left="0.7" right="0.7" top="0.75" bottom="0.75" header="0.3" footer="0.3"/>
  <pageSetup orientation="portrait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70"/>
  <sheetViews>
    <sheetView workbookViewId="0">
      <selection activeCell="B2" sqref="B2:B14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 s="3">
        <v>18.374567751488936</v>
      </c>
      <c r="C2">
        <f t="shared" ref="C2:C14" si="0">$K$2*EXP(-A2*$K$4)+$K$3*EXP(-A2*$K$5)</f>
        <v>18.000000000000004</v>
      </c>
      <c r="D2">
        <f t="shared" ref="D2:D14" si="1">(B2-C2)^2</f>
        <v>0.14030100045547453</v>
      </c>
      <c r="E2">
        <f t="shared" ref="E2:E14" si="2">(B2-$K$6)^2</f>
        <v>38.382884440309539</v>
      </c>
      <c r="J2" t="s">
        <v>4</v>
      </c>
      <c r="K2">
        <v>10.628037580864268</v>
      </c>
    </row>
    <row r="3" spans="1:17" x14ac:dyDescent="0.25">
      <c r="A3" s="3">
        <f>0.032+A2</f>
        <v>3.2000000000000001E-2</v>
      </c>
      <c r="B3" s="3">
        <v>14.358585774493728</v>
      </c>
      <c r="C3">
        <f t="shared" si="0"/>
        <v>13.916480919851434</v>
      </c>
      <c r="D3">
        <f t="shared" si="1"/>
        <v>0.1954567024982834</v>
      </c>
      <c r="E3">
        <f t="shared" si="2"/>
        <v>4.749828894981607</v>
      </c>
      <c r="J3" t="s">
        <v>5</v>
      </c>
      <c r="K3">
        <v>7.3719624191357349</v>
      </c>
      <c r="Q3" s="1"/>
    </row>
    <row r="4" spans="1:17" x14ac:dyDescent="0.25">
      <c r="A4" s="3">
        <f t="shared" ref="A4:A15" si="3">0.032+A3</f>
        <v>6.4000000000000001E-2</v>
      </c>
      <c r="B4" s="3">
        <v>11.507396827358004</v>
      </c>
      <c r="C4">
        <f t="shared" si="0"/>
        <v>12.032091426421728</v>
      </c>
      <c r="D4">
        <f t="shared" si="1"/>
        <v>0.27530442228664131</v>
      </c>
      <c r="E4">
        <f t="shared" si="2"/>
        <v>0.451286661949095</v>
      </c>
      <c r="J4" t="s">
        <v>6</v>
      </c>
      <c r="K4">
        <v>0.16923993122861491</v>
      </c>
    </row>
    <row r="5" spans="1:17" x14ac:dyDescent="0.25">
      <c r="A5" s="3">
        <f t="shared" si="3"/>
        <v>9.6000000000000002E-2</v>
      </c>
      <c r="B5" s="3">
        <v>11.00059730016582</v>
      </c>
      <c r="C5">
        <f t="shared" si="0"/>
        <v>11.145968599809926</v>
      </c>
      <c r="D5">
        <f t="shared" si="1"/>
        <v>2.1132814760216421E-2</v>
      </c>
      <c r="E5">
        <f t="shared" si="2"/>
        <v>1.3890467080957802</v>
      </c>
      <c r="J5" t="s">
        <v>7</v>
      </c>
      <c r="K5">
        <v>24.686388393439156</v>
      </c>
    </row>
    <row r="6" spans="1:17" x14ac:dyDescent="0.25">
      <c r="A6" s="3">
        <f t="shared" si="3"/>
        <v>0.128</v>
      </c>
      <c r="B6" s="3">
        <v>10.968648754162045</v>
      </c>
      <c r="C6">
        <f t="shared" si="0"/>
        <v>10.713086761550811</v>
      </c>
      <c r="D6">
        <f t="shared" si="1"/>
        <v>6.5311932067424541E-2</v>
      </c>
      <c r="E6">
        <f t="shared" si="2"/>
        <v>1.4653751410191982</v>
      </c>
      <c r="J6" t="s">
        <v>8</v>
      </c>
      <c r="K6">
        <f>AVERAGE(B2:B9)</f>
        <v>12.179175557260265</v>
      </c>
    </row>
    <row r="7" spans="1:17" x14ac:dyDescent="0.25">
      <c r="A7" s="3">
        <f t="shared" si="3"/>
        <v>0.16</v>
      </c>
      <c r="B7" s="3">
        <v>10.631220960577471</v>
      </c>
      <c r="C7">
        <f t="shared" si="0"/>
        <v>10.486079144606251</v>
      </c>
      <c r="D7">
        <f t="shared" si="1"/>
        <v>2.1066146743423525E-2</v>
      </c>
      <c r="E7">
        <f t="shared" si="2"/>
        <v>2.396163433391393</v>
      </c>
      <c r="J7" t="s">
        <v>11</v>
      </c>
      <c r="K7">
        <f>SUM(D2:D15)</f>
        <v>0.72078263844315005</v>
      </c>
    </row>
    <row r="8" spans="1:17" x14ac:dyDescent="0.25">
      <c r="A8" s="3">
        <f t="shared" si="3"/>
        <v>0.192</v>
      </c>
      <c r="B8" s="3">
        <v>10.344292917037892</v>
      </c>
      <c r="C8">
        <f t="shared" si="0"/>
        <v>10.352674739983696</v>
      </c>
      <c r="D8">
        <f t="shared" si="1"/>
        <v>7.0254955894805078E-5</v>
      </c>
      <c r="E8">
        <f t="shared" si="2"/>
        <v>3.366794303389427</v>
      </c>
      <c r="J8" t="s">
        <v>13</v>
      </c>
      <c r="K8">
        <f>SUM(E2:E15)</f>
        <v>83.560916802430185</v>
      </c>
    </row>
    <row r="9" spans="1:17" x14ac:dyDescent="0.25">
      <c r="A9" s="3">
        <f t="shared" si="3"/>
        <v>0.224</v>
      </c>
      <c r="B9" s="3">
        <v>10.248094172798238</v>
      </c>
      <c r="C9">
        <f t="shared" si="0"/>
        <v>10.261917231193181</v>
      </c>
      <c r="D9">
        <f t="shared" si="1"/>
        <v>1.9107694338999247E-4</v>
      </c>
      <c r="E9">
        <f t="shared" si="2"/>
        <v>3.7290753134157804</v>
      </c>
      <c r="J9" t="s">
        <v>14</v>
      </c>
      <c r="K9">
        <f>1-(K7/K8)</f>
        <v>0.99137416550673618</v>
      </c>
    </row>
    <row r="10" spans="1:17" x14ac:dyDescent="0.25">
      <c r="A10" s="3">
        <f t="shared" si="3"/>
        <v>0.25600000000000001</v>
      </c>
      <c r="B10" s="3">
        <v>10.192757820670394</v>
      </c>
      <c r="C10">
        <f t="shared" si="0"/>
        <v>10.190678650498846</v>
      </c>
      <c r="D10">
        <f t="shared" si="1"/>
        <v>4.3229486022554724E-6</v>
      </c>
      <c r="E10">
        <f t="shared" si="2"/>
        <v>3.9458554242388271</v>
      </c>
      <c r="J10" t="s">
        <v>15</v>
      </c>
      <c r="K10">
        <f>K2+K3</f>
        <v>18.000000000000004</v>
      </c>
    </row>
    <row r="11" spans="1:17" x14ac:dyDescent="0.25">
      <c r="A11" s="3">
        <f t="shared" si="3"/>
        <v>0.28800000000000003</v>
      </c>
      <c r="B11" s="3">
        <v>10.115770500840343</v>
      </c>
      <c r="C11">
        <f t="shared" si="0"/>
        <v>10.12846123545989</v>
      </c>
      <c r="D11">
        <f t="shared" si="1"/>
        <v>1.6105474518375904E-4</v>
      </c>
      <c r="E11">
        <f t="shared" si="2"/>
        <v>4.2576404268593038</v>
      </c>
      <c r="J11" t="s">
        <v>16</v>
      </c>
      <c r="K11">
        <f>1 - (1-$K$9)*(12/11)</f>
        <v>0.99058999873462128</v>
      </c>
    </row>
    <row r="12" spans="1:17" x14ac:dyDescent="0.25">
      <c r="A12" s="3">
        <f t="shared" si="3"/>
        <v>0.32000000000000006</v>
      </c>
      <c r="B12" s="3">
        <v>10.03597537408859</v>
      </c>
      <c r="C12">
        <f t="shared" si="0"/>
        <v>10.070499585236211</v>
      </c>
      <c r="D12">
        <f t="shared" si="1"/>
        <v>1.1919211553655447E-3</v>
      </c>
      <c r="E12">
        <f t="shared" si="2"/>
        <v>4.5933070251471033</v>
      </c>
    </row>
    <row r="13" spans="1:17" x14ac:dyDescent="0.25">
      <c r="A13" s="3">
        <f t="shared" si="3"/>
        <v>0.35200000000000009</v>
      </c>
      <c r="B13" s="3">
        <v>9.9920068397975879</v>
      </c>
      <c r="C13">
        <f t="shared" si="0"/>
        <v>10.014629998743281</v>
      </c>
      <c r="D13">
        <f t="shared" si="1"/>
        <v>5.1180732068210433E-4</v>
      </c>
      <c r="E13">
        <f t="shared" si="2"/>
        <v>4.7837069986473333</v>
      </c>
    </row>
    <row r="14" spans="1:17" x14ac:dyDescent="0.25">
      <c r="A14" s="3">
        <f t="shared" si="3"/>
        <v>0.38400000000000012</v>
      </c>
      <c r="B14">
        <v>9.9606612051713999</v>
      </c>
      <c r="C14">
        <f t="shared" si="0"/>
        <v>9.9598695895003839</v>
      </c>
      <c r="D14">
        <f t="shared" si="1"/>
        <v>6.2665537059800554E-7</v>
      </c>
      <c r="E14">
        <f t="shared" si="2"/>
        <v>4.9218059304242789</v>
      </c>
      <c r="J14" t="s">
        <v>17</v>
      </c>
      <c r="K14" t="s">
        <v>2</v>
      </c>
    </row>
    <row r="15" spans="1:17" x14ac:dyDescent="0.25">
      <c r="A15" s="3">
        <f t="shared" si="3"/>
        <v>0.41600000000000015</v>
      </c>
      <c r="B15">
        <v>9.9146345219593979</v>
      </c>
      <c r="C15">
        <f>$K$2*EXP(-A15*$K$4)+$K$3*EXP(-A15*$K$5)</f>
        <v>9.9057714013353237</v>
      </c>
      <c r="D15">
        <f>(B15-C15)^2</f>
        <v>7.8554907196888162E-5</v>
      </c>
      <c r="E15">
        <f>(B15-$K$6)^2</f>
        <v>5.1281461005615245</v>
      </c>
      <c r="J15" s="3">
        <v>0</v>
      </c>
      <c r="K15" s="4">
        <f>$K$2*EXP(-$K$4*J15)+$K$3*EXP(-$K$5*J15)</f>
        <v>18.000000000000004</v>
      </c>
    </row>
    <row r="16" spans="1:17" x14ac:dyDescent="0.25">
      <c r="A16" s="3"/>
      <c r="J16" s="3">
        <f>0.032+J15</f>
        <v>3.2000000000000001E-2</v>
      </c>
      <c r="K16" s="4">
        <f t="shared" ref="K16:K48" si="4">$K$2*EXP(-$K$4*J16)+$K$3*EXP(-$K$5*J16)</f>
        <v>13.916480919851434</v>
      </c>
    </row>
    <row r="17" spans="1:11" x14ac:dyDescent="0.25">
      <c r="A17" s="3"/>
      <c r="J17" s="3">
        <f t="shared" ref="J17:J48" si="5">0.032+J16</f>
        <v>6.4000000000000001E-2</v>
      </c>
      <c r="K17" s="4">
        <f t="shared" si="4"/>
        <v>12.032091426421728</v>
      </c>
    </row>
    <row r="18" spans="1:11" x14ac:dyDescent="0.25">
      <c r="J18" s="3">
        <f t="shared" si="5"/>
        <v>9.6000000000000002E-2</v>
      </c>
      <c r="K18" s="4">
        <f t="shared" si="4"/>
        <v>11.145968599809926</v>
      </c>
    </row>
    <row r="19" spans="1:11" x14ac:dyDescent="0.25">
      <c r="B19">
        <v>9.8605279982506726</v>
      </c>
      <c r="J19" s="3">
        <f t="shared" si="5"/>
        <v>0.128</v>
      </c>
      <c r="K19" s="4">
        <f t="shared" si="4"/>
        <v>10.713086761550811</v>
      </c>
    </row>
    <row r="20" spans="1:11" x14ac:dyDescent="0.25">
      <c r="B20">
        <v>9.824525451263554</v>
      </c>
      <c r="J20" s="3">
        <f t="shared" si="5"/>
        <v>0.16</v>
      </c>
      <c r="K20" s="4">
        <f t="shared" si="4"/>
        <v>10.486079144606251</v>
      </c>
    </row>
    <row r="21" spans="1:11" x14ac:dyDescent="0.25">
      <c r="B21">
        <v>9.7037894804270479</v>
      </c>
      <c r="J21" s="3">
        <f t="shared" si="5"/>
        <v>0.192</v>
      </c>
      <c r="K21" s="4">
        <f t="shared" si="4"/>
        <v>10.352674739983696</v>
      </c>
    </row>
    <row r="22" spans="1:11" x14ac:dyDescent="0.25">
      <c r="J22" s="3">
        <f t="shared" si="5"/>
        <v>0.224</v>
      </c>
      <c r="K22" s="4">
        <f t="shared" si="4"/>
        <v>10.261917231193181</v>
      </c>
    </row>
    <row r="23" spans="1:11" x14ac:dyDescent="0.25">
      <c r="J23" s="3">
        <f t="shared" si="5"/>
        <v>0.25600000000000001</v>
      </c>
      <c r="K23" s="4">
        <f t="shared" si="4"/>
        <v>10.190678650498846</v>
      </c>
    </row>
    <row r="24" spans="1:11" x14ac:dyDescent="0.25">
      <c r="J24" s="3">
        <f t="shared" si="5"/>
        <v>0.28800000000000003</v>
      </c>
      <c r="K24" s="4">
        <f t="shared" si="4"/>
        <v>10.12846123545989</v>
      </c>
    </row>
    <row r="25" spans="1:11" x14ac:dyDescent="0.25">
      <c r="J25" s="3">
        <f t="shared" si="5"/>
        <v>0.32000000000000006</v>
      </c>
      <c r="K25" s="4">
        <f t="shared" si="4"/>
        <v>10.070499585236211</v>
      </c>
    </row>
    <row r="26" spans="1:11" x14ac:dyDescent="0.25">
      <c r="J26" s="3">
        <f t="shared" si="5"/>
        <v>0.35200000000000009</v>
      </c>
      <c r="K26" s="4">
        <f t="shared" si="4"/>
        <v>10.014629998743281</v>
      </c>
    </row>
    <row r="27" spans="1:11" x14ac:dyDescent="0.25">
      <c r="J27" s="3">
        <f t="shared" si="5"/>
        <v>0.38400000000000012</v>
      </c>
      <c r="K27" s="4">
        <f t="shared" si="4"/>
        <v>9.9598695895003839</v>
      </c>
    </row>
    <row r="28" spans="1:11" x14ac:dyDescent="0.25">
      <c r="J28" s="3">
        <f t="shared" si="5"/>
        <v>0.41600000000000015</v>
      </c>
      <c r="K28" s="4">
        <f t="shared" si="4"/>
        <v>9.9057714013353237</v>
      </c>
    </row>
    <row r="29" spans="1:11" x14ac:dyDescent="0.25">
      <c r="J29" s="3">
        <f t="shared" si="5"/>
        <v>0.44800000000000018</v>
      </c>
      <c r="K29" s="4">
        <f t="shared" si="4"/>
        <v>9.8521317205670229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9.7988572364126014</v>
      </c>
    </row>
    <row r="31" spans="1:11" x14ac:dyDescent="0.25">
      <c r="J31" s="3">
        <f t="shared" si="5"/>
        <v>0.51200000000000023</v>
      </c>
      <c r="K31" s="4">
        <f t="shared" si="4"/>
        <v>9.745904750259891</v>
      </c>
    </row>
    <row r="32" spans="1:11" x14ac:dyDescent="0.25">
      <c r="J32" s="3">
        <f t="shared" si="5"/>
        <v>0.54400000000000026</v>
      </c>
      <c r="K32" s="4">
        <f t="shared" si="4"/>
        <v>9.6932538120363478</v>
      </c>
    </row>
    <row r="33" spans="10:11" x14ac:dyDescent="0.25">
      <c r="J33" s="3">
        <f t="shared" si="5"/>
        <v>0.57600000000000029</v>
      </c>
      <c r="K33" s="4">
        <f t="shared" si="4"/>
        <v>9.6408943009009889</v>
      </c>
    </row>
    <row r="34" spans="10:11" x14ac:dyDescent="0.25">
      <c r="J34" s="3">
        <f t="shared" si="5"/>
        <v>0.60800000000000032</v>
      </c>
      <c r="K34" s="4">
        <f t="shared" si="4"/>
        <v>9.5888207885809376</v>
      </c>
    </row>
    <row r="35" spans="10:11" x14ac:dyDescent="0.25">
      <c r="J35" s="3">
        <f t="shared" si="5"/>
        <v>0.64000000000000035</v>
      </c>
      <c r="K35" s="4">
        <f t="shared" si="4"/>
        <v>9.5370299810855723</v>
      </c>
    </row>
    <row r="36" spans="10:11" x14ac:dyDescent="0.25">
      <c r="J36" s="3">
        <f t="shared" si="5"/>
        <v>0.67200000000000037</v>
      </c>
      <c r="K36" s="4">
        <f t="shared" si="4"/>
        <v>9.4855195575761666</v>
      </c>
    </row>
    <row r="37" spans="10:11" x14ac:dyDescent="0.25">
      <c r="J37" s="3">
        <f t="shared" si="5"/>
        <v>0.7040000000000004</v>
      </c>
      <c r="K37" s="4">
        <f t="shared" si="4"/>
        <v>9.4342876433499274</v>
      </c>
    </row>
    <row r="38" spans="10:11" x14ac:dyDescent="0.25">
      <c r="J38" s="3">
        <f t="shared" si="5"/>
        <v>0.73600000000000043</v>
      </c>
      <c r="K38" s="4">
        <f t="shared" si="4"/>
        <v>9.383332570623967</v>
      </c>
    </row>
    <row r="39" spans="10:11" x14ac:dyDescent="0.25">
      <c r="J39" s="3">
        <f t="shared" si="5"/>
        <v>0.76800000000000046</v>
      </c>
      <c r="K39" s="4">
        <f t="shared" si="4"/>
        <v>9.3326527699405233</v>
      </c>
    </row>
    <row r="40" spans="10:11" x14ac:dyDescent="0.25">
      <c r="J40" s="3">
        <f t="shared" si="5"/>
        <v>0.80000000000000049</v>
      </c>
      <c r="K40" s="4">
        <f t="shared" si="4"/>
        <v>9.2822467208562021</v>
      </c>
    </row>
    <row r="41" spans="10:11" x14ac:dyDescent="0.25">
      <c r="J41" s="3">
        <f t="shared" si="5"/>
        <v>0.83200000000000052</v>
      </c>
      <c r="K41" s="4">
        <f t="shared" si="4"/>
        <v>9.2321129295380331</v>
      </c>
    </row>
    <row r="42" spans="10:11" x14ac:dyDescent="0.25">
      <c r="J42" s="3">
        <f t="shared" si="5"/>
        <v>0.86400000000000055</v>
      </c>
      <c r="K42" s="4">
        <f t="shared" si="4"/>
        <v>9.1822499185716548</v>
      </c>
    </row>
    <row r="43" spans="10:11" x14ac:dyDescent="0.25">
      <c r="J43" s="3">
        <f t="shared" si="5"/>
        <v>0.89600000000000057</v>
      </c>
      <c r="K43" s="4">
        <f t="shared" si="4"/>
        <v>9.1326562223121659</v>
      </c>
    </row>
    <row r="44" spans="10:11" x14ac:dyDescent="0.25">
      <c r="J44" s="3">
        <f t="shared" si="5"/>
        <v>0.9280000000000006</v>
      </c>
      <c r="K44" s="4">
        <f t="shared" si="4"/>
        <v>9.0833303847507558</v>
      </c>
    </row>
    <row r="45" spans="10:11" x14ac:dyDescent="0.25">
      <c r="J45" s="3">
        <f t="shared" si="5"/>
        <v>0.96000000000000063</v>
      </c>
      <c r="K45" s="4">
        <f t="shared" si="4"/>
        <v>9.0342709585232583</v>
      </c>
    </row>
    <row r="46" spans="10:11" x14ac:dyDescent="0.25">
      <c r="J46" s="3">
        <f t="shared" si="5"/>
        <v>0.99200000000000066</v>
      </c>
      <c r="K46" s="4">
        <f t="shared" si="4"/>
        <v>8.9854765044370914</v>
      </c>
    </row>
    <row r="47" spans="10:11" x14ac:dyDescent="0.25">
      <c r="J47" s="3">
        <f t="shared" si="5"/>
        <v>1.0240000000000007</v>
      </c>
      <c r="K47" s="4">
        <f t="shared" si="4"/>
        <v>8.9369455912336306</v>
      </c>
    </row>
    <row r="48" spans="10:11" x14ac:dyDescent="0.25">
      <c r="J48" s="3">
        <f t="shared" si="5"/>
        <v>1.0560000000000007</v>
      </c>
      <c r="K48" s="4">
        <f t="shared" si="4"/>
        <v>8.8886767954575117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700-000000000000}"/>
  </hyperlinks>
  <pageMargins left="0.7" right="0.7" top="0.75" bottom="0.75" header="0.3" footer="0.3"/>
  <pageSetup orientation="portrait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70"/>
  <sheetViews>
    <sheetView workbookViewId="0">
      <selection activeCell="B2" sqref="B2:B15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 s="3">
        <v>26.66</v>
      </c>
      <c r="C2">
        <f t="shared" ref="C2:C14" si="0">$K$2*EXP(-A2*$K$4)+$K$3*EXP(-A2*$K$5)</f>
        <v>26.660000000000004</v>
      </c>
      <c r="D2">
        <f t="shared" ref="D2:D14" si="1">(B2-C2)^2</f>
        <v>1.2621774483536189E-29</v>
      </c>
      <c r="E2">
        <f t="shared" ref="E2:E14" si="2">(B2-$K$6)^2</f>
        <v>65.124900000000068</v>
      </c>
      <c r="J2" t="s">
        <v>4</v>
      </c>
      <c r="K2">
        <v>17.66428730166087</v>
      </c>
    </row>
    <row r="3" spans="1:17" x14ac:dyDescent="0.25">
      <c r="A3" s="3">
        <f>0.032+A2</f>
        <v>3.2000000000000001E-2</v>
      </c>
      <c r="B3" s="3">
        <v>20.22</v>
      </c>
      <c r="C3">
        <f t="shared" si="0"/>
        <v>19.784559706812264</v>
      </c>
      <c r="D3">
        <f t="shared" si="1"/>
        <v>0.18960824893142084</v>
      </c>
      <c r="E3">
        <f t="shared" si="2"/>
        <v>2.6569000000000083</v>
      </c>
      <c r="J3" t="s">
        <v>5</v>
      </c>
      <c r="K3">
        <v>8.9957126983391333</v>
      </c>
      <c r="Q3" s="1"/>
    </row>
    <row r="4" spans="1:17" x14ac:dyDescent="0.25">
      <c r="A4" s="3">
        <f t="shared" ref="A4:A15" si="3">0.032+A3</f>
        <v>6.4000000000000001E-2</v>
      </c>
      <c r="B4" s="3">
        <v>17.04</v>
      </c>
      <c r="C4">
        <f t="shared" si="0"/>
        <v>18.070197851341852</v>
      </c>
      <c r="D4">
        <f t="shared" si="1"/>
        <v>1.0613076129093713</v>
      </c>
      <c r="E4">
        <f t="shared" si="2"/>
        <v>2.402499999999991</v>
      </c>
      <c r="J4" t="s">
        <v>6</v>
      </c>
      <c r="K4">
        <v>0.10953033913454494</v>
      </c>
    </row>
    <row r="5" spans="1:17" x14ac:dyDescent="0.25">
      <c r="A5" s="3">
        <f t="shared" si="3"/>
        <v>9.6000000000000002E-2</v>
      </c>
      <c r="B5" s="3">
        <v>17.829999999999998</v>
      </c>
      <c r="C5">
        <f t="shared" si="0"/>
        <v>17.607914260080818</v>
      </c>
      <c r="D5">
        <f t="shared" si="1"/>
        <v>4.9322075875449664E-2</v>
      </c>
      <c r="E5">
        <f t="shared" si="2"/>
        <v>0.577599999999997</v>
      </c>
      <c r="J5" t="s">
        <v>7</v>
      </c>
      <c r="K5">
        <v>44.26471854983086</v>
      </c>
    </row>
    <row r="6" spans="1:17" x14ac:dyDescent="0.25">
      <c r="A6" s="3">
        <f t="shared" si="3"/>
        <v>0.128</v>
      </c>
      <c r="B6" s="3">
        <v>17.850000000000001</v>
      </c>
      <c r="C6">
        <f t="shared" si="0"/>
        <v>17.449507920630825</v>
      </c>
      <c r="D6">
        <f t="shared" si="1"/>
        <v>0.16039390563744635</v>
      </c>
      <c r="E6">
        <f t="shared" si="2"/>
        <v>0.54759999999999243</v>
      </c>
      <c r="J6" t="s">
        <v>8</v>
      </c>
      <c r="K6">
        <f>AVERAGE(B2:B11)</f>
        <v>18.589999999999996</v>
      </c>
    </row>
    <row r="7" spans="1:17" x14ac:dyDescent="0.25">
      <c r="A7" s="3">
        <f t="shared" si="3"/>
        <v>0.16</v>
      </c>
      <c r="B7" s="3">
        <v>17.47</v>
      </c>
      <c r="C7">
        <f t="shared" si="0"/>
        <v>17.364974534930834</v>
      </c>
      <c r="D7">
        <f t="shared" si="1"/>
        <v>1.1030348312994372E-2</v>
      </c>
      <c r="E7">
        <f t="shared" si="2"/>
        <v>1.2543999999999942</v>
      </c>
      <c r="J7" t="s">
        <v>11</v>
      </c>
      <c r="K7">
        <f>SUM(D2:D15)</f>
        <v>1.4884036488081145</v>
      </c>
    </row>
    <row r="8" spans="1:17" x14ac:dyDescent="0.25">
      <c r="A8" s="3">
        <f t="shared" si="3"/>
        <v>0.192</v>
      </c>
      <c r="B8" s="3">
        <v>17.39</v>
      </c>
      <c r="C8">
        <f t="shared" si="0"/>
        <v>17.298521731117027</v>
      </c>
      <c r="D8">
        <f t="shared" si="1"/>
        <v>8.3682736778255377E-3</v>
      </c>
      <c r="E8">
        <f t="shared" si="2"/>
        <v>1.4399999999999897</v>
      </c>
      <c r="J8" t="s">
        <v>13</v>
      </c>
      <c r="K8">
        <f>SUM(E2:E15)</f>
        <v>91.111599999999967</v>
      </c>
    </row>
    <row r="9" spans="1:17" x14ac:dyDescent="0.25">
      <c r="A9" s="3">
        <f t="shared" si="3"/>
        <v>0.224</v>
      </c>
      <c r="B9" s="3">
        <v>17.239999999999998</v>
      </c>
      <c r="C9">
        <f t="shared" si="0"/>
        <v>17.236615470871786</v>
      </c>
      <c r="D9">
        <f t="shared" si="1"/>
        <v>1.1455037419715251E-5</v>
      </c>
      <c r="E9">
        <f t="shared" si="2"/>
        <v>1.8224999999999942</v>
      </c>
      <c r="J9" t="s">
        <v>14</v>
      </c>
      <c r="K9">
        <f>1-(K7/K8)</f>
        <v>0.98366395004798379</v>
      </c>
    </row>
    <row r="10" spans="1:17" x14ac:dyDescent="0.25">
      <c r="A10" s="3">
        <f t="shared" si="3"/>
        <v>0.25600000000000001</v>
      </c>
      <c r="B10" s="3">
        <v>17.12</v>
      </c>
      <c r="C10">
        <f t="shared" si="0"/>
        <v>17.175972259875206</v>
      </c>
      <c r="D10">
        <f t="shared" si="1"/>
        <v>3.1328938755374389E-3</v>
      </c>
      <c r="E10">
        <f t="shared" si="2"/>
        <v>2.1608999999999861</v>
      </c>
      <c r="J10" t="s">
        <v>15</v>
      </c>
      <c r="K10">
        <f>K2+K3</f>
        <v>26.660000000000004</v>
      </c>
    </row>
    <row r="11" spans="1:17" x14ac:dyDescent="0.25">
      <c r="A11" s="3">
        <f t="shared" si="3"/>
        <v>0.28800000000000003</v>
      </c>
      <c r="B11" s="3">
        <v>17.079999999999998</v>
      </c>
      <c r="C11">
        <f t="shared" si="0"/>
        <v>17.115795065206893</v>
      </c>
      <c r="D11">
        <f t="shared" si="1"/>
        <v>1.2812866931658183E-3</v>
      </c>
      <c r="E11">
        <f t="shared" si="2"/>
        <v>2.2800999999999938</v>
      </c>
      <c r="J11" t="s">
        <v>16</v>
      </c>
      <c r="K11">
        <f>1 - (1-$K$9)*(12/11)</f>
        <v>0.98217885459780052</v>
      </c>
    </row>
    <row r="12" spans="1:17" x14ac:dyDescent="0.25">
      <c r="A12" s="3">
        <f t="shared" si="3"/>
        <v>0.32000000000000006</v>
      </c>
      <c r="B12" s="3">
        <v>17.05</v>
      </c>
      <c r="C12">
        <f t="shared" si="0"/>
        <v>17.055889993204463</v>
      </c>
      <c r="D12">
        <f t="shared" si="1"/>
        <v>3.4692019948614252E-5</v>
      </c>
      <c r="E12">
        <f t="shared" si="2"/>
        <v>2.3715999999999866</v>
      </c>
    </row>
    <row r="13" spans="1:17" x14ac:dyDescent="0.25">
      <c r="A13" s="3">
        <f t="shared" si="3"/>
        <v>0.35200000000000009</v>
      </c>
      <c r="B13" s="3">
        <v>16.97</v>
      </c>
      <c r="C13">
        <f t="shared" si="0"/>
        <v>16.996209454765498</v>
      </c>
      <c r="D13">
        <f t="shared" si="1"/>
        <v>6.8693551910477117E-4</v>
      </c>
      <c r="E13">
        <f t="shared" si="2"/>
        <v>2.6243999999999916</v>
      </c>
    </row>
    <row r="14" spans="1:17" x14ac:dyDescent="0.25">
      <c r="A14" s="3">
        <f t="shared" si="3"/>
        <v>0.38400000000000012</v>
      </c>
      <c r="B14" s="3">
        <v>16.88</v>
      </c>
      <c r="C14">
        <f t="shared" si="0"/>
        <v>16.936741351617684</v>
      </c>
      <c r="D14">
        <f t="shared" si="1"/>
        <v>3.2195809834017525E-3</v>
      </c>
      <c r="E14">
        <f t="shared" si="2"/>
        <v>2.9240999999999908</v>
      </c>
      <c r="J14" t="s">
        <v>17</v>
      </c>
      <c r="K14" t="s">
        <v>2</v>
      </c>
    </row>
    <row r="15" spans="1:17" x14ac:dyDescent="0.25">
      <c r="A15" s="3">
        <f t="shared" si="3"/>
        <v>0.41600000000000015</v>
      </c>
      <c r="B15" s="3">
        <v>16.88</v>
      </c>
      <c r="C15">
        <f>$K$2*EXP(-A15*$K$4)+$K$3*EXP(-A15*$K$5)</f>
        <v>16.87748219638798</v>
      </c>
      <c r="D15">
        <f>(B15-C15)^2</f>
        <v>6.3393350286949643E-6</v>
      </c>
      <c r="E15">
        <f>(B15-$K$6)^2</f>
        <v>2.9240999999999908</v>
      </c>
      <c r="J15" s="3">
        <v>0</v>
      </c>
      <c r="K15" s="4">
        <f>$K$2*EXP(-$K$4*J15)+$K$3*EXP(-$K$5*J15)</f>
        <v>26.660000000000004</v>
      </c>
    </row>
    <row r="16" spans="1:17" x14ac:dyDescent="0.25">
      <c r="A16" s="3"/>
      <c r="J16" s="3">
        <f>0.032+J15</f>
        <v>3.2000000000000001E-2</v>
      </c>
      <c r="K16" s="4">
        <f t="shared" ref="K16:K48" si="4">$K$2*EXP(-$K$4*J16)+$K$3*EXP(-$K$5*J16)</f>
        <v>19.784559706812264</v>
      </c>
    </row>
    <row r="17" spans="1:11" x14ac:dyDescent="0.25">
      <c r="A17" s="3"/>
      <c r="J17" s="3">
        <f t="shared" ref="J17:J48" si="5">0.032+J16</f>
        <v>6.4000000000000001E-2</v>
      </c>
      <c r="K17" s="4">
        <f t="shared" si="4"/>
        <v>18.070197851341852</v>
      </c>
    </row>
    <row r="18" spans="1:11" x14ac:dyDescent="0.25">
      <c r="J18" s="3">
        <f t="shared" si="5"/>
        <v>9.6000000000000002E-2</v>
      </c>
      <c r="K18" s="4">
        <f t="shared" si="4"/>
        <v>17.607914260080818</v>
      </c>
    </row>
    <row r="19" spans="1:11" x14ac:dyDescent="0.25">
      <c r="J19" s="3">
        <f t="shared" si="5"/>
        <v>0.128</v>
      </c>
      <c r="K19" s="4">
        <f t="shared" si="4"/>
        <v>17.449507920630825</v>
      </c>
    </row>
    <row r="20" spans="1:11" x14ac:dyDescent="0.25">
      <c r="J20" s="3">
        <f t="shared" si="5"/>
        <v>0.16</v>
      </c>
      <c r="K20" s="4">
        <f t="shared" si="4"/>
        <v>17.364974534930834</v>
      </c>
    </row>
    <row r="21" spans="1:11" x14ac:dyDescent="0.25">
      <c r="J21" s="3">
        <f t="shared" si="5"/>
        <v>0.192</v>
      </c>
      <c r="K21" s="4">
        <f t="shared" si="4"/>
        <v>17.298521731117027</v>
      </c>
    </row>
    <row r="22" spans="1:11" x14ac:dyDescent="0.25">
      <c r="J22" s="3">
        <f t="shared" si="5"/>
        <v>0.224</v>
      </c>
      <c r="K22" s="4">
        <f t="shared" si="4"/>
        <v>17.236615470871786</v>
      </c>
    </row>
    <row r="23" spans="1:11" x14ac:dyDescent="0.25">
      <c r="J23" s="3">
        <f t="shared" si="5"/>
        <v>0.25600000000000001</v>
      </c>
      <c r="K23" s="4">
        <f t="shared" si="4"/>
        <v>17.175972259875206</v>
      </c>
    </row>
    <row r="24" spans="1:11" x14ac:dyDescent="0.25">
      <c r="J24" s="3">
        <f t="shared" si="5"/>
        <v>0.28800000000000003</v>
      </c>
      <c r="K24" s="4">
        <f t="shared" si="4"/>
        <v>17.115795065206893</v>
      </c>
    </row>
    <row r="25" spans="1:11" x14ac:dyDescent="0.25">
      <c r="J25" s="3">
        <f t="shared" si="5"/>
        <v>0.32000000000000006</v>
      </c>
      <c r="K25" s="4">
        <f t="shared" si="4"/>
        <v>17.055889993204463</v>
      </c>
    </row>
    <row r="26" spans="1:11" x14ac:dyDescent="0.25">
      <c r="J26" s="3">
        <f t="shared" si="5"/>
        <v>0.35200000000000009</v>
      </c>
      <c r="K26" s="4">
        <f t="shared" si="4"/>
        <v>16.996209454765498</v>
      </c>
    </row>
    <row r="27" spans="1:11" x14ac:dyDescent="0.25">
      <c r="J27" s="3">
        <f t="shared" si="5"/>
        <v>0.38400000000000012</v>
      </c>
      <c r="K27" s="4">
        <f t="shared" si="4"/>
        <v>16.936741351617684</v>
      </c>
    </row>
    <row r="28" spans="1:11" x14ac:dyDescent="0.25">
      <c r="J28" s="3">
        <f t="shared" si="5"/>
        <v>0.41600000000000015</v>
      </c>
      <c r="K28" s="4">
        <f t="shared" si="4"/>
        <v>16.87748219638798</v>
      </c>
    </row>
    <row r="29" spans="1:11" x14ac:dyDescent="0.25">
      <c r="J29" s="3">
        <f t="shared" si="5"/>
        <v>0.44800000000000018</v>
      </c>
      <c r="K29" s="4">
        <f t="shared" si="4"/>
        <v>16.818430592370404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16.759585651916122</v>
      </c>
    </row>
    <row r="31" spans="1:11" x14ac:dyDescent="0.25">
      <c r="J31" s="3">
        <f t="shared" si="5"/>
        <v>0.51200000000000023</v>
      </c>
      <c r="K31" s="4">
        <f t="shared" si="4"/>
        <v>16.700946612777873</v>
      </c>
    </row>
    <row r="32" spans="1:11" x14ac:dyDescent="0.25">
      <c r="J32" s="3">
        <f t="shared" si="5"/>
        <v>0.54400000000000026</v>
      </c>
      <c r="K32" s="4">
        <f t="shared" si="4"/>
        <v>16.642512745040499</v>
      </c>
    </row>
    <row r="33" spans="10:11" x14ac:dyDescent="0.25">
      <c r="J33" s="3">
        <f t="shared" si="5"/>
        <v>0.57600000000000029</v>
      </c>
      <c r="K33" s="4">
        <f t="shared" si="4"/>
        <v>16.584283328538522</v>
      </c>
    </row>
    <row r="34" spans="10:11" x14ac:dyDescent="0.25">
      <c r="J34" s="3">
        <f t="shared" si="5"/>
        <v>0.60800000000000032</v>
      </c>
      <c r="K34" s="4">
        <f t="shared" si="4"/>
        <v>16.52625764737169</v>
      </c>
    </row>
    <row r="35" spans="10:11" x14ac:dyDescent="0.25">
      <c r="J35" s="3">
        <f t="shared" si="5"/>
        <v>0.64000000000000035</v>
      </c>
      <c r="K35" s="4">
        <f t="shared" si="4"/>
        <v>16.468434988567953</v>
      </c>
    </row>
    <row r="36" spans="10:11" x14ac:dyDescent="0.25">
      <c r="J36" s="3">
        <f t="shared" si="5"/>
        <v>0.67200000000000037</v>
      </c>
      <c r="K36" s="4">
        <f t="shared" si="4"/>
        <v>16.410814641752555</v>
      </c>
    </row>
    <row r="37" spans="10:11" x14ac:dyDescent="0.25">
      <c r="J37" s="3">
        <f t="shared" si="5"/>
        <v>0.7040000000000004</v>
      </c>
      <c r="K37" s="4">
        <f t="shared" si="4"/>
        <v>16.35339589906113</v>
      </c>
    </row>
    <row r="38" spans="10:11" x14ac:dyDescent="0.25">
      <c r="J38" s="3">
        <f t="shared" si="5"/>
        <v>0.73600000000000043</v>
      </c>
      <c r="K38" s="4">
        <f t="shared" si="4"/>
        <v>16.296178055112048</v>
      </c>
    </row>
    <row r="39" spans="10:11" x14ac:dyDescent="0.25">
      <c r="J39" s="3">
        <f t="shared" si="5"/>
        <v>0.76800000000000046</v>
      </c>
      <c r="K39" s="4">
        <f t="shared" si="4"/>
        <v>16.239160406993168</v>
      </c>
    </row>
    <row r="40" spans="10:11" x14ac:dyDescent="0.25">
      <c r="J40" s="3">
        <f t="shared" si="5"/>
        <v>0.80000000000000049</v>
      </c>
      <c r="K40" s="4">
        <f t="shared" si="4"/>
        <v>16.182342254252074</v>
      </c>
    </row>
    <row r="41" spans="10:11" x14ac:dyDescent="0.25">
      <c r="J41" s="3">
        <f t="shared" si="5"/>
        <v>0.83200000000000052</v>
      </c>
      <c r="K41" s="4">
        <f t="shared" si="4"/>
        <v>16.125722898887208</v>
      </c>
    </row>
    <row r="42" spans="10:11" x14ac:dyDescent="0.25">
      <c r="J42" s="3">
        <f t="shared" si="5"/>
        <v>0.86400000000000055</v>
      </c>
      <c r="K42" s="4">
        <f t="shared" si="4"/>
        <v>16.069301645339227</v>
      </c>
    </row>
    <row r="43" spans="10:11" x14ac:dyDescent="0.25">
      <c r="J43" s="3">
        <f t="shared" si="5"/>
        <v>0.89600000000000057</v>
      </c>
      <c r="K43" s="4">
        <f t="shared" si="4"/>
        <v>16.013077800482431</v>
      </c>
    </row>
    <row r="44" spans="10:11" x14ac:dyDescent="0.25">
      <c r="J44" s="3">
        <f t="shared" si="5"/>
        <v>0.9280000000000006</v>
      </c>
      <c r="K44" s="4">
        <f t="shared" si="4"/>
        <v>15.957050673616266</v>
      </c>
    </row>
    <row r="45" spans="10:11" x14ac:dyDescent="0.25">
      <c r="J45" s="3">
        <f t="shared" si="5"/>
        <v>0.96000000000000063</v>
      </c>
      <c r="K45" s="4">
        <f t="shared" si="4"/>
        <v>15.901219576456818</v>
      </c>
    </row>
    <row r="46" spans="10:11" x14ac:dyDescent="0.25">
      <c r="J46" s="3">
        <f t="shared" si="5"/>
        <v>0.99200000000000066</v>
      </c>
      <c r="K46" s="4">
        <f t="shared" si="4"/>
        <v>15.845583823128367</v>
      </c>
    </row>
    <row r="47" spans="10:11" x14ac:dyDescent="0.25">
      <c r="J47" s="3">
        <f t="shared" si="5"/>
        <v>1.0240000000000007</v>
      </c>
      <c r="K47" s="4">
        <f t="shared" si="4"/>
        <v>15.790142730154965</v>
      </c>
    </row>
    <row r="48" spans="10:11" x14ac:dyDescent="0.25">
      <c r="J48" s="3">
        <f t="shared" si="5"/>
        <v>1.0560000000000007</v>
      </c>
      <c r="K48" s="4">
        <f t="shared" si="4"/>
        <v>15.734895616452027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800-000000000000}"/>
  </hyperlinks>
  <pageMargins left="0.7" right="0.7" top="0.75" bottom="0.75" header="0.3" footer="0.3"/>
  <pageSetup orientation="portrait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70"/>
  <sheetViews>
    <sheetView workbookViewId="0">
      <selection activeCell="B2" sqref="B2:B15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 s="3">
        <v>27.1</v>
      </c>
      <c r="C2">
        <f t="shared" ref="C2:C15" si="0">$K$2*EXP(-A2*$K$4)+$K$3*EXP(-A2*$K$5)</f>
        <v>27.1</v>
      </c>
      <c r="D2">
        <f t="shared" ref="D2:D15" si="1">(B2-C2)^2</f>
        <v>0</v>
      </c>
      <c r="E2">
        <f t="shared" ref="E2:E15" si="2">(B2-$K$6)^2</f>
        <v>42.393121000000036</v>
      </c>
      <c r="J2" t="s">
        <v>4</v>
      </c>
      <c r="K2">
        <v>18.404112835617049</v>
      </c>
    </row>
    <row r="3" spans="1:17" x14ac:dyDescent="0.25">
      <c r="A3" s="3">
        <f>0.032+A2</f>
        <v>3.2000000000000001E-2</v>
      </c>
      <c r="B3" s="3">
        <v>25.47</v>
      </c>
      <c r="C3">
        <f t="shared" si="0"/>
        <v>23.508292929382272</v>
      </c>
      <c r="D3">
        <f t="shared" si="1"/>
        <v>3.8482946309115849</v>
      </c>
      <c r="E3">
        <f t="shared" si="2"/>
        <v>23.824161000000004</v>
      </c>
      <c r="J3" t="s">
        <v>5</v>
      </c>
      <c r="K3">
        <v>8.6958871643829543</v>
      </c>
      <c r="Q3" s="1"/>
    </row>
    <row r="4" spans="1:17" x14ac:dyDescent="0.25">
      <c r="A4" s="3">
        <f t="shared" ref="A4:A15" si="3">0.032+A3</f>
        <v>6.4000000000000001E-2</v>
      </c>
      <c r="B4" s="3">
        <v>20.440000000000001</v>
      </c>
      <c r="C4">
        <f t="shared" si="0"/>
        <v>21.399987339184563</v>
      </c>
      <c r="D4">
        <f t="shared" si="1"/>
        <v>0.9215756913946539</v>
      </c>
      <c r="E4">
        <f t="shared" si="2"/>
        <v>2.2200999999999211E-2</v>
      </c>
      <c r="J4" t="s">
        <v>6</v>
      </c>
      <c r="K4">
        <v>2.0513039050941144E-4</v>
      </c>
    </row>
    <row r="5" spans="1:17" x14ac:dyDescent="0.25">
      <c r="A5" s="3">
        <f t="shared" si="3"/>
        <v>9.6000000000000002E-2</v>
      </c>
      <c r="B5" s="3">
        <v>19</v>
      </c>
      <c r="C5">
        <f t="shared" si="0"/>
        <v>20.162406882946868</v>
      </c>
      <c r="D5">
        <f t="shared" si="1"/>
        <v>1.3511897615222546</v>
      </c>
      <c r="E5">
        <f t="shared" si="2"/>
        <v>2.5249209999999955</v>
      </c>
      <c r="J5" t="s">
        <v>7</v>
      </c>
      <c r="K5">
        <v>16.648958620872016</v>
      </c>
    </row>
    <row r="6" spans="1:17" x14ac:dyDescent="0.25">
      <c r="A6" s="3">
        <f t="shared" si="3"/>
        <v>0.128</v>
      </c>
      <c r="B6" s="3">
        <v>19.38</v>
      </c>
      <c r="C6">
        <f t="shared" si="0"/>
        <v>19.435923570077033</v>
      </c>
      <c r="D6">
        <f t="shared" si="1"/>
        <v>3.1274456901609787E-3</v>
      </c>
      <c r="E6">
        <f t="shared" si="2"/>
        <v>1.4616809999999991</v>
      </c>
      <c r="J6" t="s">
        <v>8</v>
      </c>
      <c r="K6">
        <f>AVERAGE(B2:B11)</f>
        <v>20.588999999999999</v>
      </c>
    </row>
    <row r="7" spans="1:17" x14ac:dyDescent="0.25">
      <c r="A7" s="3">
        <f t="shared" si="3"/>
        <v>0.16</v>
      </c>
      <c r="B7" s="3">
        <v>19.34</v>
      </c>
      <c r="C7">
        <f t="shared" si="0"/>
        <v>19.00944341536637</v>
      </c>
      <c r="D7">
        <f t="shared" si="1"/>
        <v>0.10926765564465021</v>
      </c>
      <c r="E7">
        <f t="shared" si="2"/>
        <v>1.5600009999999969</v>
      </c>
      <c r="J7" t="s">
        <v>11</v>
      </c>
      <c r="K7">
        <f>SUM(D2:D15)</f>
        <v>6.4610288971611549</v>
      </c>
    </row>
    <row r="8" spans="1:17" x14ac:dyDescent="0.25">
      <c r="A8" s="3">
        <f t="shared" si="3"/>
        <v>0.192</v>
      </c>
      <c r="B8" s="3">
        <v>19.010000000000002</v>
      </c>
      <c r="C8">
        <f t="shared" si="0"/>
        <v>18.759058737107697</v>
      </c>
      <c r="D8">
        <f t="shared" si="1"/>
        <v>6.297151742198466E-2</v>
      </c>
      <c r="E8">
        <f t="shared" si="2"/>
        <v>2.4932409999999909</v>
      </c>
      <c r="J8" t="s">
        <v>13</v>
      </c>
      <c r="K8">
        <f>SUM(E2:E15)</f>
        <v>104.83981399999999</v>
      </c>
    </row>
    <row r="9" spans="1:17" x14ac:dyDescent="0.25">
      <c r="A9" s="3">
        <f t="shared" si="3"/>
        <v>0.224</v>
      </c>
      <c r="B9" s="3">
        <v>18.829999999999998</v>
      </c>
      <c r="C9">
        <f t="shared" si="0"/>
        <v>18.612038360270745</v>
      </c>
      <c r="D9">
        <f t="shared" si="1"/>
        <v>4.7507276393464866E-2</v>
      </c>
      <c r="E9">
        <f t="shared" si="2"/>
        <v>3.0940810000000014</v>
      </c>
      <c r="J9" t="s">
        <v>14</v>
      </c>
      <c r="K9">
        <f>1-(K7/K8)</f>
        <v>0.93837237352251357</v>
      </c>
    </row>
    <row r="10" spans="1:17" x14ac:dyDescent="0.25">
      <c r="A10" s="3">
        <f t="shared" si="3"/>
        <v>0.25600000000000001</v>
      </c>
      <c r="B10" s="3">
        <v>18.71</v>
      </c>
      <c r="C10">
        <f t="shared" si="0"/>
        <v>18.525690631292143</v>
      </c>
      <c r="D10">
        <f t="shared" si="1"/>
        <v>3.3969943393489091E-2</v>
      </c>
      <c r="E10">
        <f t="shared" si="2"/>
        <v>3.5306409999999917</v>
      </c>
      <c r="J10" t="s">
        <v>15</v>
      </c>
      <c r="K10">
        <f>K2+K3</f>
        <v>27.1</v>
      </c>
    </row>
    <row r="11" spans="1:17" x14ac:dyDescent="0.25">
      <c r="A11" s="3">
        <f t="shared" si="3"/>
        <v>0.28800000000000003</v>
      </c>
      <c r="B11" s="3">
        <v>18.61</v>
      </c>
      <c r="C11">
        <f t="shared" si="0"/>
        <v>18.474956457104639</v>
      </c>
      <c r="D11">
        <f t="shared" si="1"/>
        <v>1.8236758477731003E-2</v>
      </c>
      <c r="E11">
        <f t="shared" si="2"/>
        <v>3.9164409999999967</v>
      </c>
      <c r="J11" t="s">
        <v>16</v>
      </c>
      <c r="K11">
        <f>1 - (1-$K$9)*(12/11)</f>
        <v>0.93276986202456025</v>
      </c>
    </row>
    <row r="12" spans="1:17" x14ac:dyDescent="0.25">
      <c r="A12" s="3">
        <f t="shared" si="3"/>
        <v>0.32000000000000006</v>
      </c>
      <c r="B12" s="3">
        <v>18.510000000000002</v>
      </c>
      <c r="C12">
        <f t="shared" si="0"/>
        <v>18.445126682804638</v>
      </c>
      <c r="D12">
        <f t="shared" si="1"/>
        <v>4.2085472839302734E-3</v>
      </c>
      <c r="E12">
        <f t="shared" si="2"/>
        <v>4.3222409999999876</v>
      </c>
    </row>
    <row r="13" spans="1:17" x14ac:dyDescent="0.25">
      <c r="A13" s="3">
        <f t="shared" si="3"/>
        <v>0.35200000000000009</v>
      </c>
      <c r="B13" s="3">
        <v>18.41</v>
      </c>
      <c r="C13">
        <f t="shared" si="0"/>
        <v>18.427567347163109</v>
      </c>
      <c r="D13">
        <f t="shared" si="1"/>
        <v>3.0861168634917956E-4</v>
      </c>
      <c r="E13">
        <f t="shared" si="2"/>
        <v>4.7480409999999935</v>
      </c>
    </row>
    <row r="14" spans="1:17" x14ac:dyDescent="0.25">
      <c r="A14" s="3">
        <f t="shared" si="3"/>
        <v>0.38400000000000012</v>
      </c>
      <c r="B14" s="3">
        <v>18.309999999999999</v>
      </c>
      <c r="C14">
        <f t="shared" si="0"/>
        <v>18.41721049848648</v>
      </c>
      <c r="D14">
        <f t="shared" si="1"/>
        <v>1.1494090985719699E-2</v>
      </c>
      <c r="E14">
        <f t="shared" si="2"/>
        <v>5.1938409999999999</v>
      </c>
      <c r="J14" t="s">
        <v>17</v>
      </c>
      <c r="K14" t="s">
        <v>2</v>
      </c>
    </row>
    <row r="15" spans="1:17" x14ac:dyDescent="0.25">
      <c r="A15" s="3">
        <f t="shared" si="3"/>
        <v>0.41600000000000015</v>
      </c>
      <c r="B15" s="3">
        <v>18.190000000000001</v>
      </c>
      <c r="C15">
        <f t="shared" si="0"/>
        <v>18.411081356869325</v>
      </c>
      <c r="D15">
        <f t="shared" si="1"/>
        <v>4.887696635518108E-2</v>
      </c>
      <c r="E15">
        <f t="shared" si="2"/>
        <v>5.7552009999999871</v>
      </c>
      <c r="J15" s="3">
        <v>0</v>
      </c>
      <c r="K15" s="4">
        <f>$K$2*EXP(-$K$4*J15)+$K$3*EXP(-$K$5*J15)</f>
        <v>27.1</v>
      </c>
    </row>
    <row r="16" spans="1:17" x14ac:dyDescent="0.25">
      <c r="A16" s="3"/>
      <c r="J16" s="3">
        <f>0.032+J15</f>
        <v>3.2000000000000001E-2</v>
      </c>
      <c r="K16" s="4">
        <f t="shared" ref="K16:K48" si="4">$K$2*EXP(-$K$4*J16)+$K$3*EXP(-$K$5*J16)</f>
        <v>23.508292929382272</v>
      </c>
    </row>
    <row r="17" spans="1:11" x14ac:dyDescent="0.25">
      <c r="A17" s="3"/>
      <c r="J17" s="3">
        <f t="shared" ref="J17:J48" si="5">0.032+J16</f>
        <v>6.4000000000000001E-2</v>
      </c>
      <c r="K17" s="4">
        <f t="shared" si="4"/>
        <v>21.399987339184563</v>
      </c>
    </row>
    <row r="18" spans="1:11" x14ac:dyDescent="0.25">
      <c r="J18" s="3">
        <f t="shared" si="5"/>
        <v>9.6000000000000002E-2</v>
      </c>
      <c r="K18" s="4">
        <f t="shared" si="4"/>
        <v>20.162406882946868</v>
      </c>
    </row>
    <row r="19" spans="1:11" x14ac:dyDescent="0.25">
      <c r="J19" s="3">
        <f t="shared" si="5"/>
        <v>0.128</v>
      </c>
      <c r="K19" s="4">
        <f t="shared" si="4"/>
        <v>19.435923570077033</v>
      </c>
    </row>
    <row r="20" spans="1:11" x14ac:dyDescent="0.25">
      <c r="J20" s="3">
        <f t="shared" si="5"/>
        <v>0.16</v>
      </c>
      <c r="K20" s="4">
        <f t="shared" si="4"/>
        <v>19.00944341536637</v>
      </c>
    </row>
    <row r="21" spans="1:11" x14ac:dyDescent="0.25">
      <c r="J21" s="3">
        <f t="shared" si="5"/>
        <v>0.192</v>
      </c>
      <c r="K21" s="4">
        <f t="shared" si="4"/>
        <v>18.759058737107697</v>
      </c>
    </row>
    <row r="22" spans="1:11" x14ac:dyDescent="0.25">
      <c r="J22" s="3">
        <f t="shared" si="5"/>
        <v>0.224</v>
      </c>
      <c r="K22" s="4">
        <f t="shared" si="4"/>
        <v>18.612038360270745</v>
      </c>
    </row>
    <row r="23" spans="1:11" x14ac:dyDescent="0.25">
      <c r="J23" s="3">
        <f t="shared" si="5"/>
        <v>0.25600000000000001</v>
      </c>
      <c r="K23" s="4">
        <f t="shared" si="4"/>
        <v>18.525690631292143</v>
      </c>
    </row>
    <row r="24" spans="1:11" x14ac:dyDescent="0.25">
      <c r="J24" s="3">
        <f t="shared" si="5"/>
        <v>0.28800000000000003</v>
      </c>
      <c r="K24" s="4">
        <f t="shared" si="4"/>
        <v>18.474956457104639</v>
      </c>
    </row>
    <row r="25" spans="1:11" x14ac:dyDescent="0.25">
      <c r="J25" s="3">
        <f t="shared" si="5"/>
        <v>0.32000000000000006</v>
      </c>
      <c r="K25" s="4">
        <f t="shared" si="4"/>
        <v>18.445126682804638</v>
      </c>
    </row>
    <row r="26" spans="1:11" x14ac:dyDescent="0.25">
      <c r="J26" s="3">
        <f t="shared" si="5"/>
        <v>0.35200000000000009</v>
      </c>
      <c r="K26" s="4">
        <f t="shared" si="4"/>
        <v>18.427567347163109</v>
      </c>
    </row>
    <row r="27" spans="1:11" x14ac:dyDescent="0.25">
      <c r="J27" s="3">
        <f t="shared" si="5"/>
        <v>0.38400000000000012</v>
      </c>
      <c r="K27" s="4">
        <f t="shared" si="4"/>
        <v>18.41721049848648</v>
      </c>
    </row>
    <row r="28" spans="1:11" x14ac:dyDescent="0.25">
      <c r="J28" s="3">
        <f t="shared" si="5"/>
        <v>0.41600000000000015</v>
      </c>
      <c r="K28" s="4">
        <f t="shared" si="4"/>
        <v>18.411081356869325</v>
      </c>
    </row>
    <row r="29" spans="1:11" x14ac:dyDescent="0.25">
      <c r="J29" s="3">
        <f t="shared" si="5"/>
        <v>0.44800000000000018</v>
      </c>
      <c r="K29" s="4">
        <f t="shared" si="4"/>
        <v>18.40743378974749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18.405242854426547</v>
      </c>
    </row>
    <row r="31" spans="1:11" x14ac:dyDescent="0.25">
      <c r="J31" s="3">
        <f t="shared" si="5"/>
        <v>0.51200000000000023</v>
      </c>
      <c r="K31" s="4">
        <f t="shared" si="4"/>
        <v>18.403906931333932</v>
      </c>
    </row>
    <row r="32" spans="1:11" x14ac:dyDescent="0.25">
      <c r="J32" s="3">
        <f t="shared" si="5"/>
        <v>0.54400000000000026</v>
      </c>
      <c r="K32" s="4">
        <f t="shared" si="4"/>
        <v>18.403072882570275</v>
      </c>
    </row>
    <row r="33" spans="10:11" x14ac:dyDescent="0.25">
      <c r="J33" s="3">
        <f t="shared" si="5"/>
        <v>0.57600000000000029</v>
      </c>
      <c r="K33" s="4">
        <f t="shared" si="4"/>
        <v>18.402533423695953</v>
      </c>
    </row>
    <row r="34" spans="10:11" x14ac:dyDescent="0.25">
      <c r="J34" s="3">
        <f t="shared" si="5"/>
        <v>0.60800000000000032</v>
      </c>
      <c r="K34" s="4">
        <f t="shared" si="4"/>
        <v>18.402166883151516</v>
      </c>
    </row>
    <row r="35" spans="10:11" x14ac:dyDescent="0.25">
      <c r="J35" s="3">
        <f t="shared" si="5"/>
        <v>0.64000000000000035</v>
      </c>
      <c r="K35" s="4">
        <f t="shared" si="4"/>
        <v>18.401901842318168</v>
      </c>
    </row>
    <row r="36" spans="10:11" x14ac:dyDescent="0.25">
      <c r="J36" s="3">
        <f t="shared" si="5"/>
        <v>0.67200000000000037</v>
      </c>
      <c r="K36" s="4">
        <f t="shared" si="4"/>
        <v>18.401696379984937</v>
      </c>
    </row>
    <row r="37" spans="10:11" x14ac:dyDescent="0.25">
      <c r="J37" s="3">
        <f t="shared" si="5"/>
        <v>0.7040000000000004</v>
      </c>
      <c r="K37" s="4">
        <f t="shared" si="4"/>
        <v>18.401525889292191</v>
      </c>
    </row>
    <row r="38" spans="10:11" x14ac:dyDescent="0.25">
      <c r="J38" s="3">
        <f t="shared" si="5"/>
        <v>0.73600000000000043</v>
      </c>
      <c r="K38" s="4">
        <f t="shared" si="4"/>
        <v>18.401375926536435</v>
      </c>
    </row>
    <row r="39" spans="10:11" x14ac:dyDescent="0.25">
      <c r="J39" s="3">
        <f t="shared" si="5"/>
        <v>0.76800000000000046</v>
      </c>
      <c r="K39" s="4">
        <f t="shared" si="4"/>
        <v>18.401238013570758</v>
      </c>
    </row>
    <row r="40" spans="10:11" x14ac:dyDescent="0.25">
      <c r="J40" s="3">
        <f t="shared" si="5"/>
        <v>0.80000000000000049</v>
      </c>
      <c r="K40" s="4">
        <f t="shared" si="4"/>
        <v>18.401107173903171</v>
      </c>
    </row>
    <row r="41" spans="10:11" x14ac:dyDescent="0.25">
      <c r="J41" s="3">
        <f t="shared" si="5"/>
        <v>0.83200000000000052</v>
      </c>
      <c r="K41" s="4">
        <f t="shared" si="4"/>
        <v>18.400980486438659</v>
      </c>
    </row>
    <row r="42" spans="10:11" x14ac:dyDescent="0.25">
      <c r="J42" s="3">
        <f t="shared" si="5"/>
        <v>0.86400000000000055</v>
      </c>
      <c r="K42" s="4">
        <f t="shared" si="4"/>
        <v>18.40085623655655</v>
      </c>
    </row>
    <row r="43" spans="10:11" x14ac:dyDescent="0.25">
      <c r="J43" s="3">
        <f t="shared" si="5"/>
        <v>0.89600000000000057</v>
      </c>
      <c r="K43" s="4">
        <f t="shared" si="4"/>
        <v>18.400733417810962</v>
      </c>
    </row>
    <row r="44" spans="10:11" x14ac:dyDescent="0.25">
      <c r="J44" s="3">
        <f t="shared" si="5"/>
        <v>0.9280000000000006</v>
      </c>
      <c r="K44" s="4">
        <f t="shared" si="4"/>
        <v>18.400611439439547</v>
      </c>
    </row>
    <row r="45" spans="10:11" x14ac:dyDescent="0.25">
      <c r="J45" s="3">
        <f t="shared" si="5"/>
        <v>0.96000000000000063</v>
      </c>
      <c r="K45" s="4">
        <f t="shared" si="4"/>
        <v>18.400489954677369</v>
      </c>
    </row>
    <row r="46" spans="10:11" x14ac:dyDescent="0.25">
      <c r="J46" s="3">
        <f t="shared" si="5"/>
        <v>0.99200000000000066</v>
      </c>
      <c r="K46" s="4">
        <f t="shared" si="4"/>
        <v>18.400368759980779</v>
      </c>
    </row>
    <row r="47" spans="10:11" x14ac:dyDescent="0.25">
      <c r="J47" s="3">
        <f t="shared" si="5"/>
        <v>1.0240000000000007</v>
      </c>
      <c r="K47" s="4">
        <f t="shared" si="4"/>
        <v>18.400247735873982</v>
      </c>
    </row>
    <row r="48" spans="10:11" x14ac:dyDescent="0.25">
      <c r="J48" s="3">
        <f t="shared" si="5"/>
        <v>1.0560000000000007</v>
      </c>
      <c r="K48" s="4">
        <f t="shared" si="4"/>
        <v>18.400126812227221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900-000000000000}"/>
  </hyperlinks>
  <pageMargins left="0.7" right="0.7" top="0.75" bottom="0.75" header="0.3" footer="0.3"/>
  <pageSetup orientation="portrait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70"/>
  <sheetViews>
    <sheetView workbookViewId="0">
      <selection activeCell="B2" sqref="B2:B15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 s="3">
        <v>27.07</v>
      </c>
      <c r="C2">
        <f t="shared" ref="C2:C15" si="0">$K$2*EXP(-A2*$K$4)+$K$3*EXP(-A2*$K$5)</f>
        <v>27.700000000000003</v>
      </c>
      <c r="D2">
        <f t="shared" ref="D2:D15" si="1">(B2-C2)^2</f>
        <v>0.39690000000000325</v>
      </c>
      <c r="E2">
        <f t="shared" ref="E2:E15" si="2">(B2-$K$6)^2</f>
        <v>43.480835999999968</v>
      </c>
      <c r="J2" t="s">
        <v>4</v>
      </c>
      <c r="K2">
        <v>18.883739983331211</v>
      </c>
    </row>
    <row r="3" spans="1:17" x14ac:dyDescent="0.25">
      <c r="A3" s="3">
        <f>0.032+A2</f>
        <v>3.2000000000000001E-2</v>
      </c>
      <c r="B3" s="3">
        <v>24.03</v>
      </c>
      <c r="C3">
        <f t="shared" si="0"/>
        <v>22.897140826018028</v>
      </c>
      <c r="D3">
        <f t="shared" si="1"/>
        <v>1.2833699080751195</v>
      </c>
      <c r="E3">
        <f t="shared" si="2"/>
        <v>12.630915999999988</v>
      </c>
      <c r="J3" t="s">
        <v>5</v>
      </c>
      <c r="K3">
        <v>8.8162600166687923</v>
      </c>
      <c r="Q3" s="1"/>
    </row>
    <row r="4" spans="1:17" x14ac:dyDescent="0.25">
      <c r="A4" s="3">
        <f t="shared" ref="A4:A15" si="3">0.032+A3</f>
        <v>6.4000000000000001E-2</v>
      </c>
      <c r="B4" s="3">
        <v>19.7</v>
      </c>
      <c r="C4">
        <f t="shared" si="0"/>
        <v>20.697680619631967</v>
      </c>
      <c r="D4">
        <f t="shared" si="1"/>
        <v>0.99536661878922728</v>
      </c>
      <c r="E4">
        <f t="shared" si="2"/>
        <v>0.60217600000000515</v>
      </c>
      <c r="J4" t="s">
        <v>6</v>
      </c>
      <c r="K4">
        <v>1.9891767095302462E-2</v>
      </c>
    </row>
    <row r="5" spans="1:17" x14ac:dyDescent="0.25">
      <c r="A5" s="3">
        <f t="shared" si="3"/>
        <v>9.6000000000000002E-2</v>
      </c>
      <c r="B5" s="3">
        <v>19.010000000000002</v>
      </c>
      <c r="C5">
        <f t="shared" si="0"/>
        <v>19.686910807453938</v>
      </c>
      <c r="D5">
        <f t="shared" si="1"/>
        <v>0.45820824124793968</v>
      </c>
      <c r="E5">
        <f t="shared" si="2"/>
        <v>2.1491560000000032</v>
      </c>
      <c r="J5" t="s">
        <v>7</v>
      </c>
      <c r="K5">
        <v>24.499037059860196</v>
      </c>
    </row>
    <row r="6" spans="1:17" x14ac:dyDescent="0.25">
      <c r="A6" s="3">
        <f t="shared" si="3"/>
        <v>0.128</v>
      </c>
      <c r="B6" s="3">
        <v>19.48</v>
      </c>
      <c r="C6">
        <f t="shared" si="0"/>
        <v>19.218889431233965</v>
      </c>
      <c r="D6">
        <f t="shared" si="1"/>
        <v>6.8178729121322584E-2</v>
      </c>
      <c r="E6">
        <f t="shared" si="2"/>
        <v>0.99201600000000445</v>
      </c>
      <c r="J6" t="s">
        <v>8</v>
      </c>
      <c r="K6">
        <f>AVERAGE(B2:B11)</f>
        <v>20.476000000000003</v>
      </c>
    </row>
    <row r="7" spans="1:17" x14ac:dyDescent="0.25">
      <c r="A7" s="3">
        <f t="shared" si="3"/>
        <v>0.16</v>
      </c>
      <c r="B7" s="3">
        <v>19.25</v>
      </c>
      <c r="C7">
        <f t="shared" si="0"/>
        <v>18.998685772869099</v>
      </c>
      <c r="D7">
        <f t="shared" si="1"/>
        <v>6.3158840758402321E-2</v>
      </c>
      <c r="E7">
        <f t="shared" si="2"/>
        <v>1.5030760000000065</v>
      </c>
      <c r="J7" t="s">
        <v>11</v>
      </c>
      <c r="K7">
        <f>SUM(D2:D15)</f>
        <v>3.8335308384632727</v>
      </c>
    </row>
    <row r="8" spans="1:17" x14ac:dyDescent="0.25">
      <c r="A8" s="3">
        <f t="shared" si="3"/>
        <v>0.192</v>
      </c>
      <c r="B8" s="3">
        <v>19.09</v>
      </c>
      <c r="C8">
        <f t="shared" si="0"/>
        <v>18.891637378101489</v>
      </c>
      <c r="D8">
        <f t="shared" si="1"/>
        <v>3.9347729766451574E-2</v>
      </c>
      <c r="E8">
        <f t="shared" si="2"/>
        <v>1.9209960000000077</v>
      </c>
      <c r="J8" t="s">
        <v>13</v>
      </c>
      <c r="K8">
        <f>SUM(E2:E15)</f>
        <v>83.84358400000005</v>
      </c>
    </row>
    <row r="9" spans="1:17" x14ac:dyDescent="0.25">
      <c r="A9" s="3">
        <f t="shared" si="3"/>
        <v>0.224</v>
      </c>
      <c r="B9" s="3">
        <v>19.079999999999998</v>
      </c>
      <c r="C9">
        <f t="shared" si="0"/>
        <v>18.836258698305969</v>
      </c>
      <c r="D9">
        <f t="shared" si="1"/>
        <v>5.9409822151500029E-2</v>
      </c>
      <c r="E9">
        <f t="shared" si="2"/>
        <v>1.9488160000000121</v>
      </c>
      <c r="J9" t="s">
        <v>14</v>
      </c>
      <c r="K9">
        <f>1-(K7/K8)</f>
        <v>0.95427758862904444</v>
      </c>
    </row>
    <row r="10" spans="1:17" x14ac:dyDescent="0.25">
      <c r="A10" s="3">
        <f t="shared" si="3"/>
        <v>0.25600000000000001</v>
      </c>
      <c r="B10" s="3">
        <v>19.100000000000001</v>
      </c>
      <c r="C10">
        <f t="shared" si="0"/>
        <v>18.80447603689624</v>
      </c>
      <c r="D10">
        <f t="shared" si="1"/>
        <v>8.7334412768553318E-2</v>
      </c>
      <c r="E10">
        <f t="shared" si="2"/>
        <v>1.8933760000000033</v>
      </c>
      <c r="J10" t="s">
        <v>15</v>
      </c>
      <c r="K10">
        <f>K2+K3</f>
        <v>27.700000000000003</v>
      </c>
    </row>
    <row r="11" spans="1:17" x14ac:dyDescent="0.25">
      <c r="A11" s="3">
        <f t="shared" si="3"/>
        <v>0.28800000000000003</v>
      </c>
      <c r="B11" s="3">
        <v>18.95</v>
      </c>
      <c r="C11">
        <f t="shared" si="0"/>
        <v>18.783471218779876</v>
      </c>
      <c r="D11">
        <f t="shared" si="1"/>
        <v>2.7731834974659531E-2</v>
      </c>
      <c r="E11">
        <f t="shared" si="2"/>
        <v>2.3286760000000104</v>
      </c>
      <c r="J11" t="s">
        <v>16</v>
      </c>
      <c r="K11">
        <f>1 - (1-$K$9)*(12/11)</f>
        <v>0.95012100577713943</v>
      </c>
    </row>
    <row r="12" spans="1:17" x14ac:dyDescent="0.25">
      <c r="A12" s="3">
        <f t="shared" si="3"/>
        <v>0.32000000000000006</v>
      </c>
      <c r="B12" s="3">
        <v>18.55</v>
      </c>
      <c r="C12">
        <f t="shared" si="0"/>
        <v>18.767391589237558</v>
      </c>
      <c r="D12">
        <f t="shared" si="1"/>
        <v>4.7259103071230935E-2</v>
      </c>
      <c r="E12">
        <f t="shared" si="2"/>
        <v>3.7094760000000075</v>
      </c>
    </row>
    <row r="13" spans="1:17" x14ac:dyDescent="0.25">
      <c r="A13" s="3">
        <f t="shared" si="3"/>
        <v>0.35200000000000009</v>
      </c>
      <c r="B13" s="3">
        <v>18.27</v>
      </c>
      <c r="C13">
        <f t="shared" si="0"/>
        <v>18.753564881326412</v>
      </c>
      <c r="D13">
        <f t="shared" si="1"/>
        <v>0.23383499445222708</v>
      </c>
      <c r="E13">
        <f t="shared" si="2"/>
        <v>4.8664360000000135</v>
      </c>
    </row>
    <row r="14" spans="1:17" x14ac:dyDescent="0.25">
      <c r="A14" s="3">
        <f t="shared" si="3"/>
        <v>0.38400000000000012</v>
      </c>
      <c r="B14" s="3">
        <v>18.600000000000001</v>
      </c>
      <c r="C14">
        <f t="shared" si="0"/>
        <v>18.74077096173793</v>
      </c>
      <c r="D14">
        <f t="shared" si="1"/>
        <v>1.9816463668621258E-2</v>
      </c>
      <c r="E14">
        <f t="shared" si="2"/>
        <v>3.5193760000000047</v>
      </c>
      <c r="J14" t="s">
        <v>17</v>
      </c>
      <c r="K14" t="s">
        <v>2</v>
      </c>
    </row>
    <row r="15" spans="1:17" x14ac:dyDescent="0.25">
      <c r="A15" s="3">
        <f t="shared" si="3"/>
        <v>0.41600000000000015</v>
      </c>
      <c r="B15" s="3">
        <v>18.96</v>
      </c>
      <c r="C15">
        <f t="shared" si="0"/>
        <v>18.72845272703395</v>
      </c>
      <c r="D15">
        <f t="shared" si="1"/>
        <v>5.3614139618014749E-2</v>
      </c>
      <c r="E15">
        <f t="shared" si="2"/>
        <v>2.2982560000000056</v>
      </c>
      <c r="J15" s="3">
        <v>0</v>
      </c>
      <c r="K15" s="4">
        <f>$K$2*EXP(-$K$4*J15)+$K$3*EXP(-$K$5*J15)</f>
        <v>27.700000000000003</v>
      </c>
    </row>
    <row r="16" spans="1:17" x14ac:dyDescent="0.25">
      <c r="A16" s="3"/>
      <c r="J16" s="3">
        <f>0.032+J15</f>
        <v>3.2000000000000001E-2</v>
      </c>
      <c r="K16" s="4">
        <f t="shared" ref="K16:K48" si="4">$K$2*EXP(-$K$4*J16)+$K$3*EXP(-$K$5*J16)</f>
        <v>22.897140826018028</v>
      </c>
    </row>
    <row r="17" spans="1:11" x14ac:dyDescent="0.25">
      <c r="A17" s="3"/>
      <c r="J17" s="3">
        <f t="shared" ref="J17:J48" si="5">0.032+J16</f>
        <v>6.4000000000000001E-2</v>
      </c>
      <c r="K17" s="4">
        <f t="shared" si="4"/>
        <v>20.697680619631967</v>
      </c>
    </row>
    <row r="18" spans="1:11" x14ac:dyDescent="0.25">
      <c r="J18" s="3">
        <f t="shared" si="5"/>
        <v>9.6000000000000002E-2</v>
      </c>
      <c r="K18" s="4">
        <f t="shared" si="4"/>
        <v>19.686910807453938</v>
      </c>
    </row>
    <row r="19" spans="1:11" x14ac:dyDescent="0.25">
      <c r="J19" s="3">
        <f t="shared" si="5"/>
        <v>0.128</v>
      </c>
      <c r="K19" s="4">
        <f t="shared" si="4"/>
        <v>19.218889431233965</v>
      </c>
    </row>
    <row r="20" spans="1:11" x14ac:dyDescent="0.25">
      <c r="J20" s="3">
        <f t="shared" si="5"/>
        <v>0.16</v>
      </c>
      <c r="K20" s="4">
        <f t="shared" si="4"/>
        <v>18.998685772869099</v>
      </c>
    </row>
    <row r="21" spans="1:11" x14ac:dyDescent="0.25">
      <c r="J21" s="3">
        <f t="shared" si="5"/>
        <v>0.192</v>
      </c>
      <c r="K21" s="4">
        <f t="shared" si="4"/>
        <v>18.891637378101489</v>
      </c>
    </row>
    <row r="22" spans="1:11" x14ac:dyDescent="0.25">
      <c r="J22" s="3">
        <f t="shared" si="5"/>
        <v>0.224</v>
      </c>
      <c r="K22" s="4">
        <f t="shared" si="4"/>
        <v>18.836258698305969</v>
      </c>
    </row>
    <row r="23" spans="1:11" x14ac:dyDescent="0.25">
      <c r="J23" s="3">
        <f t="shared" si="5"/>
        <v>0.25600000000000001</v>
      </c>
      <c r="K23" s="4">
        <f t="shared" si="4"/>
        <v>18.80447603689624</v>
      </c>
    </row>
    <row r="24" spans="1:11" x14ac:dyDescent="0.25">
      <c r="J24" s="3">
        <f t="shared" si="5"/>
        <v>0.28800000000000003</v>
      </c>
      <c r="K24" s="4">
        <f t="shared" si="4"/>
        <v>18.783471218779876</v>
      </c>
    </row>
    <row r="25" spans="1:11" x14ac:dyDescent="0.25">
      <c r="J25" s="3">
        <f t="shared" si="5"/>
        <v>0.32000000000000006</v>
      </c>
      <c r="K25" s="4">
        <f t="shared" si="4"/>
        <v>18.767391589237558</v>
      </c>
    </row>
    <row r="26" spans="1:11" x14ac:dyDescent="0.25">
      <c r="J26" s="3">
        <f t="shared" si="5"/>
        <v>0.35200000000000009</v>
      </c>
      <c r="K26" s="4">
        <f t="shared" si="4"/>
        <v>18.753564881326412</v>
      </c>
    </row>
    <row r="27" spans="1:11" x14ac:dyDescent="0.25">
      <c r="J27" s="3">
        <f t="shared" si="5"/>
        <v>0.38400000000000012</v>
      </c>
      <c r="K27" s="4">
        <f t="shared" si="4"/>
        <v>18.74077096173793</v>
      </c>
    </row>
    <row r="28" spans="1:11" x14ac:dyDescent="0.25">
      <c r="J28" s="3">
        <f t="shared" si="5"/>
        <v>0.41600000000000015</v>
      </c>
      <c r="K28" s="4">
        <f t="shared" si="4"/>
        <v>18.72845272703395</v>
      </c>
    </row>
    <row r="29" spans="1:11" x14ac:dyDescent="0.25">
      <c r="J29" s="3">
        <f t="shared" si="5"/>
        <v>0.44800000000000018</v>
      </c>
      <c r="K29" s="4">
        <f t="shared" si="4"/>
        <v>18.716355806665245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18.704364054929979</v>
      </c>
    </row>
    <row r="31" spans="1:11" x14ac:dyDescent="0.25">
      <c r="J31" s="3">
        <f t="shared" si="5"/>
        <v>0.51200000000000023</v>
      </c>
      <c r="K31" s="4">
        <f t="shared" si="4"/>
        <v>18.692424438227487</v>
      </c>
    </row>
    <row r="32" spans="1:11" x14ac:dyDescent="0.25">
      <c r="J32" s="3">
        <f t="shared" si="5"/>
        <v>0.54400000000000026</v>
      </c>
      <c r="K32" s="4">
        <f t="shared" si="4"/>
        <v>18.680512739320548</v>
      </c>
    </row>
    <row r="33" spans="10:11" x14ac:dyDescent="0.25">
      <c r="J33" s="3">
        <f t="shared" si="5"/>
        <v>0.57600000000000029</v>
      </c>
      <c r="K33" s="4">
        <f t="shared" si="4"/>
        <v>18.668617898240402</v>
      </c>
    </row>
    <row r="34" spans="10:11" x14ac:dyDescent="0.25">
      <c r="J34" s="3">
        <f t="shared" si="5"/>
        <v>0.60800000000000032</v>
      </c>
      <c r="K34" s="4">
        <f t="shared" si="4"/>
        <v>18.656734862498745</v>
      </c>
    </row>
    <row r="35" spans="10:11" x14ac:dyDescent="0.25">
      <c r="J35" s="3">
        <f t="shared" si="5"/>
        <v>0.64000000000000035</v>
      </c>
      <c r="K35" s="4">
        <f t="shared" si="4"/>
        <v>18.644861322565134</v>
      </c>
    </row>
    <row r="36" spans="10:11" x14ac:dyDescent="0.25">
      <c r="J36" s="3">
        <f t="shared" si="5"/>
        <v>0.67200000000000037</v>
      </c>
      <c r="K36" s="4">
        <f t="shared" si="4"/>
        <v>18.632996221318255</v>
      </c>
    </row>
    <row r="37" spans="10:11" x14ac:dyDescent="0.25">
      <c r="J37" s="3">
        <f t="shared" si="5"/>
        <v>0.7040000000000004</v>
      </c>
      <c r="K37" s="4">
        <f t="shared" si="4"/>
        <v>18.62113907347608</v>
      </c>
    </row>
    <row r="38" spans="10:11" x14ac:dyDescent="0.25">
      <c r="J38" s="3">
        <f t="shared" si="5"/>
        <v>0.73600000000000043</v>
      </c>
      <c r="K38" s="4">
        <f t="shared" si="4"/>
        <v>18.609289654854429</v>
      </c>
    </row>
    <row r="39" spans="10:11" x14ac:dyDescent="0.25">
      <c r="J39" s="3">
        <f t="shared" si="5"/>
        <v>0.76800000000000046</v>
      </c>
      <c r="K39" s="4">
        <f t="shared" si="4"/>
        <v>18.597447860485449</v>
      </c>
    </row>
    <row r="40" spans="10:11" x14ac:dyDescent="0.25">
      <c r="J40" s="3">
        <f t="shared" si="5"/>
        <v>0.80000000000000049</v>
      </c>
      <c r="K40" s="4">
        <f t="shared" si="4"/>
        <v>18.58561363983598</v>
      </c>
    </row>
    <row r="41" spans="10:11" x14ac:dyDescent="0.25">
      <c r="J41" s="3">
        <f t="shared" si="5"/>
        <v>0.83200000000000052</v>
      </c>
      <c r="K41" s="4">
        <f t="shared" si="4"/>
        <v>18.573786967228838</v>
      </c>
    </row>
    <row r="42" spans="10:11" x14ac:dyDescent="0.25">
      <c r="J42" s="3">
        <f t="shared" si="5"/>
        <v>0.86400000000000055</v>
      </c>
      <c r="K42" s="4">
        <f t="shared" si="4"/>
        <v>18.561967828337487</v>
      </c>
    </row>
    <row r="43" spans="10:11" x14ac:dyDescent="0.25">
      <c r="J43" s="3">
        <f t="shared" si="5"/>
        <v>0.89600000000000057</v>
      </c>
      <c r="K43" s="4">
        <f t="shared" si="4"/>
        <v>18.550156214019669</v>
      </c>
    </row>
    <row r="44" spans="10:11" x14ac:dyDescent="0.25">
      <c r="J44" s="3">
        <f t="shared" si="5"/>
        <v>0.9280000000000006</v>
      </c>
      <c r="K44" s="4">
        <f t="shared" si="4"/>
        <v>18.538352117501834</v>
      </c>
    </row>
    <row r="45" spans="10:11" x14ac:dyDescent="0.25">
      <c r="J45" s="3">
        <f t="shared" si="5"/>
        <v>0.96000000000000063</v>
      </c>
      <c r="K45" s="4">
        <f t="shared" si="4"/>
        <v>18.526555533093639</v>
      </c>
    </row>
    <row r="46" spans="10:11" x14ac:dyDescent="0.25">
      <c r="J46" s="3">
        <f t="shared" si="5"/>
        <v>0.99200000000000066</v>
      </c>
      <c r="K46" s="4">
        <f t="shared" si="4"/>
        <v>18.51476645560097</v>
      </c>
    </row>
    <row r="47" spans="10:11" x14ac:dyDescent="0.25">
      <c r="J47" s="3">
        <f t="shared" si="5"/>
        <v>1.0240000000000007</v>
      </c>
      <c r="K47" s="4">
        <f t="shared" si="4"/>
        <v>18.502984880057941</v>
      </c>
    </row>
    <row r="48" spans="10:11" x14ac:dyDescent="0.25">
      <c r="J48" s="3">
        <f t="shared" si="5"/>
        <v>1.0560000000000007</v>
      </c>
      <c r="K48" s="4">
        <f t="shared" si="4"/>
        <v>18.491210801604506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A00-000000000000}"/>
  </hyperlinks>
  <pageMargins left="0.7" right="0.7" top="0.75" bottom="0.75" header="0.3" footer="0.3"/>
  <pageSetup orientation="portrait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70"/>
  <sheetViews>
    <sheetView workbookViewId="0">
      <selection activeCell="B2" sqref="B2:B15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 s="3">
        <v>23.52</v>
      </c>
      <c r="C2">
        <f t="shared" ref="C2:C15" si="0">$K$2*EXP(-A2*$K$4)+$K$3*EXP(-A2*$K$5)</f>
        <v>25.367070540490474</v>
      </c>
      <c r="D2">
        <f t="shared" ref="D2:D15" si="1">(B2-C2)^2</f>
        <v>3.4116695815477724</v>
      </c>
      <c r="E2">
        <f t="shared" ref="E2:E15" si="2">(B2-$K$6)^2</f>
        <v>59.861168999999975</v>
      </c>
      <c r="J2" t="s">
        <v>4</v>
      </c>
      <c r="K2">
        <v>13.495850051976808</v>
      </c>
    </row>
    <row r="3" spans="1:17" x14ac:dyDescent="0.25">
      <c r="A3" s="3">
        <f>0.032+A2</f>
        <v>3.2000000000000001E-2</v>
      </c>
      <c r="B3" s="3">
        <v>21.29</v>
      </c>
      <c r="C3">
        <f t="shared" si="0"/>
        <v>20.556358562934196</v>
      </c>
      <c r="D3">
        <f t="shared" si="1"/>
        <v>0.53822975817997609</v>
      </c>
      <c r="E3">
        <f t="shared" si="2"/>
        <v>30.327048999999977</v>
      </c>
      <c r="J3" t="s">
        <v>5</v>
      </c>
      <c r="K3">
        <v>11.871220488513664</v>
      </c>
      <c r="Q3" s="1"/>
    </row>
    <row r="4" spans="1:17" x14ac:dyDescent="0.25">
      <c r="A4" s="3">
        <f t="shared" ref="A4:A15" si="3">0.032+A3</f>
        <v>6.4000000000000001E-2</v>
      </c>
      <c r="B4" s="3">
        <v>16.04</v>
      </c>
      <c r="C4">
        <f t="shared" si="0"/>
        <v>17.683473144478018</v>
      </c>
      <c r="D4">
        <f t="shared" si="1"/>
        <v>2.7010039766204677</v>
      </c>
      <c r="E4">
        <f t="shared" si="2"/>
        <v>6.6048999999998914E-2</v>
      </c>
      <c r="J4" t="s">
        <v>6</v>
      </c>
      <c r="K4">
        <v>3.3464267299998213E-2</v>
      </c>
    </row>
    <row r="5" spans="1:17" x14ac:dyDescent="0.25">
      <c r="A5" s="3">
        <f t="shared" si="3"/>
        <v>9.6000000000000002E-2</v>
      </c>
      <c r="B5" s="3">
        <v>13.58</v>
      </c>
      <c r="C5">
        <f t="shared" si="0"/>
        <v>15.965490508738432</v>
      </c>
      <c r="D5">
        <f t="shared" si="1"/>
        <v>5.6905649672811416</v>
      </c>
      <c r="E5">
        <f t="shared" si="2"/>
        <v>4.853209000000005</v>
      </c>
      <c r="J5" t="s">
        <v>7</v>
      </c>
      <c r="K5">
        <v>16.173632469860703</v>
      </c>
    </row>
    <row r="6" spans="1:17" x14ac:dyDescent="0.25">
      <c r="A6" s="3">
        <f t="shared" si="3"/>
        <v>0.128</v>
      </c>
      <c r="B6" s="3">
        <v>13.97</v>
      </c>
      <c r="C6">
        <f t="shared" si="0"/>
        <v>14.935807502072411</v>
      </c>
      <c r="D6">
        <f t="shared" si="1"/>
        <v>0.93278413105934854</v>
      </c>
      <c r="E6">
        <f t="shared" si="2"/>
        <v>3.2869690000000023</v>
      </c>
      <c r="J6" t="s">
        <v>8</v>
      </c>
      <c r="K6">
        <f>AVERAGE(B2:B11)</f>
        <v>15.783000000000001</v>
      </c>
    </row>
    <row r="7" spans="1:17" x14ac:dyDescent="0.25">
      <c r="A7" s="3">
        <f t="shared" si="3"/>
        <v>0.16</v>
      </c>
      <c r="B7" s="3">
        <v>14.17</v>
      </c>
      <c r="C7">
        <f t="shared" si="0"/>
        <v>14.316340214321119</v>
      </c>
      <c r="D7">
        <f t="shared" si="1"/>
        <v>2.1415458327551169E-2</v>
      </c>
      <c r="E7">
        <f t="shared" si="2"/>
        <v>2.6017690000000044</v>
      </c>
      <c r="J7" t="s">
        <v>11</v>
      </c>
      <c r="K7">
        <f>SUM(D2:D15)</f>
        <v>13.593279212976904</v>
      </c>
    </row>
    <row r="8" spans="1:17" x14ac:dyDescent="0.25">
      <c r="A8" s="3">
        <f t="shared" si="3"/>
        <v>0.192</v>
      </c>
      <c r="B8" s="3">
        <v>13.93</v>
      </c>
      <c r="C8">
        <f t="shared" si="0"/>
        <v>13.941357527429064</v>
      </c>
      <c r="D8">
        <f t="shared" si="1"/>
        <v>1.2899342930194706E-4</v>
      </c>
      <c r="E8">
        <f t="shared" si="2"/>
        <v>3.4336090000000059</v>
      </c>
      <c r="J8" t="s">
        <v>13</v>
      </c>
      <c r="K8">
        <f>SUM(E2:E15)</f>
        <v>135.93144599999999</v>
      </c>
    </row>
    <row r="9" spans="1:17" x14ac:dyDescent="0.25">
      <c r="A9" s="3">
        <f t="shared" si="3"/>
        <v>0.224</v>
      </c>
      <c r="B9" s="3">
        <v>13.83</v>
      </c>
      <c r="C9">
        <f t="shared" si="0"/>
        <v>13.712087800053357</v>
      </c>
      <c r="D9">
        <f t="shared" si="1"/>
        <v>1.3903286896257075E-2</v>
      </c>
      <c r="E9">
        <f t="shared" si="2"/>
        <v>3.8142090000000044</v>
      </c>
      <c r="J9" t="s">
        <v>14</v>
      </c>
      <c r="K9">
        <f>1-(K7/K8)</f>
        <v>0.89999900969951496</v>
      </c>
    </row>
    <row r="10" spans="1:17" x14ac:dyDescent="0.25">
      <c r="A10" s="3">
        <f t="shared" si="3"/>
        <v>0.25600000000000001</v>
      </c>
      <c r="B10" s="3">
        <v>13.79</v>
      </c>
      <c r="C10">
        <f t="shared" si="0"/>
        <v>13.569665577764789</v>
      </c>
      <c r="D10">
        <f t="shared" si="1"/>
        <v>4.8547257621723676E-2</v>
      </c>
      <c r="E10">
        <f t="shared" si="2"/>
        <v>3.9720490000000086</v>
      </c>
      <c r="J10" t="s">
        <v>15</v>
      </c>
      <c r="K10">
        <f>K2+K3</f>
        <v>25.367070540490474</v>
      </c>
    </row>
    <row r="11" spans="1:17" x14ac:dyDescent="0.25">
      <c r="A11" s="3">
        <f t="shared" si="3"/>
        <v>0.28800000000000003</v>
      </c>
      <c r="B11" s="3">
        <v>13.71</v>
      </c>
      <c r="C11">
        <f t="shared" si="0"/>
        <v>13.479008503499374</v>
      </c>
      <c r="D11">
        <f t="shared" si="1"/>
        <v>5.3357071455599071E-2</v>
      </c>
      <c r="E11">
        <f t="shared" si="2"/>
        <v>4.2973290000000013</v>
      </c>
      <c r="J11" t="s">
        <v>16</v>
      </c>
      <c r="K11">
        <f>1 - (1-$K$9)*(12/11)</f>
        <v>0.8909080105812891</v>
      </c>
    </row>
    <row r="12" spans="1:17" x14ac:dyDescent="0.25">
      <c r="A12" s="3">
        <f t="shared" si="3"/>
        <v>0.32000000000000006</v>
      </c>
      <c r="B12" s="3">
        <v>13.63</v>
      </c>
      <c r="C12">
        <f t="shared" si="0"/>
        <v>13.419208356189179</v>
      </c>
      <c r="D12">
        <f t="shared" si="1"/>
        <v>4.4433117100468426E-2</v>
      </c>
      <c r="E12">
        <f t="shared" si="2"/>
        <v>4.6354090000000019</v>
      </c>
    </row>
    <row r="13" spans="1:17" x14ac:dyDescent="0.25">
      <c r="A13" s="3">
        <f t="shared" si="3"/>
        <v>0.35200000000000009</v>
      </c>
      <c r="B13" s="3">
        <v>13.59</v>
      </c>
      <c r="C13">
        <f t="shared" si="0"/>
        <v>13.377804348177374</v>
      </c>
      <c r="D13">
        <f t="shared" si="1"/>
        <v>4.5026994652428938E-2</v>
      </c>
      <c r="E13">
        <f t="shared" si="2"/>
        <v>4.8092490000000065</v>
      </c>
    </row>
    <row r="14" spans="1:17" x14ac:dyDescent="0.25">
      <c r="A14" s="3">
        <f t="shared" si="3"/>
        <v>0.38400000000000012</v>
      </c>
      <c r="B14" s="3">
        <v>13.57</v>
      </c>
      <c r="C14">
        <f t="shared" si="0"/>
        <v>13.347370152552772</v>
      </c>
      <c r="D14">
        <f t="shared" si="1"/>
        <v>4.9564048974376169E-2</v>
      </c>
      <c r="E14">
        <f t="shared" si="2"/>
        <v>4.8973690000000039</v>
      </c>
      <c r="J14" t="s">
        <v>17</v>
      </c>
      <c r="K14" t="s">
        <v>2</v>
      </c>
    </row>
    <row r="15" spans="1:17" x14ac:dyDescent="0.25">
      <c r="A15" s="3">
        <f t="shared" si="3"/>
        <v>0.41600000000000015</v>
      </c>
      <c r="B15" s="3">
        <v>13.53</v>
      </c>
      <c r="C15">
        <f t="shared" si="0"/>
        <v>13.32347985611449</v>
      </c>
      <c r="D15">
        <f t="shared" si="1"/>
        <v>4.2650569830491383E-2</v>
      </c>
      <c r="E15">
        <f t="shared" si="2"/>
        <v>5.0760090000000089</v>
      </c>
      <c r="J15" s="3">
        <v>0</v>
      </c>
      <c r="K15" s="4">
        <f>$K$2*EXP(-$K$4*J15)+$K$3*EXP(-$K$5*J15)</f>
        <v>25.367070540490474</v>
      </c>
    </row>
    <row r="16" spans="1:17" x14ac:dyDescent="0.25">
      <c r="A16" s="3"/>
      <c r="J16" s="3">
        <f>0.032+J15</f>
        <v>3.2000000000000001E-2</v>
      </c>
      <c r="K16" s="4">
        <f t="shared" ref="K16:K48" si="4">$K$2*EXP(-$K$4*J16)+$K$3*EXP(-$K$5*J16)</f>
        <v>20.556358562934196</v>
      </c>
    </row>
    <row r="17" spans="1:11" x14ac:dyDescent="0.25">
      <c r="A17" s="3"/>
      <c r="J17" s="3">
        <f t="shared" ref="J17:J48" si="5">0.032+J16</f>
        <v>6.4000000000000001E-2</v>
      </c>
      <c r="K17" s="4">
        <f t="shared" si="4"/>
        <v>17.683473144478018</v>
      </c>
    </row>
    <row r="18" spans="1:11" x14ac:dyDescent="0.25">
      <c r="J18" s="3">
        <f t="shared" si="5"/>
        <v>9.6000000000000002E-2</v>
      </c>
      <c r="K18" s="4">
        <f t="shared" si="4"/>
        <v>15.965490508738432</v>
      </c>
    </row>
    <row r="19" spans="1:11" x14ac:dyDescent="0.25">
      <c r="J19" s="3">
        <f t="shared" si="5"/>
        <v>0.128</v>
      </c>
      <c r="K19" s="4">
        <f t="shared" si="4"/>
        <v>14.935807502072411</v>
      </c>
    </row>
    <row r="20" spans="1:11" x14ac:dyDescent="0.25">
      <c r="J20" s="3">
        <f t="shared" si="5"/>
        <v>0.16</v>
      </c>
      <c r="K20" s="4">
        <f t="shared" si="4"/>
        <v>14.316340214321119</v>
      </c>
    </row>
    <row r="21" spans="1:11" x14ac:dyDescent="0.25">
      <c r="J21" s="3">
        <f t="shared" si="5"/>
        <v>0.192</v>
      </c>
      <c r="K21" s="4">
        <f t="shared" si="4"/>
        <v>13.941357527429064</v>
      </c>
    </row>
    <row r="22" spans="1:11" x14ac:dyDescent="0.25">
      <c r="J22" s="3">
        <f t="shared" si="5"/>
        <v>0.224</v>
      </c>
      <c r="K22" s="4">
        <f t="shared" si="4"/>
        <v>13.712087800053357</v>
      </c>
    </row>
    <row r="23" spans="1:11" x14ac:dyDescent="0.25">
      <c r="J23" s="3">
        <f t="shared" si="5"/>
        <v>0.25600000000000001</v>
      </c>
      <c r="K23" s="4">
        <f t="shared" si="4"/>
        <v>13.569665577764789</v>
      </c>
    </row>
    <row r="24" spans="1:11" x14ac:dyDescent="0.25">
      <c r="J24" s="3">
        <f t="shared" si="5"/>
        <v>0.28800000000000003</v>
      </c>
      <c r="K24" s="4">
        <f t="shared" si="4"/>
        <v>13.479008503499374</v>
      </c>
    </row>
    <row r="25" spans="1:11" x14ac:dyDescent="0.25">
      <c r="J25" s="3">
        <f t="shared" si="5"/>
        <v>0.32000000000000006</v>
      </c>
      <c r="K25" s="4">
        <f t="shared" si="4"/>
        <v>13.419208356189179</v>
      </c>
    </row>
    <row r="26" spans="1:11" x14ac:dyDescent="0.25">
      <c r="J26" s="3">
        <f t="shared" si="5"/>
        <v>0.35200000000000009</v>
      </c>
      <c r="K26" s="4">
        <f t="shared" si="4"/>
        <v>13.377804348177374</v>
      </c>
    </row>
    <row r="27" spans="1:11" x14ac:dyDescent="0.25">
      <c r="J27" s="3">
        <f t="shared" si="5"/>
        <v>0.38400000000000012</v>
      </c>
      <c r="K27" s="4">
        <f t="shared" si="4"/>
        <v>13.347370152552772</v>
      </c>
    </row>
    <row r="28" spans="1:11" x14ac:dyDescent="0.25">
      <c r="J28" s="3">
        <f t="shared" si="5"/>
        <v>0.41600000000000015</v>
      </c>
      <c r="K28" s="4">
        <f t="shared" si="4"/>
        <v>13.32347985611449</v>
      </c>
    </row>
    <row r="29" spans="1:11" x14ac:dyDescent="0.25">
      <c r="J29" s="3">
        <f t="shared" si="5"/>
        <v>0.44800000000000018</v>
      </c>
      <c r="K29" s="4">
        <f t="shared" si="4"/>
        <v>13.303495717802052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13.285845702794514</v>
      </c>
    </row>
    <row r="31" spans="1:11" x14ac:dyDescent="0.25">
      <c r="J31" s="3">
        <f t="shared" si="5"/>
        <v>0.51200000000000023</v>
      </c>
      <c r="K31" s="4">
        <f t="shared" si="4"/>
        <v>13.269592910757382</v>
      </c>
    </row>
    <row r="32" spans="1:11" x14ac:dyDescent="0.25">
      <c r="J32" s="3">
        <f t="shared" si="5"/>
        <v>0.54400000000000026</v>
      </c>
      <c r="K32" s="4">
        <f t="shared" si="4"/>
        <v>13.254178965759923</v>
      </c>
    </row>
    <row r="33" spans="10:11" x14ac:dyDescent="0.25">
      <c r="J33" s="3">
        <f t="shared" si="5"/>
        <v>0.57600000000000029</v>
      </c>
      <c r="K33" s="4">
        <f t="shared" si="4"/>
        <v>13.239271083032177</v>
      </c>
    </row>
    <row r="34" spans="10:11" x14ac:dyDescent="0.25">
      <c r="J34" s="3">
        <f t="shared" si="5"/>
        <v>0.60800000000000032</v>
      </c>
      <c r="K34" s="4">
        <f t="shared" si="4"/>
        <v>13.224670924546286</v>
      </c>
    </row>
    <row r="35" spans="10:11" x14ac:dyDescent="0.25">
      <c r="J35" s="3">
        <f t="shared" si="5"/>
        <v>0.64000000000000035</v>
      </c>
      <c r="K35" s="4">
        <f t="shared" si="4"/>
        <v>13.21026027920419</v>
      </c>
    </row>
    <row r="36" spans="10:11" x14ac:dyDescent="0.25">
      <c r="J36" s="3">
        <f t="shared" si="5"/>
        <v>0.67200000000000037</v>
      </c>
      <c r="K36" s="4">
        <f t="shared" si="4"/>
        <v>13.195968689577104</v>
      </c>
    </row>
    <row r="37" spans="10:11" x14ac:dyDescent="0.25">
      <c r="J37" s="3">
        <f t="shared" si="5"/>
        <v>0.7040000000000004</v>
      </c>
      <c r="K37" s="4">
        <f t="shared" si="4"/>
        <v>13.18175415824542</v>
      </c>
    </row>
    <row r="38" spans="10:11" x14ac:dyDescent="0.25">
      <c r="J38" s="3">
        <f t="shared" si="5"/>
        <v>0.73600000000000043</v>
      </c>
      <c r="K38" s="4">
        <f t="shared" si="4"/>
        <v>13.167591649255913</v>
      </c>
    </row>
    <row r="39" spans="10:11" x14ac:dyDescent="0.25">
      <c r="J39" s="3">
        <f t="shared" si="5"/>
        <v>0.76800000000000046</v>
      </c>
      <c r="K39" s="4">
        <f t="shared" si="4"/>
        <v>13.153466235275527</v>
      </c>
    </row>
    <row r="40" spans="10:11" x14ac:dyDescent="0.25">
      <c r="J40" s="3">
        <f t="shared" si="5"/>
        <v>0.80000000000000049</v>
      </c>
      <c r="K40" s="4">
        <f t="shared" si="4"/>
        <v>13.139369013465014</v>
      </c>
    </row>
    <row r="41" spans="10:11" x14ac:dyDescent="0.25">
      <c r="J41" s="3">
        <f t="shared" si="5"/>
        <v>0.83200000000000052</v>
      </c>
      <c r="K41" s="4">
        <f t="shared" si="4"/>
        <v>13.125294671440955</v>
      </c>
    </row>
    <row r="42" spans="10:11" x14ac:dyDescent="0.25">
      <c r="J42" s="3">
        <f t="shared" si="5"/>
        <v>0.86400000000000055</v>
      </c>
      <c r="K42" s="4">
        <f t="shared" si="4"/>
        <v>13.111240036649496</v>
      </c>
    </row>
    <row r="43" spans="10:11" x14ac:dyDescent="0.25">
      <c r="J43" s="3">
        <f t="shared" si="5"/>
        <v>0.89600000000000057</v>
      </c>
      <c r="K43" s="4">
        <f t="shared" si="4"/>
        <v>13.097203211829077</v>
      </c>
    </row>
    <row r="44" spans="10:11" x14ac:dyDescent="0.25">
      <c r="J44" s="3">
        <f t="shared" si="5"/>
        <v>0.9280000000000006</v>
      </c>
      <c r="K44" s="4">
        <f t="shared" si="4"/>
        <v>13.083183059767666</v>
      </c>
    </row>
    <row r="45" spans="10:11" x14ac:dyDescent="0.25">
      <c r="J45" s="3">
        <f t="shared" si="5"/>
        <v>0.96000000000000063</v>
      </c>
      <c r="K45" s="4">
        <f t="shared" si="4"/>
        <v>13.069178896230838</v>
      </c>
    </row>
    <row r="46" spans="10:11" x14ac:dyDescent="0.25">
      <c r="J46" s="3">
        <f t="shared" si="5"/>
        <v>0.99200000000000066</v>
      </c>
      <c r="K46" s="4">
        <f t="shared" si="4"/>
        <v>13.055190306954525</v>
      </c>
    </row>
    <row r="47" spans="10:11" x14ac:dyDescent="0.25">
      <c r="J47" s="3">
        <f t="shared" si="5"/>
        <v>1.0240000000000007</v>
      </c>
      <c r="K47" s="4">
        <f t="shared" si="4"/>
        <v>13.041217038577223</v>
      </c>
    </row>
    <row r="48" spans="10:11" x14ac:dyDescent="0.25">
      <c r="J48" s="3">
        <f t="shared" si="5"/>
        <v>1.0560000000000007</v>
      </c>
      <c r="K48" s="4">
        <f t="shared" si="4"/>
        <v>13.027258933638294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B00-000000000000}"/>
  </hyperlinks>
  <pageMargins left="0.7" right="0.7" top="0.75" bottom="0.75" header="0.3" footer="0.3"/>
  <pageSetup orientation="portrait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Q70"/>
  <sheetViews>
    <sheetView workbookViewId="0">
      <selection activeCell="B2" sqref="B2:B15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 s="3">
        <v>31.88</v>
      </c>
      <c r="C2">
        <f t="shared" ref="C2:C14" si="0">$K$2*EXP(-A2*$K$4)+$K$3*EXP(-A2*$K$5)</f>
        <v>32.000000000000007</v>
      </c>
      <c r="D2">
        <f t="shared" ref="D2:D14" si="1">(B2-C2)^2</f>
        <v>1.4400000000001944E-2</v>
      </c>
      <c r="E2">
        <f t="shared" ref="E2:E14" si="2">(B2-$K$6)^2</f>
        <v>83.411688999999981</v>
      </c>
      <c r="J2" t="s">
        <v>4</v>
      </c>
      <c r="K2">
        <v>21.130661913304877</v>
      </c>
    </row>
    <row r="3" spans="1:17" x14ac:dyDescent="0.25">
      <c r="A3" s="3">
        <f>0.032+A2</f>
        <v>3.2000000000000001E-2</v>
      </c>
      <c r="B3" s="3">
        <v>26.3</v>
      </c>
      <c r="C3">
        <f t="shared" si="0"/>
        <v>25.57350776529541</v>
      </c>
      <c r="D3">
        <f t="shared" si="1"/>
        <v>0.52779096708606954</v>
      </c>
      <c r="E3">
        <f t="shared" si="2"/>
        <v>12.623809000000007</v>
      </c>
      <c r="J3" t="s">
        <v>5</v>
      </c>
      <c r="K3">
        <v>10.869338086695132</v>
      </c>
      <c r="Q3" s="1"/>
    </row>
    <row r="4" spans="1:17" x14ac:dyDescent="0.25">
      <c r="A4" s="3">
        <f t="shared" ref="A4:A15" si="3">0.032+A3</f>
        <v>6.4000000000000001E-2</v>
      </c>
      <c r="B4" s="3">
        <v>22.15</v>
      </c>
      <c r="C4">
        <f t="shared" si="0"/>
        <v>22.878380694232249</v>
      </c>
      <c r="D4">
        <f t="shared" si="1"/>
        <v>0.53053843573025439</v>
      </c>
      <c r="E4">
        <f t="shared" si="2"/>
        <v>0.35640900000000159</v>
      </c>
      <c r="J4" t="s">
        <v>6</v>
      </c>
      <c r="K4">
        <v>8.612237188640455E-2</v>
      </c>
    </row>
    <row r="5" spans="1:17" x14ac:dyDescent="0.25">
      <c r="A5" s="3">
        <f t="shared" si="3"/>
        <v>9.6000000000000002E-2</v>
      </c>
      <c r="B5" s="3">
        <v>21.27</v>
      </c>
      <c r="C5">
        <f t="shared" si="0"/>
        <v>21.728507708248589</v>
      </c>
      <c r="D5">
        <f t="shared" si="1"/>
        <v>0.2102293185233737</v>
      </c>
      <c r="E5">
        <f t="shared" si="2"/>
        <v>2.1815290000000007</v>
      </c>
      <c r="J5" t="s">
        <v>7</v>
      </c>
      <c r="K5">
        <v>27.551444047625449</v>
      </c>
    </row>
    <row r="6" spans="1:17" x14ac:dyDescent="0.25">
      <c r="A6" s="3">
        <f t="shared" si="3"/>
        <v>0.128</v>
      </c>
      <c r="B6" s="3">
        <v>21.4</v>
      </c>
      <c r="C6">
        <f t="shared" si="0"/>
        <v>21.218618523517531</v>
      </c>
      <c r="D6">
        <f t="shared" si="1"/>
        <v>3.2899240010959993E-2</v>
      </c>
      <c r="E6">
        <f t="shared" si="2"/>
        <v>1.8144090000000035</v>
      </c>
      <c r="J6" t="s">
        <v>8</v>
      </c>
      <c r="K6">
        <f>AVERAGE(B2:B11)</f>
        <v>22.747</v>
      </c>
    </row>
    <row r="7" spans="1:17" x14ac:dyDescent="0.25">
      <c r="A7" s="3">
        <f t="shared" si="3"/>
        <v>0.16</v>
      </c>
      <c r="B7" s="3">
        <v>21.28</v>
      </c>
      <c r="C7">
        <f t="shared" si="0"/>
        <v>20.973839867465543</v>
      </c>
      <c r="D7">
        <f t="shared" si="1"/>
        <v>9.3734026753517066E-2</v>
      </c>
      <c r="E7">
        <f t="shared" si="2"/>
        <v>2.1520889999999961</v>
      </c>
      <c r="J7" t="s">
        <v>11</v>
      </c>
      <c r="K7">
        <f>SUM(D2:D15)</f>
        <v>1.4597022448940287</v>
      </c>
    </row>
    <row r="8" spans="1:17" x14ac:dyDescent="0.25">
      <c r="A8" s="3">
        <f t="shared" si="3"/>
        <v>0.192</v>
      </c>
      <c r="B8" s="3">
        <v>21.01</v>
      </c>
      <c r="C8">
        <f t="shared" si="0"/>
        <v>20.838936217371295</v>
      </c>
      <c r="D8">
        <f t="shared" si="1"/>
        <v>2.9262817727241489E-2</v>
      </c>
      <c r="E8">
        <f t="shared" si="2"/>
        <v>3.0171689999999942</v>
      </c>
      <c r="J8" t="s">
        <v>13</v>
      </c>
      <c r="K8">
        <f>SUM(E2:E15)</f>
        <v>139.380606</v>
      </c>
    </row>
    <row r="9" spans="1:17" x14ac:dyDescent="0.25">
      <c r="A9" s="3">
        <f t="shared" si="3"/>
        <v>0.224</v>
      </c>
      <c r="B9" s="3">
        <v>20.83</v>
      </c>
      <c r="C9">
        <f t="shared" si="0"/>
        <v>20.749624187035085</v>
      </c>
      <c r="D9">
        <f t="shared" si="1"/>
        <v>6.460271309770717E-3</v>
      </c>
      <c r="E9">
        <f t="shared" si="2"/>
        <v>3.6748890000000061</v>
      </c>
      <c r="J9" t="s">
        <v>14</v>
      </c>
      <c r="K9">
        <f>1-(K7/K8)</f>
        <v>0.98952722127715509</v>
      </c>
    </row>
    <row r="10" spans="1:17" x14ac:dyDescent="0.25">
      <c r="A10" s="3">
        <f t="shared" si="3"/>
        <v>0.25600000000000001</v>
      </c>
      <c r="B10" s="3">
        <v>20.72</v>
      </c>
      <c r="C10">
        <f t="shared" si="0"/>
        <v>20.679283730158758</v>
      </c>
      <c r="D10">
        <f t="shared" si="1"/>
        <v>1.6578146297847238E-3</v>
      </c>
      <c r="E10">
        <f t="shared" si="2"/>
        <v>4.1087290000000039</v>
      </c>
      <c r="J10" t="s">
        <v>15</v>
      </c>
      <c r="K10">
        <f>K2+K3</f>
        <v>32.000000000000007</v>
      </c>
    </row>
    <row r="11" spans="1:17" x14ac:dyDescent="0.25">
      <c r="A11" s="3">
        <f t="shared" si="3"/>
        <v>0.28800000000000003</v>
      </c>
      <c r="B11" s="3">
        <v>20.63</v>
      </c>
      <c r="C11">
        <f t="shared" si="0"/>
        <v>20.616891214821791</v>
      </c>
      <c r="D11">
        <f t="shared" si="1"/>
        <v>1.7184024884839744E-4</v>
      </c>
      <c r="E11">
        <f t="shared" si="2"/>
        <v>4.4816890000000038</v>
      </c>
      <c r="J11" t="s">
        <v>16</v>
      </c>
      <c r="K11">
        <f>1 - (1-$K$9)*(12/11)</f>
        <v>0.98857515048416922</v>
      </c>
    </row>
    <row r="12" spans="1:17" x14ac:dyDescent="0.25">
      <c r="A12" s="3">
        <f t="shared" si="3"/>
        <v>0.32000000000000006</v>
      </c>
      <c r="B12" s="3">
        <v>20.56</v>
      </c>
      <c r="C12">
        <f t="shared" si="0"/>
        <v>20.557881495192031</v>
      </c>
      <c r="D12">
        <f t="shared" si="1"/>
        <v>4.4880626213804382E-6</v>
      </c>
      <c r="E12">
        <f t="shared" si="2"/>
        <v>4.7829690000000049</v>
      </c>
    </row>
    <row r="13" spans="1:17" x14ac:dyDescent="0.25">
      <c r="A13" s="3">
        <f t="shared" si="3"/>
        <v>0.35200000000000009</v>
      </c>
      <c r="B13" s="3">
        <v>20.47</v>
      </c>
      <c r="C13">
        <f t="shared" si="0"/>
        <v>20.500363889444536</v>
      </c>
      <c r="D13">
        <f t="shared" si="1"/>
        <v>9.2196578220006856E-4</v>
      </c>
      <c r="E13">
        <f t="shared" si="2"/>
        <v>5.1847290000000044</v>
      </c>
    </row>
    <row r="14" spans="1:17" x14ac:dyDescent="0.25">
      <c r="A14" s="3">
        <f t="shared" si="3"/>
        <v>0.38400000000000012</v>
      </c>
      <c r="B14" s="3">
        <v>20.38</v>
      </c>
      <c r="C14">
        <f t="shared" si="0"/>
        <v>20.443555213741796</v>
      </c>
      <c r="D14">
        <f t="shared" si="1"/>
        <v>4.0392651937654683E-3</v>
      </c>
      <c r="E14">
        <f t="shared" si="2"/>
        <v>5.6026890000000042</v>
      </c>
      <c r="J14" t="s">
        <v>17</v>
      </c>
      <c r="K14" t="s">
        <v>2</v>
      </c>
    </row>
    <row r="15" spans="1:17" x14ac:dyDescent="0.25">
      <c r="A15" s="3">
        <f t="shared" si="3"/>
        <v>0.41600000000000015</v>
      </c>
      <c r="B15" s="3">
        <v>20.3</v>
      </c>
      <c r="C15">
        <f>$K$2*EXP(-A15*$K$4)+$K$3*EXP(-A15*$K$5)</f>
        <v>20.387130900578494</v>
      </c>
      <c r="D15">
        <f>(B15-C15)^2</f>
        <v>7.5917938356193553E-3</v>
      </c>
      <c r="E15">
        <f>(B15-$K$6)^2</f>
        <v>5.9878089999999959</v>
      </c>
      <c r="J15" s="3">
        <v>0</v>
      </c>
      <c r="K15" s="4">
        <f>$K$2*EXP(-$K$4*J15)+$K$3*EXP(-$K$5*J15)</f>
        <v>32.000000000000007</v>
      </c>
    </row>
    <row r="16" spans="1:17" x14ac:dyDescent="0.25">
      <c r="A16" s="3"/>
      <c r="J16" s="3">
        <f>0.032+J15</f>
        <v>3.2000000000000001E-2</v>
      </c>
      <c r="K16" s="4">
        <f t="shared" ref="K16:K48" si="4">$K$2*EXP(-$K$4*J16)+$K$3*EXP(-$K$5*J16)</f>
        <v>25.57350776529541</v>
      </c>
    </row>
    <row r="17" spans="1:11" x14ac:dyDescent="0.25">
      <c r="A17" s="3"/>
      <c r="J17" s="3">
        <f t="shared" ref="J17:J48" si="5">0.032+J16</f>
        <v>6.4000000000000001E-2</v>
      </c>
      <c r="K17" s="4">
        <f t="shared" si="4"/>
        <v>22.878380694232249</v>
      </c>
    </row>
    <row r="18" spans="1:11" x14ac:dyDescent="0.25">
      <c r="J18" s="3">
        <f t="shared" si="5"/>
        <v>9.6000000000000002E-2</v>
      </c>
      <c r="K18" s="4">
        <f t="shared" si="4"/>
        <v>21.728507708248589</v>
      </c>
    </row>
    <row r="19" spans="1:11" x14ac:dyDescent="0.25">
      <c r="J19" s="3">
        <f t="shared" si="5"/>
        <v>0.128</v>
      </c>
      <c r="K19" s="4">
        <f t="shared" si="4"/>
        <v>21.218618523517531</v>
      </c>
    </row>
    <row r="20" spans="1:11" x14ac:dyDescent="0.25">
      <c r="J20" s="3">
        <f t="shared" si="5"/>
        <v>0.16</v>
      </c>
      <c r="K20" s="4">
        <f t="shared" si="4"/>
        <v>20.973839867465543</v>
      </c>
    </row>
    <row r="21" spans="1:11" x14ac:dyDescent="0.25">
      <c r="J21" s="3">
        <f t="shared" si="5"/>
        <v>0.192</v>
      </c>
      <c r="K21" s="4">
        <f t="shared" si="4"/>
        <v>20.838936217371295</v>
      </c>
    </row>
    <row r="22" spans="1:11" x14ac:dyDescent="0.25">
      <c r="J22" s="3">
        <f t="shared" si="5"/>
        <v>0.224</v>
      </c>
      <c r="K22" s="4">
        <f t="shared" si="4"/>
        <v>20.749624187035085</v>
      </c>
    </row>
    <row r="23" spans="1:11" x14ac:dyDescent="0.25">
      <c r="J23" s="3">
        <f t="shared" si="5"/>
        <v>0.25600000000000001</v>
      </c>
      <c r="K23" s="4">
        <f t="shared" si="4"/>
        <v>20.679283730158758</v>
      </c>
    </row>
    <row r="24" spans="1:11" x14ac:dyDescent="0.25">
      <c r="J24" s="3">
        <f t="shared" si="5"/>
        <v>0.28800000000000003</v>
      </c>
      <c r="K24" s="4">
        <f t="shared" si="4"/>
        <v>20.616891214821791</v>
      </c>
    </row>
    <row r="25" spans="1:11" x14ac:dyDescent="0.25">
      <c r="J25" s="3">
        <f t="shared" si="5"/>
        <v>0.32000000000000006</v>
      </c>
      <c r="K25" s="4">
        <f t="shared" si="4"/>
        <v>20.557881495192031</v>
      </c>
    </row>
    <row r="26" spans="1:11" x14ac:dyDescent="0.25">
      <c r="J26" s="3">
        <f t="shared" si="5"/>
        <v>0.35200000000000009</v>
      </c>
      <c r="K26" s="4">
        <f t="shared" si="4"/>
        <v>20.500363889444536</v>
      </c>
    </row>
    <row r="27" spans="1:11" x14ac:dyDescent="0.25">
      <c r="J27" s="3">
        <f t="shared" si="5"/>
        <v>0.38400000000000012</v>
      </c>
      <c r="K27" s="4">
        <f t="shared" si="4"/>
        <v>20.443555213741796</v>
      </c>
    </row>
    <row r="28" spans="1:11" x14ac:dyDescent="0.25">
      <c r="J28" s="3">
        <f t="shared" si="5"/>
        <v>0.41600000000000015</v>
      </c>
      <c r="K28" s="4">
        <f t="shared" si="4"/>
        <v>20.387130900578494</v>
      </c>
    </row>
    <row r="29" spans="1:11" x14ac:dyDescent="0.25">
      <c r="J29" s="3">
        <f t="shared" si="5"/>
        <v>0.44800000000000018</v>
      </c>
      <c r="K29" s="4">
        <f t="shared" si="4"/>
        <v>20.33095629646192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20.274975392103851</v>
      </c>
    </row>
    <row r="31" spans="1:11" x14ac:dyDescent="0.25">
      <c r="J31" s="3">
        <f t="shared" si="5"/>
        <v>0.51200000000000023</v>
      </c>
      <c r="K31" s="4">
        <f t="shared" si="4"/>
        <v>20.219164745518338</v>
      </c>
    </row>
    <row r="32" spans="1:11" x14ac:dyDescent="0.25">
      <c r="J32" s="3">
        <f t="shared" si="5"/>
        <v>0.54400000000000026</v>
      </c>
      <c r="K32" s="4">
        <f t="shared" si="4"/>
        <v>20.163514401544539</v>
      </c>
    </row>
    <row r="33" spans="10:11" x14ac:dyDescent="0.25">
      <c r="J33" s="3">
        <f t="shared" si="5"/>
        <v>0.57600000000000029</v>
      </c>
      <c r="K33" s="4">
        <f t="shared" si="4"/>
        <v>20.10801999060671</v>
      </c>
    </row>
    <row r="34" spans="10:11" x14ac:dyDescent="0.25">
      <c r="J34" s="3">
        <f t="shared" si="5"/>
        <v>0.60800000000000032</v>
      </c>
      <c r="K34" s="4">
        <f t="shared" si="4"/>
        <v>20.052679456803713</v>
      </c>
    </row>
    <row r="35" spans="10:11" x14ac:dyDescent="0.25">
      <c r="J35" s="3">
        <f t="shared" si="5"/>
        <v>0.64000000000000035</v>
      </c>
      <c r="K35" s="4">
        <f t="shared" si="4"/>
        <v>19.997491703006855</v>
      </c>
    </row>
    <row r="36" spans="10:11" x14ac:dyDescent="0.25">
      <c r="J36" s="3">
        <f t="shared" si="5"/>
        <v>0.67200000000000037</v>
      </c>
      <c r="K36" s="4">
        <f t="shared" si="4"/>
        <v>19.942456029792144</v>
      </c>
    </row>
    <row r="37" spans="10:11" x14ac:dyDescent="0.25">
      <c r="J37" s="3">
        <f t="shared" si="5"/>
        <v>0.7040000000000004</v>
      </c>
      <c r="K37" s="4">
        <f t="shared" si="4"/>
        <v>19.887571903099932</v>
      </c>
    </row>
    <row r="38" spans="10:11" x14ac:dyDescent="0.25">
      <c r="J38" s="3">
        <f t="shared" si="5"/>
        <v>0.73600000000000043</v>
      </c>
      <c r="K38" s="4">
        <f t="shared" si="4"/>
        <v>19.832838858020729</v>
      </c>
    </row>
    <row r="39" spans="10:11" x14ac:dyDescent="0.25">
      <c r="J39" s="3">
        <f t="shared" si="5"/>
        <v>0.76800000000000046</v>
      </c>
      <c r="K39" s="4">
        <f t="shared" si="4"/>
        <v>19.778256458951027</v>
      </c>
    </row>
    <row r="40" spans="10:11" x14ac:dyDescent="0.25">
      <c r="J40" s="3">
        <f t="shared" si="5"/>
        <v>0.80000000000000049</v>
      </c>
      <c r="K40" s="4">
        <f t="shared" si="4"/>
        <v>19.723824283091947</v>
      </c>
    </row>
    <row r="41" spans="10:11" x14ac:dyDescent="0.25">
      <c r="J41" s="3">
        <f t="shared" si="5"/>
        <v>0.83200000000000052</v>
      </c>
      <c r="K41" s="4">
        <f t="shared" si="4"/>
        <v>19.669541913614154</v>
      </c>
    </row>
    <row r="42" spans="10:11" x14ac:dyDescent="0.25">
      <c r="J42" s="3">
        <f t="shared" si="5"/>
        <v>0.86400000000000055</v>
      </c>
      <c r="K42" s="4">
        <f t="shared" si="4"/>
        <v>19.615408936825634</v>
      </c>
    </row>
    <row r="43" spans="10:11" x14ac:dyDescent="0.25">
      <c r="J43" s="3">
        <f t="shared" si="5"/>
        <v>0.89600000000000057</v>
      </c>
      <c r="K43" s="4">
        <f t="shared" si="4"/>
        <v>19.561424940997036</v>
      </c>
    </row>
    <row r="44" spans="10:11" x14ac:dyDescent="0.25">
      <c r="J44" s="3">
        <f t="shared" si="5"/>
        <v>0.9280000000000006</v>
      </c>
      <c r="K44" s="4">
        <f t="shared" si="4"/>
        <v>19.507589515873402</v>
      </c>
    </row>
    <row r="45" spans="10:11" x14ac:dyDescent="0.25">
      <c r="J45" s="3">
        <f t="shared" si="5"/>
        <v>0.96000000000000063</v>
      </c>
      <c r="K45" s="4">
        <f t="shared" si="4"/>
        <v>19.453902252470165</v>
      </c>
    </row>
    <row r="46" spans="10:11" x14ac:dyDescent="0.25">
      <c r="J46" s="3">
        <f t="shared" si="5"/>
        <v>0.99200000000000066</v>
      </c>
      <c r="K46" s="4">
        <f t="shared" si="4"/>
        <v>19.400362742986854</v>
      </c>
    </row>
    <row r="47" spans="10:11" x14ac:dyDescent="0.25">
      <c r="J47" s="3">
        <f t="shared" si="5"/>
        <v>1.0240000000000007</v>
      </c>
      <c r="K47" s="4">
        <f t="shared" si="4"/>
        <v>19.346970580769554</v>
      </c>
    </row>
    <row r="48" spans="10:11" x14ac:dyDescent="0.25">
      <c r="J48" s="3">
        <f t="shared" si="5"/>
        <v>1.0560000000000007</v>
      </c>
      <c r="K48" s="4">
        <f t="shared" si="4"/>
        <v>19.293725360293539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C00-000000000000}"/>
  </hyperlinks>
  <pageMargins left="0.7" right="0.7" top="0.75" bottom="0.75" header="0.3" footer="0.3"/>
  <pageSetup orientation="portrait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Q70"/>
  <sheetViews>
    <sheetView workbookViewId="0">
      <selection activeCell="B2" sqref="B2:B15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 s="3">
        <v>24.521000000000001</v>
      </c>
      <c r="C2">
        <f>$K$2*EXP(-A2*$K$4)+$K$3*EXP(-A2*$K$5)</f>
        <v>25.885691026233925</v>
      </c>
      <c r="D2">
        <f>(B2-C2)^2</f>
        <v>1.8623815970834008</v>
      </c>
      <c r="E2">
        <f>(B2-$K$6)^2</f>
        <v>58.842706809999996</v>
      </c>
      <c r="J2" t="s">
        <v>4</v>
      </c>
      <c r="K2">
        <v>14.871792583931624</v>
      </c>
    </row>
    <row r="3" spans="1:17" x14ac:dyDescent="0.25">
      <c r="A3" s="3">
        <f>0.032+A2</f>
        <v>3.2000000000000001E-2</v>
      </c>
      <c r="B3" s="3">
        <v>22.22</v>
      </c>
      <c r="C3">
        <f t="shared" ref="C3:C8" si="0">$K$2*EXP(-A3*$K$4)+$K$3*EXP(-A3*$K$5)</f>
        <v>20.888667469715244</v>
      </c>
      <c r="D3">
        <f t="shared" ref="D3:D8" si="1">(B3-C3)^2</f>
        <v>1.7724463061944067</v>
      </c>
      <c r="E3">
        <f t="shared" ref="E3:E8" si="2">(B3-$K$6)^2</f>
        <v>28.835826009999977</v>
      </c>
      <c r="J3" t="s">
        <v>5</v>
      </c>
      <c r="K3">
        <v>11.013898442302301</v>
      </c>
      <c r="Q3" s="1"/>
    </row>
    <row r="4" spans="1:17" x14ac:dyDescent="0.25">
      <c r="A4" s="3">
        <f t="shared" ref="A4:A15" si="3">0.032+A3</f>
        <v>6.4000000000000001E-2</v>
      </c>
      <c r="B4" s="3">
        <v>15.88</v>
      </c>
      <c r="C4">
        <f t="shared" si="0"/>
        <v>18.146660703570625</v>
      </c>
      <c r="D4">
        <f t="shared" si="1"/>
        <v>5.1377507451112754</v>
      </c>
      <c r="E4">
        <f t="shared" si="2"/>
        <v>0.94109401000000081</v>
      </c>
      <c r="J4" t="s">
        <v>6</v>
      </c>
      <c r="K4">
        <v>2.8193455434874018E-2</v>
      </c>
    </row>
    <row r="5" spans="1:17" x14ac:dyDescent="0.25">
      <c r="A5" s="3">
        <f t="shared" si="3"/>
        <v>9.6000000000000002E-2</v>
      </c>
      <c r="B5" s="3">
        <v>14.74</v>
      </c>
      <c r="C5">
        <f t="shared" si="0"/>
        <v>16.639317255109457</v>
      </c>
      <c r="D5">
        <f t="shared" si="1"/>
        <v>3.6074060355565223</v>
      </c>
      <c r="E5">
        <f t="shared" si="2"/>
        <v>4.4525220100000045</v>
      </c>
      <c r="J5" t="s">
        <v>7</v>
      </c>
      <c r="K5">
        <v>18.823860203985809</v>
      </c>
    </row>
    <row r="6" spans="1:17" x14ac:dyDescent="0.25">
      <c r="A6" s="3">
        <f t="shared" si="3"/>
        <v>0.128</v>
      </c>
      <c r="B6" s="3">
        <v>15.82</v>
      </c>
      <c r="C6">
        <f t="shared" si="0"/>
        <v>15.807977229773318</v>
      </c>
      <c r="D6">
        <f t="shared" si="1"/>
        <v>1.4454700392360102E-4</v>
      </c>
      <c r="E6">
        <f t="shared" si="2"/>
        <v>1.0611060100000018</v>
      </c>
      <c r="J6" t="s">
        <v>8</v>
      </c>
      <c r="K6">
        <f>AVERAGE(B2:B11)</f>
        <v>16.850100000000001</v>
      </c>
    </row>
    <row r="7" spans="1:17" x14ac:dyDescent="0.25">
      <c r="A7" s="3">
        <f t="shared" si="3"/>
        <v>0.16</v>
      </c>
      <c r="B7" s="3">
        <v>15.17</v>
      </c>
      <c r="C7">
        <f t="shared" si="0"/>
        <v>15.346765371182332</v>
      </c>
      <c r="D7">
        <f t="shared" si="1"/>
        <v>3.1245996449227782E-2</v>
      </c>
      <c r="E7">
        <f t="shared" si="2"/>
        <v>2.8227360100000043</v>
      </c>
      <c r="J7" t="s">
        <v>11</v>
      </c>
      <c r="K7">
        <f>SUM(D2:D15)</f>
        <v>12.587828136024157</v>
      </c>
    </row>
    <row r="8" spans="1:17" x14ac:dyDescent="0.25">
      <c r="A8" s="3">
        <f t="shared" si="3"/>
        <v>0.192</v>
      </c>
      <c r="B8" s="3">
        <v>15.05</v>
      </c>
      <c r="C8">
        <f t="shared" si="0"/>
        <v>15.088210066252879</v>
      </c>
      <c r="D8">
        <f t="shared" si="1"/>
        <v>1.4600091630493377E-3</v>
      </c>
      <c r="E8">
        <f t="shared" si="2"/>
        <v>3.2403600100000016</v>
      </c>
      <c r="J8" t="s">
        <v>13</v>
      </c>
      <c r="K8">
        <f>SUM(E2:E15)</f>
        <v>125.87722694000004</v>
      </c>
    </row>
    <row r="9" spans="1:17" x14ac:dyDescent="0.25">
      <c r="A9" s="3">
        <f t="shared" si="3"/>
        <v>0.224</v>
      </c>
      <c r="B9" s="3">
        <v>15.2</v>
      </c>
      <c r="C9">
        <f t="shared" ref="C9:C15" si="4">$K$2*EXP(-A9*$K$4)+$K$3*EXP(-A9*$K$5)</f>
        <v>14.940617916179765</v>
      </c>
      <c r="D9">
        <f t="shared" ref="D9:D15" si="5">(B9-C9)^2</f>
        <v>6.7279065406927283E-2</v>
      </c>
      <c r="E9">
        <f t="shared" ref="E9:E15" si="6">(B9-$K$6)^2</f>
        <v>2.7228300100000062</v>
      </c>
      <c r="J9" t="s">
        <v>14</v>
      </c>
      <c r="K9">
        <f>1-(K7/K8)</f>
        <v>0.89999916234233379</v>
      </c>
    </row>
    <row r="10" spans="1:17" x14ac:dyDescent="0.25">
      <c r="A10" s="3">
        <f t="shared" si="3"/>
        <v>0.25600000000000001</v>
      </c>
      <c r="B10" s="3">
        <v>15</v>
      </c>
      <c r="C10">
        <f t="shared" si="4"/>
        <v>14.853785309729417</v>
      </c>
      <c r="D10">
        <f t="shared" si="5"/>
        <v>2.1378735650922385E-2</v>
      </c>
      <c r="E10">
        <f t="shared" si="6"/>
        <v>3.4228700100000045</v>
      </c>
      <c r="J10" t="s">
        <v>15</v>
      </c>
      <c r="K10">
        <f>K2+K3</f>
        <v>25.885691026233925</v>
      </c>
    </row>
    <row r="11" spans="1:17" x14ac:dyDescent="0.25">
      <c r="A11" s="3">
        <f t="shared" si="3"/>
        <v>0.28800000000000003</v>
      </c>
      <c r="B11" s="3">
        <v>14.9</v>
      </c>
      <c r="C11">
        <f t="shared" si="4"/>
        <v>14.800224959736914</v>
      </c>
      <c r="D11">
        <f t="shared" si="5"/>
        <v>9.9550586595005056E-3</v>
      </c>
      <c r="E11">
        <f t="shared" si="6"/>
        <v>3.8028900100000032</v>
      </c>
      <c r="J11" t="s">
        <v>16</v>
      </c>
      <c r="K11">
        <f>1 - (1-$K$9)*(12/11)</f>
        <v>0.89090817710072778</v>
      </c>
    </row>
    <row r="12" spans="1:17" x14ac:dyDescent="0.25">
      <c r="A12" s="3">
        <f t="shared" si="3"/>
        <v>0.32000000000000006</v>
      </c>
      <c r="B12" s="3">
        <v>14.94</v>
      </c>
      <c r="C12">
        <f t="shared" si="4"/>
        <v>14.764887130769383</v>
      </c>
      <c r="D12">
        <f t="shared" si="5"/>
        <v>3.0664516970179082E-2</v>
      </c>
      <c r="E12">
        <f t="shared" si="6"/>
        <v>3.6484820100000066</v>
      </c>
    </row>
    <row r="13" spans="1:17" x14ac:dyDescent="0.25">
      <c r="A13" s="3">
        <f t="shared" si="3"/>
        <v>0.35200000000000009</v>
      </c>
      <c r="B13" s="3">
        <v>14.88</v>
      </c>
      <c r="C13">
        <f t="shared" si="4"/>
        <v>14.739531846431795</v>
      </c>
      <c r="D13">
        <f t="shared" si="5"/>
        <v>1.9731302166860969E-2</v>
      </c>
      <c r="E13">
        <f t="shared" si="6"/>
        <v>3.8812940100000017</v>
      </c>
    </row>
    <row r="14" spans="1:17" x14ac:dyDescent="0.25">
      <c r="A14" s="3">
        <f t="shared" si="3"/>
        <v>0.38400000000000012</v>
      </c>
      <c r="B14" s="3">
        <v>14.84</v>
      </c>
      <c r="C14">
        <f t="shared" si="4"/>
        <v>14.719647582614373</v>
      </c>
      <c r="D14">
        <f t="shared" si="5"/>
        <v>1.4484704370564164E-2</v>
      </c>
      <c r="E14">
        <f t="shared" si="6"/>
        <v>4.0405020100000053</v>
      </c>
      <c r="J14" t="s">
        <v>17</v>
      </c>
      <c r="K14" t="s">
        <v>2</v>
      </c>
    </row>
    <row r="15" spans="1:17" x14ac:dyDescent="0.25">
      <c r="A15" s="3">
        <f t="shared" si="3"/>
        <v>0.41600000000000015</v>
      </c>
      <c r="B15" s="3">
        <v>14.81</v>
      </c>
      <c r="C15">
        <f t="shared" si="4"/>
        <v>14.702764202630835</v>
      </c>
      <c r="D15">
        <f t="shared" si="5"/>
        <v>1.1499516237400734E-2</v>
      </c>
      <c r="E15">
        <f t="shared" si="6"/>
        <v>4.1620080100000028</v>
      </c>
      <c r="J15" s="3">
        <v>0</v>
      </c>
      <c r="K15" s="4">
        <f>$K$2*EXP(-$K$4*J15)+$K$3*EXP(-$K$5*J15)</f>
        <v>25.885691026233925</v>
      </c>
    </row>
    <row r="16" spans="1:17" x14ac:dyDescent="0.25">
      <c r="A16" s="3"/>
      <c r="J16" s="3">
        <f>0.032+J15</f>
        <v>3.2000000000000001E-2</v>
      </c>
      <c r="K16" s="4">
        <f t="shared" ref="K16:K48" si="7">$K$2*EXP(-$K$4*J16)+$K$3*EXP(-$K$5*J16)</f>
        <v>20.888667469715244</v>
      </c>
    </row>
    <row r="17" spans="1:11" x14ac:dyDescent="0.25">
      <c r="J17" s="3">
        <f t="shared" ref="J17:J48" si="8">0.032+J16</f>
        <v>6.4000000000000001E-2</v>
      </c>
      <c r="K17" s="4">
        <f t="shared" si="7"/>
        <v>18.146660703570625</v>
      </c>
    </row>
    <row r="18" spans="1:11" x14ac:dyDescent="0.25">
      <c r="J18" s="3">
        <f t="shared" si="8"/>
        <v>9.6000000000000002E-2</v>
      </c>
      <c r="K18" s="4">
        <f t="shared" si="7"/>
        <v>16.639317255109457</v>
      </c>
    </row>
    <row r="19" spans="1:11" x14ac:dyDescent="0.25">
      <c r="J19" s="3">
        <f t="shared" si="8"/>
        <v>0.128</v>
      </c>
      <c r="K19" s="4">
        <f t="shared" si="7"/>
        <v>15.807977229773318</v>
      </c>
    </row>
    <row r="20" spans="1:11" x14ac:dyDescent="0.25">
      <c r="J20" s="3">
        <f t="shared" si="8"/>
        <v>0.16</v>
      </c>
      <c r="K20" s="4">
        <f t="shared" si="7"/>
        <v>15.346765371182332</v>
      </c>
    </row>
    <row r="21" spans="1:11" x14ac:dyDescent="0.25">
      <c r="J21" s="3">
        <f t="shared" si="8"/>
        <v>0.192</v>
      </c>
      <c r="K21" s="4">
        <f t="shared" si="7"/>
        <v>15.088210066252879</v>
      </c>
    </row>
    <row r="22" spans="1:11" x14ac:dyDescent="0.25">
      <c r="J22" s="3">
        <f t="shared" si="8"/>
        <v>0.224</v>
      </c>
      <c r="K22" s="4">
        <f t="shared" si="7"/>
        <v>14.940617916179765</v>
      </c>
    </row>
    <row r="23" spans="1:11" x14ac:dyDescent="0.25">
      <c r="J23" s="3">
        <f t="shared" si="8"/>
        <v>0.25600000000000001</v>
      </c>
      <c r="K23" s="4">
        <f t="shared" si="7"/>
        <v>14.853785309729417</v>
      </c>
    </row>
    <row r="24" spans="1:11" x14ac:dyDescent="0.25">
      <c r="J24" s="3">
        <f t="shared" si="8"/>
        <v>0.28800000000000003</v>
      </c>
      <c r="K24" s="4">
        <f t="shared" si="7"/>
        <v>14.800224959736914</v>
      </c>
    </row>
    <row r="25" spans="1:11" x14ac:dyDescent="0.25">
      <c r="J25" s="3">
        <f t="shared" si="8"/>
        <v>0.32000000000000006</v>
      </c>
      <c r="K25" s="4">
        <f t="shared" si="7"/>
        <v>14.764887130769383</v>
      </c>
    </row>
    <row r="26" spans="1:11" x14ac:dyDescent="0.25">
      <c r="J26" s="3">
        <f t="shared" si="8"/>
        <v>0.35200000000000009</v>
      </c>
      <c r="K26" s="4">
        <f t="shared" si="7"/>
        <v>14.739531846431795</v>
      </c>
    </row>
    <row r="27" spans="1:11" x14ac:dyDescent="0.25">
      <c r="J27" s="3">
        <f t="shared" si="8"/>
        <v>0.38400000000000012</v>
      </c>
      <c r="K27" s="4">
        <f t="shared" si="7"/>
        <v>14.719647582614373</v>
      </c>
    </row>
    <row r="28" spans="1:11" x14ac:dyDescent="0.25">
      <c r="J28" s="3">
        <f t="shared" si="8"/>
        <v>0.41600000000000015</v>
      </c>
      <c r="K28" s="4">
        <f t="shared" si="7"/>
        <v>14.702764202630835</v>
      </c>
    </row>
    <row r="29" spans="1:11" x14ac:dyDescent="0.25">
      <c r="J29" s="3">
        <f t="shared" si="8"/>
        <v>0.44800000000000018</v>
      </c>
      <c r="K29" s="4">
        <f t="shared" si="7"/>
        <v>14.687529262151264</v>
      </c>
    </row>
    <row r="30" spans="1:11" x14ac:dyDescent="0.25">
      <c r="A30" s="2" t="s">
        <v>3</v>
      </c>
      <c r="J30" s="3">
        <f t="shared" si="8"/>
        <v>0.4800000000000002</v>
      </c>
      <c r="K30" s="4">
        <f t="shared" si="7"/>
        <v>14.6732022713396</v>
      </c>
    </row>
    <row r="31" spans="1:11" x14ac:dyDescent="0.25">
      <c r="J31" s="3">
        <f t="shared" si="8"/>
        <v>0.51200000000000023</v>
      </c>
      <c r="K31" s="4">
        <f t="shared" si="7"/>
        <v>14.659377795263435</v>
      </c>
    </row>
    <row r="32" spans="1:11" x14ac:dyDescent="0.25">
      <c r="J32" s="3">
        <f t="shared" si="8"/>
        <v>0.54400000000000026</v>
      </c>
      <c r="K32" s="4">
        <f t="shared" si="7"/>
        <v>14.645833846927758</v>
      </c>
    </row>
    <row r="33" spans="10:11" x14ac:dyDescent="0.25">
      <c r="J33" s="3">
        <f t="shared" si="8"/>
        <v>0.57600000000000029</v>
      </c>
      <c r="K33" s="4">
        <f t="shared" si="7"/>
        <v>14.632448880029617</v>
      </c>
    </row>
    <row r="34" spans="10:11" x14ac:dyDescent="0.25">
      <c r="J34" s="3">
        <f t="shared" si="8"/>
        <v>0.60800000000000032</v>
      </c>
      <c r="K34" s="4">
        <f t="shared" si="7"/>
        <v>14.619156341160105</v>
      </c>
    </row>
    <row r="35" spans="10:11" x14ac:dyDescent="0.25">
      <c r="J35" s="3">
        <f t="shared" si="8"/>
        <v>0.64000000000000035</v>
      </c>
      <c r="K35" s="4">
        <f t="shared" si="7"/>
        <v>14.605919786406103</v>
      </c>
    </row>
    <row r="36" spans="10:11" x14ac:dyDescent="0.25">
      <c r="J36" s="3">
        <f t="shared" si="8"/>
        <v>0.67200000000000037</v>
      </c>
      <c r="K36" s="4">
        <f t="shared" si="7"/>
        <v>14.592719257290673</v>
      </c>
    </row>
    <row r="37" spans="10:11" x14ac:dyDescent="0.25">
      <c r="J37" s="3">
        <f t="shared" si="8"/>
        <v>0.7040000000000004</v>
      </c>
      <c r="K37" s="4">
        <f t="shared" si="7"/>
        <v>14.579543821381947</v>
      </c>
    </row>
    <row r="38" spans="10:11" x14ac:dyDescent="0.25">
      <c r="J38" s="3">
        <f t="shared" si="8"/>
        <v>0.73600000000000043</v>
      </c>
      <c r="K38" s="4">
        <f t="shared" si="7"/>
        <v>14.566387488156844</v>
      </c>
    </row>
    <row r="39" spans="10:11" x14ac:dyDescent="0.25">
      <c r="J39" s="3">
        <f t="shared" si="8"/>
        <v>0.76800000000000046</v>
      </c>
      <c r="K39" s="4">
        <f t="shared" si="7"/>
        <v>14.553246972870962</v>
      </c>
    </row>
    <row r="40" spans="10:11" x14ac:dyDescent="0.25">
      <c r="J40" s="3">
        <f t="shared" si="8"/>
        <v>0.80000000000000049</v>
      </c>
      <c r="K40" s="4">
        <f t="shared" si="7"/>
        <v>14.540120472241483</v>
      </c>
    </row>
    <row r="41" spans="10:11" x14ac:dyDescent="0.25">
      <c r="J41" s="3">
        <f t="shared" si="8"/>
        <v>0.83200000000000052</v>
      </c>
      <c r="K41" s="4">
        <f t="shared" si="7"/>
        <v>14.527006994113924</v>
      </c>
    </row>
    <row r="42" spans="10:11" x14ac:dyDescent="0.25">
      <c r="J42" s="3">
        <f t="shared" si="8"/>
        <v>0.86400000000000055</v>
      </c>
      <c r="K42" s="4">
        <f t="shared" si="7"/>
        <v>14.513905990443929</v>
      </c>
    </row>
    <row r="43" spans="10:11" x14ac:dyDescent="0.25">
      <c r="J43" s="3">
        <f t="shared" si="8"/>
        <v>0.89600000000000057</v>
      </c>
      <c r="K43" s="4">
        <f t="shared" si="7"/>
        <v>14.500817156348894</v>
      </c>
    </row>
    <row r="44" spans="10:11" x14ac:dyDescent="0.25">
      <c r="J44" s="3">
        <f t="shared" si="8"/>
        <v>0.9280000000000006</v>
      </c>
      <c r="K44" s="4">
        <f t="shared" si="7"/>
        <v>14.487740320085543</v>
      </c>
    </row>
    <row r="45" spans="10:11" x14ac:dyDescent="0.25">
      <c r="J45" s="3">
        <f t="shared" si="8"/>
        <v>0.96000000000000063</v>
      </c>
      <c r="K45" s="4">
        <f t="shared" si="7"/>
        <v>14.47467538281084</v>
      </c>
    </row>
    <row r="46" spans="10:11" x14ac:dyDescent="0.25">
      <c r="J46" s="3">
        <f t="shared" si="8"/>
        <v>0.99200000000000066</v>
      </c>
      <c r="K46" s="4">
        <f t="shared" si="7"/>
        <v>14.46162228560015</v>
      </c>
    </row>
    <row r="47" spans="10:11" x14ac:dyDescent="0.25">
      <c r="J47" s="3">
        <f t="shared" si="8"/>
        <v>1.0240000000000007</v>
      </c>
      <c r="K47" s="4">
        <f t="shared" si="7"/>
        <v>14.448580991389127</v>
      </c>
    </row>
    <row r="48" spans="10:11" x14ac:dyDescent="0.25">
      <c r="J48" s="3">
        <f t="shared" si="8"/>
        <v>1.0560000000000007</v>
      </c>
      <c r="K48" s="4">
        <f t="shared" si="7"/>
        <v>14.435551475086625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D00-000000000000}"/>
  </hyperlinks>
  <pageMargins left="0.7" right="0.7" top="0.75" bottom="0.75" header="0.3" footer="0.3"/>
  <pageSetup orientation="portrait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70"/>
  <sheetViews>
    <sheetView workbookViewId="0">
      <selection activeCell="B2" sqref="B2:B15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 s="3">
        <v>28.085000000000001</v>
      </c>
      <c r="C2">
        <f>$K$2*EXP(-A2*$K$4)+$K$3*EXP(-A2*$K$5)</f>
        <v>28.085000000000004</v>
      </c>
      <c r="D2">
        <f>(B2-C2)^2</f>
        <v>1.2621774483536189E-29</v>
      </c>
      <c r="E2">
        <f>(B2-$K$6)^2</f>
        <v>23.611963474489812</v>
      </c>
      <c r="J2" t="s">
        <v>4</v>
      </c>
      <c r="K2">
        <v>23.466890855222445</v>
      </c>
    </row>
    <row r="3" spans="1:17" x14ac:dyDescent="0.25">
      <c r="A3" s="3">
        <f>0.032+A2</f>
        <v>3.2000000000000001E-2</v>
      </c>
      <c r="B3" s="3">
        <v>24.488</v>
      </c>
      <c r="C3">
        <f t="shared" ref="C3:C15" si="0">$K$2*EXP(-A3*$K$4)+$K$3*EXP(-A3*$K$5)</f>
        <v>24.360825041134049</v>
      </c>
      <c r="D3">
        <f t="shared" ref="D3:D15" si="1">(B3-C3)^2</f>
        <v>1.6173470162556155E-2</v>
      </c>
      <c r="E3">
        <f t="shared" ref="E3:E15" si="2">(B3-$K$6)^2</f>
        <v>1.5931849030612257</v>
      </c>
      <c r="J3" t="s">
        <v>5</v>
      </c>
      <c r="K3">
        <v>4.6181091447775602</v>
      </c>
      <c r="Q3" s="1"/>
    </row>
    <row r="4" spans="1:17" x14ac:dyDescent="0.25">
      <c r="A4" s="3">
        <f t="shared" ref="A4:A15" si="3">0.032+A3</f>
        <v>6.4000000000000001E-2</v>
      </c>
      <c r="B4" s="3">
        <v>23.077000000000002</v>
      </c>
      <c r="C4">
        <f t="shared" si="0"/>
        <v>23.475350947886483</v>
      </c>
      <c r="D4">
        <f t="shared" si="1"/>
        <v>0.15868347768205796</v>
      </c>
      <c r="E4">
        <f t="shared" si="2"/>
        <v>2.2137188775509416E-2</v>
      </c>
      <c r="J4" t="s">
        <v>6</v>
      </c>
      <c r="K4">
        <v>0.13849699889486253</v>
      </c>
    </row>
    <row r="5" spans="1:17" x14ac:dyDescent="0.25">
      <c r="A5" s="3">
        <f t="shared" si="3"/>
        <v>9.6000000000000002E-2</v>
      </c>
      <c r="B5" s="3">
        <v>23.47</v>
      </c>
      <c r="C5">
        <f t="shared" si="0"/>
        <v>23.203514132241171</v>
      </c>
      <c r="D5">
        <f t="shared" si="1"/>
        <v>7.1014717715175438E-2</v>
      </c>
      <c r="E5">
        <f t="shared" si="2"/>
        <v>5.9640617346938665E-2</v>
      </c>
      <c r="J5" t="s">
        <v>7</v>
      </c>
      <c r="K5">
        <v>47.883778473102936</v>
      </c>
    </row>
    <row r="6" spans="1:17" x14ac:dyDescent="0.25">
      <c r="A6" s="3">
        <f t="shared" si="3"/>
        <v>0.128</v>
      </c>
      <c r="B6" s="3">
        <v>23.271999999999998</v>
      </c>
      <c r="C6">
        <f t="shared" si="0"/>
        <v>23.064605086923745</v>
      </c>
      <c r="D6">
        <f t="shared" si="1"/>
        <v>4.3012649969906773E-2</v>
      </c>
      <c r="E6">
        <f t="shared" si="2"/>
        <v>2.1357602040815754E-3</v>
      </c>
      <c r="J6" t="s">
        <v>8</v>
      </c>
      <c r="K6">
        <f>AVERAGE(B2:B15)</f>
        <v>23.225785714285713</v>
      </c>
    </row>
    <row r="7" spans="1:17" x14ac:dyDescent="0.25">
      <c r="A7" s="3">
        <f t="shared" si="3"/>
        <v>0.16</v>
      </c>
      <c r="B7" s="3">
        <v>22.9</v>
      </c>
      <c r="C7">
        <f t="shared" si="0"/>
        <v>22.954768634293007</v>
      </c>
      <c r="D7">
        <f t="shared" si="1"/>
        <v>2.9996033023213056E-3</v>
      </c>
      <c r="E7">
        <f t="shared" si="2"/>
        <v>0.10613633163265339</v>
      </c>
      <c r="J7" t="s">
        <v>11</v>
      </c>
      <c r="K7">
        <f>SUM(D2:D15)</f>
        <v>0.30694677774956725</v>
      </c>
    </row>
    <row r="8" spans="1:17" x14ac:dyDescent="0.25">
      <c r="A8" s="3">
        <f t="shared" si="3"/>
        <v>0.192</v>
      </c>
      <c r="B8" s="3">
        <v>22.795999999999999</v>
      </c>
      <c r="C8">
        <f t="shared" si="0"/>
        <v>22.851566091697634</v>
      </c>
      <c r="D8">
        <f t="shared" si="1"/>
        <v>3.0875905465499861E-3</v>
      </c>
      <c r="E8">
        <f t="shared" si="2"/>
        <v>0.18471576020408137</v>
      </c>
      <c r="J8" t="s">
        <v>13</v>
      </c>
      <c r="K8">
        <f>SUM(E2:E15)</f>
        <v>30.110396357142864</v>
      </c>
    </row>
    <row r="9" spans="1:17" x14ac:dyDescent="0.25">
      <c r="A9" s="3">
        <f t="shared" si="3"/>
        <v>0.224</v>
      </c>
      <c r="B9" s="3">
        <v>22.704000000000001</v>
      </c>
      <c r="C9">
        <f t="shared" si="0"/>
        <v>22.750148192823449</v>
      </c>
      <c r="D9">
        <f t="shared" si="1"/>
        <v>2.1296557008701742E-3</v>
      </c>
      <c r="E9">
        <f t="shared" si="2"/>
        <v>0.27226033163265145</v>
      </c>
      <c r="J9" t="s">
        <v>14</v>
      </c>
      <c r="K9">
        <f>1-(K7/K8)</f>
        <v>0.98980595359460444</v>
      </c>
    </row>
    <row r="10" spans="1:17" x14ac:dyDescent="0.25">
      <c r="A10" s="3">
        <f t="shared" si="3"/>
        <v>0.25600000000000001</v>
      </c>
      <c r="B10" s="3">
        <v>22.584</v>
      </c>
      <c r="C10">
        <f t="shared" si="0"/>
        <v>22.649465736775092</v>
      </c>
      <c r="D10">
        <f t="shared" si="1"/>
        <v>4.2857626915056533E-3</v>
      </c>
      <c r="E10">
        <f t="shared" si="2"/>
        <v>0.41188890306122378</v>
      </c>
      <c r="J10" t="s">
        <v>15</v>
      </c>
      <c r="K10">
        <f>K2+K3</f>
        <v>28.085000000000004</v>
      </c>
    </row>
    <row r="11" spans="1:17" x14ac:dyDescent="0.25">
      <c r="A11" s="3">
        <f t="shared" si="3"/>
        <v>0.28800000000000003</v>
      </c>
      <c r="B11" s="3">
        <v>22.507000000000001</v>
      </c>
      <c r="C11">
        <f t="shared" si="0"/>
        <v>22.549290504522638</v>
      </c>
      <c r="D11">
        <f t="shared" si="1"/>
        <v>1.7884867727791379E-3</v>
      </c>
      <c r="E11">
        <f t="shared" si="2"/>
        <v>0.51665290306122114</v>
      </c>
      <c r="J11" t="s">
        <v>16</v>
      </c>
      <c r="K11">
        <f>1 - (1-$K$9)*(12/11)</f>
        <v>0.98887922210320489</v>
      </c>
    </row>
    <row r="12" spans="1:17" x14ac:dyDescent="0.25">
      <c r="A12" s="3">
        <f t="shared" si="3"/>
        <v>0.32000000000000006</v>
      </c>
      <c r="B12" s="3">
        <v>22.434999999999999</v>
      </c>
      <c r="C12">
        <f t="shared" si="0"/>
        <v>22.449571650714503</v>
      </c>
      <c r="D12">
        <f t="shared" si="1"/>
        <v>2.1233300454552283E-4</v>
      </c>
      <c r="E12">
        <f t="shared" si="2"/>
        <v>0.62534204591836795</v>
      </c>
    </row>
    <row r="13" spans="1:17" x14ac:dyDescent="0.25">
      <c r="A13" s="3">
        <f t="shared" si="3"/>
        <v>0.35200000000000009</v>
      </c>
      <c r="B13" s="3">
        <v>22.385999999999999</v>
      </c>
      <c r="C13">
        <f t="shared" si="0"/>
        <v>22.35029665703383</v>
      </c>
      <c r="D13">
        <f t="shared" si="1"/>
        <v>1.2747286989598938E-3</v>
      </c>
      <c r="E13">
        <f t="shared" si="2"/>
        <v>0.70524004591836709</v>
      </c>
    </row>
    <row r="14" spans="1:17" x14ac:dyDescent="0.25">
      <c r="A14" s="3">
        <f t="shared" si="3"/>
        <v>0.38400000000000012</v>
      </c>
      <c r="B14" s="3">
        <v>22.298999999999999</v>
      </c>
      <c r="C14">
        <f t="shared" si="0"/>
        <v>22.251461292207313</v>
      </c>
      <c r="D14">
        <f t="shared" si="1"/>
        <v>2.2599287385983938E-3</v>
      </c>
      <c r="E14">
        <f t="shared" si="2"/>
        <v>0.85893176020408091</v>
      </c>
      <c r="J14" t="s">
        <v>17</v>
      </c>
      <c r="K14" t="s">
        <v>2</v>
      </c>
    </row>
    <row r="15" spans="1:17" x14ac:dyDescent="0.25">
      <c r="A15" s="3">
        <f t="shared" si="3"/>
        <v>0.41600000000000015</v>
      </c>
      <c r="B15" s="3">
        <v>22.158000000000001</v>
      </c>
      <c r="C15">
        <f t="shared" si="0"/>
        <v>22.153063122065429</v>
      </c>
      <c r="D15">
        <f t="shared" si="1"/>
        <v>2.4372763740863714E-5</v>
      </c>
      <c r="E15">
        <f t="shared" si="2"/>
        <v>1.1401663316326485</v>
      </c>
      <c r="J15" s="3">
        <v>0</v>
      </c>
      <c r="K15" s="4">
        <f>$K$2*EXP(-$K$4*J15)+$K$3*EXP(-$K$5*J15)</f>
        <v>28.085000000000004</v>
      </c>
    </row>
    <row r="16" spans="1:17" x14ac:dyDescent="0.25">
      <c r="J16" s="3">
        <f>0.032+J15</f>
        <v>3.2000000000000001E-2</v>
      </c>
      <c r="K16" s="4">
        <f t="shared" ref="K16:K48" si="4">$K$2*EXP(-$K$4*J16)+$K$3*EXP(-$K$5*J16)</f>
        <v>24.360825041134049</v>
      </c>
    </row>
    <row r="17" spans="1:11" x14ac:dyDescent="0.25">
      <c r="J17" s="3">
        <f t="shared" ref="J17:J48" si="5">0.032+J16</f>
        <v>6.4000000000000001E-2</v>
      </c>
      <c r="K17" s="4">
        <f t="shared" si="4"/>
        <v>23.475350947886483</v>
      </c>
    </row>
    <row r="18" spans="1:11" x14ac:dyDescent="0.25">
      <c r="J18" s="3">
        <f t="shared" si="5"/>
        <v>9.6000000000000002E-2</v>
      </c>
      <c r="K18" s="4">
        <f t="shared" si="4"/>
        <v>23.203514132241171</v>
      </c>
    </row>
    <row r="19" spans="1:11" x14ac:dyDescent="0.25">
      <c r="J19" s="3">
        <f t="shared" si="5"/>
        <v>0.128</v>
      </c>
      <c r="K19" s="4">
        <f t="shared" si="4"/>
        <v>23.064605086923745</v>
      </c>
    </row>
    <row r="20" spans="1:11" x14ac:dyDescent="0.25">
      <c r="J20" s="3">
        <f t="shared" si="5"/>
        <v>0.16</v>
      </c>
      <c r="K20" s="4">
        <f t="shared" si="4"/>
        <v>22.954768634293007</v>
      </c>
    </row>
    <row r="21" spans="1:11" x14ac:dyDescent="0.25">
      <c r="J21" s="3">
        <f t="shared" si="5"/>
        <v>0.192</v>
      </c>
      <c r="K21" s="4">
        <f t="shared" si="4"/>
        <v>22.851566091697634</v>
      </c>
    </row>
    <row r="22" spans="1:11" x14ac:dyDescent="0.25">
      <c r="J22" s="3">
        <f t="shared" si="5"/>
        <v>0.224</v>
      </c>
      <c r="K22" s="4">
        <f t="shared" si="4"/>
        <v>22.750148192823449</v>
      </c>
    </row>
    <row r="23" spans="1:11" x14ac:dyDescent="0.25">
      <c r="J23" s="3">
        <f t="shared" si="5"/>
        <v>0.25600000000000001</v>
      </c>
      <c r="K23" s="4">
        <f t="shared" si="4"/>
        <v>22.649465736775092</v>
      </c>
    </row>
    <row r="24" spans="1:11" x14ac:dyDescent="0.25">
      <c r="J24" s="3">
        <f t="shared" si="5"/>
        <v>0.28800000000000003</v>
      </c>
      <c r="K24" s="4">
        <f t="shared" si="4"/>
        <v>22.549290504522638</v>
      </c>
    </row>
    <row r="25" spans="1:11" x14ac:dyDescent="0.25">
      <c r="J25" s="3">
        <f t="shared" si="5"/>
        <v>0.32000000000000006</v>
      </c>
      <c r="K25" s="4">
        <f t="shared" si="4"/>
        <v>22.449571650714503</v>
      </c>
    </row>
    <row r="26" spans="1:11" x14ac:dyDescent="0.25">
      <c r="J26" s="3">
        <f t="shared" si="5"/>
        <v>0.35200000000000009</v>
      </c>
      <c r="K26" s="4">
        <f t="shared" si="4"/>
        <v>22.35029665703383</v>
      </c>
    </row>
    <row r="27" spans="1:11" x14ac:dyDescent="0.25">
      <c r="J27" s="3">
        <f t="shared" si="5"/>
        <v>0.38400000000000012</v>
      </c>
      <c r="K27" s="4">
        <f t="shared" si="4"/>
        <v>22.251461292207313</v>
      </c>
    </row>
    <row r="28" spans="1:11" x14ac:dyDescent="0.25">
      <c r="J28" s="3">
        <f t="shared" si="5"/>
        <v>0.41600000000000015</v>
      </c>
      <c r="K28" s="4">
        <f t="shared" si="4"/>
        <v>22.153063122065429</v>
      </c>
    </row>
    <row r="29" spans="1:11" x14ac:dyDescent="0.25">
      <c r="J29" s="3">
        <f t="shared" si="5"/>
        <v>0.44800000000000018</v>
      </c>
      <c r="K29" s="4">
        <f t="shared" si="4"/>
        <v>22.055100107410922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21.957570301069257</v>
      </c>
    </row>
    <row r="31" spans="1:11" x14ac:dyDescent="0.25">
      <c r="J31" s="3">
        <f t="shared" si="5"/>
        <v>0.51200000000000023</v>
      </c>
      <c r="K31" s="4">
        <f t="shared" si="4"/>
        <v>21.860471782409157</v>
      </c>
    </row>
    <row r="32" spans="1:11" x14ac:dyDescent="0.25">
      <c r="J32" s="3">
        <f t="shared" si="5"/>
        <v>0.54400000000000026</v>
      </c>
      <c r="K32" s="4">
        <f t="shared" si="4"/>
        <v>21.763802643166752</v>
      </c>
    </row>
    <row r="33" spans="10:11" x14ac:dyDescent="0.25">
      <c r="J33" s="3">
        <f t="shared" si="5"/>
        <v>0.57600000000000029</v>
      </c>
      <c r="K33" s="4">
        <f t="shared" si="4"/>
        <v>21.667560984353706</v>
      </c>
    </row>
    <row r="34" spans="10:11" x14ac:dyDescent="0.25">
      <c r="J34" s="3">
        <f t="shared" si="5"/>
        <v>0.60800000000000032</v>
      </c>
      <c r="K34" s="4">
        <f t="shared" si="4"/>
        <v>21.571744915560021</v>
      </c>
    </row>
    <row r="35" spans="10:11" x14ac:dyDescent="0.25">
      <c r="J35" s="3">
        <f t="shared" si="5"/>
        <v>0.64000000000000035</v>
      </c>
      <c r="K35" s="4">
        <f t="shared" si="4"/>
        <v>21.476352554774344</v>
      </c>
    </row>
    <row r="36" spans="10:11" x14ac:dyDescent="0.25">
      <c r="J36" s="3">
        <f t="shared" si="5"/>
        <v>0.67200000000000037</v>
      </c>
      <c r="K36" s="4">
        <f t="shared" si="4"/>
        <v>21.381382028316192</v>
      </c>
    </row>
    <row r="37" spans="10:11" x14ac:dyDescent="0.25">
      <c r="J37" s="3">
        <f t="shared" si="5"/>
        <v>0.7040000000000004</v>
      </c>
      <c r="K37" s="4">
        <f t="shared" si="4"/>
        <v>21.286831470792507</v>
      </c>
    </row>
    <row r="38" spans="10:11" x14ac:dyDescent="0.25">
      <c r="J38" s="3">
        <f t="shared" si="5"/>
        <v>0.73600000000000043</v>
      </c>
      <c r="K38" s="4">
        <f t="shared" si="4"/>
        <v>21.192699025059579</v>
      </c>
    </row>
    <row r="39" spans="10:11" x14ac:dyDescent="0.25">
      <c r="J39" s="3">
        <f t="shared" si="5"/>
        <v>0.76800000000000046</v>
      </c>
      <c r="K39" s="4">
        <f t="shared" si="4"/>
        <v>21.098982842186246</v>
      </c>
    </row>
    <row r="40" spans="10:11" x14ac:dyDescent="0.25">
      <c r="J40" s="3">
        <f t="shared" si="5"/>
        <v>0.80000000000000049</v>
      </c>
      <c r="K40" s="4">
        <f t="shared" si="4"/>
        <v>21.005681081417528</v>
      </c>
    </row>
    <row r="41" spans="10:11" x14ac:dyDescent="0.25">
      <c r="J41" s="3">
        <f t="shared" si="5"/>
        <v>0.83200000000000052</v>
      </c>
      <c r="K41" s="4">
        <f t="shared" si="4"/>
        <v>20.912791910138434</v>
      </c>
    </row>
    <row r="42" spans="10:11" x14ac:dyDescent="0.25">
      <c r="J42" s="3">
        <f t="shared" si="5"/>
        <v>0.86400000000000055</v>
      </c>
      <c r="K42" s="4">
        <f t="shared" si="4"/>
        <v>20.820313503837994</v>
      </c>
    </row>
    <row r="43" spans="10:11" x14ac:dyDescent="0.25">
      <c r="J43" s="3">
        <f t="shared" si="5"/>
        <v>0.89600000000000057</v>
      </c>
      <c r="K43" s="4">
        <f t="shared" si="4"/>
        <v>20.728244046073385</v>
      </c>
    </row>
    <row r="44" spans="10:11" x14ac:dyDescent="0.25">
      <c r="J44" s="3">
        <f t="shared" si="5"/>
        <v>0.9280000000000006</v>
      </c>
      <c r="K44" s="4">
        <f t="shared" si="4"/>
        <v>20.63658172843429</v>
      </c>
    </row>
    <row r="45" spans="10:11" x14ac:dyDescent="0.25">
      <c r="J45" s="3">
        <f t="shared" si="5"/>
        <v>0.96000000000000063</v>
      </c>
      <c r="K45" s="4">
        <f t="shared" si="4"/>
        <v>20.545324750507337</v>
      </c>
    </row>
    <row r="46" spans="10:11" x14ac:dyDescent="0.25">
      <c r="J46" s="3">
        <f t="shared" si="5"/>
        <v>0.99200000000000066</v>
      </c>
      <c r="K46" s="4">
        <f t="shared" si="4"/>
        <v>20.454471319840778</v>
      </c>
    </row>
    <row r="47" spans="10:11" x14ac:dyDescent="0.25">
      <c r="J47" s="3">
        <f t="shared" si="5"/>
        <v>1.0240000000000007</v>
      </c>
      <c r="K47" s="4">
        <f t="shared" si="4"/>
        <v>20.364019651909253</v>
      </c>
    </row>
    <row r="48" spans="10:11" x14ac:dyDescent="0.25">
      <c r="J48" s="3">
        <f t="shared" si="5"/>
        <v>1.0560000000000007</v>
      </c>
      <c r="K48" s="4">
        <f t="shared" si="4"/>
        <v>20.273967970078743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E00-000000000000}"/>
  </hyperlinks>
  <pageMargins left="0.7" right="0.7" top="0.75" bottom="0.75" header="0.3" footer="0.3"/>
  <pageSetup orientation="portrait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Q70"/>
  <sheetViews>
    <sheetView workbookViewId="0">
      <selection activeCell="B2" sqref="B2:B14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 s="3">
        <v>35.277999999999999</v>
      </c>
      <c r="C2">
        <f>$K$2*EXP(-A2*$K$4)+$K$3*EXP(-A2*$K$5)</f>
        <v>35.269999999999996</v>
      </c>
      <c r="D2">
        <f>(B2-C2)^2</f>
        <v>6.4000000000042742E-5</v>
      </c>
      <c r="E2">
        <f>(B2-$K$6)^2</f>
        <v>61.271562609467402</v>
      </c>
      <c r="J2" t="s">
        <v>4</v>
      </c>
      <c r="K2">
        <v>25.759150936004794</v>
      </c>
    </row>
    <row r="3" spans="1:17" x14ac:dyDescent="0.25">
      <c r="A3" s="3">
        <f>0.032+A2</f>
        <v>3.2000000000000001E-2</v>
      </c>
      <c r="B3" s="3">
        <v>32.906999999999996</v>
      </c>
      <c r="C3">
        <f t="shared" ref="C3:C14" si="0">$K$2*EXP(-A3*$K$4)+$K$3*EXP(-A3*$K$5)</f>
        <v>31.576398707799289</v>
      </c>
      <c r="D3">
        <f t="shared" ref="D3:D14" si="1">(B3-C3)^2</f>
        <v>1.7704997988061932</v>
      </c>
      <c r="E3">
        <f t="shared" ref="E3:E14" si="2">(B3-$K$6)^2</f>
        <v>29.774651455621239</v>
      </c>
      <c r="J3" t="s">
        <v>5</v>
      </c>
      <c r="K3">
        <v>9.5108490639952006</v>
      </c>
      <c r="Q3" s="1"/>
    </row>
    <row r="4" spans="1:17" x14ac:dyDescent="0.25">
      <c r="A4" s="3">
        <f t="shared" ref="A4:A14" si="3">0.032+A3</f>
        <v>6.4000000000000001E-2</v>
      </c>
      <c r="B4" s="3">
        <v>28.533999999999999</v>
      </c>
      <c r="C4">
        <f t="shared" si="0"/>
        <v>29.285820283601815</v>
      </c>
      <c r="D4">
        <f t="shared" si="1"/>
        <v>0.5652337388351153</v>
      </c>
      <c r="E4">
        <f t="shared" si="2"/>
        <v>1.1742223017751408</v>
      </c>
      <c r="J4" t="s">
        <v>6</v>
      </c>
      <c r="K4">
        <v>4.9474949855984891E-2</v>
      </c>
    </row>
    <row r="5" spans="1:17" x14ac:dyDescent="0.25">
      <c r="A5" s="3">
        <f t="shared" si="3"/>
        <v>9.6000000000000002E-2</v>
      </c>
      <c r="B5" s="3">
        <v>27.18</v>
      </c>
      <c r="C5">
        <f t="shared" si="0"/>
        <v>27.859427453872122</v>
      </c>
      <c r="D5">
        <f t="shared" si="1"/>
        <v>0.46162166507515523</v>
      </c>
      <c r="E5">
        <f t="shared" si="2"/>
        <v>7.3107840236687746E-2</v>
      </c>
      <c r="J5" t="s">
        <v>7</v>
      </c>
      <c r="K5">
        <v>15.144542415966926</v>
      </c>
    </row>
    <row r="6" spans="1:17" x14ac:dyDescent="0.25">
      <c r="A6" s="3">
        <f t="shared" si="3"/>
        <v>0.128</v>
      </c>
      <c r="B6" s="3">
        <v>27.082000000000001</v>
      </c>
      <c r="C6">
        <f t="shared" si="0"/>
        <v>26.965335265808502</v>
      </c>
      <c r="D6">
        <f t="shared" si="1"/>
        <v>1.3610660203973071E-2</v>
      </c>
      <c r="E6">
        <f t="shared" si="2"/>
        <v>0.13570722485207209</v>
      </c>
      <c r="J6" t="s">
        <v>8</v>
      </c>
      <c r="K6">
        <f>AVERAGE(B2:B15)</f>
        <v>27.450384615384618</v>
      </c>
    </row>
    <row r="7" spans="1:17" x14ac:dyDescent="0.25">
      <c r="A7" s="3">
        <f t="shared" si="3"/>
        <v>0.16</v>
      </c>
      <c r="B7" s="3">
        <v>26.532</v>
      </c>
      <c r="C7">
        <f t="shared" si="0"/>
        <v>26.399126476311686</v>
      </c>
      <c r="D7">
        <f t="shared" si="1"/>
        <v>1.765537329734896E-2</v>
      </c>
      <c r="E7">
        <f t="shared" si="2"/>
        <v>0.84343030177515199</v>
      </c>
      <c r="J7" t="s">
        <v>11</v>
      </c>
      <c r="K7">
        <f>SUM(D2:D15)</f>
        <v>2.9091385224854256</v>
      </c>
    </row>
    <row r="8" spans="1:17" x14ac:dyDescent="0.25">
      <c r="A8" s="3">
        <f t="shared" si="3"/>
        <v>0.192</v>
      </c>
      <c r="B8" s="3">
        <v>26.181000000000001</v>
      </c>
      <c r="C8">
        <f t="shared" si="0"/>
        <v>26.034894761918718</v>
      </c>
      <c r="D8">
        <f t="shared" si="1"/>
        <v>2.1346740594788405E-2</v>
      </c>
      <c r="E8">
        <f t="shared" si="2"/>
        <v>1.6113373017751511</v>
      </c>
      <c r="J8" t="s">
        <v>13</v>
      </c>
      <c r="K8">
        <f>SUM(E2:E15)</f>
        <v>117.50031307692302</v>
      </c>
    </row>
    <row r="9" spans="1:17" x14ac:dyDescent="0.25">
      <c r="A9" s="3">
        <f t="shared" si="3"/>
        <v>0.224</v>
      </c>
      <c r="B9" s="3">
        <v>25.962</v>
      </c>
      <c r="C9">
        <f t="shared" si="0"/>
        <v>25.795090865591774</v>
      </c>
      <c r="D9">
        <f t="shared" si="1"/>
        <v>2.7858659148903057E-2</v>
      </c>
      <c r="E9">
        <f t="shared" si="2"/>
        <v>2.2152887633136169</v>
      </c>
      <c r="J9" t="s">
        <v>14</v>
      </c>
      <c r="K9">
        <f>1-(K7/K8)</f>
        <v>0.97524144024551729</v>
      </c>
    </row>
    <row r="10" spans="1:17" x14ac:dyDescent="0.25">
      <c r="A10" s="3">
        <f t="shared" si="3"/>
        <v>0.25600000000000001</v>
      </c>
      <c r="B10" s="3">
        <v>25.742000000000001</v>
      </c>
      <c r="C10">
        <f t="shared" si="0"/>
        <v>25.63194999703888</v>
      </c>
      <c r="D10">
        <f t="shared" si="1"/>
        <v>1.2111003151742617E-2</v>
      </c>
      <c r="E10">
        <f t="shared" si="2"/>
        <v>2.9185779940828449</v>
      </c>
      <c r="J10" t="s">
        <v>15</v>
      </c>
      <c r="K10">
        <f>K2+K3</f>
        <v>35.269999999999996</v>
      </c>
    </row>
    <row r="11" spans="1:17" x14ac:dyDescent="0.25">
      <c r="A11" s="3">
        <f t="shared" si="3"/>
        <v>0.28800000000000003</v>
      </c>
      <c r="B11" s="3">
        <v>25.545999999999999</v>
      </c>
      <c r="C11">
        <f t="shared" si="0"/>
        <v>25.516052450276302</v>
      </c>
      <c r="D11">
        <f t="shared" si="1"/>
        <v>8.9685573445334136E-4</v>
      </c>
      <c r="E11">
        <f t="shared" si="2"/>
        <v>3.6266807633136202</v>
      </c>
      <c r="J11" t="s">
        <v>16</v>
      </c>
      <c r="K11">
        <f>1 - (1-$K$9)*(12/11)</f>
        <v>0.97299066208601881</v>
      </c>
    </row>
    <row r="12" spans="1:17" x14ac:dyDescent="0.25">
      <c r="A12" s="3">
        <f t="shared" si="3"/>
        <v>0.32000000000000006</v>
      </c>
      <c r="B12" s="3">
        <v>25.43</v>
      </c>
      <c r="C12">
        <f t="shared" si="0"/>
        <v>25.429277768752858</v>
      </c>
      <c r="D12">
        <f t="shared" si="1"/>
        <v>5.216179743482759E-7</v>
      </c>
      <c r="E12">
        <f t="shared" si="2"/>
        <v>4.0819539940828502</v>
      </c>
    </row>
    <row r="13" spans="1:17" x14ac:dyDescent="0.25">
      <c r="A13" s="3">
        <f t="shared" si="3"/>
        <v>0.35200000000000009</v>
      </c>
      <c r="B13" s="3">
        <v>25.297999999999998</v>
      </c>
      <c r="C13">
        <f t="shared" si="0"/>
        <v>25.360465019025703</v>
      </c>
      <c r="D13">
        <f t="shared" si="1"/>
        <v>3.9018786018816883E-3</v>
      </c>
      <c r="E13">
        <f t="shared" si="2"/>
        <v>4.6327595325443953</v>
      </c>
    </row>
    <row r="14" spans="1:17" x14ac:dyDescent="0.25">
      <c r="A14" s="3">
        <f t="shared" si="3"/>
        <v>0.38400000000000012</v>
      </c>
      <c r="B14" s="3">
        <v>25.183</v>
      </c>
      <c r="C14">
        <f t="shared" si="0"/>
        <v>25.302739832210907</v>
      </c>
      <c r="D14">
        <f t="shared" si="1"/>
        <v>1.4337627417896242E-2</v>
      </c>
      <c r="E14">
        <f t="shared" si="2"/>
        <v>5.1410329940828507</v>
      </c>
      <c r="J14" t="s">
        <v>17</v>
      </c>
      <c r="K14" t="s">
        <v>2</v>
      </c>
    </row>
    <row r="15" spans="1:17" x14ac:dyDescent="0.25">
      <c r="A15" s="3"/>
      <c r="B15" s="3"/>
      <c r="J15" s="3">
        <v>0</v>
      </c>
      <c r="K15" s="4">
        <f>$K$2*EXP(-$K$4*J15)+$K$3*EXP(-$K$5*J15)</f>
        <v>35.269999999999996</v>
      </c>
    </row>
    <row r="16" spans="1:17" x14ac:dyDescent="0.25">
      <c r="J16" s="3">
        <f>0.032+J15</f>
        <v>3.2000000000000001E-2</v>
      </c>
      <c r="K16" s="4">
        <f t="shared" ref="K16:K48" si="4">$K$2*EXP(-$K$4*J16)+$K$3*EXP(-$K$5*J16)</f>
        <v>31.576398707799289</v>
      </c>
    </row>
    <row r="17" spans="1:11" x14ac:dyDescent="0.25">
      <c r="J17" s="3">
        <f t="shared" ref="J17:J48" si="5">0.032+J16</f>
        <v>6.4000000000000001E-2</v>
      </c>
      <c r="K17" s="4">
        <f t="shared" si="4"/>
        <v>29.285820283601815</v>
      </c>
    </row>
    <row r="18" spans="1:11" x14ac:dyDescent="0.25">
      <c r="J18" s="3">
        <f t="shared" si="5"/>
        <v>9.6000000000000002E-2</v>
      </c>
      <c r="K18" s="4">
        <f t="shared" si="4"/>
        <v>27.859427453872122</v>
      </c>
    </row>
    <row r="19" spans="1:11" x14ac:dyDescent="0.25">
      <c r="J19" s="3">
        <f t="shared" si="5"/>
        <v>0.128</v>
      </c>
      <c r="K19" s="4">
        <f t="shared" si="4"/>
        <v>26.965335265808502</v>
      </c>
    </row>
    <row r="20" spans="1:11" x14ac:dyDescent="0.25">
      <c r="J20" s="3">
        <f t="shared" si="5"/>
        <v>0.16</v>
      </c>
      <c r="K20" s="4">
        <f t="shared" si="4"/>
        <v>26.399126476311686</v>
      </c>
    </row>
    <row r="21" spans="1:11" x14ac:dyDescent="0.25">
      <c r="J21" s="3">
        <f t="shared" si="5"/>
        <v>0.192</v>
      </c>
      <c r="K21" s="4">
        <f t="shared" si="4"/>
        <v>26.034894761918718</v>
      </c>
    </row>
    <row r="22" spans="1:11" x14ac:dyDescent="0.25">
      <c r="J22" s="3">
        <f t="shared" si="5"/>
        <v>0.224</v>
      </c>
      <c r="K22" s="4">
        <f t="shared" si="4"/>
        <v>25.795090865591774</v>
      </c>
    </row>
    <row r="23" spans="1:11" x14ac:dyDescent="0.25">
      <c r="J23" s="3">
        <f t="shared" si="5"/>
        <v>0.25600000000000001</v>
      </c>
      <c r="K23" s="4">
        <f t="shared" si="4"/>
        <v>25.63194999703888</v>
      </c>
    </row>
    <row r="24" spans="1:11" x14ac:dyDescent="0.25">
      <c r="J24" s="3">
        <f t="shared" si="5"/>
        <v>0.28800000000000003</v>
      </c>
      <c r="K24" s="4">
        <f t="shared" si="4"/>
        <v>25.516052450276302</v>
      </c>
    </row>
    <row r="25" spans="1:11" x14ac:dyDescent="0.25">
      <c r="J25" s="3">
        <f t="shared" si="5"/>
        <v>0.32000000000000006</v>
      </c>
      <c r="K25" s="4">
        <f t="shared" si="4"/>
        <v>25.429277768752858</v>
      </c>
    </row>
    <row r="26" spans="1:11" x14ac:dyDescent="0.25">
      <c r="J26" s="3">
        <f t="shared" si="5"/>
        <v>0.35200000000000009</v>
      </c>
      <c r="K26" s="4">
        <f t="shared" si="4"/>
        <v>25.360465019025703</v>
      </c>
    </row>
    <row r="27" spans="1:11" x14ac:dyDescent="0.25">
      <c r="J27" s="3">
        <f t="shared" si="5"/>
        <v>0.38400000000000012</v>
      </c>
      <c r="K27" s="4">
        <f t="shared" si="4"/>
        <v>25.302739832210907</v>
      </c>
    </row>
    <row r="28" spans="1:11" x14ac:dyDescent="0.25">
      <c r="J28" s="3">
        <f t="shared" si="5"/>
        <v>0.41600000000000015</v>
      </c>
      <c r="K28" s="4">
        <f t="shared" si="4"/>
        <v>25.251868054220019</v>
      </c>
    </row>
    <row r="29" spans="1:11" x14ac:dyDescent="0.25">
      <c r="J29" s="3">
        <f t="shared" si="5"/>
        <v>0.44800000000000018</v>
      </c>
      <c r="K29" s="4">
        <f t="shared" si="4"/>
        <v>25.205241712996944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25.161254447440975</v>
      </c>
    </row>
    <row r="31" spans="1:11" x14ac:dyDescent="0.25">
      <c r="J31" s="3">
        <f t="shared" si="5"/>
        <v>0.51200000000000023</v>
      </c>
      <c r="K31" s="4">
        <f t="shared" si="4"/>
        <v>25.118916816650859</v>
      </c>
    </row>
    <row r="32" spans="1:11" x14ac:dyDescent="0.25">
      <c r="J32" s="3">
        <f t="shared" si="5"/>
        <v>0.54400000000000026</v>
      </c>
      <c r="K32" s="4">
        <f t="shared" si="4"/>
        <v>25.077619358152781</v>
      </c>
    </row>
    <row r="33" spans="10:11" x14ac:dyDescent="0.25">
      <c r="J33" s="3">
        <f t="shared" si="5"/>
        <v>0.57600000000000029</v>
      </c>
      <c r="K33" s="4">
        <f t="shared" si="4"/>
        <v>25.036986648850657</v>
      </c>
    </row>
    <row r="34" spans="10:11" x14ac:dyDescent="0.25">
      <c r="J34" s="3">
        <f t="shared" si="5"/>
        <v>0.60800000000000032</v>
      </c>
      <c r="K34" s="4">
        <f t="shared" si="4"/>
        <v>24.996787417092722</v>
      </c>
    </row>
    <row r="35" spans="10:11" x14ac:dyDescent="0.25">
      <c r="J35" s="3">
        <f t="shared" si="5"/>
        <v>0.64000000000000035</v>
      </c>
      <c r="K35" s="4">
        <f t="shared" si="4"/>
        <v>24.956879178184764</v>
      </c>
    </row>
    <row r="36" spans="10:11" x14ac:dyDescent="0.25">
      <c r="J36" s="3">
        <f t="shared" si="5"/>
        <v>0.67200000000000037</v>
      </c>
      <c r="K36" s="4">
        <f t="shared" si="4"/>
        <v>24.917174133857621</v>
      </c>
    </row>
    <row r="37" spans="10:11" x14ac:dyDescent="0.25">
      <c r="J37" s="3">
        <f t="shared" si="5"/>
        <v>0.7040000000000004</v>
      </c>
      <c r="K37" s="4">
        <f t="shared" si="4"/>
        <v>24.877618168797486</v>
      </c>
    </row>
    <row r="38" spans="10:11" x14ac:dyDescent="0.25">
      <c r="J38" s="3">
        <f t="shared" si="5"/>
        <v>0.73600000000000043</v>
      </c>
      <c r="K38" s="4">
        <f t="shared" si="4"/>
        <v>24.838177914022705</v>
      </c>
    </row>
    <row r="39" spans="10:11" x14ac:dyDescent="0.25">
      <c r="J39" s="3">
        <f t="shared" si="5"/>
        <v>0.76800000000000046</v>
      </c>
      <c r="K39" s="4">
        <f t="shared" si="4"/>
        <v>24.798832778856415</v>
      </c>
    </row>
    <row r="40" spans="10:11" x14ac:dyDescent="0.25">
      <c r="J40" s="3">
        <f t="shared" si="5"/>
        <v>0.80000000000000049</v>
      </c>
      <c r="K40" s="4">
        <f t="shared" si="4"/>
        <v>24.759570043196064</v>
      </c>
    </row>
    <row r="41" spans="10:11" x14ac:dyDescent="0.25">
      <c r="J41" s="3">
        <f t="shared" si="5"/>
        <v>0.83200000000000052</v>
      </c>
      <c r="K41" s="4">
        <f t="shared" si="4"/>
        <v>24.720381834705147</v>
      </c>
    </row>
    <row r="42" spans="10:11" x14ac:dyDescent="0.25">
      <c r="J42" s="3">
        <f t="shared" si="5"/>
        <v>0.86400000000000055</v>
      </c>
      <c r="K42" s="4">
        <f t="shared" si="4"/>
        <v>24.681263266981134</v>
      </c>
    </row>
    <row r="43" spans="10:11" x14ac:dyDescent="0.25">
      <c r="J43" s="3">
        <f t="shared" si="5"/>
        <v>0.89600000000000057</v>
      </c>
      <c r="K43" s="4">
        <f t="shared" si="4"/>
        <v>24.642211292801047</v>
      </c>
    </row>
    <row r="44" spans="10:11" x14ac:dyDescent="0.25">
      <c r="J44" s="3">
        <f t="shared" si="5"/>
        <v>0.9280000000000006</v>
      </c>
      <c r="K44" s="4">
        <f t="shared" si="4"/>
        <v>24.603223997803354</v>
      </c>
    </row>
    <row r="45" spans="10:11" x14ac:dyDescent="0.25">
      <c r="J45" s="3">
        <f t="shared" si="5"/>
        <v>0.96000000000000063</v>
      </c>
      <c r="K45" s="4">
        <f t="shared" si="4"/>
        <v>24.564300165446785</v>
      </c>
    </row>
    <row r="46" spans="10:11" x14ac:dyDescent="0.25">
      <c r="J46" s="3">
        <f t="shared" si="5"/>
        <v>0.99200000000000066</v>
      </c>
      <c r="K46" s="4">
        <f t="shared" si="4"/>
        <v>24.525439009056264</v>
      </c>
    </row>
    <row r="47" spans="10:11" x14ac:dyDescent="0.25">
      <c r="J47" s="3">
        <f t="shared" si="5"/>
        <v>1.0240000000000007</v>
      </c>
      <c r="K47" s="4">
        <f t="shared" si="4"/>
        <v>24.48664000678243</v>
      </c>
    </row>
    <row r="48" spans="10:11" x14ac:dyDescent="0.25">
      <c r="J48" s="3">
        <f t="shared" si="5"/>
        <v>1.0560000000000007</v>
      </c>
      <c r="K48" s="4">
        <f t="shared" si="4"/>
        <v>24.447902799948494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hyperlinks>
    <hyperlink ref="A30" r:id="rId1" display="https://www.bing.com/videos/search?q=fitting+data+to+decaying+exponential&amp;docid=607993968782693785&amp;mid=92ABDAB89C4B289C881F92ABDAB89C4B289C881F&amp;view=detail&amp;FORM=VIRE" xr:uid="{00000000-0004-0000-0F00-000000000000}"/>
  </hyperlinks>
  <pageMargins left="0.7" right="0.7" top="0.75" bottom="0.75" header="0.3" footer="0.3"/>
  <pageSetup orientation="portrait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Q70"/>
  <sheetViews>
    <sheetView workbookViewId="0">
      <selection activeCell="B2" sqref="B2:B15"/>
    </sheetView>
  </sheetViews>
  <sheetFormatPr defaultRowHeight="15" x14ac:dyDescent="0.25"/>
  <cols>
    <col min="2" max="2" width="10.5703125" customWidth="1"/>
    <col min="5" max="5" width="12.85546875" customWidth="1"/>
    <col min="10" max="10" width="14.28515625" customWidth="1"/>
  </cols>
  <sheetData>
    <row r="1" spans="1:17" x14ac:dyDescent="0.25">
      <c r="A1" s="3" t="s">
        <v>0</v>
      </c>
      <c r="B1" s="3" t="s">
        <v>1</v>
      </c>
      <c r="C1" t="s">
        <v>9</v>
      </c>
      <c r="D1" t="s">
        <v>10</v>
      </c>
      <c r="E1" t="s">
        <v>12</v>
      </c>
    </row>
    <row r="2" spans="1:17" x14ac:dyDescent="0.25">
      <c r="A2" s="3">
        <v>0</v>
      </c>
      <c r="B2" s="3">
        <v>27.727399999999999</v>
      </c>
      <c r="C2">
        <f>$K$2*EXP(-A2*$K$4)+$K$3*EXP(-A2*$K$5)</f>
        <v>29.999999999999996</v>
      </c>
      <c r="D2">
        <f>(B2-C2)^2</f>
        <v>5.1647107599999869</v>
      </c>
      <c r="E2">
        <f>(B2-$K$6)^2</f>
        <v>73.972716260829102</v>
      </c>
      <c r="J2" t="s">
        <v>4</v>
      </c>
      <c r="K2">
        <v>17.397885937046269</v>
      </c>
    </row>
    <row r="3" spans="1:17" x14ac:dyDescent="0.25">
      <c r="A3" s="3">
        <f>0.032+A2</f>
        <v>3.2000000000000001E-2</v>
      </c>
      <c r="B3" s="3">
        <v>25.004280000000001</v>
      </c>
      <c r="C3">
        <f t="shared" ref="C3:C14" si="0">$K$2*EXP(-A3*$K$4)+$K$3*EXP(-A3*$K$5)</f>
        <v>23.956875779788977</v>
      </c>
      <c r="D3">
        <f t="shared" ref="D3:D14" si="1">(B3-C3)^2</f>
        <v>1.0970556005158649</v>
      </c>
      <c r="E3">
        <f t="shared" ref="E3:E15" si="2">(B3-$K$6)^2</f>
        <v>34.546408467800546</v>
      </c>
      <c r="J3" t="s">
        <v>5</v>
      </c>
      <c r="K3">
        <v>12.602114062953728</v>
      </c>
      <c r="Q3" s="1"/>
    </row>
    <row r="4" spans="1:17" x14ac:dyDescent="0.25">
      <c r="A4" s="3">
        <f t="shared" ref="A4:A15" si="3">0.032+A3</f>
        <v>6.4000000000000001E-2</v>
      </c>
      <c r="B4" s="3">
        <v>20.21753</v>
      </c>
      <c r="C4">
        <f t="shared" si="0"/>
        <v>20.810499547663607</v>
      </c>
      <c r="D4">
        <f t="shared" si="1"/>
        <v>0.35161288445638267</v>
      </c>
      <c r="E4">
        <f t="shared" si="2"/>
        <v>1.1899957985147998</v>
      </c>
      <c r="J4" t="s">
        <v>6</v>
      </c>
      <c r="K4">
        <v>2.1110202716583611E-3</v>
      </c>
    </row>
    <row r="5" spans="1:17" x14ac:dyDescent="0.25">
      <c r="A5" s="3">
        <f t="shared" si="3"/>
        <v>9.6000000000000002E-2</v>
      </c>
      <c r="B5" s="3">
        <v>18.55782</v>
      </c>
      <c r="C5">
        <f t="shared" si="0"/>
        <v>19.172056458422702</v>
      </c>
      <c r="D5">
        <f t="shared" si="1"/>
        <v>0.37728642685566433</v>
      </c>
      <c r="E5">
        <f t="shared" si="2"/>
        <v>0.32357975822908019</v>
      </c>
      <c r="J5" t="s">
        <v>7</v>
      </c>
      <c r="K5">
        <v>20.401525498263428</v>
      </c>
    </row>
    <row r="6" spans="1:17" x14ac:dyDescent="0.25">
      <c r="A6" s="3">
        <f t="shared" si="3"/>
        <v>0.128</v>
      </c>
      <c r="B6" s="3">
        <v>18.146540000000002</v>
      </c>
      <c r="C6">
        <f t="shared" si="0"/>
        <v>18.318584110719303</v>
      </c>
      <c r="D6">
        <f t="shared" si="1"/>
        <v>2.9599176033195382E-2</v>
      </c>
      <c r="E6">
        <f t="shared" si="2"/>
        <v>0.96063661457193217</v>
      </c>
      <c r="J6" t="s">
        <v>8</v>
      </c>
      <c r="K6">
        <f>AVERAGE(B2:B15)</f>
        <v>19.126660714285713</v>
      </c>
    </row>
    <row r="7" spans="1:17" x14ac:dyDescent="0.25">
      <c r="A7" s="3">
        <f t="shared" si="3"/>
        <v>0.16</v>
      </c>
      <c r="B7" s="3">
        <v>18.036960000000001</v>
      </c>
      <c r="C7">
        <f t="shared" si="0"/>
        <v>17.87373670470177</v>
      </c>
      <c r="D7">
        <f t="shared" si="1"/>
        <v>2.6641844128013403E-2</v>
      </c>
      <c r="E7">
        <f t="shared" si="2"/>
        <v>1.187447646714791</v>
      </c>
      <c r="J7" t="s">
        <v>11</v>
      </c>
      <c r="K7">
        <f>SUM(D2:D15)</f>
        <v>7.2403946062015994</v>
      </c>
    </row>
    <row r="8" spans="1:17" x14ac:dyDescent="0.25">
      <c r="A8" s="3">
        <f t="shared" si="3"/>
        <v>0.192</v>
      </c>
      <c r="B8" s="3">
        <v>17.888169999999999</v>
      </c>
      <c r="C8">
        <f t="shared" si="0"/>
        <v>17.641603414574753</v>
      </c>
      <c r="D8">
        <f t="shared" si="1"/>
        <v>6.0795081048264976E-2</v>
      </c>
      <c r="E8">
        <f t="shared" si="2"/>
        <v>1.5338592493719376</v>
      </c>
      <c r="J8" t="s">
        <v>13</v>
      </c>
      <c r="K8">
        <f>SUM(E2:E15)</f>
        <v>133.46077137989292</v>
      </c>
    </row>
    <row r="9" spans="1:17" x14ac:dyDescent="0.25">
      <c r="A9" s="3">
        <f t="shared" si="3"/>
        <v>0.224</v>
      </c>
      <c r="B9" s="3">
        <v>17.750319999999999</v>
      </c>
      <c r="C9">
        <f t="shared" si="0"/>
        <v>17.520200767480567</v>
      </c>
      <c r="D9">
        <f t="shared" si="1"/>
        <v>5.2954861175332157E-2</v>
      </c>
      <c r="E9">
        <f t="shared" si="2"/>
        <v>1.8943137618005095</v>
      </c>
      <c r="J9" t="s">
        <v>14</v>
      </c>
      <c r="K9">
        <f>1-(K7/K8)</f>
        <v>0.94574889286686359</v>
      </c>
    </row>
    <row r="10" spans="1:17" x14ac:dyDescent="0.25">
      <c r="A10" s="3">
        <f t="shared" si="3"/>
        <v>0.25600000000000001</v>
      </c>
      <c r="B10" s="3">
        <v>17.63663</v>
      </c>
      <c r="C10">
        <f t="shared" si="0"/>
        <v>17.456440177353929</v>
      </c>
      <c r="D10">
        <f t="shared" si="1"/>
        <v>3.246837218522243E-2</v>
      </c>
      <c r="E10">
        <f t="shared" si="2"/>
        <v>2.22019152951479</v>
      </c>
      <c r="J10" t="s">
        <v>15</v>
      </c>
      <c r="K10">
        <f>K2+K3</f>
        <v>29.999999999999996</v>
      </c>
    </row>
    <row r="11" spans="1:17" x14ac:dyDescent="0.25">
      <c r="A11" s="3">
        <f t="shared" si="3"/>
        <v>0.28800000000000003</v>
      </c>
      <c r="B11" s="3">
        <v>17.529540000000001</v>
      </c>
      <c r="C11">
        <f t="shared" si="0"/>
        <v>17.422685813686599</v>
      </c>
      <c r="D11">
        <f t="shared" si="1"/>
        <v>1.1417817132699284E-2</v>
      </c>
      <c r="E11">
        <f t="shared" si="2"/>
        <v>2.5507945760005022</v>
      </c>
      <c r="J11" t="s">
        <v>16</v>
      </c>
      <c r="K11">
        <f>1 - (1-$K$9)*(12/11)</f>
        <v>0.94081697403657849</v>
      </c>
    </row>
    <row r="12" spans="1:17" x14ac:dyDescent="0.25">
      <c r="A12" s="3">
        <f t="shared" si="3"/>
        <v>0.32000000000000006</v>
      </c>
      <c r="B12" s="3">
        <v>17.423279999999998</v>
      </c>
      <c r="C12">
        <f t="shared" si="0"/>
        <v>17.404551549731742</v>
      </c>
      <c r="D12">
        <f t="shared" si="1"/>
        <v>3.5075484945053335E-4</v>
      </c>
      <c r="E12">
        <f t="shared" si="2"/>
        <v>2.90150585780051</v>
      </c>
    </row>
    <row r="13" spans="1:17" x14ac:dyDescent="0.25">
      <c r="A13" s="3">
        <f t="shared" si="3"/>
        <v>0.35200000000000009</v>
      </c>
      <c r="B13" s="3">
        <v>17.332280000000001</v>
      </c>
      <c r="C13">
        <f t="shared" si="0"/>
        <v>17.394548533553159</v>
      </c>
      <c r="D13">
        <f t="shared" si="1"/>
        <v>3.8773702708608301E-3</v>
      </c>
      <c r="E13">
        <f t="shared" si="2"/>
        <v>3.2198021478005012</v>
      </c>
    </row>
    <row r="14" spans="1:17" x14ac:dyDescent="0.25">
      <c r="A14" s="3">
        <f t="shared" si="3"/>
        <v>0.38400000000000012</v>
      </c>
      <c r="B14" s="3">
        <v>17.262899999999998</v>
      </c>
      <c r="C14">
        <f t="shared" si="0"/>
        <v>17.388778363285851</v>
      </c>
      <c r="D14">
        <f t="shared" si="1"/>
        <v>1.5845362343525213E-2</v>
      </c>
      <c r="E14">
        <f t="shared" si="2"/>
        <v>3.4736040001147956</v>
      </c>
      <c r="J14" t="s">
        <v>17</v>
      </c>
      <c r="K14" t="s">
        <v>2</v>
      </c>
    </row>
    <row r="15" spans="1:17" x14ac:dyDescent="0.25">
      <c r="A15" s="3">
        <f t="shared" si="3"/>
        <v>0.41600000000000015</v>
      </c>
      <c r="B15" s="3">
        <v>17.259599999999999</v>
      </c>
      <c r="C15">
        <f>$K$2*EXP(-A15*$K$4)+$K$3*EXP(-A15*$K$5)</f>
        <v>17.385211684198307</v>
      </c>
      <c r="D15">
        <f>(B15-C15)^2</f>
        <v>1.5778295207135442E-2</v>
      </c>
      <c r="E15">
        <f t="shared" si="2"/>
        <v>3.485915710829079</v>
      </c>
      <c r="J15" s="3">
        <v>0</v>
      </c>
      <c r="K15" s="4">
        <f>$K$2*EXP(-$K$4*J15)+$K$3*EXP(-$K$5*J15)</f>
        <v>29.999999999999996</v>
      </c>
    </row>
    <row r="16" spans="1:17" x14ac:dyDescent="0.25">
      <c r="J16" s="3">
        <f>0.032+J15</f>
        <v>3.2000000000000001E-2</v>
      </c>
      <c r="K16" s="4">
        <f t="shared" ref="K16:K48" si="4">$K$2*EXP(-$K$4*J16)+$K$3*EXP(-$K$5*J16)</f>
        <v>23.956875779788977</v>
      </c>
    </row>
    <row r="17" spans="1:11" x14ac:dyDescent="0.25">
      <c r="J17" s="3">
        <f t="shared" ref="J17:J48" si="5">0.032+J16</f>
        <v>6.4000000000000001E-2</v>
      </c>
      <c r="K17" s="4">
        <f t="shared" si="4"/>
        <v>20.810499547663607</v>
      </c>
    </row>
    <row r="18" spans="1:11" x14ac:dyDescent="0.25">
      <c r="J18" s="3">
        <f t="shared" si="5"/>
        <v>9.6000000000000002E-2</v>
      </c>
      <c r="K18" s="4">
        <f t="shared" si="4"/>
        <v>19.172056458422702</v>
      </c>
    </row>
    <row r="19" spans="1:11" x14ac:dyDescent="0.25">
      <c r="J19" s="3">
        <f t="shared" si="5"/>
        <v>0.128</v>
      </c>
      <c r="K19" s="4">
        <f t="shared" si="4"/>
        <v>18.318584110719303</v>
      </c>
    </row>
    <row r="20" spans="1:11" x14ac:dyDescent="0.25">
      <c r="J20" s="3">
        <f t="shared" si="5"/>
        <v>0.16</v>
      </c>
      <c r="K20" s="4">
        <f t="shared" si="4"/>
        <v>17.87373670470177</v>
      </c>
    </row>
    <row r="21" spans="1:11" x14ac:dyDescent="0.25">
      <c r="J21" s="3">
        <f t="shared" si="5"/>
        <v>0.192</v>
      </c>
      <c r="K21" s="4">
        <f t="shared" si="4"/>
        <v>17.641603414574753</v>
      </c>
    </row>
    <row r="22" spans="1:11" x14ac:dyDescent="0.25">
      <c r="J22" s="3">
        <f t="shared" si="5"/>
        <v>0.224</v>
      </c>
      <c r="K22" s="4">
        <f t="shared" si="4"/>
        <v>17.520200767480567</v>
      </c>
    </row>
    <row r="23" spans="1:11" x14ac:dyDescent="0.25">
      <c r="J23" s="3">
        <f t="shared" si="5"/>
        <v>0.25600000000000001</v>
      </c>
      <c r="K23" s="4">
        <f t="shared" si="4"/>
        <v>17.456440177353929</v>
      </c>
    </row>
    <row r="24" spans="1:11" x14ac:dyDescent="0.25">
      <c r="J24" s="3">
        <f t="shared" si="5"/>
        <v>0.28800000000000003</v>
      </c>
      <c r="K24" s="4">
        <f t="shared" si="4"/>
        <v>17.422685813686599</v>
      </c>
    </row>
    <row r="25" spans="1:11" x14ac:dyDescent="0.25">
      <c r="J25" s="3">
        <f t="shared" si="5"/>
        <v>0.32000000000000006</v>
      </c>
      <c r="K25" s="4">
        <f t="shared" si="4"/>
        <v>17.404551549731742</v>
      </c>
    </row>
    <row r="26" spans="1:11" x14ac:dyDescent="0.25">
      <c r="J26" s="3">
        <f t="shared" si="5"/>
        <v>0.35200000000000009</v>
      </c>
      <c r="K26" s="4">
        <f t="shared" si="4"/>
        <v>17.394548533553159</v>
      </c>
    </row>
    <row r="27" spans="1:11" x14ac:dyDescent="0.25">
      <c r="J27" s="3">
        <f t="shared" si="5"/>
        <v>0.38400000000000012</v>
      </c>
      <c r="K27" s="4">
        <f t="shared" si="4"/>
        <v>17.388778363285851</v>
      </c>
    </row>
    <row r="28" spans="1:11" x14ac:dyDescent="0.25">
      <c r="J28" s="3">
        <f t="shared" si="5"/>
        <v>0.41600000000000015</v>
      </c>
      <c r="K28" s="4">
        <f t="shared" si="4"/>
        <v>17.385211684198307</v>
      </c>
    </row>
    <row r="29" spans="1:11" x14ac:dyDescent="0.25">
      <c r="J29" s="3">
        <f t="shared" si="5"/>
        <v>0.44800000000000018</v>
      </c>
      <c r="K29" s="4">
        <f t="shared" si="4"/>
        <v>17.382792094007318</v>
      </c>
    </row>
    <row r="30" spans="1:11" x14ac:dyDescent="0.25">
      <c r="A30" s="2" t="s">
        <v>3</v>
      </c>
      <c r="J30" s="3">
        <f t="shared" si="5"/>
        <v>0.4800000000000002</v>
      </c>
      <c r="K30" s="4">
        <f t="shared" si="4"/>
        <v>17.380969671218537</v>
      </c>
    </row>
    <row r="31" spans="1:11" x14ac:dyDescent="0.25">
      <c r="J31" s="3">
        <f t="shared" si="5"/>
        <v>0.51200000000000023</v>
      </c>
      <c r="K31" s="4">
        <f t="shared" si="4"/>
        <v>17.379458148321913</v>
      </c>
    </row>
    <row r="32" spans="1:11" x14ac:dyDescent="0.25">
      <c r="J32" s="3">
        <f t="shared" si="5"/>
        <v>0.54400000000000026</v>
      </c>
      <c r="K32" s="4">
        <f t="shared" si="4"/>
        <v>17.378108505704951</v>
      </c>
    </row>
    <row r="33" spans="10:11" x14ac:dyDescent="0.25">
      <c r="J33" s="3">
        <f t="shared" si="5"/>
        <v>0.57600000000000029</v>
      </c>
      <c r="K33" s="4">
        <f t="shared" si="4"/>
        <v>17.376843169614144</v>
      </c>
    </row>
    <row r="34" spans="10:11" x14ac:dyDescent="0.25">
      <c r="J34" s="3">
        <f t="shared" si="5"/>
        <v>0.60800000000000032</v>
      </c>
      <c r="K34" s="4">
        <f t="shared" si="4"/>
        <v>17.375621758200985</v>
      </c>
    </row>
    <row r="35" spans="10:11" x14ac:dyDescent="0.25">
      <c r="J35" s="3">
        <f t="shared" si="5"/>
        <v>0.64000000000000035</v>
      </c>
      <c r="K35" s="4">
        <f t="shared" si="4"/>
        <v>17.37442325026036</v>
      </c>
    </row>
    <row r="36" spans="10:11" x14ac:dyDescent="0.25">
      <c r="J36" s="3">
        <f t="shared" si="5"/>
        <v>0.67200000000000037</v>
      </c>
      <c r="K36" s="4">
        <f t="shared" si="4"/>
        <v>17.373236702976843</v>
      </c>
    </row>
    <row r="37" spans="10:11" x14ac:dyDescent="0.25">
      <c r="J37" s="3">
        <f t="shared" si="5"/>
        <v>0.7040000000000004</v>
      </c>
      <c r="K37" s="4">
        <f t="shared" si="4"/>
        <v>17.372056419948436</v>
      </c>
    </row>
    <row r="38" spans="10:11" x14ac:dyDescent="0.25">
      <c r="J38" s="3">
        <f t="shared" si="5"/>
        <v>0.73600000000000043</v>
      </c>
      <c r="K38" s="4">
        <f t="shared" si="4"/>
        <v>17.370879435849652</v>
      </c>
    </row>
    <row r="39" spans="10:11" x14ac:dyDescent="0.25">
      <c r="J39" s="3">
        <f t="shared" si="5"/>
        <v>0.76800000000000046</v>
      </c>
      <c r="K39" s="4">
        <f t="shared" si="4"/>
        <v>17.369704207046087</v>
      </c>
    </row>
    <row r="40" spans="10:11" x14ac:dyDescent="0.25">
      <c r="J40" s="3">
        <f t="shared" si="5"/>
        <v>0.80000000000000049</v>
      </c>
      <c r="K40" s="4">
        <f t="shared" si="4"/>
        <v>17.368529929979779</v>
      </c>
    </row>
    <row r="41" spans="10:11" x14ac:dyDescent="0.25">
      <c r="J41" s="3">
        <f t="shared" si="5"/>
        <v>0.83200000000000052</v>
      </c>
      <c r="K41" s="4">
        <f t="shared" si="4"/>
        <v>17.367356186347493</v>
      </c>
    </row>
    <row r="42" spans="10:11" x14ac:dyDescent="0.25">
      <c r="J42" s="3">
        <f t="shared" si="5"/>
        <v>0.86400000000000055</v>
      </c>
      <c r="K42" s="4">
        <f t="shared" si="4"/>
        <v>17.366182758394437</v>
      </c>
    </row>
    <row r="43" spans="10:11" x14ac:dyDescent="0.25">
      <c r="J43" s="3">
        <f t="shared" si="5"/>
        <v>0.89600000000000057</v>
      </c>
      <c r="K43" s="4">
        <f t="shared" si="4"/>
        <v>17.36500953276348</v>
      </c>
    </row>
    <row r="44" spans="10:11" x14ac:dyDescent="0.25">
      <c r="J44" s="3">
        <f t="shared" si="5"/>
        <v>0.9280000000000006</v>
      </c>
      <c r="K44" s="4">
        <f t="shared" si="4"/>
        <v>17.363836450442761</v>
      </c>
    </row>
    <row r="45" spans="10:11" x14ac:dyDescent="0.25">
      <c r="J45" s="3">
        <f t="shared" si="5"/>
        <v>0.96000000000000063</v>
      </c>
      <c r="K45" s="4">
        <f t="shared" si="4"/>
        <v>17.362663480710495</v>
      </c>
    </row>
    <row r="46" spans="10:11" x14ac:dyDescent="0.25">
      <c r="J46" s="3">
        <f t="shared" si="5"/>
        <v>0.99200000000000066</v>
      </c>
      <c r="K46" s="4">
        <f t="shared" si="4"/>
        <v>17.361490607571529</v>
      </c>
    </row>
    <row r="47" spans="10:11" x14ac:dyDescent="0.25">
      <c r="J47" s="3">
        <f t="shared" si="5"/>
        <v>1.0240000000000007</v>
      </c>
      <c r="K47" s="4">
        <f t="shared" si="4"/>
        <v>17.360317822696871</v>
      </c>
    </row>
    <row r="48" spans="10:11" x14ac:dyDescent="0.25">
      <c r="J48" s="3">
        <f t="shared" si="5"/>
        <v>1.0560000000000007</v>
      </c>
      <c r="K48" s="4">
        <f t="shared" si="4"/>
        <v>17.359145121748202</v>
      </c>
    </row>
    <row r="49" spans="11:11" x14ac:dyDescent="0.25">
      <c r="K49" s="5"/>
    </row>
    <row r="50" spans="11:11" x14ac:dyDescent="0.25">
      <c r="K50" s="5"/>
    </row>
    <row r="51" spans="11:11" x14ac:dyDescent="0.25">
      <c r="K51" s="5"/>
    </row>
    <row r="52" spans="11:11" x14ac:dyDescent="0.25">
      <c r="K52" s="5"/>
    </row>
    <row r="53" spans="11:11" x14ac:dyDescent="0.25">
      <c r="K53" s="5"/>
    </row>
    <row r="54" spans="11:11" x14ac:dyDescent="0.25">
      <c r="K54" s="5"/>
    </row>
    <row r="55" spans="11:11" x14ac:dyDescent="0.25">
      <c r="K55" s="5"/>
    </row>
    <row r="56" spans="11:11" x14ac:dyDescent="0.25">
      <c r="K56" s="5"/>
    </row>
    <row r="57" spans="11:11" x14ac:dyDescent="0.25">
      <c r="K57" s="5"/>
    </row>
    <row r="58" spans="11:11" x14ac:dyDescent="0.25">
      <c r="K58" s="5"/>
    </row>
    <row r="59" spans="11:11" x14ac:dyDescent="0.25">
      <c r="K59" s="5"/>
    </row>
    <row r="60" spans="11:11" x14ac:dyDescent="0.25">
      <c r="K60" s="5"/>
    </row>
    <row r="61" spans="11:11" x14ac:dyDescent="0.25">
      <c r="K61" s="5"/>
    </row>
    <row r="62" spans="11:11" x14ac:dyDescent="0.25">
      <c r="K62" s="5"/>
    </row>
    <row r="63" spans="11:11" x14ac:dyDescent="0.25">
      <c r="K63" s="5"/>
    </row>
    <row r="64" spans="11:11" x14ac:dyDescent="0.25">
      <c r="K64" s="5"/>
    </row>
    <row r="65" spans="11:11" x14ac:dyDescent="0.25">
      <c r="K65" s="5"/>
    </row>
    <row r="66" spans="11:11" x14ac:dyDescent="0.25">
      <c r="K66" s="5"/>
    </row>
    <row r="67" spans="11:11" x14ac:dyDescent="0.25">
      <c r="K67" s="5"/>
    </row>
    <row r="68" spans="11:11" x14ac:dyDescent="0.25">
      <c r="K68" s="5"/>
    </row>
    <row r="69" spans="11:11" x14ac:dyDescent="0.25">
      <c r="K69" s="5"/>
    </row>
    <row r="70" spans="11:11" x14ac:dyDescent="0.25">
      <c r="K70" s="5"/>
    </row>
  </sheetData>
  <scenarios current="0" show="0">
    <scenario name="Decaying double exponential" count="4" user="Guillermo Gutierrez" comment="Created by Guillermo Gutierrez on 7/8/2022">
      <inputCells r="K2" val="16.8154540853669"/>
      <inputCells r="K3" val="9.11024769900576"/>
      <inputCells r="K4" val="0.101684695303289"/>
      <inputCells r="K5" val="6.64937153003847"/>
    </scenario>
  </scenarios>
  <hyperlinks>
    <hyperlink ref="A30" r:id="rId1" display="https://www.bing.com/videos/search?q=fitting+data+to+decaying+exponential&amp;docid=607993968782693785&amp;mid=92ABDAB89C4B289C881F92ABDAB89C4B289C881F&amp;view=detail&amp;FORM=VIRE" xr:uid="{00000000-0004-0000-1000-000000000000}"/>
  </hyperlinks>
  <pageMargins left="0.7" right="0.7" top="0.75" bottom="0.75" header="0.3" footer="0.3"/>
  <pageSetup orientation="portrait" r:id="rId2"/>
  <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Summary</vt:lpstr>
      <vt:lpstr>11111901</vt:lpstr>
      <vt:lpstr>11101902</vt:lpstr>
      <vt:lpstr>11101606</vt:lpstr>
      <vt:lpstr>11092203</vt:lpstr>
      <vt:lpstr>11092201</vt:lpstr>
      <vt:lpstr>11091802</vt:lpstr>
      <vt:lpstr>11091601</vt:lpstr>
      <vt:lpstr>11091403</vt:lpstr>
      <vt:lpstr>11091402</vt:lpstr>
      <vt:lpstr>11080103</vt:lpstr>
      <vt:lpstr>11070702</vt:lpstr>
      <vt:lpstr>11070204</vt:lpstr>
      <vt:lpstr>11070202</vt:lpstr>
      <vt:lpstr>11062101</vt:lpstr>
      <vt:lpstr>11052701</vt:lpstr>
      <vt:lpstr>11030401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Gutierrez</dc:creator>
  <cp:lastModifiedBy>Guillermo Gutierrez</cp:lastModifiedBy>
  <cp:lastPrinted>2022-07-09T20:40:13Z</cp:lastPrinted>
  <dcterms:created xsi:type="dcterms:W3CDTF">2022-07-08T13:33:27Z</dcterms:created>
  <dcterms:modified xsi:type="dcterms:W3CDTF">2022-08-06T12:04:47Z</dcterms:modified>
</cp:coreProperties>
</file>