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f1774a24233fa89/Desktop/hirdesh work/"/>
    </mc:Choice>
  </mc:AlternateContent>
  <xr:revisionPtr revIDLastSave="3" documentId="8_{9724A05F-334C-42AE-8E4D-16BEAF893816}" xr6:coauthVersionLast="47" xr6:coauthVersionMax="47" xr10:uidLastSave="{D37D6968-47B1-4B05-8BD7-3BB0830E3F28}"/>
  <bookViews>
    <workbookView xWindow="-110" yWindow="-110" windowWidth="19420" windowHeight="10300" activeTab="4" xr2:uid="{0C7F5AA8-BE44-46E8-892B-1BE63B147A4F}"/>
  </bookViews>
  <sheets>
    <sheet name="Sheet1" sheetId="1" r:id="rId1"/>
    <sheet name="Sheet2" sheetId="2" r:id="rId2"/>
    <sheet name="MIC" sheetId="4" r:id="rId3"/>
    <sheet name="Sheet5" sheetId="5" r:id="rId4"/>
    <sheet name="Sheet6" sheetId="6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9" i="5" l="1"/>
  <c r="I9" i="5" s="1"/>
  <c r="N9" i="5"/>
  <c r="O9" i="5" s="1"/>
  <c r="B8" i="5"/>
  <c r="C8" i="5"/>
  <c r="B7" i="4"/>
  <c r="N4" i="5"/>
  <c r="N5" i="5"/>
  <c r="N6" i="5"/>
  <c r="N3" i="5"/>
  <c r="Q6" i="5"/>
  <c r="R6" i="5" s="1"/>
  <c r="Q5" i="5"/>
  <c r="R5" i="5" s="1"/>
  <c r="Q4" i="5"/>
  <c r="R4" i="5" s="1"/>
  <c r="Q3" i="5"/>
  <c r="R3" i="5" s="1"/>
  <c r="H4" i="5"/>
  <c r="H5" i="5"/>
  <c r="H6" i="5"/>
  <c r="H3" i="5"/>
  <c r="K6" i="5"/>
  <c r="L6" i="5" s="1"/>
  <c r="K5" i="5"/>
  <c r="L5" i="5" s="1"/>
  <c r="K4" i="5"/>
  <c r="L4" i="5" s="1"/>
  <c r="K3" i="5"/>
  <c r="L3" i="5" s="1"/>
  <c r="F5" i="5"/>
  <c r="F6" i="5"/>
  <c r="E4" i="5"/>
  <c r="F4" i="5" s="1"/>
  <c r="E5" i="5"/>
  <c r="E6" i="5"/>
  <c r="B4" i="5"/>
  <c r="B5" i="5"/>
  <c r="B6" i="5"/>
  <c r="B3" i="5"/>
  <c r="E3" i="5"/>
  <c r="F3" i="5" s="1"/>
  <c r="D21" i="4"/>
  <c r="B14" i="4"/>
  <c r="C21" i="4"/>
  <c r="B21" i="4"/>
  <c r="C14" i="4"/>
  <c r="D14" i="4" s="1"/>
  <c r="D7" i="4"/>
  <c r="C7" i="4"/>
  <c r="F18" i="4"/>
  <c r="F19" i="4"/>
  <c r="F20" i="4"/>
  <c r="E18" i="4"/>
  <c r="E19" i="4"/>
  <c r="E20" i="4"/>
  <c r="B19" i="4"/>
  <c r="B20" i="4"/>
  <c r="B17" i="4"/>
  <c r="E17" i="4"/>
  <c r="F17" i="4" s="1"/>
  <c r="B18" i="4"/>
  <c r="E11" i="4"/>
  <c r="F11" i="4" s="1"/>
  <c r="E12" i="4"/>
  <c r="F12" i="4" s="1"/>
  <c r="E13" i="4"/>
  <c r="F13" i="4" s="1"/>
  <c r="E4" i="4"/>
  <c r="E5" i="4"/>
  <c r="F5" i="4" s="1"/>
  <c r="E6" i="4"/>
  <c r="F6" i="4" s="1"/>
  <c r="F3" i="4"/>
  <c r="E3" i="4"/>
  <c r="E10" i="4"/>
  <c r="F10" i="4" s="1"/>
  <c r="B11" i="4"/>
  <c r="B12" i="4"/>
  <c r="B13" i="4"/>
  <c r="B10" i="4"/>
  <c r="B4" i="4"/>
  <c r="B5" i="4"/>
  <c r="B6" i="4"/>
  <c r="B3" i="4"/>
  <c r="F4" i="4"/>
</calcChain>
</file>

<file path=xl/sharedStrings.xml><?xml version="1.0" encoding="utf-8"?>
<sst xmlns="http://schemas.openxmlformats.org/spreadsheetml/2006/main" count="113" uniqueCount="70">
  <si>
    <t>ABTS scavenging activity (%)</t>
  </si>
  <si>
    <t>DPPH scavenging activity (%)</t>
  </si>
  <si>
    <t>FRAP value(µM Fe(II)/g dry wt.)</t>
  </si>
  <si>
    <t>30.65±0.154</t>
  </si>
  <si>
    <t>37.39±0.256</t>
  </si>
  <si>
    <t>46.42±0.673</t>
  </si>
  <si>
    <t>57.31±0.934</t>
  </si>
  <si>
    <t>Ascorbic acid equivalent antioxidant capacity (AEAC)</t>
  </si>
  <si>
    <t>Concentration (mg/ml)</t>
  </si>
  <si>
    <t>IC50 (mg/ml)</t>
  </si>
  <si>
    <t>Cleome viscosa Leaf methanolic extract</t>
  </si>
  <si>
    <t>ABTS assay</t>
  </si>
  <si>
    <t>DPPH assay</t>
  </si>
  <si>
    <t>Samples</t>
  </si>
  <si>
    <t>Ascorbic acid (1 mg/ml)</t>
  </si>
  <si>
    <t>-</t>
  </si>
  <si>
    <t>29.53±0.129</t>
  </si>
  <si>
    <t>68.95±0.169</t>
  </si>
  <si>
    <t>84.8±0.129</t>
  </si>
  <si>
    <t>Sample</t>
  </si>
  <si>
    <t>98.58±0.007</t>
  </si>
  <si>
    <t>H2O2 % scavenging activity:</t>
  </si>
  <si>
    <t>64.44±0.002</t>
  </si>
  <si>
    <t>TPC</t>
  </si>
  <si>
    <t>TFC</t>
  </si>
  <si>
    <t>S.aureus</t>
  </si>
  <si>
    <t>Gentamycin</t>
  </si>
  <si>
    <t>S. aureus</t>
  </si>
  <si>
    <t xml:space="preserve">log </t>
  </si>
  <si>
    <t>a</t>
  </si>
  <si>
    <t>b</t>
  </si>
  <si>
    <t>X</t>
  </si>
  <si>
    <t>X2</t>
  </si>
  <si>
    <t>S. typhi</t>
  </si>
  <si>
    <t>x</t>
  </si>
  <si>
    <t>x2</t>
  </si>
  <si>
    <t>V. cholera</t>
  </si>
  <si>
    <t>mic</t>
  </si>
  <si>
    <t>MIC</t>
  </si>
  <si>
    <t>Staphylococcus aureus</t>
  </si>
  <si>
    <t>Salmonella Typhi</t>
  </si>
  <si>
    <t>Vibrio cholera</t>
  </si>
  <si>
    <t>8±0.1</t>
  </si>
  <si>
    <t>7±0.8</t>
  </si>
  <si>
    <t>7±0.5</t>
  </si>
  <si>
    <t>23±0.3</t>
  </si>
  <si>
    <t>22±0.26</t>
  </si>
  <si>
    <t>17±0.67</t>
  </si>
  <si>
    <t>14±0.54</t>
  </si>
  <si>
    <t>14.6±0.21</t>
  </si>
  <si>
    <t>12±0.28</t>
  </si>
  <si>
    <t>11±0.18</t>
  </si>
  <si>
    <t>9±0.13</t>
  </si>
  <si>
    <t>24±0.34</t>
  </si>
  <si>
    <t>19±0.25</t>
  </si>
  <si>
    <t>16±0.12</t>
  </si>
  <si>
    <t>12±0.32</t>
  </si>
  <si>
    <t>14.42±0.17</t>
  </si>
  <si>
    <t>11±0.16</t>
  </si>
  <si>
    <t>10±0.23</t>
  </si>
  <si>
    <t>9±0.21</t>
  </si>
  <si>
    <t>10±0.07</t>
  </si>
  <si>
    <t>9±0.11</t>
  </si>
  <si>
    <t>7±0.09</t>
  </si>
  <si>
    <t>7±0.03</t>
  </si>
  <si>
    <t>10.8±0.23</t>
  </si>
  <si>
    <t>Gentamycin (µg/ml)</t>
  </si>
  <si>
    <r>
      <rPr>
        <b/>
        <i/>
        <sz val="10"/>
        <color theme="1"/>
        <rFont val="Times New Roman"/>
        <family val="1"/>
      </rPr>
      <t>Cleome viscosa extract</t>
    </r>
    <r>
      <rPr>
        <b/>
        <sz val="10"/>
        <color theme="1"/>
        <rFont val="Times New Roman"/>
        <family val="1"/>
      </rPr>
      <t xml:space="preserve"> (mg/ml)</t>
    </r>
  </si>
  <si>
    <t>Salmonella typhi</t>
  </si>
  <si>
    <r>
      <rPr>
        <i/>
        <sz val="10"/>
        <color theme="1"/>
        <rFont val="Times New Roman"/>
        <family val="1"/>
      </rPr>
      <t>Cleome viscosa</t>
    </r>
    <r>
      <rPr>
        <sz val="10"/>
        <color theme="1"/>
        <rFont val="Times New Roman"/>
        <family val="1"/>
      </rPr>
      <t xml:space="preserve"> (mg/ml)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</si>
</sst>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8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i/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4" fillId="0" borderId="0" xfId="0" applyFont="1"/>
    <xf numFmtId="0" fontId="2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top"/>
    </xf>
    <xf numFmtId="0" fontId="0" fillId="0" borderId="0" xfId="0" applyBorder="1"/>
    <xf numFmtId="0" fontId="1" fillId="0" borderId="0" xfId="0" applyFont="1" applyBorder="1" applyAlignment="1">
      <alignment horizontal="right" vertical="center"/>
    </xf>
    <xf numFmtId="0" fontId="3" fillId="0" borderId="2" xfId="0" applyFont="1" applyBorder="1" applyAlignment="1">
      <alignment vertical="center" wrapText="1"/>
    </xf>
    <xf numFmtId="0" fontId="2" fillId="0" borderId="0" xfId="0" applyFont="1"/>
    <xf numFmtId="0" fontId="3" fillId="0" borderId="7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top" wrapText="1"/>
    </xf>
    <xf numFmtId="0" fontId="7" fillId="0" borderId="11" xfId="0" applyFont="1" applyBorder="1" applyAlignment="1">
      <alignment horizontal="center" vertical="center" wrapText="1"/>
    </xf>
    <xf numFmtId="0" fontId="3" fillId="0" borderId="2" xfId="0" applyFont="1" applyBorder="1"/>
    <xf numFmtId="0" fontId="5" fillId="0" borderId="2" xfId="0" applyFont="1" applyBorder="1"/>
    <xf numFmtId="0" fontId="3" fillId="0" borderId="0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1"/>
          <c:order val="1"/>
          <c:spPr>
            <a:solidFill>
              <a:schemeClr val="tx1">
                <a:lumMod val="50000"/>
                <a:lumOff val="50000"/>
              </a:schemeClr>
            </a:solidFill>
            <a:ln w="12700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Sheet2!$C$7:$C$10</c:f>
                <c:numCache>
                  <c:formatCode>General</c:formatCode>
                  <c:ptCount val="4"/>
                  <c:pt idx="0">
                    <c:v>0.129</c:v>
                  </c:pt>
                  <c:pt idx="1">
                    <c:v>0.16900000000000001</c:v>
                  </c:pt>
                  <c:pt idx="2">
                    <c:v>0.129</c:v>
                  </c:pt>
                  <c:pt idx="3">
                    <c:v>7.0000000000000001E-3</c:v>
                  </c:pt>
                </c:numCache>
              </c:numRef>
            </c:plus>
            <c:minus>
              <c:numRef>
                <c:f>Sheet2!$C$7:$C$10</c:f>
                <c:numCache>
                  <c:formatCode>General</c:formatCode>
                  <c:ptCount val="4"/>
                  <c:pt idx="0">
                    <c:v>0.129</c:v>
                  </c:pt>
                  <c:pt idx="1">
                    <c:v>0.16900000000000001</c:v>
                  </c:pt>
                  <c:pt idx="2">
                    <c:v>0.129</c:v>
                  </c:pt>
                  <c:pt idx="3">
                    <c:v>7.0000000000000001E-3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Sheet2!$E$2:$E$5</c:f>
              <c:numCache>
                <c:formatCode>General</c:formatCode>
                <c:ptCount val="4"/>
                <c:pt idx="0">
                  <c:v>0.627</c:v>
                </c:pt>
                <c:pt idx="1">
                  <c:v>0.69799999999999995</c:v>
                </c:pt>
                <c:pt idx="2">
                  <c:v>1.19</c:v>
                </c:pt>
                <c:pt idx="3">
                  <c:v>1.38</c:v>
                </c:pt>
              </c:numCache>
            </c:numRef>
          </c:cat>
          <c:val>
            <c:numRef>
              <c:f>Sheet2!$D$2:$D$5</c:f>
              <c:numCache>
                <c:formatCode>General</c:formatCode>
                <c:ptCount val="4"/>
                <c:pt idx="0">
                  <c:v>30.65</c:v>
                </c:pt>
                <c:pt idx="1">
                  <c:v>37.39</c:v>
                </c:pt>
                <c:pt idx="2">
                  <c:v>46.42</c:v>
                </c:pt>
                <c:pt idx="3">
                  <c:v>57.31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BD9-4F7B-A9A4-F0535918EB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634767600"/>
        <c:axId val="634768016"/>
      </c:barChart>
      <c:lineChart>
        <c:grouping val="standard"/>
        <c:varyColors val="0"/>
        <c:ser>
          <c:idx val="0"/>
          <c:order val="0"/>
          <c:spPr>
            <a:ln w="12700" cap="rnd">
              <a:solidFill>
                <a:sysClr val="windowText" lastClr="00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ysClr val="windowText" lastClr="000000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Sheet2!$D$7:$D$10</c:f>
                <c:numCache>
                  <c:formatCode>General</c:formatCode>
                  <c:ptCount val="4"/>
                  <c:pt idx="0">
                    <c:v>0.154</c:v>
                  </c:pt>
                  <c:pt idx="1">
                    <c:v>0.25600000000000001</c:v>
                  </c:pt>
                  <c:pt idx="2">
                    <c:v>0.67300000000000004</c:v>
                  </c:pt>
                  <c:pt idx="3">
                    <c:v>0.93400000000000005</c:v>
                  </c:pt>
                </c:numCache>
              </c:numRef>
            </c:plus>
            <c:minus>
              <c:numRef>
                <c:f>Sheet2!$D$7:$D$10</c:f>
                <c:numCache>
                  <c:formatCode>General</c:formatCode>
                  <c:ptCount val="4"/>
                  <c:pt idx="0">
                    <c:v>0.154</c:v>
                  </c:pt>
                  <c:pt idx="1">
                    <c:v>0.25600000000000001</c:v>
                  </c:pt>
                  <c:pt idx="2">
                    <c:v>0.67300000000000004</c:v>
                  </c:pt>
                  <c:pt idx="3">
                    <c:v>0.93400000000000005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Sheet2!$E$2:$E$5</c:f>
              <c:numCache>
                <c:formatCode>General</c:formatCode>
                <c:ptCount val="4"/>
                <c:pt idx="0">
                  <c:v>0.627</c:v>
                </c:pt>
                <c:pt idx="1">
                  <c:v>0.69799999999999995</c:v>
                </c:pt>
                <c:pt idx="2">
                  <c:v>1.19</c:v>
                </c:pt>
                <c:pt idx="3">
                  <c:v>1.38</c:v>
                </c:pt>
              </c:numCache>
            </c:numRef>
          </c:cat>
          <c:val>
            <c:numRef>
              <c:f>Sheet2!$C$2:$C$5</c:f>
              <c:numCache>
                <c:formatCode>General</c:formatCode>
                <c:ptCount val="4"/>
                <c:pt idx="0">
                  <c:v>29.53</c:v>
                </c:pt>
                <c:pt idx="1">
                  <c:v>68.95</c:v>
                </c:pt>
                <c:pt idx="2">
                  <c:v>84.8</c:v>
                </c:pt>
                <c:pt idx="3">
                  <c:v>98.58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BD9-4F7B-A9A4-F0535918EB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40917488"/>
        <c:axId val="216234128"/>
      </c:lineChart>
      <c:catAx>
        <c:axId val="63476760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/>
                  <a:t>Total Phenolic acontent (GAE g/100 gm)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34768016"/>
        <c:crosses val="autoZero"/>
        <c:auto val="1"/>
        <c:lblAlgn val="ctr"/>
        <c:lblOffset val="100"/>
        <c:noMultiLvlLbl val="0"/>
      </c:catAx>
      <c:valAx>
        <c:axId val="634768016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/>
                  <a:t>DPPH  % Scavenging actitivty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34767600"/>
        <c:crosses val="autoZero"/>
        <c:crossBetween val="between"/>
      </c:valAx>
      <c:valAx>
        <c:axId val="216234128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/>
                  <a:t>ABTS % Scavenging activity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40917488"/>
        <c:crosses val="max"/>
        <c:crossBetween val="between"/>
      </c:valAx>
      <c:catAx>
        <c:axId val="64091748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1623412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 b="1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tx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7.0647940852053684E-2"/>
                  <c:y val="-9.4491496614265105E-2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1200" b="1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Times New Roman" panose="02020603050405020304" pitchFamily="18" charset="0"/>
                        <a:ea typeface="+mn-ea"/>
                        <a:cs typeface="Times New Roman" panose="02020603050405020304" pitchFamily="18" charset="0"/>
                      </a:defRPr>
                    </a:pPr>
                    <a:r>
                      <a:rPr lang="en-US"/>
                      <a:t>ABTS; y = 71.393x + 0.9465</a:t>
                    </a:r>
                    <a:br>
                      <a:rPr lang="en-US"/>
                    </a:br>
                    <a:r>
                      <a:rPr lang="en-US"/>
                      <a:t>R² = 0.7779</a:t>
                    </a:r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1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Times New Roman" panose="02020603050405020304" pitchFamily="18" charset="0"/>
                      <a:ea typeface="+mn-ea"/>
                      <a:cs typeface="Times New Roman" panose="02020603050405020304" pitchFamily="18" charset="0"/>
                    </a:defRPr>
                  </a:pPr>
                  <a:endParaRPr lang="en-US"/>
                </a:p>
              </c:txPr>
            </c:trendlineLbl>
          </c:trendline>
          <c:errBars>
            <c:errDir val="y"/>
            <c:errBarType val="both"/>
            <c:errValType val="cust"/>
            <c:noEndCap val="0"/>
            <c:plus>
              <c:numRef>
                <c:f>Sheet2!$C$7:$C$10</c:f>
                <c:numCache>
                  <c:formatCode>General</c:formatCode>
                  <c:ptCount val="4"/>
                  <c:pt idx="0">
                    <c:v>0.129</c:v>
                  </c:pt>
                  <c:pt idx="1">
                    <c:v>0.16900000000000001</c:v>
                  </c:pt>
                  <c:pt idx="2">
                    <c:v>0.129</c:v>
                  </c:pt>
                  <c:pt idx="3">
                    <c:v>7.0000000000000001E-3</c:v>
                  </c:pt>
                </c:numCache>
              </c:numRef>
            </c:plus>
            <c:minus>
              <c:numRef>
                <c:f>Sheet2!$C$7:$C$10</c:f>
                <c:numCache>
                  <c:formatCode>General</c:formatCode>
                  <c:ptCount val="4"/>
                  <c:pt idx="0">
                    <c:v>0.129</c:v>
                  </c:pt>
                  <c:pt idx="1">
                    <c:v>0.16900000000000001</c:v>
                  </c:pt>
                  <c:pt idx="2">
                    <c:v>0.129</c:v>
                  </c:pt>
                  <c:pt idx="3">
                    <c:v>7.0000000000000001E-3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Sheet2!$E$2:$E$5</c:f>
              <c:numCache>
                <c:formatCode>General</c:formatCode>
                <c:ptCount val="4"/>
                <c:pt idx="0">
                  <c:v>0.627</c:v>
                </c:pt>
                <c:pt idx="1">
                  <c:v>0.69799999999999995</c:v>
                </c:pt>
                <c:pt idx="2">
                  <c:v>1.19</c:v>
                </c:pt>
                <c:pt idx="3">
                  <c:v>1.38</c:v>
                </c:pt>
              </c:numCache>
            </c:numRef>
          </c:xVal>
          <c:yVal>
            <c:numRef>
              <c:f>Sheet2!$C$2:$C$5</c:f>
              <c:numCache>
                <c:formatCode>General</c:formatCode>
                <c:ptCount val="4"/>
                <c:pt idx="0">
                  <c:v>29.53</c:v>
                </c:pt>
                <c:pt idx="1">
                  <c:v>68.95</c:v>
                </c:pt>
                <c:pt idx="2">
                  <c:v>84.8</c:v>
                </c:pt>
                <c:pt idx="3">
                  <c:v>98.58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C5F-4212-A09B-E8F58F0E47CE}"/>
            </c:ext>
          </c:extLst>
        </c:ser>
        <c:ser>
          <c:idx val="1"/>
          <c:order val="1"/>
          <c:spPr>
            <a:ln w="25400" cap="rnd">
              <a:noFill/>
              <a:round/>
            </a:ln>
            <a:effectLst/>
          </c:spPr>
          <c:marker>
            <c:symbol val="diamond"/>
            <c:size val="5"/>
            <c:spPr>
              <a:solidFill>
                <a:schemeClr val="tx1">
                  <a:lumMod val="50000"/>
                  <a:lumOff val="50000"/>
                </a:schemeClr>
              </a:solidFill>
              <a:ln w="9525">
                <a:solidFill>
                  <a:schemeClr val="tx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tx1"/>
                </a:solidFill>
                <a:prstDash val="dash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7.6778315331942737E-2"/>
                  <c:y val="-8.5623351923483304E-2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1200" b="1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Times New Roman" panose="02020603050405020304" pitchFamily="18" charset="0"/>
                        <a:ea typeface="+mn-ea"/>
                        <a:cs typeface="Times New Roman" panose="02020603050405020304" pitchFamily="18" charset="0"/>
                      </a:defRPr>
                    </a:pPr>
                    <a:r>
                      <a:rPr lang="en-US"/>
                      <a:t>DPPH; y = 30.343x + 13.396</a:t>
                    </a:r>
                    <a:br>
                      <a:rPr lang="en-US"/>
                    </a:br>
                    <a:r>
                      <a:rPr lang="en-US"/>
                      <a:t>R² = 0.9382</a:t>
                    </a:r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1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Times New Roman" panose="02020603050405020304" pitchFamily="18" charset="0"/>
                      <a:ea typeface="+mn-ea"/>
                      <a:cs typeface="Times New Roman" panose="02020603050405020304" pitchFamily="18" charset="0"/>
                    </a:defRPr>
                  </a:pPr>
                  <a:endParaRPr lang="en-US"/>
                </a:p>
              </c:txPr>
            </c:trendlineLbl>
          </c:trendline>
          <c:errBars>
            <c:errDir val="y"/>
            <c:errBarType val="both"/>
            <c:errValType val="cust"/>
            <c:noEndCap val="0"/>
            <c:plus>
              <c:numRef>
                <c:f>Sheet2!$D$7:$D$10</c:f>
                <c:numCache>
                  <c:formatCode>General</c:formatCode>
                  <c:ptCount val="4"/>
                  <c:pt idx="0">
                    <c:v>0.154</c:v>
                  </c:pt>
                  <c:pt idx="1">
                    <c:v>0.25600000000000001</c:v>
                  </c:pt>
                  <c:pt idx="2">
                    <c:v>0.67300000000000004</c:v>
                  </c:pt>
                  <c:pt idx="3">
                    <c:v>0.93400000000000005</c:v>
                  </c:pt>
                </c:numCache>
              </c:numRef>
            </c:plus>
            <c:minus>
              <c:numRef>
                <c:f>Sheet2!$D$7:$D$10</c:f>
                <c:numCache>
                  <c:formatCode>General</c:formatCode>
                  <c:ptCount val="4"/>
                  <c:pt idx="0">
                    <c:v>0.154</c:v>
                  </c:pt>
                  <c:pt idx="1">
                    <c:v>0.25600000000000001</c:v>
                  </c:pt>
                  <c:pt idx="2">
                    <c:v>0.67300000000000004</c:v>
                  </c:pt>
                  <c:pt idx="3">
                    <c:v>0.93400000000000005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Sheet2!$E$2:$E$5</c:f>
              <c:numCache>
                <c:formatCode>General</c:formatCode>
                <c:ptCount val="4"/>
                <c:pt idx="0">
                  <c:v>0.627</c:v>
                </c:pt>
                <c:pt idx="1">
                  <c:v>0.69799999999999995</c:v>
                </c:pt>
                <c:pt idx="2">
                  <c:v>1.19</c:v>
                </c:pt>
                <c:pt idx="3">
                  <c:v>1.38</c:v>
                </c:pt>
              </c:numCache>
            </c:numRef>
          </c:xVal>
          <c:yVal>
            <c:numRef>
              <c:f>Sheet2!$D$2:$D$5</c:f>
              <c:numCache>
                <c:formatCode>General</c:formatCode>
                <c:ptCount val="4"/>
                <c:pt idx="0">
                  <c:v>30.65</c:v>
                </c:pt>
                <c:pt idx="1">
                  <c:v>37.39</c:v>
                </c:pt>
                <c:pt idx="2">
                  <c:v>46.42</c:v>
                </c:pt>
                <c:pt idx="3">
                  <c:v>57.31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6C5F-4212-A09B-E8F58F0E47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77085920"/>
        <c:axId val="678563312"/>
      </c:scatterChart>
      <c:valAx>
        <c:axId val="677085920"/>
        <c:scaling>
          <c:orientation val="minMax"/>
          <c:max val="1.4"/>
          <c:min val="0.60000000000000009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Phenolic content (GAE g/100 gm)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78563312"/>
        <c:crosses val="autoZero"/>
        <c:crossBetween val="midCat"/>
      </c:valAx>
      <c:valAx>
        <c:axId val="67856331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% Scavenging activity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7708592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 sz="1200" b="1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1"/>
          <c:order val="1"/>
          <c:spPr>
            <a:solidFill>
              <a:schemeClr val="tx1">
                <a:lumMod val="50000"/>
                <a:lumOff val="50000"/>
              </a:schemeClr>
            </a:solidFill>
            <a:ln w="12700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Sheet2!$C$7:$C$10</c:f>
                <c:numCache>
                  <c:formatCode>General</c:formatCode>
                  <c:ptCount val="4"/>
                  <c:pt idx="0">
                    <c:v>0.129</c:v>
                  </c:pt>
                  <c:pt idx="1">
                    <c:v>0.16900000000000001</c:v>
                  </c:pt>
                  <c:pt idx="2">
                    <c:v>0.129</c:v>
                  </c:pt>
                  <c:pt idx="3">
                    <c:v>7.0000000000000001E-3</c:v>
                  </c:pt>
                </c:numCache>
              </c:numRef>
            </c:plus>
            <c:minus>
              <c:numRef>
                <c:f>Sheet2!$C$7:$C$10</c:f>
                <c:numCache>
                  <c:formatCode>General</c:formatCode>
                  <c:ptCount val="4"/>
                  <c:pt idx="0">
                    <c:v>0.129</c:v>
                  </c:pt>
                  <c:pt idx="1">
                    <c:v>0.16900000000000001</c:v>
                  </c:pt>
                  <c:pt idx="2">
                    <c:v>0.129</c:v>
                  </c:pt>
                  <c:pt idx="3">
                    <c:v>7.0000000000000001E-3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Sheet2!$F$2:$F$5</c:f>
              <c:numCache>
                <c:formatCode>General</c:formatCode>
                <c:ptCount val="4"/>
                <c:pt idx="0">
                  <c:v>8.6999999999999994E-2</c:v>
                </c:pt>
                <c:pt idx="1">
                  <c:v>9.0999999999999998E-2</c:v>
                </c:pt>
                <c:pt idx="2">
                  <c:v>9.4E-2</c:v>
                </c:pt>
                <c:pt idx="3">
                  <c:v>0.192</c:v>
                </c:pt>
              </c:numCache>
            </c:numRef>
          </c:cat>
          <c:val>
            <c:numRef>
              <c:f>Sheet2!$D$2:$D$5</c:f>
              <c:numCache>
                <c:formatCode>General</c:formatCode>
                <c:ptCount val="4"/>
                <c:pt idx="0">
                  <c:v>30.65</c:v>
                </c:pt>
                <c:pt idx="1">
                  <c:v>37.39</c:v>
                </c:pt>
                <c:pt idx="2">
                  <c:v>46.42</c:v>
                </c:pt>
                <c:pt idx="3">
                  <c:v>57.31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253-40BD-8DD2-9BEA0F8EB4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634767600"/>
        <c:axId val="634768016"/>
      </c:barChart>
      <c:lineChart>
        <c:grouping val="standard"/>
        <c:varyColors val="0"/>
        <c:ser>
          <c:idx val="0"/>
          <c:order val="0"/>
          <c:spPr>
            <a:ln w="12700" cap="rnd">
              <a:solidFill>
                <a:sysClr val="windowText" lastClr="00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ysClr val="windowText" lastClr="000000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Sheet2!$D$7:$D$10</c:f>
                <c:numCache>
                  <c:formatCode>General</c:formatCode>
                  <c:ptCount val="4"/>
                  <c:pt idx="0">
                    <c:v>0.154</c:v>
                  </c:pt>
                  <c:pt idx="1">
                    <c:v>0.25600000000000001</c:v>
                  </c:pt>
                  <c:pt idx="2">
                    <c:v>0.67300000000000004</c:v>
                  </c:pt>
                  <c:pt idx="3">
                    <c:v>0.93400000000000005</c:v>
                  </c:pt>
                </c:numCache>
              </c:numRef>
            </c:plus>
            <c:minus>
              <c:numRef>
                <c:f>Sheet2!$D$7:$D$10</c:f>
                <c:numCache>
                  <c:formatCode>General</c:formatCode>
                  <c:ptCount val="4"/>
                  <c:pt idx="0">
                    <c:v>0.154</c:v>
                  </c:pt>
                  <c:pt idx="1">
                    <c:v>0.25600000000000001</c:v>
                  </c:pt>
                  <c:pt idx="2">
                    <c:v>0.67300000000000004</c:v>
                  </c:pt>
                  <c:pt idx="3">
                    <c:v>0.93400000000000005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Sheet2!$F$2:$F$5</c:f>
              <c:numCache>
                <c:formatCode>General</c:formatCode>
                <c:ptCount val="4"/>
                <c:pt idx="0">
                  <c:v>8.6999999999999994E-2</c:v>
                </c:pt>
                <c:pt idx="1">
                  <c:v>9.0999999999999998E-2</c:v>
                </c:pt>
                <c:pt idx="2">
                  <c:v>9.4E-2</c:v>
                </c:pt>
                <c:pt idx="3">
                  <c:v>0.192</c:v>
                </c:pt>
              </c:numCache>
            </c:numRef>
          </c:cat>
          <c:val>
            <c:numRef>
              <c:f>Sheet2!$C$2:$C$5</c:f>
              <c:numCache>
                <c:formatCode>General</c:formatCode>
                <c:ptCount val="4"/>
                <c:pt idx="0">
                  <c:v>29.53</c:v>
                </c:pt>
                <c:pt idx="1">
                  <c:v>68.95</c:v>
                </c:pt>
                <c:pt idx="2">
                  <c:v>84.8</c:v>
                </c:pt>
                <c:pt idx="3">
                  <c:v>98.58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253-40BD-8DD2-9BEA0F8EB4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40917488"/>
        <c:axId val="216234128"/>
      </c:lineChart>
      <c:catAx>
        <c:axId val="63476760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/>
                  <a:t>Total Flavonoid content (RE g/100 gm)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34768016"/>
        <c:crosses val="autoZero"/>
        <c:auto val="1"/>
        <c:lblAlgn val="ctr"/>
        <c:lblOffset val="100"/>
        <c:noMultiLvlLbl val="0"/>
      </c:catAx>
      <c:valAx>
        <c:axId val="634768016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/>
                  <a:t>DPPH  % Scavenging actitivty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34767600"/>
        <c:crosses val="autoZero"/>
        <c:crossBetween val="between"/>
      </c:valAx>
      <c:valAx>
        <c:axId val="216234128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/>
                  <a:t>ABTS % Scavenging activity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40917488"/>
        <c:crosses val="max"/>
        <c:crossBetween val="between"/>
      </c:valAx>
      <c:catAx>
        <c:axId val="64091748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1623412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 b="1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trendline>
            <c:spPr>
              <a:ln w="19050" cap="rnd">
                <a:solidFill>
                  <a:sysClr val="windowText" lastClr="000000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8.4233779164398281E-2"/>
                  <c:y val="-8.1959755030621168E-2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1200" b="1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Times New Roman" panose="02020603050405020304" pitchFamily="18" charset="0"/>
                        <a:ea typeface="+mn-ea"/>
                        <a:cs typeface="Times New Roman" panose="02020603050405020304" pitchFamily="18" charset="0"/>
                      </a:defRPr>
                    </a:pPr>
                    <a:r>
                      <a:rPr lang="en-US"/>
                      <a:t>ABTS; y = 394.3x + 24.726</a:t>
                    </a:r>
                    <a:br>
                      <a:rPr lang="en-US"/>
                    </a:br>
                    <a:r>
                      <a:rPr lang="en-US"/>
                      <a:t>R² = 0.4492</a:t>
                    </a:r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1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Times New Roman" panose="02020603050405020304" pitchFamily="18" charset="0"/>
                      <a:ea typeface="+mn-ea"/>
                      <a:cs typeface="Times New Roman" panose="02020603050405020304" pitchFamily="18" charset="0"/>
                    </a:defRPr>
                  </a:pPr>
                  <a:endParaRPr lang="en-US"/>
                </a:p>
              </c:txPr>
            </c:trendlineLbl>
          </c:trendline>
          <c:errBars>
            <c:errDir val="y"/>
            <c:errBarType val="both"/>
            <c:errValType val="cust"/>
            <c:noEndCap val="0"/>
            <c:plus>
              <c:numRef>
                <c:f>Sheet2!$C$7:$C$10</c:f>
                <c:numCache>
                  <c:formatCode>General</c:formatCode>
                  <c:ptCount val="4"/>
                  <c:pt idx="0">
                    <c:v>0.129</c:v>
                  </c:pt>
                  <c:pt idx="1">
                    <c:v>0.16900000000000001</c:v>
                  </c:pt>
                  <c:pt idx="2">
                    <c:v>0.129</c:v>
                  </c:pt>
                  <c:pt idx="3">
                    <c:v>7.0000000000000001E-3</c:v>
                  </c:pt>
                </c:numCache>
              </c:numRef>
            </c:plus>
            <c:minus>
              <c:numRef>
                <c:f>Sheet2!$C$7:$C$10</c:f>
                <c:numCache>
                  <c:formatCode>General</c:formatCode>
                  <c:ptCount val="4"/>
                  <c:pt idx="0">
                    <c:v>0.129</c:v>
                  </c:pt>
                  <c:pt idx="1">
                    <c:v>0.16900000000000001</c:v>
                  </c:pt>
                  <c:pt idx="2">
                    <c:v>0.129</c:v>
                  </c:pt>
                  <c:pt idx="3">
                    <c:v>7.0000000000000001E-3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Sheet2!$F$2:$F$5</c:f>
              <c:numCache>
                <c:formatCode>General</c:formatCode>
                <c:ptCount val="4"/>
                <c:pt idx="0">
                  <c:v>8.6999999999999994E-2</c:v>
                </c:pt>
                <c:pt idx="1">
                  <c:v>9.0999999999999998E-2</c:v>
                </c:pt>
                <c:pt idx="2">
                  <c:v>9.4E-2</c:v>
                </c:pt>
                <c:pt idx="3">
                  <c:v>0.192</c:v>
                </c:pt>
              </c:numCache>
            </c:numRef>
          </c:xVal>
          <c:yVal>
            <c:numRef>
              <c:f>Sheet2!$C$2:$C$5</c:f>
              <c:numCache>
                <c:formatCode>General</c:formatCode>
                <c:ptCount val="4"/>
                <c:pt idx="0">
                  <c:v>29.53</c:v>
                </c:pt>
                <c:pt idx="1">
                  <c:v>68.95</c:v>
                </c:pt>
                <c:pt idx="2">
                  <c:v>84.8</c:v>
                </c:pt>
                <c:pt idx="3">
                  <c:v>98.58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33F-4642-8EFA-1005832A41EA}"/>
            </c:ext>
          </c:extLst>
        </c:ser>
        <c:ser>
          <c:idx val="1"/>
          <c:order val="1"/>
          <c:spPr>
            <a:ln w="25400" cap="rnd">
              <a:noFill/>
              <a:round/>
            </a:ln>
            <a:effectLst/>
          </c:spPr>
          <c:marker>
            <c:symbol val="diamond"/>
            <c:size val="5"/>
            <c:spPr>
              <a:solidFill>
                <a:schemeClr val="tx1">
                  <a:lumMod val="50000"/>
                  <a:lumOff val="50000"/>
                </a:schemeClr>
              </a:solidFill>
              <a:ln w="9525">
                <a:solidFill>
                  <a:schemeClr val="tx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tx1"/>
                </a:solidFill>
                <a:prstDash val="dash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9.3801388145699091E-2"/>
                  <c:y val="-0.13837707786526685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1200" b="1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Times New Roman" panose="02020603050405020304" pitchFamily="18" charset="0"/>
                        <a:ea typeface="+mn-ea"/>
                        <a:cs typeface="Times New Roman" panose="02020603050405020304" pitchFamily="18" charset="0"/>
                      </a:defRPr>
                    </a:pPr>
                    <a:r>
                      <a:rPr lang="en-US"/>
                      <a:t>DPPH; y = 195.54x + 20.26</a:t>
                    </a:r>
                    <a:br>
                      <a:rPr lang="en-US"/>
                    </a:br>
                    <a:r>
                      <a:rPr lang="en-US"/>
                      <a:t>R² = 0.7377</a:t>
                    </a:r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1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Times New Roman" panose="02020603050405020304" pitchFamily="18" charset="0"/>
                      <a:ea typeface="+mn-ea"/>
                      <a:cs typeface="Times New Roman" panose="02020603050405020304" pitchFamily="18" charset="0"/>
                    </a:defRPr>
                  </a:pPr>
                  <a:endParaRPr lang="en-US"/>
                </a:p>
              </c:txPr>
            </c:trendlineLbl>
          </c:trendline>
          <c:errBars>
            <c:errDir val="y"/>
            <c:errBarType val="both"/>
            <c:errValType val="cust"/>
            <c:noEndCap val="0"/>
            <c:plus>
              <c:numRef>
                <c:f>Sheet2!$D$7:$D$10</c:f>
                <c:numCache>
                  <c:formatCode>General</c:formatCode>
                  <c:ptCount val="4"/>
                  <c:pt idx="0">
                    <c:v>0.154</c:v>
                  </c:pt>
                  <c:pt idx="1">
                    <c:v>0.25600000000000001</c:v>
                  </c:pt>
                  <c:pt idx="2">
                    <c:v>0.67300000000000004</c:v>
                  </c:pt>
                  <c:pt idx="3">
                    <c:v>0.93400000000000005</c:v>
                  </c:pt>
                </c:numCache>
              </c:numRef>
            </c:plus>
            <c:minus>
              <c:numRef>
                <c:f>Sheet2!$D$7:$D$10</c:f>
                <c:numCache>
                  <c:formatCode>General</c:formatCode>
                  <c:ptCount val="4"/>
                  <c:pt idx="0">
                    <c:v>0.154</c:v>
                  </c:pt>
                  <c:pt idx="1">
                    <c:v>0.25600000000000001</c:v>
                  </c:pt>
                  <c:pt idx="2">
                    <c:v>0.67300000000000004</c:v>
                  </c:pt>
                  <c:pt idx="3">
                    <c:v>0.93400000000000005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Sheet2!$F$2:$F$5</c:f>
              <c:numCache>
                <c:formatCode>General</c:formatCode>
                <c:ptCount val="4"/>
                <c:pt idx="0">
                  <c:v>8.6999999999999994E-2</c:v>
                </c:pt>
                <c:pt idx="1">
                  <c:v>9.0999999999999998E-2</c:v>
                </c:pt>
                <c:pt idx="2">
                  <c:v>9.4E-2</c:v>
                </c:pt>
                <c:pt idx="3">
                  <c:v>0.192</c:v>
                </c:pt>
              </c:numCache>
            </c:numRef>
          </c:xVal>
          <c:yVal>
            <c:numRef>
              <c:f>Sheet2!$D$2:$D$5</c:f>
              <c:numCache>
                <c:formatCode>General</c:formatCode>
                <c:ptCount val="4"/>
                <c:pt idx="0">
                  <c:v>30.65</c:v>
                </c:pt>
                <c:pt idx="1">
                  <c:v>37.39</c:v>
                </c:pt>
                <c:pt idx="2">
                  <c:v>46.42</c:v>
                </c:pt>
                <c:pt idx="3">
                  <c:v>57.31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33F-4642-8EFA-1005832A41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2573040"/>
        <c:axId val="680943200"/>
      </c:scatterChart>
      <c:valAx>
        <c:axId val="682573040"/>
        <c:scaling>
          <c:orientation val="minMax"/>
          <c:min val="8.0000000000000016E-2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/>
                  <a:t>Total Flavonoid content (RE g/ 100 gm)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80943200"/>
        <c:crosses val="autoZero"/>
        <c:crossBetween val="midCat"/>
      </c:valAx>
      <c:valAx>
        <c:axId val="680943200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% Scavenging activity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8257304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 b="1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5788978105657799E-2"/>
          <c:y val="0.15215441819772529"/>
          <c:w val="0.81915312268984131"/>
          <c:h val="0.746865704286964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Sheet6!$A$2</c:f>
              <c:strCache>
                <c:ptCount val="1"/>
                <c:pt idx="0">
                  <c:v>Cleome viscosa (mg/ml)</c:v>
                </c:pt>
              </c:strCache>
            </c:strRef>
          </c:tx>
          <c:spPr>
            <a:pattFill prst="ltDnDiag">
              <a:fgClr>
                <a:schemeClr val="bg1"/>
              </a:fgClr>
              <a:bgClr>
                <a:schemeClr val="tx1"/>
              </a:bgClr>
            </a:pattFill>
            <a:ln>
              <a:noFill/>
            </a:ln>
            <a:effectLst/>
          </c:spPr>
          <c:invertIfNegative val="0"/>
          <c:cat>
            <c:strRef>
              <c:f>Sheet6!$B$1:$D$1</c:f>
              <c:strCache>
                <c:ptCount val="3"/>
                <c:pt idx="0">
                  <c:v>Staphylococcus aureus</c:v>
                </c:pt>
                <c:pt idx="1">
                  <c:v>Salmonella typhi</c:v>
                </c:pt>
                <c:pt idx="2">
                  <c:v>Vibrio cholera</c:v>
                </c:pt>
              </c:strCache>
            </c:strRef>
          </c:cat>
          <c:val>
            <c:numRef>
              <c:f>Sheet6!$B$2:$D$2</c:f>
              <c:numCache>
                <c:formatCode>General</c:formatCode>
                <c:ptCount val="3"/>
                <c:pt idx="0">
                  <c:v>60.244409706252625</c:v>
                </c:pt>
                <c:pt idx="1">
                  <c:v>43.362530535387172</c:v>
                </c:pt>
                <c:pt idx="2">
                  <c:v>48.186660501522468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AFF-43E7-B348-BFD004AD28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82442143"/>
        <c:axId val="282443391"/>
      </c:barChart>
      <c:lineChart>
        <c:grouping val="standard"/>
        <c:varyColors val="0"/>
        <c:ser>
          <c:idx val="1"/>
          <c:order val="1"/>
          <c:tx>
            <c:strRef>
              <c:f>Sheet6!$A$3</c:f>
              <c:strCache>
                <c:ptCount val="1"/>
                <c:pt idx="0">
                  <c:v>Gentamycin (µg/ml)</c:v>
                </c:pt>
              </c:strCache>
            </c:strRef>
          </c:tx>
          <c:spPr>
            <a:ln w="12700" cap="rnd">
              <a:solidFill>
                <a:sysClr val="windowText" lastClr="000000"/>
              </a:solidFill>
              <a:prstDash val="sysDash"/>
              <a:round/>
            </a:ln>
            <a:effectLst/>
          </c:spPr>
          <c:marker>
            <c:symbol val="none"/>
          </c:marker>
          <c:cat>
            <c:strRef>
              <c:f>Sheet6!$B$1:$D$1</c:f>
              <c:strCache>
                <c:ptCount val="3"/>
                <c:pt idx="0">
                  <c:v>Staphylococcus aureus</c:v>
                </c:pt>
                <c:pt idx="1">
                  <c:v>Salmonella typhi</c:v>
                </c:pt>
                <c:pt idx="2">
                  <c:v>Vibrio cholera</c:v>
                </c:pt>
              </c:strCache>
            </c:strRef>
          </c:cat>
          <c:val>
            <c:numRef>
              <c:f>Sheet6!$B$3:$D$3</c:f>
              <c:numCache>
                <c:formatCode>General</c:formatCode>
                <c:ptCount val="3"/>
                <c:pt idx="0">
                  <c:v>1.0111964862093825</c:v>
                </c:pt>
                <c:pt idx="1">
                  <c:v>1.9401196851144304</c:v>
                </c:pt>
                <c:pt idx="2">
                  <c:v>2.3670831962838497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AFF-43E7-B348-BFD004AD28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82440895"/>
        <c:axId val="282436319"/>
      </c:lineChart>
      <c:catAx>
        <c:axId val="2824421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1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282443391"/>
        <c:crosses val="autoZero"/>
        <c:auto val="1"/>
        <c:lblAlgn val="ctr"/>
        <c:lblOffset val="100"/>
        <c:noMultiLvlLbl val="0"/>
      </c:catAx>
      <c:valAx>
        <c:axId val="282443391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MIC (mg/ml)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282442143"/>
        <c:crosses val="autoZero"/>
        <c:crossBetween val="between"/>
      </c:valAx>
      <c:valAx>
        <c:axId val="282436319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MIC (µg/ml)</a:t>
                </a:r>
              </a:p>
            </c:rich>
          </c:tx>
          <c:layout>
            <c:manualLayout>
              <c:xMode val="edge"/>
              <c:yMode val="edge"/>
              <c:x val="0.95812376473075078"/>
              <c:y val="0.3201453401386715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282440895"/>
        <c:crosses val="max"/>
        <c:crossBetween val="between"/>
      </c:valAx>
      <c:catAx>
        <c:axId val="282440895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82436319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1200" b="1" i="1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</c:legendEntry>
      <c:layout>
        <c:manualLayout>
          <c:xMode val="edge"/>
          <c:yMode val="edge"/>
          <c:x val="0.2828035817129988"/>
          <c:y val="6.0185185185185182E-2"/>
          <c:w val="0.43950997236405515"/>
          <c:h val="7.34507144940215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 b="1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511174</xdr:colOff>
      <xdr:row>0</xdr:row>
      <xdr:rowOff>98425</xdr:rowOff>
    </xdr:from>
    <xdr:to>
      <xdr:col>16</xdr:col>
      <xdr:colOff>6349</xdr:colOff>
      <xdr:row>14</xdr:row>
      <xdr:rowOff>85725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7D5AFB9-2FA6-71A5-8C3C-5AF6353C835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498474</xdr:colOff>
      <xdr:row>10</xdr:row>
      <xdr:rowOff>157161</xdr:rowOff>
    </xdr:from>
    <xdr:to>
      <xdr:col>6</xdr:col>
      <xdr:colOff>426357</xdr:colOff>
      <xdr:row>30</xdr:row>
      <xdr:rowOff>95249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88F28037-0DDA-7EC4-B2B9-008EF1BF4EF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0</xdr:colOff>
      <xdr:row>16</xdr:row>
      <xdr:rowOff>0</xdr:rowOff>
    </xdr:from>
    <xdr:to>
      <xdr:col>16</xdr:col>
      <xdr:colOff>106362</xdr:colOff>
      <xdr:row>30</xdr:row>
      <xdr:rowOff>169863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10115D6-97DC-4071-928D-A972C82F6B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16</xdr:col>
      <xdr:colOff>492125</xdr:colOff>
      <xdr:row>1</xdr:row>
      <xdr:rowOff>125942</xdr:rowOff>
    </xdr:from>
    <xdr:to>
      <xdr:col>27</xdr:col>
      <xdr:colOff>179916</xdr:colOff>
      <xdr:row>16</xdr:row>
      <xdr:rowOff>128059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930C173E-437E-E83A-AC3A-169C70C8E79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139700</xdr:colOff>
      <xdr:row>3</xdr:row>
      <xdr:rowOff>22224</xdr:rowOff>
    </xdr:from>
    <xdr:to>
      <xdr:col>18</xdr:col>
      <xdr:colOff>457200</xdr:colOff>
      <xdr:row>18</xdr:row>
      <xdr:rowOff>184149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57D8A5CE-7BB0-6B92-0433-0F8A56E74CA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8D6713-3AAF-485E-85C8-0A37F59CA2B9}">
  <dimension ref="A1:K21"/>
  <sheetViews>
    <sheetView workbookViewId="0">
      <selection activeCell="F1" sqref="F1:H2"/>
    </sheetView>
  </sheetViews>
  <sheetFormatPr defaultRowHeight="14.5" x14ac:dyDescent="0.35"/>
  <cols>
    <col min="1" max="1" width="21.81640625" customWidth="1"/>
    <col min="2" max="2" width="10.6328125" customWidth="1"/>
    <col min="3" max="3" width="13.6328125" customWidth="1"/>
    <col min="4" max="4" width="13.7265625" customWidth="1"/>
    <col min="5" max="5" width="4.7265625" customWidth="1"/>
    <col min="6" max="7" width="19.6328125" customWidth="1"/>
    <col min="8" max="8" width="24.54296875" customWidth="1"/>
    <col min="9" max="9" width="18.81640625" customWidth="1"/>
  </cols>
  <sheetData>
    <row r="1" spans="1:11" ht="39" x14ac:dyDescent="0.35">
      <c r="A1" s="3" t="s">
        <v>19</v>
      </c>
      <c r="B1" s="3" t="s">
        <v>8</v>
      </c>
      <c r="C1" s="3" t="s">
        <v>0</v>
      </c>
      <c r="D1" s="3" t="s">
        <v>1</v>
      </c>
      <c r="F1" s="3"/>
      <c r="G1" s="3" t="s">
        <v>2</v>
      </c>
      <c r="H1" s="3" t="s">
        <v>21</v>
      </c>
    </row>
    <row r="2" spans="1:11" ht="26" x14ac:dyDescent="0.35">
      <c r="A2" s="24" t="s">
        <v>10</v>
      </c>
      <c r="B2" s="3">
        <v>0.1875</v>
      </c>
      <c r="C2" s="4" t="s">
        <v>16</v>
      </c>
      <c r="D2" s="4" t="s">
        <v>3</v>
      </c>
      <c r="F2" s="3" t="s">
        <v>10</v>
      </c>
      <c r="G2" s="3">
        <v>800</v>
      </c>
      <c r="H2" s="3" t="s">
        <v>22</v>
      </c>
    </row>
    <row r="3" spans="1:11" ht="15.5" customHeight="1" x14ac:dyDescent="0.35">
      <c r="A3" s="24"/>
      <c r="B3" s="3">
        <v>0.3125</v>
      </c>
      <c r="C3" s="4" t="s">
        <v>17</v>
      </c>
      <c r="D3" s="4" t="s">
        <v>4</v>
      </c>
    </row>
    <row r="4" spans="1:11" x14ac:dyDescent="0.35">
      <c r="A4" s="24"/>
      <c r="B4" s="3">
        <v>0.4375</v>
      </c>
      <c r="C4" s="4" t="s">
        <v>18</v>
      </c>
      <c r="D4" s="4" t="s">
        <v>5</v>
      </c>
      <c r="E4" s="6"/>
      <c r="F4" s="6"/>
      <c r="G4" s="6"/>
      <c r="I4" s="10"/>
    </row>
    <row r="5" spans="1:11" x14ac:dyDescent="0.35">
      <c r="A5" s="24"/>
      <c r="B5" s="3">
        <v>0.5625</v>
      </c>
      <c r="C5" s="3" t="s">
        <v>20</v>
      </c>
      <c r="D5" s="3" t="s">
        <v>6</v>
      </c>
      <c r="E5" s="6"/>
      <c r="F5" s="6"/>
      <c r="G5" s="6"/>
      <c r="I5" s="8"/>
    </row>
    <row r="6" spans="1:11" x14ac:dyDescent="0.35">
      <c r="E6" s="6"/>
      <c r="F6" s="6"/>
      <c r="G6" s="6"/>
      <c r="I6" s="8"/>
    </row>
    <row r="7" spans="1:11" ht="52" x14ac:dyDescent="0.35">
      <c r="A7" s="4" t="s">
        <v>13</v>
      </c>
      <c r="B7" s="4"/>
      <c r="C7" s="2" t="s">
        <v>7</v>
      </c>
      <c r="D7" s="4" t="s">
        <v>9</v>
      </c>
      <c r="E7" s="7"/>
      <c r="F7" s="6"/>
      <c r="G7" s="6"/>
      <c r="K7" s="1"/>
    </row>
    <row r="8" spans="1:11" x14ac:dyDescent="0.35">
      <c r="A8" s="24" t="s">
        <v>10</v>
      </c>
      <c r="B8" s="4" t="s">
        <v>11</v>
      </c>
      <c r="C8" s="2">
        <v>56481.41</v>
      </c>
      <c r="D8" s="5">
        <v>0.26</v>
      </c>
      <c r="E8" s="7"/>
      <c r="F8" s="6"/>
      <c r="G8" s="6"/>
    </row>
    <row r="9" spans="1:11" x14ac:dyDescent="0.35">
      <c r="A9" s="24"/>
      <c r="B9" s="4" t="s">
        <v>12</v>
      </c>
      <c r="C9" s="2">
        <v>27399.4</v>
      </c>
      <c r="D9" s="5">
        <v>0.47399999999999998</v>
      </c>
      <c r="E9" s="7"/>
      <c r="F9" s="6"/>
      <c r="G9" s="6"/>
    </row>
    <row r="10" spans="1:11" x14ac:dyDescent="0.35">
      <c r="A10" s="25" t="s">
        <v>14</v>
      </c>
      <c r="B10" s="4" t="s">
        <v>11</v>
      </c>
      <c r="C10" s="4" t="s">
        <v>15</v>
      </c>
      <c r="D10" s="5">
        <v>0.14699999999999999</v>
      </c>
      <c r="E10" s="6"/>
      <c r="F10" s="6"/>
      <c r="G10" s="6"/>
    </row>
    <row r="11" spans="1:11" x14ac:dyDescent="0.35">
      <c r="A11" s="26"/>
      <c r="B11" s="4" t="s">
        <v>12</v>
      </c>
      <c r="C11" s="4" t="s">
        <v>15</v>
      </c>
      <c r="D11" s="5">
        <v>0.129</v>
      </c>
      <c r="E11" s="6"/>
      <c r="F11" s="6"/>
      <c r="G11" s="6"/>
    </row>
    <row r="12" spans="1:11" x14ac:dyDescent="0.35">
      <c r="E12" s="6"/>
      <c r="F12" s="6"/>
      <c r="G12" s="6"/>
    </row>
    <row r="13" spans="1:11" x14ac:dyDescent="0.35">
      <c r="E13" s="6"/>
    </row>
    <row r="14" spans="1:11" x14ac:dyDescent="0.35">
      <c r="E14" s="6"/>
    </row>
    <row r="15" spans="1:11" x14ac:dyDescent="0.35">
      <c r="E15" s="6"/>
      <c r="F15" s="6"/>
      <c r="G15" s="6"/>
    </row>
    <row r="16" spans="1:11" x14ac:dyDescent="0.35">
      <c r="E16" s="6"/>
      <c r="F16" s="6"/>
      <c r="G16" s="6"/>
    </row>
    <row r="17" spans="5:7" x14ac:dyDescent="0.35">
      <c r="E17" s="6"/>
      <c r="F17" s="6"/>
      <c r="G17" s="6"/>
    </row>
    <row r="18" spans="5:7" x14ac:dyDescent="0.35">
      <c r="E18" s="6"/>
      <c r="F18" s="6"/>
      <c r="G18" s="6"/>
    </row>
    <row r="19" spans="5:7" x14ac:dyDescent="0.35">
      <c r="E19" s="6"/>
      <c r="F19" s="6"/>
      <c r="G19" s="6"/>
    </row>
    <row r="20" spans="5:7" x14ac:dyDescent="0.35">
      <c r="E20" s="6"/>
      <c r="F20" s="6"/>
      <c r="G20" s="6"/>
    </row>
    <row r="21" spans="5:7" x14ac:dyDescent="0.35">
      <c r="E21" s="6"/>
      <c r="F21" s="6"/>
      <c r="G21" s="6"/>
    </row>
  </sheetData>
  <mergeCells count="3">
    <mergeCell ref="A2:A5"/>
    <mergeCell ref="A8:A9"/>
    <mergeCell ref="A10:A1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E72D44-7601-415A-8561-11C4FE84CCC6}">
  <dimension ref="A1:F14"/>
  <sheetViews>
    <sheetView zoomScale="70" zoomScaleNormal="70" workbookViewId="0">
      <selection activeCell="S21" sqref="S21"/>
    </sheetView>
  </sheetViews>
  <sheetFormatPr defaultRowHeight="14.5" x14ac:dyDescent="0.35"/>
  <cols>
    <col min="2" max="2" width="14.1796875" customWidth="1"/>
    <col min="3" max="3" width="21.81640625" customWidth="1"/>
    <col min="4" max="4" width="26.453125" customWidth="1"/>
  </cols>
  <sheetData>
    <row r="1" spans="1:6" ht="26.5" thickBot="1" x14ac:dyDescent="0.4">
      <c r="A1" s="11" t="s">
        <v>19</v>
      </c>
      <c r="B1" s="12" t="s">
        <v>8</v>
      </c>
      <c r="C1" s="12" t="s">
        <v>0</v>
      </c>
      <c r="D1" s="12" t="s">
        <v>1</v>
      </c>
      <c r="E1" s="15" t="s">
        <v>23</v>
      </c>
      <c r="F1" s="15" t="s">
        <v>24</v>
      </c>
    </row>
    <row r="2" spans="1:6" ht="15" thickBot="1" x14ac:dyDescent="0.4">
      <c r="A2" s="27" t="s">
        <v>10</v>
      </c>
      <c r="B2" s="13">
        <v>0.1875</v>
      </c>
      <c r="C2" s="14">
        <v>29.53</v>
      </c>
      <c r="D2" s="14">
        <v>30.65</v>
      </c>
      <c r="E2">
        <v>0.627</v>
      </c>
      <c r="F2">
        <v>8.6999999999999994E-2</v>
      </c>
    </row>
    <row r="3" spans="1:6" ht="15" thickBot="1" x14ac:dyDescent="0.4">
      <c r="A3" s="28"/>
      <c r="B3" s="13">
        <v>0.3125</v>
      </c>
      <c r="C3" s="14">
        <v>68.95</v>
      </c>
      <c r="D3" s="14">
        <v>37.39</v>
      </c>
      <c r="E3">
        <v>0.69799999999999995</v>
      </c>
      <c r="F3">
        <v>9.0999999999999998E-2</v>
      </c>
    </row>
    <row r="4" spans="1:6" ht="15" thickBot="1" x14ac:dyDescent="0.4">
      <c r="A4" s="28"/>
      <c r="B4" s="13">
        <v>0.4375</v>
      </c>
      <c r="C4" s="14">
        <v>84.8</v>
      </c>
      <c r="D4" s="14">
        <v>46.42</v>
      </c>
      <c r="E4">
        <v>1.19</v>
      </c>
      <c r="F4">
        <v>9.4E-2</v>
      </c>
    </row>
    <row r="5" spans="1:6" ht="15" thickBot="1" x14ac:dyDescent="0.4">
      <c r="A5" s="29"/>
      <c r="B5" s="13">
        <v>0.5625</v>
      </c>
      <c r="C5" s="13">
        <v>98.58</v>
      </c>
      <c r="D5" s="13">
        <v>57.31</v>
      </c>
      <c r="E5" s="15">
        <v>1.38</v>
      </c>
      <c r="F5" s="15">
        <v>0.192</v>
      </c>
    </row>
    <row r="7" spans="1:6" x14ac:dyDescent="0.35">
      <c r="C7">
        <v>0.129</v>
      </c>
      <c r="D7">
        <v>0.154</v>
      </c>
    </row>
    <row r="8" spans="1:6" x14ac:dyDescent="0.35">
      <c r="C8">
        <v>0.16900000000000001</v>
      </c>
      <c r="D8">
        <v>0.25600000000000001</v>
      </c>
    </row>
    <row r="9" spans="1:6" x14ac:dyDescent="0.35">
      <c r="C9">
        <v>0.129</v>
      </c>
      <c r="D9">
        <v>0.67300000000000004</v>
      </c>
    </row>
    <row r="10" spans="1:6" x14ac:dyDescent="0.35">
      <c r="C10">
        <v>7.0000000000000001E-3</v>
      </c>
      <c r="D10">
        <v>0.93400000000000005</v>
      </c>
    </row>
    <row r="11" spans="1:6" x14ac:dyDescent="0.35">
      <c r="E11" s="15"/>
      <c r="F11" s="15"/>
    </row>
    <row r="13" spans="1:6" x14ac:dyDescent="0.35">
      <c r="E13" s="9"/>
    </row>
    <row r="14" spans="1:6" x14ac:dyDescent="0.35">
      <c r="E14" s="9"/>
    </row>
  </sheetData>
  <mergeCells count="1">
    <mergeCell ref="A2:A5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BA4DD3-1275-45B6-B756-392E64A866C6}">
  <dimension ref="A1:L21"/>
  <sheetViews>
    <sheetView workbookViewId="0">
      <selection activeCell="K13" sqref="K13"/>
    </sheetView>
  </sheetViews>
  <sheetFormatPr defaultRowHeight="14.5" x14ac:dyDescent="0.35"/>
  <cols>
    <col min="9" max="9" width="15.6328125" customWidth="1"/>
    <col min="10" max="10" width="13.36328125" customWidth="1"/>
    <col min="11" max="11" width="11.26953125" customWidth="1"/>
    <col min="12" max="12" width="10.81640625" customWidth="1"/>
  </cols>
  <sheetData>
    <row r="1" spans="1:12" x14ac:dyDescent="0.35">
      <c r="A1" t="s">
        <v>27</v>
      </c>
    </row>
    <row r="2" spans="1:12" ht="33.5" customHeight="1" x14ac:dyDescent="0.35">
      <c r="B2" t="s">
        <v>28</v>
      </c>
      <c r="C2" t="s">
        <v>29</v>
      </c>
      <c r="D2" t="s">
        <v>30</v>
      </c>
      <c r="E2" t="s">
        <v>31</v>
      </c>
      <c r="F2" t="s">
        <v>32</v>
      </c>
      <c r="I2" s="16" t="s">
        <v>67</v>
      </c>
      <c r="J2" s="17" t="s">
        <v>39</v>
      </c>
      <c r="K2" s="17" t="s">
        <v>40</v>
      </c>
      <c r="L2" s="17" t="s">
        <v>41</v>
      </c>
    </row>
    <row r="3" spans="1:12" ht="15.5" customHeight="1" x14ac:dyDescent="0.35">
      <c r="A3">
        <v>200000</v>
      </c>
      <c r="B3">
        <f>LOG(A3,10)</f>
        <v>5.3010299956639813</v>
      </c>
      <c r="C3">
        <v>10.8</v>
      </c>
      <c r="D3">
        <v>6</v>
      </c>
      <c r="E3">
        <f>(C3-D3)/2</f>
        <v>2.4000000000000004</v>
      </c>
      <c r="F3">
        <f>E3*E3</f>
        <v>5.7600000000000016</v>
      </c>
      <c r="I3" s="21">
        <v>200</v>
      </c>
      <c r="J3" s="21" t="s">
        <v>65</v>
      </c>
      <c r="K3" s="21" t="s">
        <v>49</v>
      </c>
      <c r="L3" s="21" t="s">
        <v>57</v>
      </c>
    </row>
    <row r="4" spans="1:12" x14ac:dyDescent="0.35">
      <c r="A4">
        <v>100000</v>
      </c>
      <c r="B4">
        <f t="shared" ref="B4:B6" si="0">LOG(A4,10)</f>
        <v>5</v>
      </c>
      <c r="C4">
        <v>8</v>
      </c>
      <c r="D4">
        <v>6</v>
      </c>
      <c r="E4">
        <f t="shared" ref="E4:E6" si="1">(C4-D4)/2</f>
        <v>1</v>
      </c>
      <c r="F4">
        <f>E4*E4</f>
        <v>1</v>
      </c>
      <c r="I4" s="21">
        <v>100</v>
      </c>
      <c r="J4" s="21" t="s">
        <v>42</v>
      </c>
      <c r="K4" s="21" t="s">
        <v>50</v>
      </c>
      <c r="L4" s="21" t="s">
        <v>58</v>
      </c>
    </row>
    <row r="5" spans="1:12" x14ac:dyDescent="0.35">
      <c r="A5">
        <v>75000</v>
      </c>
      <c r="B5">
        <f t="shared" si="0"/>
        <v>4.8750612633916992</v>
      </c>
      <c r="C5">
        <v>7</v>
      </c>
      <c r="D5">
        <v>6</v>
      </c>
      <c r="E5">
        <f t="shared" si="1"/>
        <v>0.5</v>
      </c>
      <c r="F5">
        <f t="shared" ref="F5:F6" si="2">E5*E5</f>
        <v>0.25</v>
      </c>
      <c r="I5" s="21">
        <v>75</v>
      </c>
      <c r="J5" s="21" t="s">
        <v>43</v>
      </c>
      <c r="K5" s="21" t="s">
        <v>51</v>
      </c>
      <c r="L5" s="21" t="s">
        <v>59</v>
      </c>
    </row>
    <row r="6" spans="1:12" x14ac:dyDescent="0.35">
      <c r="A6">
        <v>50000</v>
      </c>
      <c r="B6">
        <f t="shared" si="0"/>
        <v>4.6989700043360187</v>
      </c>
      <c r="C6">
        <v>7</v>
      </c>
      <c r="D6">
        <v>6</v>
      </c>
      <c r="E6">
        <f t="shared" si="1"/>
        <v>0.5</v>
      </c>
      <c r="F6">
        <f t="shared" si="2"/>
        <v>0.25</v>
      </c>
      <c r="I6" s="21">
        <v>50</v>
      </c>
      <c r="J6" s="21" t="s">
        <v>44</v>
      </c>
      <c r="K6" s="21" t="s">
        <v>52</v>
      </c>
      <c r="L6" s="21" t="s">
        <v>60</v>
      </c>
    </row>
    <row r="7" spans="1:12" ht="27" x14ac:dyDescent="0.35">
      <c r="A7" t="s">
        <v>37</v>
      </c>
      <c r="B7">
        <f>45.935/9.61</f>
        <v>4.7799167533818947</v>
      </c>
      <c r="C7">
        <f>10^B7</f>
        <v>60244.409706252627</v>
      </c>
      <c r="D7">
        <f>C7/1000</f>
        <v>60.244409706252625</v>
      </c>
      <c r="I7" s="16" t="s">
        <v>66</v>
      </c>
      <c r="J7" s="18" t="s">
        <v>39</v>
      </c>
      <c r="K7" s="18" t="s">
        <v>40</v>
      </c>
      <c r="L7" s="18" t="s">
        <v>41</v>
      </c>
    </row>
    <row r="8" spans="1:12" x14ac:dyDescent="0.35">
      <c r="A8" t="s">
        <v>33</v>
      </c>
      <c r="I8" s="22">
        <v>10</v>
      </c>
      <c r="J8" s="22" t="s">
        <v>45</v>
      </c>
      <c r="K8" s="22" t="s">
        <v>53</v>
      </c>
      <c r="L8" s="22" t="s">
        <v>61</v>
      </c>
    </row>
    <row r="9" spans="1:12" x14ac:dyDescent="0.35">
      <c r="B9" t="s">
        <v>28</v>
      </c>
      <c r="C9" t="s">
        <v>29</v>
      </c>
      <c r="D9" t="s">
        <v>30</v>
      </c>
      <c r="E9" t="s">
        <v>34</v>
      </c>
      <c r="F9" t="s">
        <v>35</v>
      </c>
      <c r="I9" s="22">
        <v>7</v>
      </c>
      <c r="J9" s="22" t="s">
        <v>46</v>
      </c>
      <c r="K9" s="22" t="s">
        <v>54</v>
      </c>
      <c r="L9" s="22" t="s">
        <v>62</v>
      </c>
    </row>
    <row r="10" spans="1:12" x14ac:dyDescent="0.35">
      <c r="A10">
        <v>200000</v>
      </c>
      <c r="B10">
        <f>LOG(A10,10)</f>
        <v>5.3010299956639813</v>
      </c>
      <c r="C10">
        <v>14.6</v>
      </c>
      <c r="D10">
        <v>6</v>
      </c>
      <c r="E10">
        <f>(C10-D10)/2</f>
        <v>4.3</v>
      </c>
      <c r="F10">
        <f>E10*E10</f>
        <v>18.489999999999998</v>
      </c>
      <c r="I10" s="22">
        <v>5</v>
      </c>
      <c r="J10" s="22" t="s">
        <v>47</v>
      </c>
      <c r="K10" s="22" t="s">
        <v>55</v>
      </c>
      <c r="L10" s="22" t="s">
        <v>63</v>
      </c>
    </row>
    <row r="11" spans="1:12" x14ac:dyDescent="0.35">
      <c r="A11">
        <v>100000</v>
      </c>
      <c r="B11">
        <f t="shared" ref="B11:B13" si="3">LOG(A11,10)</f>
        <v>5</v>
      </c>
      <c r="C11">
        <v>12</v>
      </c>
      <c r="D11">
        <v>6</v>
      </c>
      <c r="E11">
        <f t="shared" ref="E11:E13" si="4">(C11-D11)/2</f>
        <v>3</v>
      </c>
      <c r="F11">
        <f t="shared" ref="F11:F13" si="5">E11*E11</f>
        <v>9</v>
      </c>
      <c r="I11" s="23">
        <v>2</v>
      </c>
      <c r="J11" s="23" t="s">
        <v>48</v>
      </c>
      <c r="K11" s="23" t="s">
        <v>56</v>
      </c>
      <c r="L11" s="23" t="s">
        <v>64</v>
      </c>
    </row>
    <row r="12" spans="1:12" x14ac:dyDescent="0.35">
      <c r="A12">
        <v>75000</v>
      </c>
      <c r="B12">
        <f t="shared" si="3"/>
        <v>4.8750612633916992</v>
      </c>
      <c r="C12">
        <v>11</v>
      </c>
      <c r="D12">
        <v>6</v>
      </c>
      <c r="E12">
        <f t="shared" si="4"/>
        <v>2.5</v>
      </c>
      <c r="F12">
        <f t="shared" si="5"/>
        <v>6.25</v>
      </c>
    </row>
    <row r="13" spans="1:12" x14ac:dyDescent="0.35">
      <c r="A13">
        <v>50000</v>
      </c>
      <c r="B13">
        <f t="shared" si="3"/>
        <v>4.6989700043360187</v>
      </c>
      <c r="C13">
        <v>9</v>
      </c>
      <c r="D13">
        <v>6</v>
      </c>
      <c r="E13">
        <f t="shared" si="4"/>
        <v>1.5</v>
      </c>
      <c r="F13">
        <f t="shared" si="5"/>
        <v>2.25</v>
      </c>
    </row>
    <row r="14" spans="1:12" x14ac:dyDescent="0.35">
      <c r="A14" t="s">
        <v>37</v>
      </c>
      <c r="B14">
        <f>125.74/27.116</f>
        <v>4.6371146186753212</v>
      </c>
      <c r="C14">
        <f>10^B14</f>
        <v>43362.530535387174</v>
      </c>
      <c r="D14">
        <f>C14/1000</f>
        <v>43.362530535387172</v>
      </c>
    </row>
    <row r="15" spans="1:12" x14ac:dyDescent="0.35">
      <c r="A15" t="s">
        <v>36</v>
      </c>
    </row>
    <row r="16" spans="1:12" x14ac:dyDescent="0.35">
      <c r="B16" t="s">
        <v>28</v>
      </c>
      <c r="C16" t="s">
        <v>29</v>
      </c>
      <c r="D16" t="s">
        <v>30</v>
      </c>
      <c r="E16" t="s">
        <v>34</v>
      </c>
      <c r="F16" t="s">
        <v>35</v>
      </c>
    </row>
    <row r="17" spans="1:6" x14ac:dyDescent="0.35">
      <c r="A17">
        <v>200000</v>
      </c>
      <c r="B17">
        <f>LOG(A17,10)</f>
        <v>5.3010299956639813</v>
      </c>
      <c r="C17">
        <v>14.42</v>
      </c>
      <c r="D17">
        <v>6</v>
      </c>
      <c r="E17">
        <f>(C17-D17)/2</f>
        <v>4.21</v>
      </c>
      <c r="F17">
        <f>E17*E17</f>
        <v>17.7241</v>
      </c>
    </row>
    <row r="18" spans="1:6" x14ac:dyDescent="0.35">
      <c r="A18">
        <v>100000</v>
      </c>
      <c r="B18">
        <f>LOG(A18,10)</f>
        <v>5</v>
      </c>
      <c r="C18">
        <v>11</v>
      </c>
      <c r="D18">
        <v>6</v>
      </c>
      <c r="E18">
        <f t="shared" ref="E18:E20" si="6">(C18-D18)/2</f>
        <v>2.5</v>
      </c>
      <c r="F18">
        <f t="shared" ref="F18:F20" si="7">E18*E18</f>
        <v>6.25</v>
      </c>
    </row>
    <row r="19" spans="1:6" x14ac:dyDescent="0.35">
      <c r="A19">
        <v>75000</v>
      </c>
      <c r="B19">
        <f>LOG(A19,10)</f>
        <v>4.8750612633916992</v>
      </c>
      <c r="C19">
        <v>10</v>
      </c>
      <c r="D19">
        <v>6</v>
      </c>
      <c r="E19">
        <f t="shared" si="6"/>
        <v>2</v>
      </c>
      <c r="F19">
        <f t="shared" si="7"/>
        <v>4</v>
      </c>
    </row>
    <row r="20" spans="1:6" x14ac:dyDescent="0.35">
      <c r="A20">
        <v>50000</v>
      </c>
      <c r="B20">
        <f>LOG(A20,10)</f>
        <v>4.6989700043360187</v>
      </c>
      <c r="C20">
        <v>9</v>
      </c>
      <c r="D20">
        <v>6</v>
      </c>
      <c r="E20">
        <f t="shared" si="6"/>
        <v>1.5</v>
      </c>
      <c r="F20">
        <f t="shared" si="7"/>
        <v>2.25</v>
      </c>
    </row>
    <row r="21" spans="1:6" x14ac:dyDescent="0.35">
      <c r="A21" t="s">
        <v>37</v>
      </c>
      <c r="B21">
        <f>123.84/26.445</f>
        <v>4.6829268292682924</v>
      </c>
      <c r="C21">
        <f>10^B21</f>
        <v>48186.66050152247</v>
      </c>
      <c r="D21">
        <f>C21/1000</f>
        <v>48.186660501522468</v>
      </c>
    </row>
  </sheetData>
  <sortState xmlns:xlrd2="http://schemas.microsoft.com/office/spreadsheetml/2017/richdata2" ref="A17:C20">
    <sortCondition descending="1" ref="A17:A20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66488C-FB11-470B-8AE3-31CC59459E0A}">
  <dimension ref="A1:R9"/>
  <sheetViews>
    <sheetView workbookViewId="0">
      <selection activeCell="I9" sqref="I9"/>
    </sheetView>
  </sheetViews>
  <sheetFormatPr defaultRowHeight="14.5" x14ac:dyDescent="0.35"/>
  <cols>
    <col min="2" max="2" width="11.81640625" bestFit="1" customWidth="1"/>
  </cols>
  <sheetData>
    <row r="1" spans="1:18" x14ac:dyDescent="0.35">
      <c r="A1" t="s">
        <v>26</v>
      </c>
      <c r="C1" t="s">
        <v>25</v>
      </c>
      <c r="I1" t="s">
        <v>36</v>
      </c>
      <c r="O1" t="s">
        <v>33</v>
      </c>
    </row>
    <row r="2" spans="1:18" x14ac:dyDescent="0.35">
      <c r="B2" t="s">
        <v>28</v>
      </c>
      <c r="C2" t="s">
        <v>29</v>
      </c>
      <c r="D2" t="s">
        <v>30</v>
      </c>
      <c r="E2" t="s">
        <v>34</v>
      </c>
      <c r="F2" t="s">
        <v>35</v>
      </c>
      <c r="H2" t="s">
        <v>28</v>
      </c>
      <c r="I2" t="s">
        <v>29</v>
      </c>
      <c r="J2" t="s">
        <v>30</v>
      </c>
      <c r="K2" t="s">
        <v>34</v>
      </c>
      <c r="L2" t="s">
        <v>35</v>
      </c>
      <c r="N2" t="s">
        <v>28</v>
      </c>
      <c r="O2" t="s">
        <v>29</v>
      </c>
      <c r="P2" t="s">
        <v>30</v>
      </c>
      <c r="Q2" t="s">
        <v>34</v>
      </c>
      <c r="R2" t="s">
        <v>35</v>
      </c>
    </row>
    <row r="3" spans="1:18" x14ac:dyDescent="0.35">
      <c r="A3">
        <v>10</v>
      </c>
      <c r="B3">
        <f>LOG(A3,10)</f>
        <v>1</v>
      </c>
      <c r="C3">
        <v>23</v>
      </c>
      <c r="D3">
        <v>6</v>
      </c>
      <c r="E3">
        <f>(C3-D3)/2</f>
        <v>8.5</v>
      </c>
      <c r="F3">
        <f>E3*E3</f>
        <v>72.25</v>
      </c>
      <c r="H3">
        <f>LOG(A3,10)</f>
        <v>1</v>
      </c>
      <c r="I3">
        <v>10</v>
      </c>
      <c r="J3">
        <v>6</v>
      </c>
      <c r="K3">
        <f>(I3-J3)/2</f>
        <v>2</v>
      </c>
      <c r="L3">
        <f>K3*K3</f>
        <v>4</v>
      </c>
      <c r="N3">
        <f>LOG(A3,10)</f>
        <v>1</v>
      </c>
      <c r="O3">
        <v>24</v>
      </c>
      <c r="P3">
        <v>6</v>
      </c>
      <c r="Q3">
        <f>(O3-P3)/2</f>
        <v>9</v>
      </c>
      <c r="R3">
        <f>Q3*Q3</f>
        <v>81</v>
      </c>
    </row>
    <row r="4" spans="1:18" x14ac:dyDescent="0.35">
      <c r="A4">
        <v>7</v>
      </c>
      <c r="B4">
        <f t="shared" ref="B4:B6" si="0">LOG(A4,10)</f>
        <v>0.8450980400142567</v>
      </c>
      <c r="C4">
        <v>22</v>
      </c>
      <c r="D4">
        <v>6</v>
      </c>
      <c r="E4">
        <f t="shared" ref="E4:E6" si="1">(C4-D4)/2</f>
        <v>8</v>
      </c>
      <c r="F4">
        <f t="shared" ref="F4:F6" si="2">E4*E4</f>
        <v>64</v>
      </c>
      <c r="H4">
        <f t="shared" ref="H4:H6" si="3">LOG(A4,10)</f>
        <v>0.8450980400142567</v>
      </c>
      <c r="I4">
        <v>9</v>
      </c>
      <c r="J4">
        <v>6</v>
      </c>
      <c r="K4">
        <f t="shared" ref="K4:K6" si="4">(I4-J4)/2</f>
        <v>1.5</v>
      </c>
      <c r="L4">
        <f t="shared" ref="L4:L6" si="5">K4*K4</f>
        <v>2.25</v>
      </c>
      <c r="N4">
        <f t="shared" ref="N4:N6" si="6">LOG(A4,10)</f>
        <v>0.8450980400142567</v>
      </c>
      <c r="O4">
        <v>19</v>
      </c>
      <c r="P4">
        <v>6</v>
      </c>
      <c r="Q4">
        <f t="shared" ref="Q4:Q6" si="7">(O4-P4)/2</f>
        <v>6.5</v>
      </c>
      <c r="R4">
        <f t="shared" ref="R4:R6" si="8">Q4*Q4</f>
        <v>42.25</v>
      </c>
    </row>
    <row r="5" spans="1:18" x14ac:dyDescent="0.35">
      <c r="A5">
        <v>5</v>
      </c>
      <c r="B5">
        <f t="shared" si="0"/>
        <v>0.69897000433601875</v>
      </c>
      <c r="C5">
        <v>17</v>
      </c>
      <c r="D5">
        <v>6</v>
      </c>
      <c r="E5">
        <f t="shared" si="1"/>
        <v>5.5</v>
      </c>
      <c r="F5">
        <f t="shared" si="2"/>
        <v>30.25</v>
      </c>
      <c r="H5">
        <f t="shared" si="3"/>
        <v>0.69897000433601875</v>
      </c>
      <c r="I5">
        <v>7</v>
      </c>
      <c r="J5">
        <v>6</v>
      </c>
      <c r="K5">
        <f t="shared" si="4"/>
        <v>0.5</v>
      </c>
      <c r="L5">
        <f t="shared" si="5"/>
        <v>0.25</v>
      </c>
      <c r="N5">
        <f t="shared" si="6"/>
        <v>0.69897000433601875</v>
      </c>
      <c r="O5">
        <v>16</v>
      </c>
      <c r="P5">
        <v>6</v>
      </c>
      <c r="Q5">
        <f t="shared" si="7"/>
        <v>5</v>
      </c>
      <c r="R5">
        <f t="shared" si="8"/>
        <v>25</v>
      </c>
    </row>
    <row r="6" spans="1:18" x14ac:dyDescent="0.35">
      <c r="A6">
        <v>2</v>
      </c>
      <c r="B6">
        <f t="shared" si="0"/>
        <v>0.30102999566398114</v>
      </c>
      <c r="C6">
        <v>14</v>
      </c>
      <c r="D6">
        <v>6</v>
      </c>
      <c r="E6">
        <f t="shared" si="1"/>
        <v>4</v>
      </c>
      <c r="F6">
        <f t="shared" si="2"/>
        <v>16</v>
      </c>
      <c r="H6">
        <f t="shared" si="3"/>
        <v>0.30102999566398114</v>
      </c>
      <c r="I6">
        <v>7</v>
      </c>
      <c r="J6">
        <v>6</v>
      </c>
      <c r="K6">
        <f t="shared" si="4"/>
        <v>0.5</v>
      </c>
      <c r="L6">
        <f t="shared" si="5"/>
        <v>0.25</v>
      </c>
      <c r="N6">
        <f t="shared" si="6"/>
        <v>0.30102999566398114</v>
      </c>
      <c r="O6">
        <v>12</v>
      </c>
      <c r="P6">
        <v>6</v>
      </c>
      <c r="Q6">
        <f t="shared" si="7"/>
        <v>3</v>
      </c>
      <c r="R6">
        <f t="shared" si="8"/>
        <v>9</v>
      </c>
    </row>
    <row r="8" spans="1:18" x14ac:dyDescent="0.35">
      <c r="A8" t="s">
        <v>38</v>
      </c>
      <c r="B8">
        <f>0.0368/7.6103</f>
        <v>4.8355518179309621E-3</v>
      </c>
      <c r="C8">
        <f>10^B8</f>
        <v>1.0111964862093825</v>
      </c>
    </row>
    <row r="9" spans="1:18" x14ac:dyDescent="0.35">
      <c r="H9">
        <f>1.8735/5.0065</f>
        <v>0.37421352242085287</v>
      </c>
      <c r="I9">
        <f>10^H9</f>
        <v>2.3670831962838497</v>
      </c>
      <c r="N9">
        <f>26.722/92.84</f>
        <v>0.28782852218871174</v>
      </c>
      <c r="O9">
        <f>10^N9</f>
        <v>1.9401196851144304</v>
      </c>
    </row>
  </sheetData>
  <sortState xmlns:xlrd2="http://schemas.microsoft.com/office/spreadsheetml/2017/richdata2" ref="A3:F5">
    <sortCondition descending="1" ref="A3:A5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7C41AC-27BD-438A-BAA7-19180F253903}">
  <dimension ref="A1:D3"/>
  <sheetViews>
    <sheetView tabSelected="1" workbookViewId="0">
      <selection sqref="A1:D3"/>
    </sheetView>
  </sheetViews>
  <sheetFormatPr defaultRowHeight="14.5" x14ac:dyDescent="0.35"/>
  <sheetData>
    <row r="1" spans="1:4" x14ac:dyDescent="0.35">
      <c r="A1" s="19"/>
      <c r="B1" s="20" t="s">
        <v>39</v>
      </c>
      <c r="C1" s="20" t="s">
        <v>68</v>
      </c>
      <c r="D1" s="20" t="s">
        <v>41</v>
      </c>
    </row>
    <row r="2" spans="1:4" x14ac:dyDescent="0.35">
      <c r="A2" s="19" t="s">
        <v>69</v>
      </c>
      <c r="B2" s="19">
        <v>60.244409706252625</v>
      </c>
      <c r="C2" s="19">
        <v>43.362530535387172</v>
      </c>
      <c r="D2" s="19">
        <v>48.186660501522468</v>
      </c>
    </row>
    <row r="3" spans="1:4" x14ac:dyDescent="0.35">
      <c r="A3" s="19" t="s">
        <v>66</v>
      </c>
      <c r="B3" s="19">
        <v>1.0111964862093825</v>
      </c>
      <c r="C3" s="19">
        <v>1.9401196851144304</v>
      </c>
      <c r="D3" s="19">
        <v>2.3670831962838497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Sheet2</vt:lpstr>
      <vt:lpstr>MIC</vt:lpstr>
      <vt:lpstr>Sheet5</vt:lpstr>
      <vt:lpstr>Sheet6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ROMA LAL</dc:creator>
  <cp:lastModifiedBy>ROMA LAL</cp:lastModifiedBy>
  <dcterms:created xsi:type="dcterms:W3CDTF">2022-07-08T13:02:00Z</dcterms:created>
  <dcterms:modified xsi:type="dcterms:W3CDTF">2022-07-26T10:10:32Z</dcterms:modified>
</cp:coreProperties>
</file>