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61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Sheet1!$A$3:$BM$93</definedName>
  </definedNames>
  <calcPr calcId="125725"/>
</workbook>
</file>

<file path=xl/calcChain.xml><?xml version="1.0" encoding="utf-8"?>
<calcChain xmlns="http://schemas.openxmlformats.org/spreadsheetml/2006/main">
  <c r="CE75" i="1"/>
  <c r="CD75"/>
  <c r="CC75"/>
  <c r="CB75"/>
  <c r="CA75"/>
  <c r="BZ75"/>
  <c r="BY75"/>
  <c r="BX75"/>
  <c r="CE74"/>
  <c r="CD74"/>
  <c r="CC74"/>
  <c r="CB74"/>
  <c r="CA74"/>
  <c r="BZ74"/>
  <c r="BY74"/>
  <c r="BX74"/>
  <c r="BP74"/>
  <c r="BQ74"/>
  <c r="BR74"/>
  <c r="BS74"/>
  <c r="BT74"/>
  <c r="BU74"/>
  <c r="BV74"/>
  <c r="BP75"/>
  <c r="BQ75"/>
  <c r="BR75"/>
  <c r="BS75"/>
  <c r="BT75"/>
  <c r="BU75"/>
  <c r="BV75"/>
  <c r="BO75"/>
  <c r="BO74"/>
  <c r="BK75"/>
  <c r="BK74"/>
  <c r="BJ76"/>
  <c r="BJ75"/>
  <c r="BJ74"/>
  <c r="BH75"/>
  <c r="BH74"/>
  <c r="BG74"/>
  <c r="BG75"/>
  <c r="BF75"/>
  <c r="BF74"/>
  <c r="BE74"/>
  <c r="BE75"/>
  <c r="BD75"/>
  <c r="BD74"/>
  <c r="BC75"/>
  <c r="BC74"/>
  <c r="BA75"/>
  <c r="BA74"/>
  <c r="AZ77"/>
  <c r="AZ75"/>
  <c r="AZ74"/>
  <c r="AV74"/>
  <c r="AW74"/>
  <c r="AX74"/>
  <c r="AV75"/>
  <c r="AW75"/>
  <c r="AX75"/>
  <c r="AU75"/>
  <c r="AU74"/>
  <c r="AR75"/>
  <c r="AR74"/>
  <c r="AQ75"/>
  <c r="AQ74"/>
  <c r="AO80"/>
  <c r="AO79"/>
  <c r="AO78"/>
  <c r="AO77"/>
  <c r="AO75"/>
  <c r="AO74"/>
  <c r="AG74"/>
  <c r="AH74"/>
  <c r="AJ74"/>
  <c r="AK74"/>
  <c r="AL74"/>
  <c r="AG75"/>
  <c r="AH75"/>
  <c r="AJ75"/>
  <c r="AK75"/>
  <c r="AL75"/>
  <c r="AC74"/>
  <c r="AD74"/>
  <c r="AF74"/>
  <c r="AC75"/>
  <c r="AD75"/>
  <c r="AF75"/>
  <c r="AB75"/>
  <c r="AB74"/>
  <c r="Y75"/>
  <c r="Y74"/>
  <c r="J74"/>
  <c r="K74"/>
  <c r="L74"/>
  <c r="M74"/>
  <c r="N74"/>
  <c r="O74"/>
  <c r="P74"/>
  <c r="Q74"/>
  <c r="R74"/>
  <c r="S74"/>
  <c r="T74"/>
  <c r="U74"/>
  <c r="V74"/>
  <c r="W74"/>
  <c r="I74"/>
  <c r="H75"/>
  <c r="H74"/>
  <c r="G76"/>
  <c r="G75"/>
  <c r="G74"/>
  <c r="F75"/>
  <c r="F74"/>
  <c r="E77"/>
  <c r="E76"/>
  <c r="E75"/>
  <c r="E74"/>
  <c r="D75"/>
  <c r="D74"/>
  <c r="C75"/>
  <c r="C74"/>
  <c r="B75"/>
  <c r="B74"/>
  <c r="AI41"/>
  <c r="AI11"/>
  <c r="AE11"/>
  <c r="AI5"/>
  <c r="AI6"/>
  <c r="AI7"/>
  <c r="AI8"/>
  <c r="AI9"/>
  <c r="AI10"/>
  <c r="AI13"/>
  <c r="AI12"/>
  <c r="AI14"/>
  <c r="AI15"/>
  <c r="AI16"/>
  <c r="AI17"/>
  <c r="AI18"/>
  <c r="AI19"/>
  <c r="AI20"/>
  <c r="AI21"/>
  <c r="AI22"/>
  <c r="AI23"/>
  <c r="AI98"/>
  <c r="AI24"/>
  <c r="AI25"/>
  <c r="AI99"/>
  <c r="AI26"/>
  <c r="AI27"/>
  <c r="AI28"/>
  <c r="AI29"/>
  <c r="AI30"/>
  <c r="AI31"/>
  <c r="AI32"/>
  <c r="AI33"/>
  <c r="AI34"/>
  <c r="AI100"/>
  <c r="AI35"/>
  <c r="AI101"/>
  <c r="AI36"/>
  <c r="AI37"/>
  <c r="AI38"/>
  <c r="AI39"/>
  <c r="AI40"/>
  <c r="AI42"/>
  <c r="AI102"/>
  <c r="AI103"/>
  <c r="AI43"/>
  <c r="AI44"/>
  <c r="AI45"/>
  <c r="AI46"/>
  <c r="AI47"/>
  <c r="AI48"/>
  <c r="AI49"/>
  <c r="AI50"/>
  <c r="AI51"/>
  <c r="AI52"/>
  <c r="AI104"/>
  <c r="AI53"/>
  <c r="AI54"/>
  <c r="AI55"/>
  <c r="AI56"/>
  <c r="AI57"/>
  <c r="AI58"/>
  <c r="AI105"/>
  <c r="AI59"/>
  <c r="AI60"/>
  <c r="AI61"/>
  <c r="AI62"/>
  <c r="AI63"/>
  <c r="AI64"/>
  <c r="AI65"/>
  <c r="AI66"/>
  <c r="AI67"/>
  <c r="AI68"/>
  <c r="AI69"/>
  <c r="AI106"/>
  <c r="AI107"/>
  <c r="AI70"/>
  <c r="AI71"/>
  <c r="AI72"/>
  <c r="AI4"/>
  <c r="AI74" s="1"/>
  <c r="AE5"/>
  <c r="AE6"/>
  <c r="AE7"/>
  <c r="AE8"/>
  <c r="AE9"/>
  <c r="AE10"/>
  <c r="AE13"/>
  <c r="AE12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101"/>
  <c r="AE36"/>
  <c r="AE37"/>
  <c r="AE38"/>
  <c r="AE39"/>
  <c r="AE40"/>
  <c r="AE41"/>
  <c r="AE42"/>
  <c r="AE102"/>
  <c r="AE103"/>
  <c r="AE43"/>
  <c r="AE44"/>
  <c r="AE45"/>
  <c r="AE46"/>
  <c r="AE47"/>
  <c r="AE48"/>
  <c r="AE49"/>
  <c r="AE50"/>
  <c r="AE51"/>
  <c r="AE52"/>
  <c r="AE104"/>
  <c r="AE53"/>
  <c r="AE54"/>
  <c r="AE55"/>
  <c r="AE56"/>
  <c r="AE57"/>
  <c r="AE58"/>
  <c r="AE105"/>
  <c r="AE59"/>
  <c r="AE60"/>
  <c r="AE61"/>
  <c r="AE62"/>
  <c r="AE63"/>
  <c r="AE64"/>
  <c r="AE65"/>
  <c r="AE66"/>
  <c r="AE67"/>
  <c r="AE68"/>
  <c r="AE69"/>
  <c r="AE106"/>
  <c r="AE107"/>
  <c r="AE70"/>
  <c r="AE71"/>
  <c r="AE72"/>
  <c r="AE4"/>
  <c r="AE74" s="1"/>
  <c r="AI75" l="1"/>
  <c r="AE75"/>
</calcChain>
</file>

<file path=xl/sharedStrings.xml><?xml version="1.0" encoding="utf-8"?>
<sst xmlns="http://schemas.openxmlformats.org/spreadsheetml/2006/main" count="1591" uniqueCount="232">
  <si>
    <t>Subject #</t>
  </si>
  <si>
    <t>Group</t>
  </si>
  <si>
    <t>Age</t>
  </si>
  <si>
    <t>Sex</t>
  </si>
  <si>
    <t>Race</t>
  </si>
  <si>
    <t>Clin. Site</t>
  </si>
  <si>
    <t>Time</t>
  </si>
  <si>
    <t>Indications</t>
  </si>
  <si>
    <t>Screening</t>
  </si>
  <si>
    <t>h/o polyps</t>
  </si>
  <si>
    <t>FH col Neo</t>
  </si>
  <si>
    <t>h/o col ca</t>
  </si>
  <si>
    <t>Rect bleed</t>
  </si>
  <si>
    <t>IBD</t>
  </si>
  <si>
    <t>Anemia</t>
  </si>
  <si>
    <t>Other</t>
  </si>
  <si>
    <t>Previous</t>
  </si>
  <si>
    <t>Res Site</t>
  </si>
  <si>
    <t>Reached</t>
  </si>
  <si>
    <t>Extent</t>
  </si>
  <si>
    <t>Boston Bowel Preparation Scale</t>
  </si>
  <si>
    <t>Left</t>
  </si>
  <si>
    <t>TV</t>
  </si>
  <si>
    <t>Right</t>
  </si>
  <si>
    <t>Total</t>
  </si>
  <si>
    <t>Findings</t>
  </si>
  <si>
    <t>Polyps</t>
  </si>
  <si>
    <t>Cancer</t>
  </si>
  <si>
    <t>Tics</t>
  </si>
  <si>
    <t>UC</t>
  </si>
  <si>
    <t>Crohn's</t>
  </si>
  <si>
    <t>Oth. Colitis</t>
  </si>
  <si>
    <t>Fluid</t>
  </si>
  <si>
    <t>Adequate</t>
  </si>
  <si>
    <t>Prep</t>
  </si>
  <si>
    <t>Nausea</t>
  </si>
  <si>
    <t>Vomiting</t>
  </si>
  <si>
    <t>Cramps/Pain</t>
  </si>
  <si>
    <t>Bloating</t>
  </si>
  <si>
    <t>%</t>
  </si>
  <si>
    <t>Consumed</t>
  </si>
  <si>
    <t>Call MD</t>
  </si>
  <si>
    <t>Enemas</t>
  </si>
  <si>
    <t xml:space="preserve">Number </t>
  </si>
  <si>
    <t>Change</t>
  </si>
  <si>
    <t>Medicine</t>
  </si>
  <si>
    <t>Wake Up</t>
  </si>
  <si>
    <t>At Night</t>
  </si>
  <si>
    <t>Use Again</t>
  </si>
  <si>
    <t>How</t>
  </si>
  <si>
    <t>Drink</t>
  </si>
  <si>
    <t>Prev</t>
  </si>
  <si>
    <t>Colon</t>
  </si>
  <si>
    <t>Last</t>
  </si>
  <si>
    <t>Compare</t>
  </si>
  <si>
    <t>MD</t>
  </si>
  <si>
    <t>Normal</t>
  </si>
  <si>
    <t>Diarrhea</t>
  </si>
  <si>
    <t>Chicago Bowel Preparation Scale</t>
  </si>
  <si>
    <t>Colon Res</t>
  </si>
  <si>
    <t>Med Const</t>
  </si>
  <si>
    <t>med for const</t>
  </si>
  <si>
    <t>High Dose Preparation Solutions for Difficult to Clean Colons</t>
  </si>
  <si>
    <t>m</t>
  </si>
  <si>
    <t>c</t>
  </si>
  <si>
    <t>g</t>
  </si>
  <si>
    <t>gso</t>
  </si>
  <si>
    <t>y</t>
  </si>
  <si>
    <t>n</t>
  </si>
  <si>
    <t>GM day-prior</t>
  </si>
  <si>
    <t>Previous Preperation</t>
  </si>
  <si>
    <t>Results</t>
  </si>
  <si>
    <t>Next</t>
  </si>
  <si>
    <t>gm</t>
  </si>
  <si>
    <t>same</t>
  </si>
  <si>
    <t>Na</t>
  </si>
  <si>
    <t>K</t>
  </si>
  <si>
    <t>Cl</t>
  </si>
  <si>
    <r>
      <t>CO</t>
    </r>
    <r>
      <rPr>
        <sz val="8"/>
        <color theme="1"/>
        <rFont val="Calibri"/>
        <family val="2"/>
        <scheme val="minor"/>
      </rPr>
      <t>2</t>
    </r>
  </si>
  <si>
    <t>BUN</t>
  </si>
  <si>
    <t>Cre</t>
  </si>
  <si>
    <t>Glucose</t>
  </si>
  <si>
    <t>Ca</t>
  </si>
  <si>
    <t>f</t>
  </si>
  <si>
    <t>gallon</t>
  </si>
  <si>
    <t>easier</t>
  </si>
  <si>
    <t>Recom</t>
  </si>
  <si>
    <t>Gallon day-prior</t>
  </si>
  <si>
    <t>hh</t>
  </si>
  <si>
    <t xml:space="preserve">gs </t>
  </si>
  <si>
    <t xml:space="preserve"> </t>
  </si>
  <si>
    <t xml:space="preserve">gallon </t>
  </si>
  <si>
    <t>Pre-Preparation Basic Metabolic Profile</t>
  </si>
  <si>
    <t>Post-Preparation Basic Metabolic Profile</t>
  </si>
  <si>
    <t>Wash</t>
  </si>
  <si>
    <t>Amount</t>
  </si>
  <si>
    <t>MiraLAX</t>
  </si>
  <si>
    <t>suboptimal</t>
  </si>
  <si>
    <t>more</t>
  </si>
  <si>
    <t>poor</t>
  </si>
  <si>
    <t>fair</t>
  </si>
  <si>
    <t>r</t>
  </si>
  <si>
    <t>h</t>
  </si>
  <si>
    <t>x</t>
  </si>
  <si>
    <t>other</t>
  </si>
  <si>
    <t>miralax BID</t>
  </si>
  <si>
    <t>sigmoid</t>
  </si>
  <si>
    <t>GoLytely</t>
  </si>
  <si>
    <t>Colase, Lactulose</t>
  </si>
  <si>
    <t>Sedation not adequate to go beyond sigmoid</t>
  </si>
  <si>
    <t>Gallon</t>
  </si>
  <si>
    <t>metamucil</t>
  </si>
  <si>
    <t>GM split + extra 6 caps</t>
  </si>
  <si>
    <t>moveprep split</t>
  </si>
  <si>
    <t>inadequate</t>
  </si>
  <si>
    <t>moveprep</t>
  </si>
  <si>
    <t>GM+MagCi</t>
  </si>
  <si>
    <t>gs</t>
  </si>
  <si>
    <t>headache</t>
  </si>
  <si>
    <t>GM</t>
  </si>
  <si>
    <t>Gallon+Pills</t>
  </si>
  <si>
    <t>GM  day-prior</t>
  </si>
  <si>
    <t>GM day-prior (inadequate) GM 1.5 &gt; excellent</t>
  </si>
  <si>
    <t>pills</t>
  </si>
  <si>
    <t>MiraLAx, Ducolax</t>
  </si>
  <si>
    <t>ascending</t>
  </si>
  <si>
    <t>MiraLAX, MOM</t>
  </si>
  <si>
    <t>gm day-prior</t>
  </si>
  <si>
    <t>85% seen</t>
  </si>
  <si>
    <t>TV colon</t>
  </si>
  <si>
    <t>89% seen</t>
  </si>
  <si>
    <t>Gallon day-prior; GM 1.5 excellent</t>
  </si>
  <si>
    <t>90% seen</t>
  </si>
  <si>
    <t>leg cramps</t>
  </si>
  <si>
    <t>17 g</t>
  </si>
  <si>
    <t>80% seen</t>
  </si>
  <si>
    <t>fiberpills</t>
  </si>
  <si>
    <t>aa</t>
  </si>
  <si>
    <t>gallon day-prior</t>
  </si>
  <si>
    <t>90% seen (film)</t>
  </si>
  <si>
    <t>abnormal CT</t>
  </si>
  <si>
    <t>gallon day prior (twice)</t>
  </si>
  <si>
    <t>dizziness</t>
  </si>
  <si>
    <t>fair (90%)</t>
  </si>
  <si>
    <t>NuLytely</t>
  </si>
  <si>
    <t>fair to poor</t>
  </si>
  <si>
    <t>NuLytely day-prior</t>
  </si>
  <si>
    <t>gm day prior</t>
  </si>
  <si>
    <t>60% seen</t>
  </si>
  <si>
    <t>Hemolyzed</t>
  </si>
  <si>
    <t>very poor, 50% seen</t>
  </si>
  <si>
    <t>very poor, 40% seen</t>
  </si>
  <si>
    <t>gm split</t>
  </si>
  <si>
    <t>chills</t>
  </si>
  <si>
    <t>MiraLAX+Benefiber</t>
  </si>
  <si>
    <t>USED WATER</t>
  </si>
  <si>
    <t>about 90%</t>
  </si>
  <si>
    <t>heartburn</t>
  </si>
  <si>
    <t>NuLytely day prior</t>
  </si>
  <si>
    <t>Cancelled and did not reschedule</t>
  </si>
  <si>
    <t>Nulytely</t>
  </si>
  <si>
    <t>distal asc</t>
  </si>
  <si>
    <t>ischemic</t>
  </si>
  <si>
    <t>Gallon + MgCitrate</t>
  </si>
  <si>
    <t>Pt died (same as 24)</t>
  </si>
  <si>
    <t>GM split</t>
  </si>
  <si>
    <t>N</t>
  </si>
  <si>
    <t>Boston 1-2</t>
  </si>
  <si>
    <t>Poor</t>
  </si>
  <si>
    <t>Metamucil</t>
  </si>
  <si>
    <t>TNP</t>
  </si>
  <si>
    <t>2+ Gallon</t>
  </si>
  <si>
    <t>Inadequate</t>
  </si>
  <si>
    <t>tnp</t>
  </si>
  <si>
    <t>right</t>
  </si>
  <si>
    <t>Step #1</t>
  </si>
  <si>
    <t>GM Split</t>
  </si>
  <si>
    <t>none</t>
  </si>
  <si>
    <t>MiraLAX daily</t>
  </si>
  <si>
    <t>Cancelled and did not reschedule due to insurance change</t>
  </si>
  <si>
    <t>Withdrew</t>
  </si>
  <si>
    <t>Pt passed away</t>
  </si>
  <si>
    <t>Moved to NH and later died</t>
  </si>
  <si>
    <t>R colon</t>
  </si>
  <si>
    <t>1.5 times G/M</t>
  </si>
  <si>
    <t>USED BROTH</t>
  </si>
  <si>
    <t>patient had colonoscopy with another doctor</t>
  </si>
  <si>
    <t>nulytely</t>
  </si>
  <si>
    <t>o</t>
  </si>
  <si>
    <t>cecum</t>
  </si>
  <si>
    <t>Number</t>
  </si>
  <si>
    <t>Previous Failed Preps</t>
  </si>
  <si>
    <t>Results (prior to last)</t>
  </si>
  <si>
    <t>Gallon Day Prior:poor</t>
  </si>
  <si>
    <t>GM day Prior:suboptimal</t>
  </si>
  <si>
    <t>Unknown:inadequate</t>
  </si>
  <si>
    <t>No show then changed insurance</t>
  </si>
  <si>
    <t>2012:GM day-prior:suboptinal; 2008: NuLytely day prior:suboptimal; 2009:NuLytely:suboptimal; 2010 GM day-prior:suboptimal</t>
  </si>
  <si>
    <t>2015:GM 1.5 times &gt; 80%</t>
  </si>
  <si>
    <t>GM Day-prior 1.5 times</t>
  </si>
  <si>
    <t>2011:unknown:poor</t>
  </si>
  <si>
    <t>2008 NuLytely day-prior: Marginal; 2018 CoLyte:fair</t>
  </si>
  <si>
    <t>2008 NuLytely day-prior: Marginal; 2018 CoLyte:fair; 2018: Step #1:89% seen</t>
  </si>
  <si>
    <t>2010 GM day-prior:inadequate</t>
  </si>
  <si>
    <t>gm split x 1.5</t>
  </si>
  <si>
    <t>2014:GM day-prior:fair</t>
  </si>
  <si>
    <t>2011 GM day-prior:suboptimal</t>
  </si>
  <si>
    <t>Poor, 77% seen</t>
  </si>
  <si>
    <t>suboptimal, 90% seen</t>
  </si>
  <si>
    <t>Unknown x 2</t>
  </si>
  <si>
    <t xml:space="preserve">2001 NuLytely:poor; 2008 NuLytely Day-prior:very poor; </t>
  </si>
  <si>
    <t>2009 GM day-prior:suboptimal</t>
  </si>
  <si>
    <t>Our Office Last</t>
  </si>
  <si>
    <t>yes</t>
  </si>
  <si>
    <t>not adequate (85%)</t>
  </si>
  <si>
    <t>2017 GM day-prior:not optimal</t>
  </si>
  <si>
    <t>2012 GM day-prior:fair</t>
  </si>
  <si>
    <t>65% seen (poor)</t>
  </si>
  <si>
    <t>no</t>
  </si>
  <si>
    <t>2006: CoLyte:inadequate; 2011 CoLyte 8 l:inadequate; 2012 CoLyte:Marginal</t>
  </si>
  <si>
    <t>2010: GM day-prior:marginal; 2012: GM day-prior:fair; 2017:GM day-prior:fair; 2020: GM day:suboptimal</t>
  </si>
  <si>
    <t>2008 GM day-prior:marginal</t>
  </si>
  <si>
    <t>1997:Golytely:unsatisfactory; 2015: Insufficient; 2016:85%</t>
  </si>
  <si>
    <t>2008:unknown:marginal; 2020 GM day-prior:60%</t>
  </si>
  <si>
    <t>unknown:poor; 2013 GM day-prior:insufficient (2/3); 2020 GM 1.5:nonstudy:poor,60%</t>
  </si>
  <si>
    <t xml:space="preserve">2000 NuLytely dayprior:poor; 2005 N:poor; 2010 GM day prior:poor; 2014 GM extended:2/3 poor; </t>
  </si>
  <si>
    <t>2009 NuLYTELY day-prior:inadequate</t>
  </si>
  <si>
    <t>patient had surgery and too ill to schedule</t>
  </si>
  <si>
    <t>Skipped study was step 1</t>
  </si>
  <si>
    <t>GM 1.5</t>
  </si>
  <si>
    <t>gm 1.5</t>
  </si>
  <si>
    <t>unknown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</si>
</sst>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3" xfId="0" applyBorder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9" fontId="1" fillId="0" borderId="0" xfId="0" applyNumberFormat="1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/>
    <xf numFmtId="0" fontId="0" fillId="0" borderId="0" xfId="0" applyNumberFormat="1"/>
    <xf numFmtId="0" fontId="5" fillId="0" borderId="0" xfId="0" applyFont="1"/>
    <xf numFmtId="0" fontId="6" fillId="0" borderId="0" xfId="0" applyFont="1"/>
    <xf numFmtId="1" fontId="0" fillId="0" borderId="0" xfId="0" applyNumberFormat="1" applyFill="1" applyBorder="1"/>
    <xf numFmtId="1" fontId="6" fillId="0" borderId="0" xfId="0" applyNumberFormat="1" applyFont="1"/>
    <xf numFmtId="9" fontId="6" fillId="0" borderId="0" xfId="0" applyNumberFormat="1" applyFont="1"/>
    <xf numFmtId="16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107"/>
  <sheetViews>
    <sheetView tabSelected="1" workbookViewId="0">
      <pane xSplit="1" ySplit="3" topLeftCell="B50" activePane="bottomRight" state="frozen"/>
      <selection pane="topRight" activeCell="B1" sqref="B1"/>
      <selection pane="bottomLeft" activeCell="A4" sqref="A4"/>
      <selection pane="bottomRight" activeCell="B69" sqref="B69"/>
    </sheetView>
  </sheetViews>
  <sheetFormatPr defaultRowHeight="15"/>
  <cols>
    <col min="2" max="2" width="8.5703125" bestFit="1" customWidth="1"/>
    <col min="39" max="40" width="20.85546875" customWidth="1"/>
    <col min="41" max="41" width="9.7109375" style="15" customWidth="1"/>
    <col min="42" max="42" width="23.140625" customWidth="1"/>
    <col min="43" max="43" width="13.5703125" customWidth="1"/>
    <col min="52" max="52" width="9.140625" style="10"/>
  </cols>
  <sheetData>
    <row r="1" spans="1:84" ht="21">
      <c r="E1" s="1" t="s">
        <v>62</v>
      </c>
      <c r="AS1" t="s">
        <v>72</v>
      </c>
    </row>
    <row r="2" spans="1:84">
      <c r="I2" s="24" t="s">
        <v>7</v>
      </c>
      <c r="J2" s="24"/>
      <c r="K2" s="24"/>
      <c r="L2" s="24"/>
      <c r="M2" s="24"/>
      <c r="N2" s="24"/>
      <c r="O2" s="24"/>
      <c r="P2" s="24"/>
      <c r="Q2" s="24"/>
      <c r="R2" s="9"/>
      <c r="S2" s="24" t="s">
        <v>25</v>
      </c>
      <c r="T2" s="24"/>
      <c r="U2" s="24"/>
      <c r="V2" s="24"/>
      <c r="W2" s="24"/>
      <c r="X2" s="24"/>
      <c r="Y2" t="s">
        <v>16</v>
      </c>
      <c r="AA2" t="s">
        <v>19</v>
      </c>
      <c r="AB2" s="24" t="s">
        <v>20</v>
      </c>
      <c r="AC2" s="24"/>
      <c r="AD2" s="24"/>
      <c r="AE2" s="24"/>
      <c r="AF2" s="25" t="s">
        <v>58</v>
      </c>
      <c r="AG2" s="24"/>
      <c r="AH2" s="24"/>
      <c r="AI2" s="24"/>
      <c r="AJ2" s="13"/>
      <c r="AK2" s="14" t="s">
        <v>24</v>
      </c>
      <c r="AL2" s="14" t="s">
        <v>94</v>
      </c>
      <c r="AM2" s="14"/>
      <c r="AN2" s="14" t="s">
        <v>70</v>
      </c>
      <c r="AO2" s="26" t="s">
        <v>191</v>
      </c>
      <c r="AP2" s="26"/>
      <c r="AQ2" s="26"/>
      <c r="AR2" t="s">
        <v>33</v>
      </c>
      <c r="AS2" t="s">
        <v>52</v>
      </c>
      <c r="AZ2" s="11" t="s">
        <v>39</v>
      </c>
      <c r="BB2" t="s">
        <v>43</v>
      </c>
      <c r="BC2" t="s">
        <v>44</v>
      </c>
      <c r="BD2" t="s">
        <v>46</v>
      </c>
      <c r="BF2" t="s">
        <v>49</v>
      </c>
      <c r="BG2" t="s">
        <v>49</v>
      </c>
      <c r="BH2" t="s">
        <v>51</v>
      </c>
      <c r="BI2" t="s">
        <v>53</v>
      </c>
      <c r="BJ2" t="s">
        <v>49</v>
      </c>
      <c r="BO2" s="24" t="s">
        <v>92</v>
      </c>
      <c r="BP2" s="24"/>
      <c r="BQ2" s="24"/>
      <c r="BR2" s="24"/>
      <c r="BS2" s="24"/>
      <c r="BT2" s="24"/>
      <c r="BU2" s="24"/>
      <c r="BV2" s="24"/>
      <c r="BX2" s="24" t="s">
        <v>93</v>
      </c>
      <c r="BY2" s="24"/>
      <c r="BZ2" s="24"/>
      <c r="CA2" s="24"/>
      <c r="CB2" s="24"/>
      <c r="CC2" s="24"/>
      <c r="CD2" s="24"/>
      <c r="CE2" s="24"/>
    </row>
    <row r="3" spans="1:8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55</v>
      </c>
      <c r="G3" t="s">
        <v>5</v>
      </c>
      <c r="H3" t="s">
        <v>6</v>
      </c>
      <c r="I3" t="s">
        <v>8</v>
      </c>
      <c r="J3" s="3" t="s">
        <v>9</v>
      </c>
      <c r="K3" t="s">
        <v>11</v>
      </c>
      <c r="L3" s="2" t="s">
        <v>10</v>
      </c>
      <c r="M3" s="2" t="s">
        <v>12</v>
      </c>
      <c r="N3" t="s">
        <v>13</v>
      </c>
      <c r="O3" t="s">
        <v>57</v>
      </c>
      <c r="P3" s="7" t="s">
        <v>14</v>
      </c>
      <c r="Q3" s="6" t="s">
        <v>15</v>
      </c>
      <c r="R3" s="7" t="s">
        <v>56</v>
      </c>
      <c r="S3" s="7" t="s">
        <v>26</v>
      </c>
      <c r="T3" t="s">
        <v>27</v>
      </c>
      <c r="U3" t="s">
        <v>28</v>
      </c>
      <c r="V3" t="s">
        <v>29</v>
      </c>
      <c r="W3" t="s">
        <v>30</v>
      </c>
      <c r="X3" s="5" t="s">
        <v>31</v>
      </c>
      <c r="Y3" t="s">
        <v>59</v>
      </c>
      <c r="Z3" t="s">
        <v>17</v>
      </c>
      <c r="AA3" t="s">
        <v>18</v>
      </c>
      <c r="AB3" t="s">
        <v>23</v>
      </c>
      <c r="AC3" t="s">
        <v>22</v>
      </c>
      <c r="AD3" t="s">
        <v>21</v>
      </c>
      <c r="AE3" t="s">
        <v>24</v>
      </c>
      <c r="AF3" s="4" t="s">
        <v>23</v>
      </c>
      <c r="AG3" s="8" t="s">
        <v>22</v>
      </c>
      <c r="AH3" s="8" t="s">
        <v>21</v>
      </c>
      <c r="AI3" s="8" t="s">
        <v>24</v>
      </c>
      <c r="AJ3" s="8" t="s">
        <v>32</v>
      </c>
      <c r="AK3" s="8" t="s">
        <v>32</v>
      </c>
      <c r="AL3" s="8" t="s">
        <v>32</v>
      </c>
      <c r="AM3" s="8" t="s">
        <v>70</v>
      </c>
      <c r="AN3" s="8" t="s">
        <v>71</v>
      </c>
      <c r="AO3" s="19" t="s">
        <v>190</v>
      </c>
      <c r="AP3" s="8" t="s">
        <v>192</v>
      </c>
      <c r="AQ3" s="8" t="s">
        <v>212</v>
      </c>
      <c r="AR3" s="8" t="s">
        <v>34</v>
      </c>
      <c r="AS3" s="8" t="s">
        <v>86</v>
      </c>
      <c r="AT3" s="8"/>
      <c r="AU3" t="s">
        <v>35</v>
      </c>
      <c r="AV3" t="s">
        <v>36</v>
      </c>
      <c r="AW3" s="5" t="s">
        <v>37</v>
      </c>
      <c r="AX3" t="s">
        <v>38</v>
      </c>
      <c r="AY3" t="s">
        <v>15</v>
      </c>
      <c r="AZ3" s="12" t="s">
        <v>40</v>
      </c>
      <c r="BA3" t="s">
        <v>41</v>
      </c>
      <c r="BB3" t="s">
        <v>42</v>
      </c>
      <c r="BC3" t="s">
        <v>45</v>
      </c>
      <c r="BD3" t="s">
        <v>47</v>
      </c>
      <c r="BE3" t="s">
        <v>48</v>
      </c>
      <c r="BF3" t="s">
        <v>50</v>
      </c>
      <c r="BG3" t="s">
        <v>34</v>
      </c>
      <c r="BH3" t="s">
        <v>52</v>
      </c>
      <c r="BI3" t="s">
        <v>34</v>
      </c>
      <c r="BJ3" t="s">
        <v>54</v>
      </c>
      <c r="BK3" t="s">
        <v>60</v>
      </c>
      <c r="BL3" t="s">
        <v>61</v>
      </c>
      <c r="BM3" t="s">
        <v>95</v>
      </c>
      <c r="BO3" t="s">
        <v>75</v>
      </c>
      <c r="BP3" t="s">
        <v>76</v>
      </c>
      <c r="BQ3" t="s">
        <v>77</v>
      </c>
      <c r="BR3" t="s">
        <v>78</v>
      </c>
      <c r="BS3" t="s">
        <v>79</v>
      </c>
      <c r="BT3" t="s">
        <v>80</v>
      </c>
      <c r="BU3" t="s">
        <v>81</v>
      </c>
      <c r="BV3" t="s">
        <v>82</v>
      </c>
      <c r="BX3" t="s">
        <v>75</v>
      </c>
      <c r="BY3" t="s">
        <v>76</v>
      </c>
      <c r="BZ3" t="s">
        <v>77</v>
      </c>
      <c r="CA3" t="s">
        <v>78</v>
      </c>
      <c r="CB3" t="s">
        <v>79</v>
      </c>
      <c r="CC3" t="s">
        <v>80</v>
      </c>
      <c r="CD3" t="s">
        <v>81</v>
      </c>
      <c r="CE3" t="s">
        <v>82</v>
      </c>
    </row>
    <row r="4" spans="1:84">
      <c r="A4">
        <v>1</v>
      </c>
      <c r="B4">
        <v>1</v>
      </c>
      <c r="C4">
        <v>65</v>
      </c>
      <c r="D4" t="s">
        <v>63</v>
      </c>
      <c r="E4" t="s">
        <v>64</v>
      </c>
      <c r="F4" t="s">
        <v>65</v>
      </c>
      <c r="G4" t="s">
        <v>66</v>
      </c>
      <c r="H4">
        <v>12</v>
      </c>
      <c r="J4" t="s">
        <v>67</v>
      </c>
      <c r="U4" t="s">
        <v>67</v>
      </c>
      <c r="Y4" t="s">
        <v>68</v>
      </c>
      <c r="AB4">
        <v>3</v>
      </c>
      <c r="AC4">
        <v>3</v>
      </c>
      <c r="AD4">
        <v>3</v>
      </c>
      <c r="AE4">
        <f>AB4+AC4+AD4</f>
        <v>9</v>
      </c>
      <c r="AF4">
        <v>12</v>
      </c>
      <c r="AG4">
        <v>12</v>
      </c>
      <c r="AH4">
        <v>12</v>
      </c>
      <c r="AI4">
        <f>AF4+AG4+AH4</f>
        <v>36</v>
      </c>
      <c r="AJ4">
        <v>3</v>
      </c>
      <c r="AK4">
        <v>550</v>
      </c>
      <c r="AL4">
        <v>0</v>
      </c>
      <c r="AM4" t="s">
        <v>69</v>
      </c>
      <c r="AN4" s="10" t="s">
        <v>97</v>
      </c>
      <c r="AO4" s="15">
        <v>1</v>
      </c>
      <c r="AQ4" t="s">
        <v>213</v>
      </c>
      <c r="AR4" t="s">
        <v>67</v>
      </c>
      <c r="AS4" t="s">
        <v>74</v>
      </c>
      <c r="AU4">
        <v>0</v>
      </c>
      <c r="AV4">
        <v>0</v>
      </c>
      <c r="AW4">
        <v>0</v>
      </c>
      <c r="AX4">
        <v>1</v>
      </c>
      <c r="AZ4">
        <v>100</v>
      </c>
      <c r="BA4" t="s">
        <v>68</v>
      </c>
      <c r="BB4">
        <v>0</v>
      </c>
      <c r="BC4" t="s">
        <v>68</v>
      </c>
      <c r="BD4" t="s">
        <v>67</v>
      </c>
      <c r="BE4" t="s">
        <v>67</v>
      </c>
      <c r="BF4">
        <v>1</v>
      </c>
      <c r="BG4">
        <v>1</v>
      </c>
      <c r="BH4" t="s">
        <v>67</v>
      </c>
      <c r="BI4" t="s">
        <v>73</v>
      </c>
      <c r="BJ4" t="s">
        <v>74</v>
      </c>
      <c r="BK4" t="s">
        <v>68</v>
      </c>
      <c r="BO4">
        <v>144</v>
      </c>
      <c r="BP4">
        <v>4.4000000000000004</v>
      </c>
      <c r="BQ4">
        <v>105</v>
      </c>
      <c r="BR4">
        <v>26</v>
      </c>
      <c r="BS4">
        <v>19</v>
      </c>
      <c r="BT4">
        <v>1.19</v>
      </c>
      <c r="BU4">
        <v>87</v>
      </c>
      <c r="BV4">
        <v>9.6999999999999993</v>
      </c>
      <c r="BX4">
        <v>142</v>
      </c>
      <c r="BY4">
        <v>4</v>
      </c>
      <c r="BZ4">
        <v>103</v>
      </c>
      <c r="CA4">
        <v>29</v>
      </c>
      <c r="CB4">
        <v>15</v>
      </c>
      <c r="CC4">
        <v>1.2</v>
      </c>
      <c r="CD4">
        <v>94</v>
      </c>
      <c r="CE4">
        <v>9.6</v>
      </c>
    </row>
    <row r="5" spans="1:84">
      <c r="A5">
        <v>2</v>
      </c>
      <c r="B5">
        <v>1</v>
      </c>
      <c r="C5">
        <v>52</v>
      </c>
      <c r="D5" t="s">
        <v>83</v>
      </c>
      <c r="E5" t="s">
        <v>64</v>
      </c>
      <c r="F5" t="s">
        <v>65</v>
      </c>
      <c r="G5" t="s">
        <v>66</v>
      </c>
      <c r="H5">
        <v>11.25</v>
      </c>
      <c r="I5" t="s">
        <v>67</v>
      </c>
      <c r="R5" t="s">
        <v>67</v>
      </c>
      <c r="Y5" t="s">
        <v>68</v>
      </c>
      <c r="AB5">
        <v>3</v>
      </c>
      <c r="AC5">
        <v>3</v>
      </c>
      <c r="AD5">
        <v>3</v>
      </c>
      <c r="AE5">
        <f t="shared" ref="AE5:AE60" si="0">AB5+AC5+AD5</f>
        <v>9</v>
      </c>
      <c r="AF5">
        <v>12</v>
      </c>
      <c r="AG5">
        <v>12</v>
      </c>
      <c r="AH5">
        <v>12</v>
      </c>
      <c r="AI5">
        <f t="shared" ref="AI5:AI60" si="1">AF5+AG5+AH5</f>
        <v>36</v>
      </c>
      <c r="AJ5">
        <v>3</v>
      </c>
      <c r="AK5">
        <v>625</v>
      </c>
      <c r="AL5">
        <v>0</v>
      </c>
      <c r="AM5" t="s">
        <v>87</v>
      </c>
      <c r="AN5" t="s">
        <v>99</v>
      </c>
      <c r="AO5" s="15">
        <v>1</v>
      </c>
      <c r="AQ5" t="s">
        <v>218</v>
      </c>
      <c r="AR5" t="s">
        <v>67</v>
      </c>
      <c r="AS5" t="s">
        <v>74</v>
      </c>
      <c r="AU5">
        <v>0</v>
      </c>
      <c r="AV5">
        <v>0</v>
      </c>
      <c r="AW5">
        <v>0</v>
      </c>
      <c r="AX5">
        <v>1</v>
      </c>
      <c r="AZ5">
        <v>100</v>
      </c>
      <c r="BA5" t="s">
        <v>67</v>
      </c>
      <c r="BB5">
        <v>1</v>
      </c>
      <c r="BC5" t="s">
        <v>68</v>
      </c>
      <c r="BD5" t="s">
        <v>68</v>
      </c>
      <c r="BE5" t="s">
        <v>67</v>
      </c>
      <c r="BF5">
        <v>1</v>
      </c>
      <c r="BG5">
        <v>2</v>
      </c>
      <c r="BH5" t="s">
        <v>67</v>
      </c>
      <c r="BI5" t="s">
        <v>84</v>
      </c>
      <c r="BJ5" t="s">
        <v>85</v>
      </c>
      <c r="BK5" t="s">
        <v>68</v>
      </c>
      <c r="BO5">
        <v>139</v>
      </c>
      <c r="BP5">
        <v>4.2</v>
      </c>
      <c r="BQ5">
        <v>104</v>
      </c>
      <c r="BR5">
        <v>28</v>
      </c>
      <c r="BS5">
        <v>14</v>
      </c>
      <c r="BT5">
        <v>0.82</v>
      </c>
      <c r="BU5">
        <v>92</v>
      </c>
      <c r="BV5">
        <v>9</v>
      </c>
      <c r="BX5">
        <v>143</v>
      </c>
      <c r="BY5">
        <v>4.2</v>
      </c>
      <c r="BZ5">
        <v>105</v>
      </c>
      <c r="CA5">
        <v>26</v>
      </c>
      <c r="CB5">
        <v>9</v>
      </c>
      <c r="CC5">
        <v>0.84</v>
      </c>
      <c r="CD5">
        <v>81</v>
      </c>
      <c r="CE5">
        <v>9.3000000000000007</v>
      </c>
    </row>
    <row r="6" spans="1:84">
      <c r="A6">
        <v>3</v>
      </c>
      <c r="B6">
        <v>1</v>
      </c>
      <c r="C6">
        <v>65</v>
      </c>
      <c r="D6" t="s">
        <v>63</v>
      </c>
      <c r="E6" t="s">
        <v>64</v>
      </c>
      <c r="F6" t="s">
        <v>65</v>
      </c>
      <c r="G6" t="s">
        <v>66</v>
      </c>
      <c r="H6">
        <v>10</v>
      </c>
      <c r="I6" t="s">
        <v>67</v>
      </c>
      <c r="S6" t="s">
        <v>67</v>
      </c>
      <c r="U6" t="s">
        <v>67</v>
      </c>
      <c r="Y6" t="s">
        <v>68</v>
      </c>
      <c r="AB6">
        <v>3</v>
      </c>
      <c r="AC6">
        <v>3</v>
      </c>
      <c r="AD6">
        <v>1</v>
      </c>
      <c r="AE6">
        <f t="shared" si="0"/>
        <v>7</v>
      </c>
      <c r="AF6">
        <v>12</v>
      </c>
      <c r="AG6">
        <v>12</v>
      </c>
      <c r="AH6">
        <v>10</v>
      </c>
      <c r="AI6">
        <f t="shared" si="1"/>
        <v>34</v>
      </c>
      <c r="AJ6">
        <v>3</v>
      </c>
      <c r="AK6">
        <v>1000</v>
      </c>
      <c r="AL6">
        <v>480</v>
      </c>
      <c r="AM6" t="s">
        <v>87</v>
      </c>
      <c r="AN6" s="10">
        <v>0.85</v>
      </c>
      <c r="AO6" s="15">
        <v>1</v>
      </c>
      <c r="AP6" s="10"/>
      <c r="AQ6" s="10" t="s">
        <v>213</v>
      </c>
      <c r="AR6" t="s">
        <v>67</v>
      </c>
      <c r="AS6" t="s">
        <v>98</v>
      </c>
      <c r="AU6">
        <v>0</v>
      </c>
      <c r="AV6">
        <v>0</v>
      </c>
      <c r="AW6">
        <v>1</v>
      </c>
      <c r="AX6">
        <v>1</v>
      </c>
      <c r="AZ6">
        <v>100</v>
      </c>
      <c r="BA6" t="s">
        <v>68</v>
      </c>
      <c r="BB6">
        <v>0</v>
      </c>
      <c r="BC6" t="s">
        <v>68</v>
      </c>
      <c r="BD6" t="s">
        <v>67</v>
      </c>
      <c r="BE6" t="s">
        <v>67</v>
      </c>
      <c r="BF6">
        <v>0</v>
      </c>
      <c r="BG6">
        <v>0</v>
      </c>
      <c r="BH6" t="s">
        <v>67</v>
      </c>
      <c r="BI6" t="s">
        <v>84</v>
      </c>
      <c r="BJ6" t="s">
        <v>85</v>
      </c>
      <c r="BK6" t="s">
        <v>67</v>
      </c>
      <c r="BL6" t="s">
        <v>96</v>
      </c>
      <c r="BM6">
        <v>17</v>
      </c>
      <c r="BO6">
        <v>142</v>
      </c>
      <c r="BP6">
        <v>4.5</v>
      </c>
      <c r="BQ6">
        <v>109</v>
      </c>
      <c r="BR6">
        <v>26</v>
      </c>
      <c r="BS6">
        <v>16</v>
      </c>
      <c r="BT6">
        <v>0.81</v>
      </c>
      <c r="BU6">
        <v>94</v>
      </c>
      <c r="BV6">
        <v>8.9</v>
      </c>
      <c r="BX6">
        <v>142</v>
      </c>
      <c r="BY6">
        <v>4.5</v>
      </c>
      <c r="BZ6">
        <v>108</v>
      </c>
      <c r="CA6">
        <v>27</v>
      </c>
      <c r="CB6">
        <v>10</v>
      </c>
      <c r="CC6">
        <v>0.76</v>
      </c>
      <c r="CD6">
        <v>90</v>
      </c>
      <c r="CE6">
        <v>8.9</v>
      </c>
    </row>
    <row r="7" spans="1:84">
      <c r="A7">
        <v>4</v>
      </c>
      <c r="B7">
        <v>1</v>
      </c>
      <c r="C7">
        <v>63</v>
      </c>
      <c r="D7" t="s">
        <v>83</v>
      </c>
      <c r="E7" t="s">
        <v>64</v>
      </c>
      <c r="F7" t="s">
        <v>65</v>
      </c>
      <c r="G7" t="s">
        <v>88</v>
      </c>
      <c r="H7">
        <v>10.25</v>
      </c>
      <c r="I7" t="s">
        <v>67</v>
      </c>
      <c r="S7" t="s">
        <v>67</v>
      </c>
      <c r="U7" t="s">
        <v>67</v>
      </c>
      <c r="Y7" t="s">
        <v>68</v>
      </c>
      <c r="AB7">
        <v>3</v>
      </c>
      <c r="AC7">
        <v>3</v>
      </c>
      <c r="AD7">
        <v>3</v>
      </c>
      <c r="AE7">
        <f t="shared" si="0"/>
        <v>9</v>
      </c>
      <c r="AF7">
        <v>12</v>
      </c>
      <c r="AG7">
        <v>12</v>
      </c>
      <c r="AH7">
        <v>12</v>
      </c>
      <c r="AI7">
        <f t="shared" si="1"/>
        <v>36</v>
      </c>
      <c r="AJ7">
        <v>2</v>
      </c>
      <c r="AK7">
        <v>250</v>
      </c>
      <c r="AL7">
        <v>0</v>
      </c>
      <c r="AM7" t="s">
        <v>87</v>
      </c>
      <c r="AN7" t="s">
        <v>97</v>
      </c>
      <c r="AO7" s="15">
        <v>1</v>
      </c>
      <c r="AQ7" t="s">
        <v>218</v>
      </c>
      <c r="AR7" t="s">
        <v>67</v>
      </c>
      <c r="AS7" t="s">
        <v>74</v>
      </c>
      <c r="AU7">
        <v>0</v>
      </c>
      <c r="AV7">
        <v>0</v>
      </c>
      <c r="AW7">
        <v>0</v>
      </c>
      <c r="AX7">
        <v>0</v>
      </c>
      <c r="AZ7">
        <v>100</v>
      </c>
      <c r="BA7" t="s">
        <v>68</v>
      </c>
      <c r="BB7">
        <v>0</v>
      </c>
      <c r="BC7" t="s">
        <v>68</v>
      </c>
      <c r="BD7" t="s">
        <v>68</v>
      </c>
      <c r="BE7" t="s">
        <v>67</v>
      </c>
      <c r="BF7">
        <v>0</v>
      </c>
      <c r="BG7">
        <v>0</v>
      </c>
      <c r="BH7" t="s">
        <v>67</v>
      </c>
      <c r="BI7" t="s">
        <v>84</v>
      </c>
      <c r="BJ7" t="s">
        <v>85</v>
      </c>
      <c r="BK7" t="s">
        <v>68</v>
      </c>
      <c r="BO7">
        <v>138</v>
      </c>
      <c r="BP7">
        <v>4.7</v>
      </c>
      <c r="BQ7">
        <v>104</v>
      </c>
      <c r="BR7">
        <v>29</v>
      </c>
      <c r="BS7">
        <v>8</v>
      </c>
      <c r="BT7">
        <v>0.75</v>
      </c>
      <c r="BU7">
        <v>80</v>
      </c>
      <c r="BV7">
        <v>8.8000000000000007</v>
      </c>
      <c r="BX7">
        <v>135</v>
      </c>
      <c r="BY7">
        <v>3.9</v>
      </c>
      <c r="BZ7">
        <v>98</v>
      </c>
      <c r="CA7">
        <v>26</v>
      </c>
      <c r="CB7">
        <v>4</v>
      </c>
      <c r="CC7">
        <v>0.62</v>
      </c>
      <c r="CD7">
        <v>96</v>
      </c>
      <c r="CE7">
        <v>9.1999999999999993</v>
      </c>
    </row>
    <row r="8" spans="1:84">
      <c r="A8">
        <v>5</v>
      </c>
      <c r="B8">
        <v>1</v>
      </c>
      <c r="C8">
        <v>56</v>
      </c>
      <c r="D8" t="s">
        <v>83</v>
      </c>
      <c r="E8" t="s">
        <v>64</v>
      </c>
      <c r="F8" t="s">
        <v>65</v>
      </c>
      <c r="G8" t="s">
        <v>89</v>
      </c>
      <c r="H8">
        <v>10</v>
      </c>
      <c r="I8" t="s">
        <v>67</v>
      </c>
      <c r="S8" t="s">
        <v>67</v>
      </c>
      <c r="Y8" t="s">
        <v>68</v>
      </c>
      <c r="AB8">
        <v>3</v>
      </c>
      <c r="AC8">
        <v>3</v>
      </c>
      <c r="AD8">
        <v>3</v>
      </c>
      <c r="AE8">
        <f t="shared" si="0"/>
        <v>9</v>
      </c>
      <c r="AF8">
        <v>12</v>
      </c>
      <c r="AG8">
        <v>12</v>
      </c>
      <c r="AH8">
        <v>12</v>
      </c>
      <c r="AI8">
        <f t="shared" si="1"/>
        <v>36</v>
      </c>
      <c r="AJ8">
        <v>3</v>
      </c>
      <c r="AK8">
        <v>400</v>
      </c>
      <c r="AL8">
        <v>0</v>
      </c>
      <c r="AM8" t="s">
        <v>87</v>
      </c>
      <c r="AN8" s="10" t="s">
        <v>99</v>
      </c>
      <c r="AO8" s="15">
        <v>1</v>
      </c>
      <c r="AP8" s="10"/>
      <c r="AQ8" s="10" t="s">
        <v>218</v>
      </c>
      <c r="AR8" t="s">
        <v>67</v>
      </c>
      <c r="AS8" t="s">
        <v>74</v>
      </c>
      <c r="AU8">
        <v>1</v>
      </c>
      <c r="AV8">
        <v>0</v>
      </c>
      <c r="AW8">
        <v>1</v>
      </c>
      <c r="AX8">
        <v>0</v>
      </c>
      <c r="AZ8">
        <v>100</v>
      </c>
      <c r="BA8" t="s">
        <v>68</v>
      </c>
      <c r="BB8">
        <v>0</v>
      </c>
      <c r="BC8" t="s">
        <v>68</v>
      </c>
      <c r="BD8" t="s">
        <v>67</v>
      </c>
      <c r="BE8" t="s">
        <v>67</v>
      </c>
      <c r="BF8">
        <v>0</v>
      </c>
      <c r="BG8">
        <v>0</v>
      </c>
      <c r="BH8" t="s">
        <v>67</v>
      </c>
      <c r="BI8" t="s">
        <v>84</v>
      </c>
      <c r="BJ8" t="s">
        <v>85</v>
      </c>
      <c r="BK8" t="s">
        <v>68</v>
      </c>
      <c r="BO8">
        <v>140</v>
      </c>
      <c r="BP8">
        <v>3.5</v>
      </c>
      <c r="BQ8">
        <v>95</v>
      </c>
      <c r="BR8">
        <v>24</v>
      </c>
      <c r="BS8">
        <v>10</v>
      </c>
      <c r="BT8">
        <v>0.6</v>
      </c>
      <c r="BU8">
        <v>154</v>
      </c>
      <c r="BV8">
        <v>10.5</v>
      </c>
      <c r="BX8">
        <v>137</v>
      </c>
      <c r="BY8">
        <v>3.7</v>
      </c>
      <c r="BZ8">
        <v>98</v>
      </c>
      <c r="CA8">
        <v>27</v>
      </c>
      <c r="CB8">
        <v>10</v>
      </c>
      <c r="CC8">
        <v>0.56999999999999995</v>
      </c>
      <c r="CD8">
        <v>171</v>
      </c>
      <c r="CE8">
        <v>9.6999999999999993</v>
      </c>
      <c r="CF8" t="s">
        <v>90</v>
      </c>
    </row>
    <row r="9" spans="1:84">
      <c r="A9">
        <v>6</v>
      </c>
      <c r="B9">
        <v>1</v>
      </c>
      <c r="C9">
        <v>75</v>
      </c>
      <c r="D9" t="s">
        <v>83</v>
      </c>
      <c r="E9" t="s">
        <v>64</v>
      </c>
      <c r="F9" t="s">
        <v>65</v>
      </c>
      <c r="G9" t="s">
        <v>66</v>
      </c>
      <c r="H9">
        <v>9</v>
      </c>
      <c r="J9" t="s">
        <v>67</v>
      </c>
      <c r="L9" t="s">
        <v>67</v>
      </c>
      <c r="P9" t="s">
        <v>67</v>
      </c>
      <c r="U9" t="s">
        <v>67</v>
      </c>
      <c r="Y9" t="s">
        <v>68</v>
      </c>
      <c r="AB9">
        <v>3</v>
      </c>
      <c r="AC9">
        <v>3</v>
      </c>
      <c r="AD9">
        <v>3</v>
      </c>
      <c r="AE9">
        <f t="shared" si="0"/>
        <v>9</v>
      </c>
      <c r="AF9">
        <v>12</v>
      </c>
      <c r="AG9">
        <v>12</v>
      </c>
      <c r="AH9">
        <v>12</v>
      </c>
      <c r="AI9">
        <f t="shared" si="1"/>
        <v>36</v>
      </c>
      <c r="AJ9">
        <v>3</v>
      </c>
      <c r="AK9">
        <v>735</v>
      </c>
      <c r="AL9">
        <v>0</v>
      </c>
      <c r="AM9" t="s">
        <v>87</v>
      </c>
      <c r="AN9" t="s">
        <v>100</v>
      </c>
      <c r="AO9" s="15">
        <v>1</v>
      </c>
      <c r="AQ9" t="s">
        <v>213</v>
      </c>
      <c r="AR9" t="s">
        <v>67</v>
      </c>
      <c r="AS9" t="s">
        <v>74</v>
      </c>
      <c r="AU9">
        <v>1</v>
      </c>
      <c r="AV9">
        <v>0</v>
      </c>
      <c r="AW9">
        <v>0</v>
      </c>
      <c r="AX9">
        <v>0</v>
      </c>
      <c r="AZ9">
        <v>100</v>
      </c>
      <c r="BA9" t="s">
        <v>68</v>
      </c>
      <c r="BB9">
        <v>0</v>
      </c>
      <c r="BC9" t="s">
        <v>68</v>
      </c>
      <c r="BD9" t="s">
        <v>67</v>
      </c>
      <c r="BE9" t="s">
        <v>67</v>
      </c>
      <c r="BF9">
        <v>2</v>
      </c>
      <c r="BG9">
        <v>0</v>
      </c>
      <c r="BH9" t="s">
        <v>67</v>
      </c>
      <c r="BI9" t="s">
        <v>91</v>
      </c>
      <c r="BJ9" t="s">
        <v>85</v>
      </c>
      <c r="BK9" t="s">
        <v>68</v>
      </c>
      <c r="BO9">
        <v>142</v>
      </c>
      <c r="BP9">
        <v>3.9</v>
      </c>
      <c r="BQ9">
        <v>103</v>
      </c>
      <c r="BR9">
        <v>26</v>
      </c>
      <c r="BS9">
        <v>15</v>
      </c>
      <c r="BT9">
        <v>0.5</v>
      </c>
      <c r="BU9">
        <v>95</v>
      </c>
      <c r="BV9">
        <v>9.1</v>
      </c>
      <c r="BX9">
        <v>142</v>
      </c>
      <c r="BY9">
        <v>4.0999999999999996</v>
      </c>
      <c r="BZ9">
        <v>108</v>
      </c>
      <c r="CA9">
        <v>25</v>
      </c>
      <c r="CB9">
        <v>10</v>
      </c>
      <c r="CC9">
        <v>0.56999999999999995</v>
      </c>
      <c r="CD9">
        <v>80</v>
      </c>
      <c r="CE9">
        <v>8.6999999999999993</v>
      </c>
    </row>
    <row r="10" spans="1:84">
      <c r="A10">
        <v>7</v>
      </c>
      <c r="B10">
        <v>1</v>
      </c>
      <c r="C10">
        <v>82</v>
      </c>
      <c r="D10" t="s">
        <v>63</v>
      </c>
      <c r="E10" t="s">
        <v>64</v>
      </c>
      <c r="F10" t="s">
        <v>101</v>
      </c>
      <c r="G10" t="s">
        <v>88</v>
      </c>
      <c r="H10">
        <v>10.25</v>
      </c>
      <c r="J10" t="s">
        <v>67</v>
      </c>
      <c r="S10" t="s">
        <v>67</v>
      </c>
      <c r="Y10" t="s">
        <v>68</v>
      </c>
      <c r="AB10">
        <v>3</v>
      </c>
      <c r="AC10">
        <v>3</v>
      </c>
      <c r="AD10">
        <v>3</v>
      </c>
      <c r="AE10">
        <f t="shared" si="0"/>
        <v>9</v>
      </c>
      <c r="AF10">
        <v>12</v>
      </c>
      <c r="AG10">
        <v>12</v>
      </c>
      <c r="AH10">
        <v>12</v>
      </c>
      <c r="AI10">
        <f t="shared" si="1"/>
        <v>36</v>
      </c>
      <c r="AJ10">
        <v>2</v>
      </c>
      <c r="AK10">
        <v>200</v>
      </c>
      <c r="AL10">
        <v>0</v>
      </c>
      <c r="AM10" t="s">
        <v>87</v>
      </c>
      <c r="AN10" s="10">
        <v>0.65</v>
      </c>
      <c r="AO10" s="15">
        <v>3</v>
      </c>
      <c r="AP10" s="10" t="s">
        <v>219</v>
      </c>
      <c r="AQ10" s="10" t="s">
        <v>213</v>
      </c>
      <c r="AR10" t="s">
        <v>67</v>
      </c>
      <c r="AS10" t="s">
        <v>74</v>
      </c>
      <c r="AU10">
        <v>0</v>
      </c>
      <c r="AV10">
        <v>0</v>
      </c>
      <c r="AW10">
        <v>0</v>
      </c>
      <c r="AX10">
        <v>1</v>
      </c>
      <c r="AZ10">
        <v>100</v>
      </c>
      <c r="BA10" t="s">
        <v>68</v>
      </c>
      <c r="BB10">
        <v>0</v>
      </c>
      <c r="BC10" t="s">
        <v>68</v>
      </c>
      <c r="BD10" t="s">
        <v>67</v>
      </c>
      <c r="BE10" t="s">
        <v>67</v>
      </c>
      <c r="BF10">
        <v>0</v>
      </c>
      <c r="BG10">
        <v>0</v>
      </c>
      <c r="BH10" t="s">
        <v>67</v>
      </c>
      <c r="BI10" t="s">
        <v>84</v>
      </c>
      <c r="BJ10" t="s">
        <v>74</v>
      </c>
      <c r="BK10" t="s">
        <v>68</v>
      </c>
      <c r="BO10">
        <v>139</v>
      </c>
      <c r="BP10">
        <v>4.5999999999999996</v>
      </c>
      <c r="BQ10">
        <v>105</v>
      </c>
      <c r="BR10">
        <v>23</v>
      </c>
      <c r="BS10">
        <v>33</v>
      </c>
      <c r="BT10">
        <v>1.73</v>
      </c>
      <c r="BU10">
        <v>84</v>
      </c>
      <c r="BV10">
        <v>9.1</v>
      </c>
      <c r="BX10">
        <v>140</v>
      </c>
      <c r="BY10">
        <v>4.2</v>
      </c>
      <c r="BZ10">
        <v>104</v>
      </c>
      <c r="CA10">
        <v>24</v>
      </c>
      <c r="CB10">
        <v>24</v>
      </c>
      <c r="CC10">
        <v>1.67</v>
      </c>
      <c r="CD10">
        <v>80</v>
      </c>
      <c r="CE10">
        <v>8.6</v>
      </c>
    </row>
    <row r="11" spans="1:84">
      <c r="A11">
        <v>8</v>
      </c>
      <c r="B11">
        <v>1</v>
      </c>
      <c r="C11">
        <v>67</v>
      </c>
      <c r="D11" t="s">
        <v>83</v>
      </c>
      <c r="E11" t="s">
        <v>102</v>
      </c>
      <c r="F11" t="s">
        <v>65</v>
      </c>
      <c r="G11" t="s">
        <v>88</v>
      </c>
      <c r="H11">
        <v>11</v>
      </c>
      <c r="J11" t="s">
        <v>67</v>
      </c>
      <c r="S11" t="s">
        <v>67</v>
      </c>
      <c r="Y11" t="s">
        <v>68</v>
      </c>
      <c r="AB11">
        <v>3</v>
      </c>
      <c r="AC11">
        <v>3</v>
      </c>
      <c r="AD11">
        <v>3</v>
      </c>
      <c r="AE11">
        <f t="shared" si="0"/>
        <v>9</v>
      </c>
      <c r="AF11">
        <v>12</v>
      </c>
      <c r="AG11">
        <v>12</v>
      </c>
      <c r="AH11">
        <v>12</v>
      </c>
      <c r="AI11">
        <f t="shared" si="1"/>
        <v>36</v>
      </c>
      <c r="AJ11">
        <v>2</v>
      </c>
      <c r="AK11">
        <v>220</v>
      </c>
      <c r="AL11">
        <v>0</v>
      </c>
      <c r="AM11" t="s">
        <v>69</v>
      </c>
      <c r="AN11" t="s">
        <v>114</v>
      </c>
      <c r="AO11" s="15">
        <v>1</v>
      </c>
      <c r="AQ11" t="s">
        <v>213</v>
      </c>
      <c r="AR11" t="s">
        <v>67</v>
      </c>
      <c r="AS11" t="s">
        <v>74</v>
      </c>
      <c r="AU11">
        <v>1</v>
      </c>
      <c r="AV11">
        <v>0</v>
      </c>
      <c r="AW11">
        <v>1</v>
      </c>
      <c r="AX11">
        <v>0</v>
      </c>
      <c r="AZ11" s="15">
        <v>100</v>
      </c>
      <c r="BA11" t="s">
        <v>68</v>
      </c>
      <c r="BB11">
        <v>0</v>
      </c>
      <c r="BC11" t="s">
        <v>68</v>
      </c>
      <c r="BD11" t="s">
        <v>67</v>
      </c>
      <c r="BE11" t="s">
        <v>67</v>
      </c>
      <c r="BF11">
        <v>1</v>
      </c>
      <c r="BG11">
        <v>0</v>
      </c>
      <c r="BH11" t="s">
        <v>67</v>
      </c>
      <c r="BI11" t="s">
        <v>73</v>
      </c>
      <c r="BJ11" t="s">
        <v>74</v>
      </c>
      <c r="BK11" t="s">
        <v>68</v>
      </c>
      <c r="BO11">
        <v>142</v>
      </c>
      <c r="BP11">
        <v>4</v>
      </c>
      <c r="BQ11">
        <v>102</v>
      </c>
      <c r="BR11">
        <v>27</v>
      </c>
      <c r="BS11">
        <v>16</v>
      </c>
      <c r="BT11">
        <v>0.7</v>
      </c>
      <c r="BU11">
        <v>99</v>
      </c>
      <c r="BV11">
        <v>10.1</v>
      </c>
      <c r="BX11">
        <v>138</v>
      </c>
      <c r="BY11">
        <v>4.4000000000000004</v>
      </c>
      <c r="BZ11">
        <v>103</v>
      </c>
      <c r="CA11">
        <v>22</v>
      </c>
      <c r="CB11">
        <v>5</v>
      </c>
      <c r="CC11">
        <v>0.56999999999999995</v>
      </c>
      <c r="CD11">
        <v>84</v>
      </c>
      <c r="CE11">
        <v>9.3000000000000007</v>
      </c>
    </row>
    <row r="12" spans="1:84">
      <c r="A12">
        <v>9</v>
      </c>
      <c r="B12">
        <v>1</v>
      </c>
      <c r="C12">
        <v>61</v>
      </c>
      <c r="D12" t="s">
        <v>83</v>
      </c>
      <c r="E12" t="s">
        <v>64</v>
      </c>
      <c r="F12" t="s">
        <v>101</v>
      </c>
      <c r="G12" t="s">
        <v>66</v>
      </c>
      <c r="H12">
        <v>9</v>
      </c>
      <c r="J12" t="s">
        <v>67</v>
      </c>
      <c r="S12" t="s">
        <v>67</v>
      </c>
      <c r="U12" t="s">
        <v>67</v>
      </c>
      <c r="Y12" t="s">
        <v>68</v>
      </c>
      <c r="AB12">
        <v>2</v>
      </c>
      <c r="AC12">
        <v>2</v>
      </c>
      <c r="AD12">
        <v>2</v>
      </c>
      <c r="AE12">
        <f t="shared" si="0"/>
        <v>6</v>
      </c>
      <c r="AF12">
        <v>10</v>
      </c>
      <c r="AG12">
        <v>10</v>
      </c>
      <c r="AH12">
        <v>10</v>
      </c>
      <c r="AI12">
        <f t="shared" si="1"/>
        <v>30</v>
      </c>
      <c r="AJ12">
        <v>1</v>
      </c>
      <c r="AK12">
        <v>200</v>
      </c>
      <c r="AL12">
        <v>100</v>
      </c>
      <c r="AM12" t="s">
        <v>69</v>
      </c>
      <c r="AN12" s="10" t="s">
        <v>99</v>
      </c>
      <c r="AO12" s="15">
        <v>3</v>
      </c>
      <c r="AP12" s="10" t="s">
        <v>220</v>
      </c>
      <c r="AQ12" s="10" t="s">
        <v>213</v>
      </c>
      <c r="AR12" t="s">
        <v>67</v>
      </c>
      <c r="AS12" t="s">
        <v>98</v>
      </c>
      <c r="AU12">
        <v>0</v>
      </c>
      <c r="AV12">
        <v>0</v>
      </c>
      <c r="AW12">
        <v>0</v>
      </c>
      <c r="AX12">
        <v>2</v>
      </c>
      <c r="AZ12">
        <v>100</v>
      </c>
      <c r="BA12" t="s">
        <v>68</v>
      </c>
      <c r="BB12">
        <v>0</v>
      </c>
      <c r="BC12" t="s">
        <v>68</v>
      </c>
      <c r="BD12" t="s">
        <v>67</v>
      </c>
      <c r="BE12" t="s">
        <v>67</v>
      </c>
      <c r="BF12">
        <v>1</v>
      </c>
      <c r="BG12">
        <v>1</v>
      </c>
      <c r="BH12" t="s">
        <v>67</v>
      </c>
      <c r="BI12" t="s">
        <v>73</v>
      </c>
      <c r="BJ12" t="s">
        <v>74</v>
      </c>
      <c r="BK12" t="s">
        <v>67</v>
      </c>
      <c r="BL12" t="s">
        <v>111</v>
      </c>
      <c r="BO12">
        <v>141</v>
      </c>
      <c r="BP12">
        <v>4</v>
      </c>
      <c r="BQ12">
        <v>107</v>
      </c>
      <c r="BR12">
        <v>24</v>
      </c>
      <c r="BS12">
        <v>16</v>
      </c>
      <c r="BT12">
        <v>0.73</v>
      </c>
      <c r="BU12">
        <v>90</v>
      </c>
      <c r="BV12">
        <v>9.3000000000000007</v>
      </c>
      <c r="BX12">
        <v>135</v>
      </c>
      <c r="BY12">
        <v>4</v>
      </c>
      <c r="BZ12">
        <v>103</v>
      </c>
      <c r="CA12">
        <v>25</v>
      </c>
      <c r="CB12">
        <v>6</v>
      </c>
      <c r="CC12">
        <v>0.59</v>
      </c>
      <c r="CD12">
        <v>83</v>
      </c>
      <c r="CE12">
        <v>8.8000000000000007</v>
      </c>
    </row>
    <row r="13" spans="1:84">
      <c r="A13">
        <v>10</v>
      </c>
      <c r="B13">
        <v>1</v>
      </c>
      <c r="C13">
        <v>57</v>
      </c>
      <c r="D13" t="s">
        <v>63</v>
      </c>
      <c r="E13" t="s">
        <v>64</v>
      </c>
      <c r="F13" t="s">
        <v>65</v>
      </c>
      <c r="G13" t="s">
        <v>88</v>
      </c>
      <c r="H13">
        <v>9.5</v>
      </c>
      <c r="J13" t="s">
        <v>67</v>
      </c>
      <c r="S13" t="s">
        <v>67</v>
      </c>
      <c r="U13" t="s">
        <v>67</v>
      </c>
      <c r="Y13" t="s">
        <v>68</v>
      </c>
      <c r="AB13">
        <v>3</v>
      </c>
      <c r="AC13">
        <v>3</v>
      </c>
      <c r="AD13">
        <v>3</v>
      </c>
      <c r="AE13">
        <f>AB13+AC13+AD13</f>
        <v>9</v>
      </c>
      <c r="AF13">
        <v>12</v>
      </c>
      <c r="AG13">
        <v>12</v>
      </c>
      <c r="AH13">
        <v>12</v>
      </c>
      <c r="AI13">
        <f>AF13+AG13+AH13</f>
        <v>36</v>
      </c>
      <c r="AJ13">
        <v>3</v>
      </c>
      <c r="AK13">
        <v>310</v>
      </c>
      <c r="AL13">
        <v>0</v>
      </c>
      <c r="AM13" t="s">
        <v>69</v>
      </c>
      <c r="AN13" t="s">
        <v>100</v>
      </c>
      <c r="AO13" s="15">
        <v>1</v>
      </c>
      <c r="AQ13" t="s">
        <v>213</v>
      </c>
      <c r="AR13" t="s">
        <v>67</v>
      </c>
      <c r="AS13" t="s">
        <v>74</v>
      </c>
      <c r="AU13">
        <v>1</v>
      </c>
      <c r="AV13">
        <v>0</v>
      </c>
      <c r="AW13">
        <v>0</v>
      </c>
      <c r="AX13">
        <v>0</v>
      </c>
      <c r="AZ13">
        <v>100</v>
      </c>
      <c r="BA13" t="s">
        <v>68</v>
      </c>
      <c r="BB13">
        <v>0</v>
      </c>
      <c r="BC13" t="s">
        <v>68</v>
      </c>
      <c r="BD13" t="s">
        <v>67</v>
      </c>
      <c r="BE13" t="s">
        <v>67</v>
      </c>
      <c r="BF13">
        <v>0</v>
      </c>
      <c r="BG13">
        <v>0</v>
      </c>
      <c r="BH13" t="s">
        <v>67</v>
      </c>
      <c r="BI13" t="s">
        <v>73</v>
      </c>
      <c r="BJ13" t="s">
        <v>74</v>
      </c>
      <c r="BK13" t="s">
        <v>68</v>
      </c>
      <c r="BO13">
        <v>140</v>
      </c>
      <c r="BP13">
        <v>4.0999999999999996</v>
      </c>
      <c r="BQ13">
        <v>101</v>
      </c>
      <c r="BR13">
        <v>30</v>
      </c>
      <c r="BS13">
        <v>17</v>
      </c>
      <c r="BT13">
        <v>1</v>
      </c>
      <c r="BU13">
        <v>153</v>
      </c>
      <c r="BV13">
        <v>9.1999999999999993</v>
      </c>
      <c r="BX13">
        <v>135</v>
      </c>
      <c r="BY13">
        <v>3.8</v>
      </c>
      <c r="BZ13">
        <v>97</v>
      </c>
      <c r="CA13">
        <v>25</v>
      </c>
      <c r="CB13">
        <v>9</v>
      </c>
      <c r="CC13">
        <v>0.72</v>
      </c>
      <c r="CD13">
        <v>195</v>
      </c>
      <c r="CE13">
        <v>9.1</v>
      </c>
    </row>
    <row r="14" spans="1:84">
      <c r="A14">
        <v>11</v>
      </c>
      <c r="B14">
        <v>1</v>
      </c>
      <c r="C14">
        <v>57</v>
      </c>
      <c r="D14" t="s">
        <v>63</v>
      </c>
      <c r="E14" s="18" t="s">
        <v>64</v>
      </c>
      <c r="F14" t="s">
        <v>65</v>
      </c>
      <c r="G14" t="s">
        <v>66</v>
      </c>
      <c r="H14">
        <v>12</v>
      </c>
      <c r="N14" t="s">
        <v>67</v>
      </c>
      <c r="V14" t="s">
        <v>67</v>
      </c>
      <c r="Y14" t="s">
        <v>68</v>
      </c>
      <c r="AB14">
        <v>3</v>
      </c>
      <c r="AC14">
        <v>3</v>
      </c>
      <c r="AD14">
        <v>3</v>
      </c>
      <c r="AE14">
        <f t="shared" si="0"/>
        <v>9</v>
      </c>
      <c r="AF14">
        <v>12</v>
      </c>
      <c r="AG14">
        <v>12</v>
      </c>
      <c r="AH14">
        <v>12</v>
      </c>
      <c r="AI14">
        <f t="shared" si="1"/>
        <v>36</v>
      </c>
      <c r="AJ14">
        <v>2</v>
      </c>
      <c r="AK14">
        <v>260</v>
      </c>
      <c r="AL14">
        <v>0</v>
      </c>
      <c r="AM14" t="s">
        <v>110</v>
      </c>
      <c r="AN14" t="s">
        <v>100</v>
      </c>
      <c r="AO14" s="15">
        <v>1</v>
      </c>
      <c r="AQ14" s="10" t="s">
        <v>213</v>
      </c>
      <c r="AR14" t="s">
        <v>67</v>
      </c>
      <c r="AS14" t="s">
        <v>74</v>
      </c>
      <c r="AU14">
        <v>0</v>
      </c>
      <c r="AV14">
        <v>0</v>
      </c>
      <c r="AW14">
        <v>0</v>
      </c>
      <c r="AX14">
        <v>0</v>
      </c>
      <c r="AZ14">
        <v>100</v>
      </c>
      <c r="BA14" t="s">
        <v>68</v>
      </c>
      <c r="BB14">
        <v>0</v>
      </c>
      <c r="BC14" t="s">
        <v>68</v>
      </c>
      <c r="BD14" t="s">
        <v>68</v>
      </c>
      <c r="BE14" t="s">
        <v>67</v>
      </c>
      <c r="BF14">
        <v>0</v>
      </c>
      <c r="BG14">
        <v>0</v>
      </c>
      <c r="BH14" t="s">
        <v>67</v>
      </c>
      <c r="BI14" t="s">
        <v>73</v>
      </c>
      <c r="BJ14" t="s">
        <v>74</v>
      </c>
      <c r="BK14" t="s">
        <v>68</v>
      </c>
      <c r="BO14">
        <v>143</v>
      </c>
      <c r="BP14">
        <v>4.3</v>
      </c>
      <c r="BQ14">
        <v>106</v>
      </c>
      <c r="BR14">
        <v>26</v>
      </c>
      <c r="BS14">
        <v>14</v>
      </c>
      <c r="BT14">
        <v>0.7</v>
      </c>
      <c r="BU14">
        <v>122</v>
      </c>
      <c r="BV14">
        <v>9.6</v>
      </c>
      <c r="BX14">
        <v>140</v>
      </c>
      <c r="BY14">
        <v>3.6</v>
      </c>
      <c r="BZ14">
        <v>105</v>
      </c>
      <c r="CA14">
        <v>24</v>
      </c>
      <c r="CB14">
        <v>8</v>
      </c>
      <c r="CC14">
        <v>0.8</v>
      </c>
      <c r="CD14">
        <v>200</v>
      </c>
      <c r="CE14">
        <v>8.8000000000000007</v>
      </c>
    </row>
    <row r="15" spans="1:84">
      <c r="A15">
        <v>12</v>
      </c>
      <c r="B15">
        <v>1</v>
      </c>
      <c r="C15">
        <v>65</v>
      </c>
      <c r="D15" t="s">
        <v>83</v>
      </c>
      <c r="E15" t="s">
        <v>64</v>
      </c>
      <c r="F15" t="s">
        <v>101</v>
      </c>
      <c r="G15" t="s">
        <v>66</v>
      </c>
      <c r="H15">
        <v>11</v>
      </c>
      <c r="J15" t="s">
        <v>67</v>
      </c>
      <c r="Y15" t="s">
        <v>68</v>
      </c>
      <c r="AB15">
        <v>3</v>
      </c>
      <c r="AC15">
        <v>3</v>
      </c>
      <c r="AD15">
        <v>3</v>
      </c>
      <c r="AE15">
        <f t="shared" si="0"/>
        <v>9</v>
      </c>
      <c r="AF15">
        <v>12</v>
      </c>
      <c r="AG15">
        <v>12</v>
      </c>
      <c r="AH15">
        <v>12</v>
      </c>
      <c r="AI15">
        <f t="shared" si="1"/>
        <v>36</v>
      </c>
      <c r="AJ15">
        <v>2</v>
      </c>
      <c r="AK15">
        <v>200</v>
      </c>
      <c r="AL15">
        <v>0</v>
      </c>
      <c r="AM15" t="s">
        <v>69</v>
      </c>
      <c r="AN15" t="s">
        <v>99</v>
      </c>
      <c r="AO15" s="15">
        <v>2</v>
      </c>
      <c r="AP15" t="s">
        <v>221</v>
      </c>
      <c r="AQ15" t="s">
        <v>213</v>
      </c>
      <c r="AR15" t="s">
        <v>67</v>
      </c>
      <c r="AS15" t="s">
        <v>74</v>
      </c>
      <c r="AU15">
        <v>1</v>
      </c>
      <c r="AV15">
        <v>0</v>
      </c>
      <c r="AW15">
        <v>0</v>
      </c>
      <c r="AX15">
        <v>2</v>
      </c>
      <c r="AZ15">
        <v>100</v>
      </c>
      <c r="BA15" t="s">
        <v>68</v>
      </c>
      <c r="BB15">
        <v>0</v>
      </c>
      <c r="BC15" t="s">
        <v>68</v>
      </c>
      <c r="BD15" t="s">
        <v>67</v>
      </c>
      <c r="BE15" t="s">
        <v>67</v>
      </c>
      <c r="BF15">
        <v>1</v>
      </c>
      <c r="BG15">
        <v>1</v>
      </c>
      <c r="BH15" t="s">
        <v>67</v>
      </c>
      <c r="BI15" t="s">
        <v>73</v>
      </c>
      <c r="BJ15" t="s">
        <v>85</v>
      </c>
      <c r="BK15" t="s">
        <v>68</v>
      </c>
      <c r="BO15">
        <v>140</v>
      </c>
      <c r="BP15">
        <v>4.0999999999999996</v>
      </c>
      <c r="BQ15">
        <v>103</v>
      </c>
      <c r="BR15">
        <v>22</v>
      </c>
      <c r="BS15">
        <v>8</v>
      </c>
      <c r="BT15">
        <v>0.47</v>
      </c>
      <c r="BU15">
        <v>153</v>
      </c>
      <c r="BV15">
        <v>9.5</v>
      </c>
      <c r="BX15">
        <v>140</v>
      </c>
      <c r="BY15">
        <v>4.2</v>
      </c>
      <c r="BZ15">
        <v>105</v>
      </c>
      <c r="CA15">
        <v>26</v>
      </c>
      <c r="CB15">
        <v>5</v>
      </c>
      <c r="CC15">
        <v>0.56999999999999995</v>
      </c>
      <c r="CD15">
        <v>152</v>
      </c>
      <c r="CE15">
        <v>9.3000000000000007</v>
      </c>
    </row>
    <row r="16" spans="1:84">
      <c r="A16">
        <v>13</v>
      </c>
      <c r="B16">
        <v>1</v>
      </c>
      <c r="C16">
        <v>81</v>
      </c>
      <c r="D16" t="s">
        <v>63</v>
      </c>
      <c r="E16" t="s">
        <v>64</v>
      </c>
      <c r="F16" t="s">
        <v>101</v>
      </c>
      <c r="G16" t="s">
        <v>66</v>
      </c>
      <c r="H16">
        <v>9</v>
      </c>
      <c r="J16" t="s">
        <v>67</v>
      </c>
      <c r="S16" t="s">
        <v>67</v>
      </c>
      <c r="X16" t="s">
        <v>67</v>
      </c>
      <c r="Y16" t="s">
        <v>68</v>
      </c>
      <c r="AB16">
        <v>1</v>
      </c>
      <c r="AC16">
        <v>1</v>
      </c>
      <c r="AD16">
        <v>1</v>
      </c>
      <c r="AE16">
        <f t="shared" si="0"/>
        <v>3</v>
      </c>
      <c r="AF16">
        <v>5</v>
      </c>
      <c r="AG16">
        <v>5</v>
      </c>
      <c r="AH16">
        <v>5</v>
      </c>
      <c r="AI16">
        <f t="shared" si="1"/>
        <v>15</v>
      </c>
      <c r="AJ16">
        <v>2</v>
      </c>
      <c r="AK16">
        <v>300</v>
      </c>
      <c r="AL16">
        <v>200</v>
      </c>
      <c r="AM16" t="s">
        <v>69</v>
      </c>
      <c r="AN16" s="10">
        <v>0.85</v>
      </c>
      <c r="AO16" s="15">
        <v>3</v>
      </c>
      <c r="AP16" s="10" t="s">
        <v>222</v>
      </c>
      <c r="AQ16" s="10" t="s">
        <v>213</v>
      </c>
      <c r="AR16" t="s">
        <v>68</v>
      </c>
      <c r="AS16" t="s">
        <v>98</v>
      </c>
      <c r="AU16">
        <v>0</v>
      </c>
      <c r="AV16">
        <v>0</v>
      </c>
      <c r="AW16">
        <v>0</v>
      </c>
      <c r="AX16">
        <v>0</v>
      </c>
      <c r="AZ16">
        <v>100</v>
      </c>
      <c r="BA16" t="s">
        <v>68</v>
      </c>
      <c r="BB16">
        <v>0</v>
      </c>
      <c r="BC16" t="s">
        <v>68</v>
      </c>
      <c r="BD16" t="s">
        <v>67</v>
      </c>
      <c r="BE16" t="s">
        <v>67</v>
      </c>
      <c r="BF16">
        <v>0</v>
      </c>
      <c r="BG16">
        <v>0</v>
      </c>
      <c r="BH16" t="s">
        <v>67</v>
      </c>
      <c r="BI16" t="s">
        <v>73</v>
      </c>
      <c r="BJ16" t="s">
        <v>74</v>
      </c>
      <c r="BK16" t="s">
        <v>68</v>
      </c>
      <c r="BO16">
        <v>143</v>
      </c>
      <c r="BP16">
        <v>4</v>
      </c>
      <c r="BQ16">
        <v>108</v>
      </c>
      <c r="BR16">
        <v>32</v>
      </c>
      <c r="BS16">
        <v>8</v>
      </c>
      <c r="BT16">
        <v>0.78</v>
      </c>
      <c r="BU16">
        <v>119</v>
      </c>
      <c r="BV16">
        <v>8.4</v>
      </c>
      <c r="BX16">
        <v>142</v>
      </c>
      <c r="BY16">
        <v>3.4</v>
      </c>
      <c r="BZ16">
        <v>101</v>
      </c>
      <c r="CA16">
        <v>32</v>
      </c>
      <c r="CB16">
        <v>13</v>
      </c>
      <c r="CC16">
        <v>0.92</v>
      </c>
      <c r="CD16">
        <v>86</v>
      </c>
      <c r="CE16">
        <v>8.6999999999999993</v>
      </c>
    </row>
    <row r="17" spans="1:85">
      <c r="A17">
        <v>14</v>
      </c>
      <c r="B17">
        <v>1</v>
      </c>
      <c r="C17">
        <v>58</v>
      </c>
      <c r="D17" t="s">
        <v>83</v>
      </c>
      <c r="E17" t="s">
        <v>64</v>
      </c>
      <c r="F17" t="s">
        <v>65</v>
      </c>
      <c r="G17" t="s">
        <v>66</v>
      </c>
      <c r="H17">
        <v>9.75</v>
      </c>
      <c r="L17" t="s">
        <v>67</v>
      </c>
      <c r="R17" t="s">
        <v>67</v>
      </c>
      <c r="Y17" t="s">
        <v>68</v>
      </c>
      <c r="AB17">
        <v>3</v>
      </c>
      <c r="AC17">
        <v>3</v>
      </c>
      <c r="AD17">
        <v>3</v>
      </c>
      <c r="AE17">
        <f t="shared" si="0"/>
        <v>9</v>
      </c>
      <c r="AF17">
        <v>12</v>
      </c>
      <c r="AG17">
        <v>12</v>
      </c>
      <c r="AH17">
        <v>12</v>
      </c>
      <c r="AI17">
        <f t="shared" si="1"/>
        <v>36</v>
      </c>
      <c r="AJ17">
        <v>2</v>
      </c>
      <c r="AK17">
        <v>355</v>
      </c>
      <c r="AL17">
        <v>0</v>
      </c>
      <c r="AM17" t="s">
        <v>87</v>
      </c>
      <c r="AN17" s="10" t="s">
        <v>97</v>
      </c>
      <c r="AO17" s="15">
        <v>1</v>
      </c>
      <c r="AP17" s="10"/>
      <c r="AQ17" s="10" t="s">
        <v>213</v>
      </c>
      <c r="AR17" t="s">
        <v>67</v>
      </c>
      <c r="AS17" t="s">
        <v>74</v>
      </c>
      <c r="AU17">
        <v>0</v>
      </c>
      <c r="AV17">
        <v>0</v>
      </c>
      <c r="AW17">
        <v>0</v>
      </c>
      <c r="AX17">
        <v>2</v>
      </c>
      <c r="AZ17">
        <v>100</v>
      </c>
      <c r="BA17" t="s">
        <v>68</v>
      </c>
      <c r="BB17">
        <v>0</v>
      </c>
      <c r="BC17" t="s">
        <v>68</v>
      </c>
      <c r="BD17" t="s">
        <v>68</v>
      </c>
      <c r="BE17" t="s">
        <v>67</v>
      </c>
      <c r="BF17">
        <v>0</v>
      </c>
      <c r="BG17">
        <v>0</v>
      </c>
      <c r="BH17" t="s">
        <v>67</v>
      </c>
      <c r="BI17" t="s">
        <v>84</v>
      </c>
      <c r="BJ17" t="s">
        <v>85</v>
      </c>
      <c r="BK17" t="s">
        <v>68</v>
      </c>
      <c r="BO17">
        <v>140</v>
      </c>
      <c r="BP17">
        <v>4.3</v>
      </c>
      <c r="BQ17">
        <v>105</v>
      </c>
      <c r="BR17">
        <v>29</v>
      </c>
      <c r="BS17">
        <v>13</v>
      </c>
      <c r="BT17">
        <v>0.87</v>
      </c>
      <c r="BU17">
        <v>88</v>
      </c>
      <c r="BV17">
        <v>9.4</v>
      </c>
      <c r="BX17">
        <v>141</v>
      </c>
      <c r="BY17">
        <v>4.0999999999999996</v>
      </c>
      <c r="BZ17">
        <v>105</v>
      </c>
      <c r="CA17">
        <v>28</v>
      </c>
      <c r="CB17">
        <v>8</v>
      </c>
      <c r="CC17">
        <v>0.89</v>
      </c>
      <c r="CD17">
        <v>96</v>
      </c>
      <c r="CE17">
        <v>9.1</v>
      </c>
    </row>
    <row r="18" spans="1:85">
      <c r="A18">
        <v>15</v>
      </c>
      <c r="B18">
        <v>1</v>
      </c>
      <c r="C18">
        <v>70</v>
      </c>
      <c r="D18" t="s">
        <v>83</v>
      </c>
      <c r="E18" t="s">
        <v>104</v>
      </c>
      <c r="F18" t="s">
        <v>65</v>
      </c>
      <c r="G18" t="s">
        <v>66</v>
      </c>
      <c r="H18" s="16">
        <v>9.75</v>
      </c>
      <c r="J18" t="s">
        <v>67</v>
      </c>
      <c r="S18" t="s">
        <v>67</v>
      </c>
      <c r="Y18" t="s">
        <v>68</v>
      </c>
      <c r="AB18">
        <v>3</v>
      </c>
      <c r="AC18">
        <v>3</v>
      </c>
      <c r="AD18">
        <v>3</v>
      </c>
      <c r="AE18">
        <f t="shared" si="0"/>
        <v>9</v>
      </c>
      <c r="AF18">
        <v>12</v>
      </c>
      <c r="AG18">
        <v>12</v>
      </c>
      <c r="AH18">
        <v>12</v>
      </c>
      <c r="AI18">
        <f t="shared" si="1"/>
        <v>36</v>
      </c>
      <c r="AJ18">
        <v>3</v>
      </c>
      <c r="AK18">
        <v>555</v>
      </c>
      <c r="AL18">
        <v>0</v>
      </c>
      <c r="AM18" t="s">
        <v>87</v>
      </c>
      <c r="AN18" t="s">
        <v>99</v>
      </c>
      <c r="AO18" s="15">
        <v>2</v>
      </c>
      <c r="AP18" s="10" t="s">
        <v>193</v>
      </c>
      <c r="AQ18" s="10" t="s">
        <v>213</v>
      </c>
      <c r="AR18" t="s">
        <v>67</v>
      </c>
      <c r="AS18" t="s">
        <v>74</v>
      </c>
      <c r="AU18">
        <v>0</v>
      </c>
      <c r="AV18">
        <v>0</v>
      </c>
      <c r="AW18">
        <v>0</v>
      </c>
      <c r="AX18">
        <v>0</v>
      </c>
      <c r="AZ18">
        <v>100</v>
      </c>
      <c r="BA18" t="s">
        <v>68</v>
      </c>
      <c r="BB18">
        <v>1</v>
      </c>
      <c r="BC18" t="s">
        <v>68</v>
      </c>
      <c r="BD18" t="s">
        <v>67</v>
      </c>
      <c r="BE18" t="s">
        <v>67</v>
      </c>
      <c r="BF18">
        <v>0</v>
      </c>
      <c r="BG18">
        <v>0</v>
      </c>
      <c r="BH18" t="s">
        <v>67</v>
      </c>
      <c r="BI18" t="s">
        <v>84</v>
      </c>
      <c r="BJ18" t="s">
        <v>85</v>
      </c>
      <c r="BK18" t="s">
        <v>67</v>
      </c>
      <c r="BL18" t="s">
        <v>105</v>
      </c>
      <c r="BO18">
        <v>139</v>
      </c>
      <c r="BP18">
        <v>4.3</v>
      </c>
      <c r="BQ18">
        <v>102</v>
      </c>
      <c r="BR18" s="18" t="s">
        <v>177</v>
      </c>
      <c r="BS18">
        <v>22</v>
      </c>
      <c r="BT18">
        <v>0.97</v>
      </c>
      <c r="BU18">
        <v>198</v>
      </c>
      <c r="BV18">
        <v>9.1999999999999993</v>
      </c>
      <c r="BX18">
        <v>140</v>
      </c>
      <c r="BY18">
        <v>4</v>
      </c>
      <c r="BZ18">
        <v>104</v>
      </c>
      <c r="CA18">
        <v>26</v>
      </c>
      <c r="CB18">
        <v>10</v>
      </c>
      <c r="CC18">
        <v>0.68</v>
      </c>
      <c r="CD18">
        <v>211</v>
      </c>
      <c r="CE18">
        <v>8.4</v>
      </c>
    </row>
    <row r="19" spans="1:85">
      <c r="A19">
        <v>16</v>
      </c>
      <c r="B19">
        <v>1</v>
      </c>
      <c r="C19">
        <v>63</v>
      </c>
      <c r="D19" t="s">
        <v>63</v>
      </c>
      <c r="E19" t="s">
        <v>64</v>
      </c>
      <c r="F19" t="s">
        <v>65</v>
      </c>
      <c r="G19" t="s">
        <v>88</v>
      </c>
      <c r="H19">
        <v>10</v>
      </c>
      <c r="J19" t="s">
        <v>67</v>
      </c>
      <c r="U19" t="s">
        <v>67</v>
      </c>
      <c r="Y19" t="s">
        <v>68</v>
      </c>
      <c r="AA19" t="s">
        <v>106</v>
      </c>
      <c r="AD19">
        <v>2</v>
      </c>
      <c r="AE19">
        <f t="shared" si="0"/>
        <v>2</v>
      </c>
      <c r="AH19">
        <v>10</v>
      </c>
      <c r="AI19">
        <f t="shared" si="1"/>
        <v>10</v>
      </c>
      <c r="AJ19">
        <v>0</v>
      </c>
      <c r="AK19">
        <v>0</v>
      </c>
      <c r="AL19">
        <v>0</v>
      </c>
      <c r="AM19" t="s">
        <v>107</v>
      </c>
      <c r="AN19" t="s">
        <v>143</v>
      </c>
      <c r="AO19" s="15">
        <v>1</v>
      </c>
      <c r="AQ19" s="10" t="s">
        <v>218</v>
      </c>
      <c r="AR19" t="s">
        <v>67</v>
      </c>
      <c r="AS19" t="s">
        <v>74</v>
      </c>
      <c r="AU19">
        <v>0</v>
      </c>
      <c r="AV19">
        <v>0</v>
      </c>
      <c r="AW19">
        <v>0</v>
      </c>
      <c r="AX19">
        <v>0</v>
      </c>
      <c r="AZ19">
        <v>100</v>
      </c>
      <c r="BA19" t="s">
        <v>63</v>
      </c>
      <c r="BB19">
        <v>0</v>
      </c>
      <c r="BC19" t="s">
        <v>68</v>
      </c>
      <c r="BD19" t="s">
        <v>67</v>
      </c>
      <c r="BE19" t="s">
        <v>67</v>
      </c>
      <c r="BF19">
        <v>0</v>
      </c>
      <c r="BG19">
        <v>0</v>
      </c>
      <c r="BH19" t="s">
        <v>67</v>
      </c>
      <c r="BI19" t="s">
        <v>84</v>
      </c>
      <c r="BJ19" t="s">
        <v>85</v>
      </c>
      <c r="BK19" t="s">
        <v>67</v>
      </c>
      <c r="BL19" t="s">
        <v>108</v>
      </c>
      <c r="BO19">
        <v>141</v>
      </c>
      <c r="BP19">
        <v>3.8</v>
      </c>
      <c r="BQ19">
        <v>106</v>
      </c>
      <c r="BR19">
        <v>26</v>
      </c>
      <c r="BS19">
        <v>9</v>
      </c>
      <c r="BT19">
        <v>0.77</v>
      </c>
      <c r="BU19">
        <v>105</v>
      </c>
      <c r="BV19">
        <v>8.6</v>
      </c>
      <c r="BX19">
        <v>134</v>
      </c>
      <c r="BY19">
        <v>5.2</v>
      </c>
      <c r="BZ19">
        <v>98</v>
      </c>
      <c r="CA19">
        <v>23</v>
      </c>
      <c r="CB19">
        <v>11</v>
      </c>
      <c r="CC19">
        <v>0.56999999999999995</v>
      </c>
      <c r="CD19">
        <v>115</v>
      </c>
      <c r="CE19">
        <v>9.3000000000000007</v>
      </c>
      <c r="CG19" t="s">
        <v>109</v>
      </c>
    </row>
    <row r="20" spans="1:85">
      <c r="A20">
        <v>17</v>
      </c>
      <c r="B20">
        <v>2</v>
      </c>
      <c r="C20">
        <v>56</v>
      </c>
      <c r="D20" t="s">
        <v>63</v>
      </c>
      <c r="E20" t="s">
        <v>64</v>
      </c>
      <c r="F20" t="s">
        <v>65</v>
      </c>
      <c r="G20" t="s">
        <v>66</v>
      </c>
      <c r="H20">
        <v>9</v>
      </c>
      <c r="L20" t="s">
        <v>67</v>
      </c>
      <c r="U20" t="s">
        <v>67</v>
      </c>
      <c r="Y20" t="s">
        <v>68</v>
      </c>
      <c r="AB20">
        <v>3</v>
      </c>
      <c r="AC20">
        <v>3</v>
      </c>
      <c r="AD20">
        <v>3</v>
      </c>
      <c r="AE20">
        <f t="shared" si="0"/>
        <v>9</v>
      </c>
      <c r="AF20">
        <v>12</v>
      </c>
      <c r="AG20">
        <v>12</v>
      </c>
      <c r="AH20">
        <v>12</v>
      </c>
      <c r="AI20">
        <f t="shared" si="1"/>
        <v>36</v>
      </c>
      <c r="AJ20">
        <v>1</v>
      </c>
      <c r="AK20">
        <v>80</v>
      </c>
      <c r="AL20">
        <v>0</v>
      </c>
      <c r="AM20" t="s">
        <v>112</v>
      </c>
      <c r="AN20" s="10">
        <v>0.84</v>
      </c>
      <c r="AO20" s="15">
        <v>2</v>
      </c>
      <c r="AP20" s="10" t="s">
        <v>194</v>
      </c>
      <c r="AQ20" s="10" t="s">
        <v>213</v>
      </c>
      <c r="AR20" t="s">
        <v>67</v>
      </c>
      <c r="AS20" t="s">
        <v>74</v>
      </c>
      <c r="AU20">
        <v>3</v>
      </c>
      <c r="AV20">
        <v>2</v>
      </c>
      <c r="AW20">
        <v>1</v>
      </c>
      <c r="AX20">
        <v>1</v>
      </c>
      <c r="AZ20">
        <v>96</v>
      </c>
      <c r="BA20" t="s">
        <v>68</v>
      </c>
      <c r="BB20">
        <v>0</v>
      </c>
      <c r="BC20" t="s">
        <v>68</v>
      </c>
      <c r="BD20" t="s">
        <v>67</v>
      </c>
      <c r="BE20" t="s">
        <v>68</v>
      </c>
      <c r="BF20">
        <v>3</v>
      </c>
      <c r="BG20">
        <v>3</v>
      </c>
      <c r="BH20" t="s">
        <v>67</v>
      </c>
      <c r="BI20" t="s">
        <v>73</v>
      </c>
      <c r="BJ20" t="s">
        <v>85</v>
      </c>
      <c r="BK20" t="s">
        <v>68</v>
      </c>
      <c r="BO20">
        <v>139</v>
      </c>
      <c r="BP20">
        <v>4</v>
      </c>
      <c r="BQ20">
        <v>105</v>
      </c>
      <c r="BR20">
        <v>25</v>
      </c>
      <c r="BS20">
        <v>24</v>
      </c>
      <c r="BT20">
        <v>1.17</v>
      </c>
      <c r="BU20">
        <v>90</v>
      </c>
      <c r="BV20">
        <v>9.3000000000000007</v>
      </c>
      <c r="BX20">
        <v>141</v>
      </c>
      <c r="BY20">
        <v>4.0999999999999996</v>
      </c>
      <c r="BZ20">
        <v>106</v>
      </c>
      <c r="CA20">
        <v>24</v>
      </c>
      <c r="CB20">
        <v>17</v>
      </c>
      <c r="CC20">
        <v>1.1599999999999999</v>
      </c>
      <c r="CD20">
        <v>94</v>
      </c>
      <c r="CE20">
        <v>9</v>
      </c>
    </row>
    <row r="21" spans="1:85">
      <c r="A21">
        <v>18</v>
      </c>
      <c r="B21">
        <v>1</v>
      </c>
      <c r="C21">
        <v>64</v>
      </c>
      <c r="D21" t="s">
        <v>83</v>
      </c>
      <c r="E21" t="s">
        <v>64</v>
      </c>
      <c r="F21" t="s">
        <v>65</v>
      </c>
      <c r="G21" t="s">
        <v>66</v>
      </c>
      <c r="H21">
        <v>11.25</v>
      </c>
      <c r="J21" t="s">
        <v>67</v>
      </c>
      <c r="L21" t="s">
        <v>67</v>
      </c>
      <c r="U21" t="s">
        <v>67</v>
      </c>
      <c r="Y21" t="s">
        <v>68</v>
      </c>
      <c r="AB21">
        <v>3</v>
      </c>
      <c r="AC21">
        <v>3</v>
      </c>
      <c r="AD21">
        <v>3</v>
      </c>
      <c r="AE21">
        <f t="shared" si="0"/>
        <v>9</v>
      </c>
      <c r="AF21">
        <v>12</v>
      </c>
      <c r="AG21">
        <v>12</v>
      </c>
      <c r="AH21">
        <v>12</v>
      </c>
      <c r="AI21">
        <f t="shared" si="1"/>
        <v>36</v>
      </c>
      <c r="AJ21">
        <v>2</v>
      </c>
      <c r="AK21">
        <v>275</v>
      </c>
      <c r="AL21">
        <v>0</v>
      </c>
      <c r="AM21" t="s">
        <v>113</v>
      </c>
      <c r="AN21" t="s">
        <v>114</v>
      </c>
      <c r="AO21" s="15">
        <v>2</v>
      </c>
      <c r="AP21" t="s">
        <v>195</v>
      </c>
      <c r="AQ21" s="10" t="s">
        <v>218</v>
      </c>
      <c r="AR21" t="s">
        <v>67</v>
      </c>
      <c r="AS21" t="s">
        <v>74</v>
      </c>
      <c r="AU21">
        <v>0</v>
      </c>
      <c r="AV21">
        <v>0</v>
      </c>
      <c r="AW21">
        <v>1</v>
      </c>
      <c r="AX21">
        <v>1</v>
      </c>
      <c r="AZ21">
        <v>100</v>
      </c>
      <c r="BA21" t="s">
        <v>68</v>
      </c>
      <c r="BB21">
        <v>0</v>
      </c>
      <c r="BC21" t="s">
        <v>68</v>
      </c>
      <c r="BD21" t="s">
        <v>67</v>
      </c>
      <c r="BE21" t="s">
        <v>67</v>
      </c>
      <c r="BF21">
        <v>0</v>
      </c>
      <c r="BG21">
        <v>0</v>
      </c>
      <c r="BH21" t="s">
        <v>67</v>
      </c>
      <c r="BI21" t="s">
        <v>115</v>
      </c>
      <c r="BJ21" t="s">
        <v>85</v>
      </c>
      <c r="BK21" t="s">
        <v>68</v>
      </c>
      <c r="BO21">
        <v>140</v>
      </c>
      <c r="BP21">
        <v>4.2</v>
      </c>
      <c r="BQ21">
        <v>100</v>
      </c>
      <c r="BR21">
        <v>29</v>
      </c>
      <c r="BS21">
        <v>10</v>
      </c>
      <c r="BT21">
        <v>0.76</v>
      </c>
      <c r="BU21">
        <v>159</v>
      </c>
      <c r="BV21">
        <v>9.6</v>
      </c>
      <c r="BX21">
        <v>135</v>
      </c>
      <c r="BY21">
        <v>3.8</v>
      </c>
      <c r="BZ21">
        <v>97</v>
      </c>
      <c r="CA21">
        <v>26</v>
      </c>
      <c r="CB21">
        <v>4</v>
      </c>
      <c r="CC21">
        <v>0.65</v>
      </c>
      <c r="CD21">
        <v>179</v>
      </c>
      <c r="CE21">
        <v>9.9</v>
      </c>
    </row>
    <row r="22" spans="1:85">
      <c r="A22">
        <v>19</v>
      </c>
      <c r="B22">
        <v>1</v>
      </c>
      <c r="C22">
        <v>55</v>
      </c>
      <c r="D22" t="s">
        <v>83</v>
      </c>
      <c r="E22" t="s">
        <v>104</v>
      </c>
      <c r="F22" t="s">
        <v>65</v>
      </c>
      <c r="G22" t="s">
        <v>88</v>
      </c>
      <c r="H22" s="18">
        <v>11.25</v>
      </c>
      <c r="K22" t="s">
        <v>67</v>
      </c>
      <c r="L22" t="s">
        <v>67</v>
      </c>
      <c r="M22" t="s">
        <v>67</v>
      </c>
      <c r="U22" t="s">
        <v>67</v>
      </c>
      <c r="Y22" t="s">
        <v>68</v>
      </c>
      <c r="AB22">
        <v>3</v>
      </c>
      <c r="AC22">
        <v>3</v>
      </c>
      <c r="AD22">
        <v>3</v>
      </c>
      <c r="AE22">
        <f t="shared" si="0"/>
        <v>9</v>
      </c>
      <c r="AF22">
        <v>12</v>
      </c>
      <c r="AG22">
        <v>12</v>
      </c>
      <c r="AH22">
        <v>12</v>
      </c>
      <c r="AI22">
        <f t="shared" si="1"/>
        <v>36</v>
      </c>
      <c r="AJ22">
        <v>2</v>
      </c>
      <c r="AK22">
        <v>270</v>
      </c>
      <c r="AL22">
        <v>0</v>
      </c>
      <c r="AM22" t="s">
        <v>69</v>
      </c>
      <c r="AN22" t="s">
        <v>97</v>
      </c>
      <c r="AO22" s="15">
        <v>1</v>
      </c>
      <c r="AQ22" s="10" t="s">
        <v>218</v>
      </c>
      <c r="AR22" t="s">
        <v>67</v>
      </c>
      <c r="AS22" t="s">
        <v>74</v>
      </c>
      <c r="AU22">
        <v>0</v>
      </c>
      <c r="AV22">
        <v>0</v>
      </c>
      <c r="AW22">
        <v>1</v>
      </c>
      <c r="AX22">
        <v>1</v>
      </c>
      <c r="AZ22">
        <v>100</v>
      </c>
      <c r="BA22" t="s">
        <v>68</v>
      </c>
      <c r="BB22">
        <v>0</v>
      </c>
      <c r="BC22" t="s">
        <v>68</v>
      </c>
      <c r="BD22" t="s">
        <v>67</v>
      </c>
      <c r="BE22" t="s">
        <v>67</v>
      </c>
      <c r="BF22">
        <v>1</v>
      </c>
      <c r="BG22">
        <v>1</v>
      </c>
      <c r="BH22" t="s">
        <v>67</v>
      </c>
      <c r="BI22" t="s">
        <v>116</v>
      </c>
      <c r="BJ22" t="s">
        <v>98</v>
      </c>
      <c r="BK22" s="18" t="s">
        <v>68</v>
      </c>
      <c r="BO22">
        <v>142</v>
      </c>
      <c r="BP22">
        <v>4.0999999999999996</v>
      </c>
      <c r="BQ22">
        <v>104</v>
      </c>
      <c r="BR22">
        <v>29</v>
      </c>
      <c r="BS22">
        <v>14</v>
      </c>
      <c r="BT22">
        <v>0.76</v>
      </c>
      <c r="BU22">
        <v>91</v>
      </c>
      <c r="BV22">
        <v>9</v>
      </c>
      <c r="BX22">
        <v>141</v>
      </c>
      <c r="BY22">
        <v>4.0999999999999996</v>
      </c>
      <c r="BZ22">
        <v>104</v>
      </c>
      <c r="CA22">
        <v>29</v>
      </c>
      <c r="CB22">
        <v>6</v>
      </c>
      <c r="CC22">
        <v>0.62</v>
      </c>
      <c r="CD22">
        <v>82</v>
      </c>
      <c r="CE22">
        <v>9</v>
      </c>
    </row>
    <row r="23" spans="1:85">
      <c r="A23">
        <v>20</v>
      </c>
      <c r="B23">
        <v>1</v>
      </c>
      <c r="C23">
        <v>70</v>
      </c>
      <c r="D23" t="s">
        <v>83</v>
      </c>
      <c r="E23" t="s">
        <v>64</v>
      </c>
      <c r="F23" t="s">
        <v>65</v>
      </c>
      <c r="G23" t="s">
        <v>117</v>
      </c>
      <c r="H23">
        <v>11</v>
      </c>
      <c r="M23" t="s">
        <v>67</v>
      </c>
      <c r="T23" t="s">
        <v>67</v>
      </c>
      <c r="Y23" t="s">
        <v>68</v>
      </c>
      <c r="AB23">
        <v>3</v>
      </c>
      <c r="AC23">
        <v>3</v>
      </c>
      <c r="AD23">
        <v>3</v>
      </c>
      <c r="AE23">
        <f t="shared" si="0"/>
        <v>9</v>
      </c>
      <c r="AF23">
        <v>12</v>
      </c>
      <c r="AG23">
        <v>12</v>
      </c>
      <c r="AH23">
        <v>12</v>
      </c>
      <c r="AI23">
        <f t="shared" si="1"/>
        <v>36</v>
      </c>
      <c r="AJ23">
        <v>3</v>
      </c>
      <c r="AK23">
        <v>440</v>
      </c>
      <c r="AL23">
        <v>0</v>
      </c>
      <c r="AM23" t="s">
        <v>69</v>
      </c>
      <c r="AN23" s="10">
        <v>0.9</v>
      </c>
      <c r="AO23" s="15">
        <v>1</v>
      </c>
      <c r="AP23" s="10"/>
      <c r="AQ23" s="10" t="s">
        <v>213</v>
      </c>
      <c r="AR23" t="s">
        <v>67</v>
      </c>
      <c r="AS23" t="s">
        <v>74</v>
      </c>
      <c r="AU23">
        <v>2</v>
      </c>
      <c r="AV23">
        <v>0</v>
      </c>
      <c r="AW23">
        <v>2</v>
      </c>
      <c r="AX23">
        <v>2</v>
      </c>
      <c r="AY23" t="s">
        <v>118</v>
      </c>
      <c r="AZ23">
        <v>100</v>
      </c>
      <c r="BA23" t="s">
        <v>68</v>
      </c>
      <c r="BB23">
        <v>0</v>
      </c>
      <c r="BC23" t="s">
        <v>68</v>
      </c>
      <c r="BD23" t="s">
        <v>67</v>
      </c>
      <c r="BE23" t="s">
        <v>68</v>
      </c>
      <c r="BF23" s="18">
        <v>2</v>
      </c>
      <c r="BG23">
        <v>2</v>
      </c>
      <c r="BH23" t="s">
        <v>67</v>
      </c>
      <c r="BI23" t="s">
        <v>119</v>
      </c>
      <c r="BJ23" t="s">
        <v>98</v>
      </c>
      <c r="BK23" t="s">
        <v>67</v>
      </c>
      <c r="BL23" s="18" t="s">
        <v>178</v>
      </c>
      <c r="BO23">
        <v>135</v>
      </c>
      <c r="BP23">
        <v>4</v>
      </c>
      <c r="BQ23">
        <v>102</v>
      </c>
      <c r="BR23">
        <v>20</v>
      </c>
      <c r="BS23">
        <v>10</v>
      </c>
      <c r="BT23">
        <v>0.59</v>
      </c>
      <c r="BU23">
        <v>192</v>
      </c>
      <c r="BV23">
        <v>9.6999999999999993</v>
      </c>
      <c r="BX23">
        <v>140</v>
      </c>
      <c r="BY23">
        <v>4.4000000000000004</v>
      </c>
      <c r="BZ23">
        <v>103</v>
      </c>
      <c r="CA23">
        <v>28</v>
      </c>
      <c r="CB23">
        <v>15</v>
      </c>
      <c r="CC23">
        <v>0.61</v>
      </c>
      <c r="CD23">
        <v>122</v>
      </c>
      <c r="CE23">
        <v>10</v>
      </c>
    </row>
    <row r="24" spans="1:85">
      <c r="A24">
        <v>22</v>
      </c>
      <c r="B24">
        <v>1</v>
      </c>
      <c r="C24">
        <v>77</v>
      </c>
      <c r="D24" t="s">
        <v>83</v>
      </c>
      <c r="E24" t="s">
        <v>64</v>
      </c>
      <c r="F24" t="s">
        <v>101</v>
      </c>
      <c r="G24" t="s">
        <v>88</v>
      </c>
      <c r="H24">
        <v>11</v>
      </c>
      <c r="J24" t="s">
        <v>67</v>
      </c>
      <c r="S24" t="s">
        <v>67</v>
      </c>
      <c r="Y24" t="s">
        <v>68</v>
      </c>
      <c r="AB24">
        <v>3</v>
      </c>
      <c r="AC24">
        <v>3</v>
      </c>
      <c r="AD24">
        <v>3</v>
      </c>
      <c r="AE24">
        <f t="shared" si="0"/>
        <v>9</v>
      </c>
      <c r="AF24">
        <v>12</v>
      </c>
      <c r="AG24">
        <v>12</v>
      </c>
      <c r="AH24">
        <v>12</v>
      </c>
      <c r="AI24">
        <f t="shared" si="1"/>
        <v>36</v>
      </c>
      <c r="AJ24">
        <v>2</v>
      </c>
      <c r="AK24">
        <v>200</v>
      </c>
      <c r="AL24">
        <v>0</v>
      </c>
      <c r="AM24" t="s">
        <v>144</v>
      </c>
      <c r="AN24" s="18" t="s">
        <v>97</v>
      </c>
      <c r="AO24" s="20">
        <v>3</v>
      </c>
      <c r="AP24" s="18" t="s">
        <v>223</v>
      </c>
      <c r="AQ24" s="18" t="s">
        <v>213</v>
      </c>
      <c r="AR24" t="s">
        <v>67</v>
      </c>
      <c r="AS24" t="s">
        <v>74</v>
      </c>
      <c r="AU24">
        <v>1</v>
      </c>
      <c r="AV24">
        <v>0</v>
      </c>
      <c r="AW24">
        <v>1</v>
      </c>
      <c r="AX24">
        <v>1</v>
      </c>
      <c r="AZ24">
        <v>100</v>
      </c>
      <c r="BA24" t="s">
        <v>68</v>
      </c>
      <c r="BB24">
        <v>0</v>
      </c>
      <c r="BC24" t="s">
        <v>68</v>
      </c>
      <c r="BD24" t="s">
        <v>68</v>
      </c>
      <c r="BE24" t="s">
        <v>68</v>
      </c>
      <c r="BF24">
        <v>2</v>
      </c>
      <c r="BG24">
        <v>1</v>
      </c>
      <c r="BH24" t="s">
        <v>67</v>
      </c>
      <c r="BI24" t="s">
        <v>120</v>
      </c>
      <c r="BJ24" t="s">
        <v>103</v>
      </c>
      <c r="BK24" t="s">
        <v>68</v>
      </c>
      <c r="BO24">
        <v>138</v>
      </c>
      <c r="BP24">
        <v>4.5</v>
      </c>
      <c r="BQ24">
        <v>102</v>
      </c>
      <c r="BR24">
        <v>28</v>
      </c>
      <c r="BS24">
        <v>8</v>
      </c>
      <c r="BT24">
        <v>0.49</v>
      </c>
      <c r="BU24">
        <v>80</v>
      </c>
      <c r="BV24">
        <v>9.4</v>
      </c>
      <c r="BX24">
        <v>140</v>
      </c>
      <c r="BY24">
        <v>3.3</v>
      </c>
      <c r="BZ24">
        <v>101</v>
      </c>
      <c r="CA24">
        <v>29</v>
      </c>
      <c r="CB24">
        <v>6</v>
      </c>
      <c r="CC24">
        <v>0.59</v>
      </c>
      <c r="CD24">
        <v>124</v>
      </c>
      <c r="CE24">
        <v>9.3000000000000007</v>
      </c>
    </row>
    <row r="25" spans="1:85">
      <c r="A25">
        <v>23</v>
      </c>
      <c r="B25">
        <v>1</v>
      </c>
      <c r="C25">
        <v>55</v>
      </c>
      <c r="D25" t="s">
        <v>83</v>
      </c>
      <c r="E25" s="18" t="s">
        <v>137</v>
      </c>
      <c r="F25" t="s">
        <v>65</v>
      </c>
      <c r="G25" t="s">
        <v>66</v>
      </c>
      <c r="H25">
        <v>9</v>
      </c>
      <c r="L25" t="s">
        <v>67</v>
      </c>
      <c r="S25" t="s">
        <v>67</v>
      </c>
      <c r="Y25" t="s">
        <v>68</v>
      </c>
      <c r="AB25">
        <v>3</v>
      </c>
      <c r="AC25">
        <v>3</v>
      </c>
      <c r="AD25">
        <v>3</v>
      </c>
      <c r="AE25">
        <f t="shared" si="0"/>
        <v>9</v>
      </c>
      <c r="AF25">
        <v>12</v>
      </c>
      <c r="AG25">
        <v>12</v>
      </c>
      <c r="AH25">
        <v>12</v>
      </c>
      <c r="AI25">
        <f t="shared" si="1"/>
        <v>36</v>
      </c>
      <c r="AJ25">
        <v>2</v>
      </c>
      <c r="AK25">
        <v>240</v>
      </c>
      <c r="AL25">
        <v>0</v>
      </c>
      <c r="AM25" t="s">
        <v>121</v>
      </c>
      <c r="AN25" s="10">
        <v>0.9</v>
      </c>
      <c r="AO25" s="15">
        <v>1</v>
      </c>
      <c r="AP25" s="10"/>
      <c r="AQ25" s="10" t="s">
        <v>213</v>
      </c>
      <c r="AR25" t="s">
        <v>67</v>
      </c>
      <c r="AS25" t="s">
        <v>74</v>
      </c>
      <c r="AU25">
        <v>0</v>
      </c>
      <c r="AV25">
        <v>0</v>
      </c>
      <c r="AW25">
        <v>0</v>
      </c>
      <c r="AX25">
        <v>0</v>
      </c>
      <c r="AY25" t="s">
        <v>118</v>
      </c>
      <c r="AZ25">
        <v>100</v>
      </c>
      <c r="BA25" t="s">
        <v>68</v>
      </c>
      <c r="BB25">
        <v>0</v>
      </c>
      <c r="BC25" t="s">
        <v>68</v>
      </c>
      <c r="BD25" t="s">
        <v>67</v>
      </c>
      <c r="BE25" s="18" t="s">
        <v>68</v>
      </c>
      <c r="BF25">
        <v>2</v>
      </c>
      <c r="BG25">
        <v>2</v>
      </c>
      <c r="BH25" t="s">
        <v>67</v>
      </c>
      <c r="BI25" t="s">
        <v>119</v>
      </c>
      <c r="BJ25" t="s">
        <v>74</v>
      </c>
      <c r="BK25" t="s">
        <v>68</v>
      </c>
      <c r="BO25">
        <v>142</v>
      </c>
      <c r="BP25">
        <v>4.7</v>
      </c>
      <c r="BQ25">
        <v>102</v>
      </c>
      <c r="BR25">
        <v>26</v>
      </c>
      <c r="BS25">
        <v>13</v>
      </c>
      <c r="BT25">
        <v>1</v>
      </c>
      <c r="BU25">
        <v>98</v>
      </c>
      <c r="BV25">
        <v>9.8000000000000007</v>
      </c>
      <c r="BX25">
        <v>140</v>
      </c>
      <c r="BY25">
        <v>4</v>
      </c>
      <c r="BZ25">
        <v>106</v>
      </c>
      <c r="CA25">
        <v>28</v>
      </c>
      <c r="CB25">
        <v>7</v>
      </c>
      <c r="CC25">
        <v>0.94</v>
      </c>
      <c r="CD25">
        <v>108</v>
      </c>
      <c r="CE25">
        <v>9.6</v>
      </c>
    </row>
    <row r="26" spans="1:85">
      <c r="A26">
        <v>25</v>
      </c>
      <c r="B26">
        <v>1</v>
      </c>
      <c r="C26">
        <v>57</v>
      </c>
      <c r="D26" t="s">
        <v>63</v>
      </c>
      <c r="E26" t="s">
        <v>64</v>
      </c>
      <c r="F26" t="s">
        <v>65</v>
      </c>
      <c r="G26" t="s">
        <v>66</v>
      </c>
      <c r="H26">
        <v>10.5</v>
      </c>
      <c r="J26" t="s">
        <v>67</v>
      </c>
      <c r="L26" t="s">
        <v>67</v>
      </c>
      <c r="U26" t="s">
        <v>67</v>
      </c>
      <c r="Y26" t="s">
        <v>68</v>
      </c>
      <c r="AB26">
        <v>3</v>
      </c>
      <c r="AC26">
        <v>3</v>
      </c>
      <c r="AD26">
        <v>3</v>
      </c>
      <c r="AE26">
        <f t="shared" si="0"/>
        <v>9</v>
      </c>
      <c r="AF26">
        <v>12</v>
      </c>
      <c r="AG26">
        <v>12</v>
      </c>
      <c r="AH26">
        <v>12</v>
      </c>
      <c r="AI26">
        <f t="shared" si="1"/>
        <v>36</v>
      </c>
      <c r="AJ26">
        <v>3</v>
      </c>
      <c r="AK26">
        <v>440</v>
      </c>
      <c r="AL26">
        <v>0</v>
      </c>
      <c r="AM26" t="s">
        <v>122</v>
      </c>
      <c r="AO26" s="15">
        <v>1</v>
      </c>
      <c r="AQ26" t="s">
        <v>213</v>
      </c>
      <c r="AR26" t="s">
        <v>67</v>
      </c>
      <c r="AS26" t="s">
        <v>74</v>
      </c>
      <c r="AU26">
        <v>1</v>
      </c>
      <c r="AV26">
        <v>0</v>
      </c>
      <c r="AW26">
        <v>0</v>
      </c>
      <c r="AX26">
        <v>2</v>
      </c>
      <c r="AZ26">
        <v>100</v>
      </c>
      <c r="BA26" t="s">
        <v>68</v>
      </c>
      <c r="BB26">
        <v>0</v>
      </c>
      <c r="BC26" t="s">
        <v>68</v>
      </c>
      <c r="BD26" t="s">
        <v>67</v>
      </c>
      <c r="BE26" t="s">
        <v>67</v>
      </c>
      <c r="BF26">
        <v>1</v>
      </c>
      <c r="BG26">
        <v>1</v>
      </c>
      <c r="BH26" t="s">
        <v>67</v>
      </c>
      <c r="BI26" t="s">
        <v>73</v>
      </c>
      <c r="BJ26" t="s">
        <v>74</v>
      </c>
      <c r="BK26" t="s">
        <v>68</v>
      </c>
      <c r="BO26">
        <v>140</v>
      </c>
      <c r="BP26">
        <v>4.5999999999999996</v>
      </c>
      <c r="BQ26">
        <v>106</v>
      </c>
      <c r="BR26">
        <v>28</v>
      </c>
      <c r="BS26">
        <v>19</v>
      </c>
      <c r="BT26">
        <v>0.86</v>
      </c>
      <c r="BU26">
        <v>92</v>
      </c>
      <c r="BV26">
        <v>8.6</v>
      </c>
      <c r="BX26">
        <v>141</v>
      </c>
      <c r="BY26">
        <v>4.3</v>
      </c>
      <c r="BZ26">
        <v>105</v>
      </c>
      <c r="CA26">
        <v>26</v>
      </c>
      <c r="CB26">
        <v>10</v>
      </c>
      <c r="CC26">
        <v>0.94</v>
      </c>
      <c r="CD26">
        <v>105</v>
      </c>
      <c r="CE26">
        <v>9</v>
      </c>
    </row>
    <row r="27" spans="1:85">
      <c r="A27">
        <v>26</v>
      </c>
      <c r="B27">
        <v>1</v>
      </c>
      <c r="C27">
        <v>62</v>
      </c>
      <c r="D27" t="s">
        <v>83</v>
      </c>
      <c r="E27" t="s">
        <v>64</v>
      </c>
      <c r="F27" t="s">
        <v>101</v>
      </c>
      <c r="G27" t="s">
        <v>66</v>
      </c>
      <c r="H27">
        <v>11</v>
      </c>
      <c r="J27" t="s">
        <v>67</v>
      </c>
      <c r="S27" t="s">
        <v>67</v>
      </c>
      <c r="Y27" t="s">
        <v>68</v>
      </c>
      <c r="AB27">
        <v>1</v>
      </c>
      <c r="AC27">
        <v>1</v>
      </c>
      <c r="AD27">
        <v>1</v>
      </c>
      <c r="AE27">
        <f t="shared" si="0"/>
        <v>3</v>
      </c>
      <c r="AF27">
        <v>5</v>
      </c>
      <c r="AG27">
        <v>5</v>
      </c>
      <c r="AH27">
        <v>5</v>
      </c>
      <c r="AI27">
        <f t="shared" si="1"/>
        <v>15</v>
      </c>
      <c r="AJ27">
        <v>2</v>
      </c>
      <c r="AK27">
        <v>300</v>
      </c>
      <c r="AL27">
        <v>100</v>
      </c>
      <c r="AM27" t="s">
        <v>123</v>
      </c>
      <c r="AN27" s="10">
        <v>0.66</v>
      </c>
      <c r="AO27" s="15">
        <v>3</v>
      </c>
      <c r="AP27" s="10" t="s">
        <v>224</v>
      </c>
      <c r="AQ27" s="10" t="s">
        <v>213</v>
      </c>
      <c r="AR27" t="s">
        <v>68</v>
      </c>
      <c r="AS27" t="s">
        <v>98</v>
      </c>
      <c r="AU27">
        <v>0</v>
      </c>
      <c r="AV27">
        <v>0</v>
      </c>
      <c r="AW27">
        <v>0</v>
      </c>
      <c r="AX27">
        <v>1</v>
      </c>
      <c r="AZ27">
        <v>100</v>
      </c>
      <c r="BA27" t="s">
        <v>68</v>
      </c>
      <c r="BB27">
        <v>0</v>
      </c>
      <c r="BC27" t="s">
        <v>68</v>
      </c>
      <c r="BD27" t="s">
        <v>67</v>
      </c>
      <c r="BE27" t="s">
        <v>67</v>
      </c>
      <c r="BF27">
        <v>1</v>
      </c>
      <c r="BG27">
        <v>1</v>
      </c>
      <c r="BH27" t="s">
        <v>67</v>
      </c>
      <c r="BI27" t="s">
        <v>123</v>
      </c>
      <c r="BJ27" t="s">
        <v>85</v>
      </c>
      <c r="BK27" t="s">
        <v>67</v>
      </c>
      <c r="BL27" t="s">
        <v>124</v>
      </c>
      <c r="BO27">
        <v>140</v>
      </c>
      <c r="BP27">
        <v>4.4000000000000004</v>
      </c>
      <c r="BQ27">
        <v>105</v>
      </c>
      <c r="BR27">
        <v>25</v>
      </c>
      <c r="BS27">
        <v>23</v>
      </c>
      <c r="BT27">
        <v>0.76</v>
      </c>
      <c r="BU27">
        <v>102</v>
      </c>
      <c r="BV27">
        <v>8.8000000000000007</v>
      </c>
      <c r="BX27">
        <v>142</v>
      </c>
      <c r="BY27">
        <v>4.3</v>
      </c>
      <c r="BZ27">
        <v>105</v>
      </c>
      <c r="CA27">
        <v>27</v>
      </c>
      <c r="CB27">
        <v>14</v>
      </c>
      <c r="CC27">
        <v>0.88</v>
      </c>
      <c r="CD27">
        <v>67</v>
      </c>
      <c r="CE27">
        <v>8.8000000000000007</v>
      </c>
    </row>
    <row r="28" spans="1:85">
      <c r="A28">
        <v>27</v>
      </c>
      <c r="B28">
        <v>1</v>
      </c>
      <c r="C28">
        <v>74</v>
      </c>
      <c r="D28" t="s">
        <v>83</v>
      </c>
      <c r="E28" t="s">
        <v>64</v>
      </c>
      <c r="F28" t="s">
        <v>101</v>
      </c>
      <c r="G28" t="s">
        <v>66</v>
      </c>
      <c r="H28">
        <v>11</v>
      </c>
      <c r="J28" t="s">
        <v>67</v>
      </c>
      <c r="U28" t="s">
        <v>67</v>
      </c>
      <c r="Y28" t="s">
        <v>68</v>
      </c>
      <c r="AA28" t="s">
        <v>125</v>
      </c>
      <c r="AB28">
        <v>3</v>
      </c>
      <c r="AC28">
        <v>3</v>
      </c>
      <c r="AD28">
        <v>3</v>
      </c>
      <c r="AE28">
        <f t="shared" si="0"/>
        <v>9</v>
      </c>
      <c r="AF28">
        <v>11</v>
      </c>
      <c r="AG28">
        <v>12</v>
      </c>
      <c r="AH28">
        <v>12</v>
      </c>
      <c r="AI28">
        <f t="shared" si="1"/>
        <v>35</v>
      </c>
      <c r="AJ28">
        <v>3</v>
      </c>
      <c r="AK28">
        <v>850</v>
      </c>
      <c r="AL28">
        <v>240</v>
      </c>
      <c r="AM28" t="s">
        <v>84</v>
      </c>
      <c r="AN28" t="s">
        <v>99</v>
      </c>
      <c r="AO28" s="15">
        <v>4</v>
      </c>
      <c r="AP28" t="s">
        <v>225</v>
      </c>
      <c r="AQ28" t="s">
        <v>213</v>
      </c>
      <c r="AR28" t="s">
        <v>67</v>
      </c>
      <c r="AS28" t="s">
        <v>74</v>
      </c>
      <c r="AU28">
        <v>0</v>
      </c>
      <c r="AV28">
        <v>0</v>
      </c>
      <c r="AW28">
        <v>0</v>
      </c>
      <c r="AX28">
        <v>1</v>
      </c>
      <c r="AZ28">
        <v>100</v>
      </c>
      <c r="BA28" t="s">
        <v>68</v>
      </c>
      <c r="BB28">
        <v>2</v>
      </c>
      <c r="BC28" t="s">
        <v>68</v>
      </c>
      <c r="BD28" t="s">
        <v>68</v>
      </c>
      <c r="BE28" t="s">
        <v>67</v>
      </c>
      <c r="BF28">
        <v>0</v>
      </c>
      <c r="BG28">
        <v>1</v>
      </c>
      <c r="BH28" t="s">
        <v>67</v>
      </c>
      <c r="BI28" t="s">
        <v>84</v>
      </c>
      <c r="BJ28" t="s">
        <v>103</v>
      </c>
      <c r="BK28" t="s">
        <v>67</v>
      </c>
      <c r="BL28" t="s">
        <v>126</v>
      </c>
      <c r="BO28">
        <v>139</v>
      </c>
      <c r="BP28">
        <v>4.4000000000000004</v>
      </c>
      <c r="BQ28">
        <v>102</v>
      </c>
      <c r="BR28">
        <v>24</v>
      </c>
      <c r="BS28">
        <v>14</v>
      </c>
      <c r="BT28">
        <v>0.9</v>
      </c>
      <c r="BU28">
        <v>105</v>
      </c>
      <c r="BV28" t="s">
        <v>103</v>
      </c>
      <c r="BX28">
        <v>142</v>
      </c>
      <c r="BY28">
        <v>4.2</v>
      </c>
      <c r="BZ28">
        <v>105</v>
      </c>
      <c r="CA28">
        <v>26</v>
      </c>
      <c r="CB28">
        <v>13</v>
      </c>
      <c r="CC28">
        <v>0.9</v>
      </c>
      <c r="CD28">
        <v>120</v>
      </c>
      <c r="CE28">
        <v>9</v>
      </c>
    </row>
    <row r="29" spans="1:85">
      <c r="A29">
        <v>28</v>
      </c>
      <c r="B29">
        <v>1</v>
      </c>
      <c r="C29">
        <v>61</v>
      </c>
      <c r="D29" t="s">
        <v>63</v>
      </c>
      <c r="E29" t="s">
        <v>64</v>
      </c>
      <c r="F29" t="s">
        <v>101</v>
      </c>
      <c r="G29" t="s">
        <v>66</v>
      </c>
      <c r="H29">
        <v>9</v>
      </c>
      <c r="J29" t="s">
        <v>67</v>
      </c>
      <c r="S29" t="s">
        <v>67</v>
      </c>
      <c r="Y29" t="s">
        <v>68</v>
      </c>
      <c r="AB29">
        <v>3</v>
      </c>
      <c r="AC29">
        <v>3</v>
      </c>
      <c r="AD29">
        <v>3</v>
      </c>
      <c r="AE29">
        <f t="shared" si="0"/>
        <v>9</v>
      </c>
      <c r="AF29">
        <v>12</v>
      </c>
      <c r="AG29">
        <v>12</v>
      </c>
      <c r="AH29">
        <v>12</v>
      </c>
      <c r="AI29">
        <f t="shared" si="1"/>
        <v>36</v>
      </c>
      <c r="AJ29">
        <v>3</v>
      </c>
      <c r="AK29">
        <v>500</v>
      </c>
      <c r="AL29">
        <v>0</v>
      </c>
      <c r="AM29" t="s">
        <v>127</v>
      </c>
      <c r="AN29" t="s">
        <v>99</v>
      </c>
      <c r="AO29" s="15">
        <v>1</v>
      </c>
      <c r="AQ29" t="s">
        <v>213</v>
      </c>
      <c r="AR29" t="s">
        <v>67</v>
      </c>
      <c r="AS29" t="s">
        <v>74</v>
      </c>
      <c r="AU29">
        <v>1</v>
      </c>
      <c r="AV29">
        <v>0</v>
      </c>
      <c r="AW29">
        <v>0</v>
      </c>
      <c r="AX29">
        <v>1</v>
      </c>
      <c r="AZ29">
        <v>100</v>
      </c>
      <c r="BA29" t="s">
        <v>68</v>
      </c>
      <c r="BB29">
        <v>0</v>
      </c>
      <c r="BC29" t="s">
        <v>68</v>
      </c>
      <c r="BD29" t="s">
        <v>67</v>
      </c>
      <c r="BE29" t="s">
        <v>67</v>
      </c>
      <c r="BF29">
        <v>2</v>
      </c>
      <c r="BG29">
        <v>0</v>
      </c>
      <c r="BH29" t="s">
        <v>67</v>
      </c>
      <c r="BI29" t="s">
        <v>73</v>
      </c>
      <c r="BJ29" t="s">
        <v>74</v>
      </c>
      <c r="BK29" t="s">
        <v>68</v>
      </c>
      <c r="BO29">
        <v>139</v>
      </c>
      <c r="BP29">
        <v>4.0999999999999996</v>
      </c>
      <c r="BQ29">
        <v>100</v>
      </c>
      <c r="BR29">
        <v>29</v>
      </c>
      <c r="BS29">
        <v>20</v>
      </c>
      <c r="BT29">
        <v>0.86</v>
      </c>
      <c r="BU29">
        <v>92</v>
      </c>
      <c r="BV29">
        <v>9.4</v>
      </c>
      <c r="BX29">
        <v>140</v>
      </c>
      <c r="BY29">
        <v>4.0999999999999996</v>
      </c>
      <c r="BZ29">
        <v>100</v>
      </c>
      <c r="CA29">
        <v>30</v>
      </c>
      <c r="CB29">
        <v>15</v>
      </c>
      <c r="CC29">
        <v>0.94</v>
      </c>
      <c r="CD29">
        <v>115</v>
      </c>
      <c r="CE29">
        <v>9.3000000000000007</v>
      </c>
    </row>
    <row r="30" spans="1:85">
      <c r="A30">
        <v>29</v>
      </c>
      <c r="B30">
        <v>1</v>
      </c>
      <c r="C30">
        <v>56</v>
      </c>
      <c r="D30" t="s">
        <v>63</v>
      </c>
      <c r="E30" t="s">
        <v>64</v>
      </c>
      <c r="F30" t="s">
        <v>65</v>
      </c>
      <c r="G30" t="s">
        <v>66</v>
      </c>
      <c r="H30">
        <v>9</v>
      </c>
      <c r="I30" t="s">
        <v>67</v>
      </c>
      <c r="U30" t="s">
        <v>67</v>
      </c>
      <c r="Y30" t="s">
        <v>68</v>
      </c>
      <c r="AB30">
        <v>3</v>
      </c>
      <c r="AC30">
        <v>3</v>
      </c>
      <c r="AD30">
        <v>3</v>
      </c>
      <c r="AE30">
        <f t="shared" si="0"/>
        <v>9</v>
      </c>
      <c r="AF30">
        <v>12</v>
      </c>
      <c r="AG30">
        <v>12</v>
      </c>
      <c r="AH30">
        <v>12</v>
      </c>
      <c r="AI30">
        <f t="shared" si="1"/>
        <v>36</v>
      </c>
      <c r="AJ30">
        <v>1</v>
      </c>
      <c r="AK30">
        <v>150</v>
      </c>
      <c r="AL30">
        <v>0</v>
      </c>
      <c r="AM30" t="s">
        <v>127</v>
      </c>
      <c r="AN30" t="s">
        <v>128</v>
      </c>
      <c r="AO30" s="15">
        <v>1</v>
      </c>
      <c r="AQ30" t="s">
        <v>213</v>
      </c>
      <c r="AR30" t="s">
        <v>67</v>
      </c>
      <c r="AS30" t="s">
        <v>74</v>
      </c>
      <c r="AU30">
        <v>1</v>
      </c>
      <c r="AV30">
        <v>0</v>
      </c>
      <c r="AW30">
        <v>1</v>
      </c>
      <c r="AX30">
        <v>2</v>
      </c>
      <c r="AZ30">
        <v>100</v>
      </c>
      <c r="BA30" t="s">
        <v>68</v>
      </c>
      <c r="BB30">
        <v>0</v>
      </c>
      <c r="BC30" t="s">
        <v>68</v>
      </c>
      <c r="BD30" t="s">
        <v>67</v>
      </c>
      <c r="BE30" t="s">
        <v>67</v>
      </c>
      <c r="BF30">
        <v>1</v>
      </c>
      <c r="BG30">
        <v>2</v>
      </c>
      <c r="BH30" t="s">
        <v>67</v>
      </c>
      <c r="BI30" t="s">
        <v>73</v>
      </c>
      <c r="BJ30" t="s">
        <v>85</v>
      </c>
      <c r="BK30" t="s">
        <v>68</v>
      </c>
      <c r="BO30">
        <v>138</v>
      </c>
      <c r="BP30">
        <v>3.8</v>
      </c>
      <c r="BQ30">
        <v>99</v>
      </c>
      <c r="BR30">
        <v>28</v>
      </c>
      <c r="BS30">
        <v>20</v>
      </c>
      <c r="BT30">
        <v>0.74</v>
      </c>
      <c r="BU30">
        <v>101</v>
      </c>
      <c r="BV30">
        <v>8.9</v>
      </c>
      <c r="BX30">
        <v>139</v>
      </c>
      <c r="BY30">
        <v>4.2</v>
      </c>
      <c r="BZ30">
        <v>102</v>
      </c>
      <c r="CA30">
        <v>26</v>
      </c>
      <c r="CB30">
        <v>14</v>
      </c>
      <c r="CC30">
        <v>0.86</v>
      </c>
      <c r="CD30">
        <v>94</v>
      </c>
      <c r="CE30">
        <v>8.6</v>
      </c>
    </row>
    <row r="31" spans="1:85">
      <c r="A31">
        <v>30</v>
      </c>
      <c r="B31">
        <v>1</v>
      </c>
      <c r="C31">
        <v>77</v>
      </c>
      <c r="D31" t="s">
        <v>63</v>
      </c>
      <c r="E31" t="s">
        <v>64</v>
      </c>
      <c r="F31" t="s">
        <v>65</v>
      </c>
      <c r="G31" t="s">
        <v>66</v>
      </c>
      <c r="H31">
        <v>11.5</v>
      </c>
      <c r="J31" t="s">
        <v>67</v>
      </c>
      <c r="K31" t="s">
        <v>67</v>
      </c>
      <c r="P31" t="s">
        <v>67</v>
      </c>
      <c r="S31" t="s">
        <v>67</v>
      </c>
      <c r="U31" t="s">
        <v>67</v>
      </c>
      <c r="Y31" t="s">
        <v>67</v>
      </c>
      <c r="Z31" t="s">
        <v>129</v>
      </c>
      <c r="AB31">
        <v>3</v>
      </c>
      <c r="AC31">
        <v>3</v>
      </c>
      <c r="AD31">
        <v>3</v>
      </c>
      <c r="AE31">
        <f t="shared" si="0"/>
        <v>9</v>
      </c>
      <c r="AF31">
        <v>12</v>
      </c>
      <c r="AG31">
        <v>12</v>
      </c>
      <c r="AH31">
        <v>12</v>
      </c>
      <c r="AI31">
        <f t="shared" si="1"/>
        <v>36</v>
      </c>
      <c r="AJ31">
        <v>2</v>
      </c>
      <c r="AK31">
        <v>165</v>
      </c>
      <c r="AL31">
        <v>0</v>
      </c>
      <c r="AM31" t="s">
        <v>73</v>
      </c>
      <c r="AN31" t="s">
        <v>130</v>
      </c>
      <c r="AO31" s="15">
        <v>4</v>
      </c>
      <c r="AP31" t="s">
        <v>197</v>
      </c>
      <c r="AQ31" t="s">
        <v>213</v>
      </c>
      <c r="AR31" t="s">
        <v>67</v>
      </c>
      <c r="AS31" t="s">
        <v>74</v>
      </c>
      <c r="AU31">
        <v>0</v>
      </c>
      <c r="AV31">
        <v>0</v>
      </c>
      <c r="AW31">
        <v>0</v>
      </c>
      <c r="AX31">
        <v>1</v>
      </c>
      <c r="AZ31">
        <v>100</v>
      </c>
      <c r="BA31" t="s">
        <v>68</v>
      </c>
      <c r="BB31">
        <v>0</v>
      </c>
      <c r="BC31" t="s">
        <v>68</v>
      </c>
      <c r="BD31" t="s">
        <v>68</v>
      </c>
      <c r="BE31" t="s">
        <v>67</v>
      </c>
      <c r="BF31">
        <v>0</v>
      </c>
      <c r="BG31">
        <v>0</v>
      </c>
      <c r="BH31" t="s">
        <v>67</v>
      </c>
      <c r="BI31" t="s">
        <v>73</v>
      </c>
      <c r="BJ31" t="s">
        <v>74</v>
      </c>
      <c r="BK31" t="s">
        <v>68</v>
      </c>
      <c r="BO31">
        <v>136</v>
      </c>
      <c r="BP31">
        <v>4.9000000000000004</v>
      </c>
      <c r="BQ31">
        <v>101</v>
      </c>
      <c r="BR31">
        <v>24</v>
      </c>
      <c r="BS31">
        <v>76</v>
      </c>
      <c r="BT31">
        <v>3.62</v>
      </c>
      <c r="BU31">
        <v>228</v>
      </c>
      <c r="BV31">
        <v>8.4</v>
      </c>
      <c r="BX31">
        <v>141</v>
      </c>
      <c r="BY31">
        <v>4.4000000000000004</v>
      </c>
      <c r="BZ31">
        <v>109</v>
      </c>
      <c r="CA31">
        <v>20</v>
      </c>
      <c r="CB31">
        <v>49</v>
      </c>
      <c r="CC31">
        <v>2.73</v>
      </c>
      <c r="CD31">
        <v>184</v>
      </c>
      <c r="CE31">
        <v>8.6999999999999993</v>
      </c>
    </row>
    <row r="32" spans="1:85">
      <c r="A32">
        <v>31</v>
      </c>
      <c r="B32">
        <v>1</v>
      </c>
      <c r="C32">
        <v>68</v>
      </c>
      <c r="D32" t="s">
        <v>83</v>
      </c>
      <c r="E32" t="s">
        <v>64</v>
      </c>
      <c r="F32" t="s">
        <v>65</v>
      </c>
      <c r="G32" t="s">
        <v>66</v>
      </c>
      <c r="H32">
        <v>10</v>
      </c>
      <c r="J32" t="s">
        <v>67</v>
      </c>
      <c r="U32" t="s">
        <v>67</v>
      </c>
      <c r="Y32" t="s">
        <v>68</v>
      </c>
      <c r="AB32">
        <v>3</v>
      </c>
      <c r="AC32">
        <v>3</v>
      </c>
      <c r="AD32">
        <v>3</v>
      </c>
      <c r="AE32">
        <f t="shared" si="0"/>
        <v>9</v>
      </c>
      <c r="AF32">
        <v>12</v>
      </c>
      <c r="AG32">
        <v>12</v>
      </c>
      <c r="AH32">
        <v>12</v>
      </c>
      <c r="AI32">
        <f t="shared" si="1"/>
        <v>36</v>
      </c>
      <c r="AJ32">
        <v>2</v>
      </c>
      <c r="AK32">
        <v>190</v>
      </c>
      <c r="AL32">
        <v>0</v>
      </c>
      <c r="AM32" t="s">
        <v>131</v>
      </c>
      <c r="AN32" s="10" t="s">
        <v>132</v>
      </c>
      <c r="AO32" s="15">
        <v>1</v>
      </c>
      <c r="AP32" s="10" t="s">
        <v>226</v>
      </c>
      <c r="AQ32" s="10" t="s">
        <v>213</v>
      </c>
      <c r="AR32" t="s">
        <v>67</v>
      </c>
      <c r="AS32" t="s">
        <v>74</v>
      </c>
      <c r="AU32">
        <v>0</v>
      </c>
      <c r="AV32">
        <v>0</v>
      </c>
      <c r="AW32">
        <v>0</v>
      </c>
      <c r="AX32">
        <v>1</v>
      </c>
      <c r="AY32" t="s">
        <v>133</v>
      </c>
      <c r="AZ32">
        <v>100</v>
      </c>
      <c r="BA32" t="s">
        <v>67</v>
      </c>
      <c r="BB32">
        <v>0</v>
      </c>
      <c r="BC32" t="s">
        <v>68</v>
      </c>
      <c r="BD32" t="s">
        <v>67</v>
      </c>
      <c r="BE32" t="s">
        <v>67</v>
      </c>
      <c r="BF32">
        <v>0</v>
      </c>
      <c r="BG32">
        <v>0</v>
      </c>
      <c r="BH32" t="s">
        <v>67</v>
      </c>
      <c r="BI32" t="s">
        <v>84</v>
      </c>
      <c r="BJ32" t="s">
        <v>85</v>
      </c>
      <c r="BK32" t="s">
        <v>67</v>
      </c>
      <c r="BL32" t="s">
        <v>96</v>
      </c>
      <c r="BM32" t="s">
        <v>134</v>
      </c>
      <c r="BO32">
        <v>141</v>
      </c>
      <c r="BP32">
        <v>4.2</v>
      </c>
      <c r="BQ32">
        <v>103</v>
      </c>
      <c r="BR32">
        <v>26</v>
      </c>
      <c r="BS32">
        <v>17</v>
      </c>
      <c r="BT32">
        <v>0.76</v>
      </c>
      <c r="BU32">
        <v>90</v>
      </c>
      <c r="BV32">
        <v>9.6999999999999993</v>
      </c>
      <c r="BX32">
        <v>134</v>
      </c>
      <c r="BY32">
        <v>4.3</v>
      </c>
      <c r="BZ32">
        <v>100</v>
      </c>
      <c r="CA32">
        <v>0.74</v>
      </c>
      <c r="CB32">
        <v>11</v>
      </c>
      <c r="CC32">
        <v>0.74</v>
      </c>
      <c r="CD32">
        <v>96</v>
      </c>
      <c r="CE32">
        <v>9.6999999999999993</v>
      </c>
    </row>
    <row r="33" spans="1:85">
      <c r="A33">
        <v>32</v>
      </c>
      <c r="B33">
        <v>2</v>
      </c>
      <c r="C33">
        <v>66</v>
      </c>
      <c r="D33" t="s">
        <v>63</v>
      </c>
      <c r="E33" t="s">
        <v>64</v>
      </c>
      <c r="F33" t="s">
        <v>65</v>
      </c>
      <c r="G33" t="s">
        <v>66</v>
      </c>
      <c r="H33">
        <v>9.75</v>
      </c>
      <c r="J33" t="s">
        <v>67</v>
      </c>
      <c r="U33" t="s">
        <v>67</v>
      </c>
      <c r="Y33" t="s">
        <v>68</v>
      </c>
      <c r="AB33">
        <v>3</v>
      </c>
      <c r="AC33">
        <v>3</v>
      </c>
      <c r="AD33">
        <v>3</v>
      </c>
      <c r="AE33">
        <f t="shared" si="0"/>
        <v>9</v>
      </c>
      <c r="AF33">
        <v>12</v>
      </c>
      <c r="AG33">
        <v>12</v>
      </c>
      <c r="AH33">
        <v>12</v>
      </c>
      <c r="AI33">
        <f t="shared" si="1"/>
        <v>36</v>
      </c>
      <c r="AJ33">
        <v>0</v>
      </c>
      <c r="AK33">
        <v>0</v>
      </c>
      <c r="AL33">
        <v>0</v>
      </c>
      <c r="AM33" t="s">
        <v>199</v>
      </c>
      <c r="AN33" t="s">
        <v>135</v>
      </c>
      <c r="AO33" s="15">
        <v>1</v>
      </c>
      <c r="AP33" t="s">
        <v>198</v>
      </c>
      <c r="AQ33" t="s">
        <v>213</v>
      </c>
      <c r="AR33" t="s">
        <v>67</v>
      </c>
      <c r="AS33" t="s">
        <v>74</v>
      </c>
      <c r="AU33">
        <v>0</v>
      </c>
      <c r="AV33">
        <v>0</v>
      </c>
      <c r="AW33">
        <v>1</v>
      </c>
      <c r="AX33">
        <v>0</v>
      </c>
      <c r="AZ33">
        <v>100</v>
      </c>
      <c r="BA33" t="s">
        <v>68</v>
      </c>
      <c r="BB33">
        <v>0</v>
      </c>
      <c r="BC33" t="s">
        <v>68</v>
      </c>
      <c r="BD33" t="s">
        <v>67</v>
      </c>
      <c r="BE33" t="s">
        <v>67</v>
      </c>
      <c r="BF33">
        <v>0</v>
      </c>
      <c r="BG33">
        <v>0</v>
      </c>
      <c r="BH33" t="s">
        <v>67</v>
      </c>
      <c r="BI33" t="s">
        <v>73</v>
      </c>
      <c r="BJ33" t="s">
        <v>74</v>
      </c>
      <c r="BK33" t="s">
        <v>68</v>
      </c>
      <c r="BO33">
        <v>132</v>
      </c>
      <c r="BP33">
        <v>4.5999999999999996</v>
      </c>
      <c r="BQ33">
        <v>90</v>
      </c>
      <c r="BR33">
        <v>30</v>
      </c>
      <c r="BS33">
        <v>9</v>
      </c>
      <c r="BT33">
        <v>0.62</v>
      </c>
      <c r="BU33">
        <v>93</v>
      </c>
      <c r="BV33">
        <v>9.9</v>
      </c>
      <c r="BX33">
        <v>135</v>
      </c>
      <c r="BY33">
        <v>4.5999999999999996</v>
      </c>
      <c r="BZ33">
        <v>99</v>
      </c>
      <c r="CA33">
        <v>27</v>
      </c>
      <c r="CB33">
        <v>7</v>
      </c>
      <c r="CC33">
        <v>0.62</v>
      </c>
      <c r="CD33">
        <v>87</v>
      </c>
      <c r="CE33">
        <v>9.3000000000000007</v>
      </c>
    </row>
    <row r="34" spans="1:85">
      <c r="A34">
        <v>33</v>
      </c>
      <c r="B34">
        <v>1</v>
      </c>
      <c r="C34">
        <v>55</v>
      </c>
      <c r="D34" t="s">
        <v>63</v>
      </c>
      <c r="E34" t="s">
        <v>64</v>
      </c>
      <c r="F34" t="s">
        <v>65</v>
      </c>
      <c r="G34" t="s">
        <v>66</v>
      </c>
      <c r="H34">
        <v>10.25</v>
      </c>
      <c r="J34" t="s">
        <v>67</v>
      </c>
      <c r="U34" t="s">
        <v>67</v>
      </c>
      <c r="Y34" t="s">
        <v>68</v>
      </c>
      <c r="AB34">
        <v>3</v>
      </c>
      <c r="AC34">
        <v>3</v>
      </c>
      <c r="AD34">
        <v>3</v>
      </c>
      <c r="AE34">
        <f t="shared" si="0"/>
        <v>9</v>
      </c>
      <c r="AF34">
        <v>12</v>
      </c>
      <c r="AG34">
        <v>12</v>
      </c>
      <c r="AH34">
        <v>12</v>
      </c>
      <c r="AI34">
        <f t="shared" si="1"/>
        <v>36</v>
      </c>
      <c r="AJ34">
        <v>2</v>
      </c>
      <c r="AK34">
        <v>250</v>
      </c>
      <c r="AL34">
        <v>0</v>
      </c>
      <c r="AM34" t="s">
        <v>69</v>
      </c>
      <c r="AN34" t="s">
        <v>99</v>
      </c>
      <c r="AO34" s="15">
        <v>1</v>
      </c>
      <c r="AQ34" t="s">
        <v>213</v>
      </c>
      <c r="AR34" t="s">
        <v>67</v>
      </c>
      <c r="AS34" t="s">
        <v>74</v>
      </c>
      <c r="AU34">
        <v>0</v>
      </c>
      <c r="AV34">
        <v>0</v>
      </c>
      <c r="AW34">
        <v>0</v>
      </c>
      <c r="AX34">
        <v>0</v>
      </c>
      <c r="AZ34">
        <v>100</v>
      </c>
      <c r="BA34" t="s">
        <v>68</v>
      </c>
      <c r="BB34">
        <v>0</v>
      </c>
      <c r="BC34" t="s">
        <v>68</v>
      </c>
      <c r="BD34" t="s">
        <v>68</v>
      </c>
      <c r="BE34" t="s">
        <v>67</v>
      </c>
      <c r="BF34">
        <v>0</v>
      </c>
      <c r="BG34">
        <v>0</v>
      </c>
      <c r="BH34" t="s">
        <v>67</v>
      </c>
      <c r="BI34" t="s">
        <v>73</v>
      </c>
      <c r="BJ34" t="s">
        <v>85</v>
      </c>
      <c r="BK34" t="s">
        <v>67</v>
      </c>
      <c r="BL34" t="s">
        <v>136</v>
      </c>
      <c r="BO34">
        <v>140</v>
      </c>
      <c r="BP34">
        <v>4.2</v>
      </c>
      <c r="BQ34">
        <v>103</v>
      </c>
      <c r="BR34">
        <v>25</v>
      </c>
      <c r="BS34">
        <v>19</v>
      </c>
      <c r="BT34">
        <v>1.07</v>
      </c>
      <c r="BU34">
        <v>91</v>
      </c>
      <c r="BV34">
        <v>8.6999999999999993</v>
      </c>
      <c r="BX34">
        <v>142</v>
      </c>
      <c r="BY34">
        <v>4.5</v>
      </c>
      <c r="BZ34">
        <v>104</v>
      </c>
      <c r="CA34">
        <v>27</v>
      </c>
      <c r="CB34">
        <v>16</v>
      </c>
      <c r="CC34">
        <v>1.07</v>
      </c>
      <c r="CD34">
        <v>100</v>
      </c>
      <c r="CE34">
        <v>9.1</v>
      </c>
    </row>
    <row r="35" spans="1:85">
      <c r="A35">
        <v>35</v>
      </c>
      <c r="B35">
        <v>2</v>
      </c>
      <c r="C35">
        <v>59</v>
      </c>
      <c r="D35" t="s">
        <v>63</v>
      </c>
      <c r="E35" t="s">
        <v>64</v>
      </c>
      <c r="F35" t="s">
        <v>65</v>
      </c>
      <c r="G35" t="s">
        <v>66</v>
      </c>
      <c r="H35">
        <v>9</v>
      </c>
      <c r="N35" t="s">
        <v>67</v>
      </c>
      <c r="V35" t="s">
        <v>67</v>
      </c>
      <c r="Y35" t="s">
        <v>68</v>
      </c>
      <c r="AB35">
        <v>3</v>
      </c>
      <c r="AC35">
        <v>3</v>
      </c>
      <c r="AD35">
        <v>3</v>
      </c>
      <c r="AE35">
        <f t="shared" si="0"/>
        <v>9</v>
      </c>
      <c r="AF35">
        <v>12</v>
      </c>
      <c r="AG35">
        <v>12</v>
      </c>
      <c r="AH35">
        <v>12</v>
      </c>
      <c r="AI35">
        <f t="shared" si="1"/>
        <v>36</v>
      </c>
      <c r="AJ35">
        <v>2</v>
      </c>
      <c r="AK35">
        <v>250</v>
      </c>
      <c r="AL35">
        <v>0</v>
      </c>
      <c r="AM35" t="s">
        <v>229</v>
      </c>
      <c r="AN35" t="s">
        <v>114</v>
      </c>
      <c r="AO35" s="15">
        <v>2</v>
      </c>
      <c r="AP35" t="s">
        <v>165</v>
      </c>
      <c r="AQ35" t="s">
        <v>213</v>
      </c>
      <c r="AR35" t="s">
        <v>67</v>
      </c>
      <c r="AS35" t="s">
        <v>74</v>
      </c>
      <c r="AU35">
        <v>0</v>
      </c>
      <c r="AV35">
        <v>0</v>
      </c>
      <c r="AW35">
        <v>1</v>
      </c>
      <c r="AX35">
        <v>1</v>
      </c>
      <c r="AZ35">
        <v>100</v>
      </c>
      <c r="BA35" t="s">
        <v>68</v>
      </c>
      <c r="BB35">
        <v>0</v>
      </c>
      <c r="BC35" t="s">
        <v>68</v>
      </c>
      <c r="BD35" t="s">
        <v>67</v>
      </c>
      <c r="BE35" t="s">
        <v>67</v>
      </c>
      <c r="BF35">
        <v>1</v>
      </c>
      <c r="BG35">
        <v>2</v>
      </c>
      <c r="BH35" t="s">
        <v>67</v>
      </c>
      <c r="BI35" t="s">
        <v>73</v>
      </c>
      <c r="BJ35" t="s">
        <v>74</v>
      </c>
      <c r="BK35" t="s">
        <v>68</v>
      </c>
      <c r="BO35">
        <v>139</v>
      </c>
      <c r="BP35">
        <v>4.7</v>
      </c>
      <c r="BQ35">
        <v>108</v>
      </c>
      <c r="BR35">
        <v>25</v>
      </c>
      <c r="BS35">
        <v>14</v>
      </c>
      <c r="BT35">
        <v>0.75</v>
      </c>
      <c r="BU35">
        <v>150</v>
      </c>
      <c r="BV35">
        <v>9.6</v>
      </c>
      <c r="BX35" s="18">
        <v>144</v>
      </c>
      <c r="BY35">
        <v>4.3</v>
      </c>
      <c r="BZ35">
        <v>111</v>
      </c>
      <c r="CA35">
        <v>24</v>
      </c>
      <c r="CB35">
        <v>8</v>
      </c>
      <c r="CC35">
        <v>0.67</v>
      </c>
      <c r="CD35">
        <v>89</v>
      </c>
      <c r="CE35">
        <v>8.9</v>
      </c>
    </row>
    <row r="36" spans="1:85">
      <c r="A36">
        <v>37</v>
      </c>
      <c r="B36">
        <v>1</v>
      </c>
      <c r="C36">
        <v>75</v>
      </c>
      <c r="D36" t="s">
        <v>63</v>
      </c>
      <c r="E36" t="s">
        <v>137</v>
      </c>
      <c r="F36" t="s">
        <v>65</v>
      </c>
      <c r="G36" t="s">
        <v>66</v>
      </c>
      <c r="H36">
        <v>11</v>
      </c>
      <c r="L36" t="s">
        <v>67</v>
      </c>
      <c r="S36" t="s">
        <v>67</v>
      </c>
      <c r="U36" t="s">
        <v>67</v>
      </c>
      <c r="Y36" t="s">
        <v>68</v>
      </c>
      <c r="AB36">
        <v>3</v>
      </c>
      <c r="AC36">
        <v>3</v>
      </c>
      <c r="AD36">
        <v>3</v>
      </c>
      <c r="AE36">
        <f t="shared" si="0"/>
        <v>9</v>
      </c>
      <c r="AF36">
        <v>12</v>
      </c>
      <c r="AG36">
        <v>12</v>
      </c>
      <c r="AH36">
        <v>12</v>
      </c>
      <c r="AI36">
        <f t="shared" si="1"/>
        <v>36</v>
      </c>
      <c r="AJ36">
        <v>3</v>
      </c>
      <c r="AK36">
        <v>380</v>
      </c>
      <c r="AL36">
        <v>0</v>
      </c>
      <c r="AM36" t="s">
        <v>138</v>
      </c>
      <c r="AN36" t="s">
        <v>139</v>
      </c>
      <c r="AO36" s="15">
        <v>1</v>
      </c>
      <c r="AQ36" t="s">
        <v>213</v>
      </c>
      <c r="AR36" t="s">
        <v>67</v>
      </c>
      <c r="AS36" t="s">
        <v>74</v>
      </c>
      <c r="AU36">
        <v>0</v>
      </c>
      <c r="AV36">
        <v>0</v>
      </c>
      <c r="AW36">
        <v>0</v>
      </c>
      <c r="AX36">
        <v>0</v>
      </c>
      <c r="AZ36">
        <v>100</v>
      </c>
      <c r="BA36" t="s">
        <v>68</v>
      </c>
      <c r="BB36">
        <v>2</v>
      </c>
      <c r="BC36" t="s">
        <v>68</v>
      </c>
      <c r="BD36" t="s">
        <v>68</v>
      </c>
      <c r="BE36" t="s">
        <v>67</v>
      </c>
      <c r="BF36">
        <v>0</v>
      </c>
      <c r="BG36">
        <v>0</v>
      </c>
      <c r="BH36" t="s">
        <v>67</v>
      </c>
      <c r="BI36" t="s">
        <v>84</v>
      </c>
      <c r="BJ36" t="s">
        <v>85</v>
      </c>
      <c r="BK36" t="s">
        <v>68</v>
      </c>
      <c r="BO36">
        <v>141</v>
      </c>
      <c r="BP36">
        <v>3.5</v>
      </c>
      <c r="BQ36">
        <v>105</v>
      </c>
      <c r="BR36">
        <v>24</v>
      </c>
      <c r="BS36">
        <v>29</v>
      </c>
      <c r="BT36">
        <v>2.48</v>
      </c>
      <c r="BU36">
        <v>109</v>
      </c>
      <c r="BV36">
        <v>8.1999999999999993</v>
      </c>
      <c r="BX36">
        <v>140</v>
      </c>
      <c r="BY36">
        <v>3.1</v>
      </c>
      <c r="BZ36">
        <v>103</v>
      </c>
      <c r="CA36">
        <v>26</v>
      </c>
      <c r="CB36">
        <v>19</v>
      </c>
      <c r="CC36">
        <v>2.81</v>
      </c>
      <c r="CD36">
        <v>114</v>
      </c>
      <c r="CE36">
        <v>8.6</v>
      </c>
    </row>
    <row r="37" spans="1:85">
      <c r="A37">
        <v>38</v>
      </c>
      <c r="B37">
        <v>1</v>
      </c>
      <c r="C37">
        <v>87</v>
      </c>
      <c r="D37" t="s">
        <v>63</v>
      </c>
      <c r="E37" t="s">
        <v>64</v>
      </c>
      <c r="F37" t="s">
        <v>65</v>
      </c>
      <c r="G37" t="s">
        <v>117</v>
      </c>
      <c r="H37">
        <v>10.25</v>
      </c>
      <c r="J37" t="s">
        <v>67</v>
      </c>
      <c r="O37" t="s">
        <v>67</v>
      </c>
      <c r="Q37" t="s">
        <v>140</v>
      </c>
      <c r="R37" t="s">
        <v>67</v>
      </c>
      <c r="Y37" t="s">
        <v>68</v>
      </c>
      <c r="AB37">
        <v>1</v>
      </c>
      <c r="AC37">
        <v>1</v>
      </c>
      <c r="AD37">
        <v>2</v>
      </c>
      <c r="AE37">
        <f t="shared" si="0"/>
        <v>4</v>
      </c>
      <c r="AF37">
        <v>0</v>
      </c>
      <c r="AG37">
        <v>0</v>
      </c>
      <c r="AH37">
        <v>10</v>
      </c>
      <c r="AI37">
        <f t="shared" si="1"/>
        <v>10</v>
      </c>
      <c r="AJ37">
        <v>3</v>
      </c>
      <c r="AK37">
        <v>1410</v>
      </c>
      <c r="AL37">
        <v>1390</v>
      </c>
      <c r="AM37" t="s">
        <v>141</v>
      </c>
      <c r="AN37" t="s">
        <v>145</v>
      </c>
      <c r="AO37" s="15">
        <v>2</v>
      </c>
      <c r="AP37" t="s">
        <v>200</v>
      </c>
      <c r="AQ37" t="s">
        <v>213</v>
      </c>
      <c r="AR37" t="s">
        <v>68</v>
      </c>
      <c r="AS37" t="s">
        <v>98</v>
      </c>
      <c r="AU37">
        <v>2</v>
      </c>
      <c r="AV37">
        <v>0</v>
      </c>
      <c r="AW37">
        <v>0</v>
      </c>
      <c r="AX37">
        <v>1</v>
      </c>
      <c r="AY37" t="s">
        <v>142</v>
      </c>
      <c r="AZ37">
        <v>62</v>
      </c>
      <c r="BA37" t="s">
        <v>67</v>
      </c>
      <c r="BB37">
        <v>2</v>
      </c>
      <c r="BC37" t="s">
        <v>68</v>
      </c>
      <c r="BD37" t="s">
        <v>67</v>
      </c>
      <c r="BE37" t="s">
        <v>68</v>
      </c>
      <c r="BF37">
        <v>0</v>
      </c>
      <c r="BG37">
        <v>3</v>
      </c>
      <c r="BH37" t="s">
        <v>67</v>
      </c>
      <c r="BI37" t="s">
        <v>84</v>
      </c>
      <c r="BJ37" t="s">
        <v>98</v>
      </c>
      <c r="BK37" t="s">
        <v>68</v>
      </c>
      <c r="BO37">
        <v>131</v>
      </c>
      <c r="BP37">
        <v>5.6</v>
      </c>
      <c r="BQ37">
        <v>96</v>
      </c>
      <c r="BR37">
        <v>27</v>
      </c>
      <c r="BS37">
        <v>22</v>
      </c>
      <c r="BT37">
        <v>1.3</v>
      </c>
      <c r="BU37">
        <v>83</v>
      </c>
      <c r="BV37">
        <v>9</v>
      </c>
      <c r="BX37">
        <v>132</v>
      </c>
      <c r="BY37">
        <v>4.4000000000000004</v>
      </c>
      <c r="BZ37">
        <v>97</v>
      </c>
      <c r="CA37">
        <v>28</v>
      </c>
      <c r="CB37">
        <v>21</v>
      </c>
      <c r="CC37">
        <v>1.24</v>
      </c>
      <c r="CD37">
        <v>108</v>
      </c>
      <c r="CE37">
        <v>8.6</v>
      </c>
    </row>
    <row r="38" spans="1:85">
      <c r="A38">
        <v>39</v>
      </c>
      <c r="B38">
        <v>1</v>
      </c>
      <c r="C38">
        <v>64</v>
      </c>
      <c r="D38" t="s">
        <v>63</v>
      </c>
      <c r="E38" t="s">
        <v>64</v>
      </c>
      <c r="F38" t="s">
        <v>65</v>
      </c>
      <c r="G38" t="s">
        <v>66</v>
      </c>
      <c r="H38">
        <v>10.5</v>
      </c>
      <c r="I38" t="s">
        <v>67</v>
      </c>
      <c r="R38" t="s">
        <v>67</v>
      </c>
      <c r="Y38" t="s">
        <v>68</v>
      </c>
      <c r="AB38">
        <v>3</v>
      </c>
      <c r="AC38">
        <v>3</v>
      </c>
      <c r="AD38">
        <v>3</v>
      </c>
      <c r="AE38">
        <f t="shared" si="0"/>
        <v>9</v>
      </c>
      <c r="AF38">
        <v>12</v>
      </c>
      <c r="AG38">
        <v>12</v>
      </c>
      <c r="AH38">
        <v>12</v>
      </c>
      <c r="AI38">
        <f t="shared" si="1"/>
        <v>36</v>
      </c>
      <c r="AJ38">
        <v>2</v>
      </c>
      <c r="AK38">
        <v>300</v>
      </c>
      <c r="AL38">
        <v>0</v>
      </c>
      <c r="AM38" t="s">
        <v>87</v>
      </c>
      <c r="AN38" t="s">
        <v>132</v>
      </c>
      <c r="AO38" s="15">
        <v>1</v>
      </c>
      <c r="AQ38" t="s">
        <v>213</v>
      </c>
      <c r="AR38" t="s">
        <v>67</v>
      </c>
      <c r="AS38" t="s">
        <v>74</v>
      </c>
      <c r="AU38">
        <v>1</v>
      </c>
      <c r="AV38">
        <v>0</v>
      </c>
      <c r="AW38">
        <v>0</v>
      </c>
      <c r="AX38">
        <v>1</v>
      </c>
      <c r="AY38" t="s">
        <v>118</v>
      </c>
      <c r="AZ38">
        <v>100</v>
      </c>
      <c r="BA38" t="s">
        <v>68</v>
      </c>
      <c r="BB38">
        <v>0</v>
      </c>
      <c r="BC38" t="s">
        <v>68</v>
      </c>
      <c r="BD38" t="s">
        <v>68</v>
      </c>
      <c r="BE38" t="s">
        <v>67</v>
      </c>
      <c r="BF38">
        <v>1</v>
      </c>
      <c r="BG38">
        <v>1</v>
      </c>
      <c r="BH38" t="s">
        <v>67</v>
      </c>
      <c r="BI38" t="s">
        <v>84</v>
      </c>
      <c r="BJ38" t="s">
        <v>74</v>
      </c>
      <c r="BK38" t="s">
        <v>68</v>
      </c>
    </row>
    <row r="39" spans="1:85">
      <c r="A39">
        <v>40</v>
      </c>
      <c r="B39" s="18">
        <v>1</v>
      </c>
      <c r="C39">
        <v>61</v>
      </c>
      <c r="D39" t="s">
        <v>63</v>
      </c>
      <c r="E39" t="s">
        <v>64</v>
      </c>
      <c r="F39" t="s">
        <v>65</v>
      </c>
      <c r="G39" t="s">
        <v>88</v>
      </c>
      <c r="H39">
        <v>10</v>
      </c>
      <c r="J39" t="s">
        <v>67</v>
      </c>
      <c r="R39" t="s">
        <v>67</v>
      </c>
      <c r="Y39" t="s">
        <v>68</v>
      </c>
      <c r="AB39">
        <v>3</v>
      </c>
      <c r="AC39">
        <v>3</v>
      </c>
      <c r="AD39">
        <v>3</v>
      </c>
      <c r="AE39">
        <f t="shared" si="0"/>
        <v>9</v>
      </c>
      <c r="AF39">
        <v>12</v>
      </c>
      <c r="AG39">
        <v>12</v>
      </c>
      <c r="AH39">
        <v>12</v>
      </c>
      <c r="AI39">
        <f t="shared" si="1"/>
        <v>36</v>
      </c>
      <c r="AJ39">
        <v>2</v>
      </c>
      <c r="AK39">
        <v>215</v>
      </c>
      <c r="AL39">
        <v>0</v>
      </c>
      <c r="AM39" t="s">
        <v>144</v>
      </c>
      <c r="AN39" t="s">
        <v>132</v>
      </c>
      <c r="AO39" s="15">
        <v>1</v>
      </c>
      <c r="AQ39" t="s">
        <v>213</v>
      </c>
      <c r="AR39" t="s">
        <v>67</v>
      </c>
      <c r="AS39" t="s">
        <v>74</v>
      </c>
      <c r="AU39">
        <v>0</v>
      </c>
      <c r="AV39">
        <v>0</v>
      </c>
      <c r="AW39">
        <v>0</v>
      </c>
      <c r="AX39">
        <v>0</v>
      </c>
      <c r="AZ39">
        <v>100</v>
      </c>
      <c r="BA39" t="s">
        <v>67</v>
      </c>
      <c r="BB39">
        <v>0</v>
      </c>
      <c r="BC39" t="s">
        <v>68</v>
      </c>
      <c r="BD39" t="s">
        <v>67</v>
      </c>
      <c r="BE39" t="s">
        <v>67</v>
      </c>
      <c r="BF39">
        <v>0</v>
      </c>
      <c r="BG39">
        <v>0</v>
      </c>
      <c r="BH39" t="s">
        <v>67</v>
      </c>
      <c r="BI39" t="s">
        <v>146</v>
      </c>
      <c r="BJ39" t="s">
        <v>85</v>
      </c>
      <c r="BK39" t="s">
        <v>68</v>
      </c>
      <c r="BO39">
        <v>143</v>
      </c>
      <c r="BP39">
        <v>4.8</v>
      </c>
      <c r="BQ39">
        <v>108</v>
      </c>
      <c r="BR39">
        <v>25</v>
      </c>
      <c r="BS39">
        <v>14</v>
      </c>
      <c r="BT39">
        <v>1.03</v>
      </c>
      <c r="BU39">
        <v>89</v>
      </c>
      <c r="BV39">
        <v>9.6999999999999993</v>
      </c>
      <c r="BX39">
        <v>138</v>
      </c>
      <c r="BY39">
        <v>4.7</v>
      </c>
      <c r="BZ39">
        <v>106</v>
      </c>
      <c r="CA39">
        <v>23</v>
      </c>
      <c r="CB39">
        <v>15</v>
      </c>
      <c r="CC39">
        <v>1.1499999999999999</v>
      </c>
      <c r="CD39">
        <v>93</v>
      </c>
      <c r="CE39">
        <v>9.3000000000000007</v>
      </c>
    </row>
    <row r="40" spans="1:85">
      <c r="A40">
        <v>41</v>
      </c>
      <c r="B40">
        <v>1</v>
      </c>
      <c r="C40">
        <v>84</v>
      </c>
      <c r="D40" t="s">
        <v>63</v>
      </c>
      <c r="E40" t="s">
        <v>64</v>
      </c>
      <c r="F40" t="s">
        <v>65</v>
      </c>
      <c r="G40" t="s">
        <v>66</v>
      </c>
      <c r="H40">
        <v>9</v>
      </c>
      <c r="J40" t="s">
        <v>67</v>
      </c>
      <c r="T40" t="s">
        <v>67</v>
      </c>
      <c r="U40" t="s">
        <v>67</v>
      </c>
      <c r="Y40" t="s">
        <v>68</v>
      </c>
      <c r="AB40">
        <v>3</v>
      </c>
      <c r="AC40">
        <v>2</v>
      </c>
      <c r="AD40">
        <v>1</v>
      </c>
      <c r="AE40">
        <f t="shared" si="0"/>
        <v>6</v>
      </c>
      <c r="AF40">
        <v>11</v>
      </c>
      <c r="AG40">
        <v>10</v>
      </c>
      <c r="AH40">
        <v>5</v>
      </c>
      <c r="AI40">
        <f t="shared" si="1"/>
        <v>26</v>
      </c>
      <c r="AJ40">
        <v>3</v>
      </c>
      <c r="AK40">
        <v>815</v>
      </c>
      <c r="AL40">
        <v>215</v>
      </c>
      <c r="AM40" t="s">
        <v>147</v>
      </c>
      <c r="AN40" t="s">
        <v>148</v>
      </c>
      <c r="AO40" s="15">
        <v>2</v>
      </c>
      <c r="AP40" t="s">
        <v>201</v>
      </c>
      <c r="AQ40" t="s">
        <v>213</v>
      </c>
      <c r="AR40" t="s">
        <v>67</v>
      </c>
      <c r="AS40" t="s">
        <v>98</v>
      </c>
      <c r="AU40">
        <v>0</v>
      </c>
      <c r="AV40">
        <v>0</v>
      </c>
      <c r="AW40">
        <v>0</v>
      </c>
      <c r="AX40">
        <v>0</v>
      </c>
      <c r="AZ40">
        <v>100</v>
      </c>
      <c r="BA40" t="s">
        <v>68</v>
      </c>
      <c r="BB40">
        <v>0</v>
      </c>
      <c r="BC40" t="s">
        <v>68</v>
      </c>
      <c r="BD40" t="s">
        <v>68</v>
      </c>
      <c r="BE40" t="s">
        <v>67</v>
      </c>
      <c r="BF40">
        <v>0</v>
      </c>
      <c r="BG40">
        <v>0</v>
      </c>
      <c r="BH40" t="s">
        <v>67</v>
      </c>
      <c r="BI40" t="s">
        <v>73</v>
      </c>
      <c r="BJ40" t="s">
        <v>74</v>
      </c>
      <c r="BK40" t="s">
        <v>67</v>
      </c>
      <c r="BL40" t="s">
        <v>96</v>
      </c>
      <c r="BO40">
        <v>143</v>
      </c>
      <c r="BP40">
        <v>4.3</v>
      </c>
      <c r="BQ40">
        <v>112</v>
      </c>
      <c r="BR40">
        <v>24</v>
      </c>
      <c r="BS40">
        <v>17</v>
      </c>
      <c r="BT40">
        <v>0.97</v>
      </c>
      <c r="BU40">
        <v>94</v>
      </c>
      <c r="BV40">
        <v>8.6</v>
      </c>
      <c r="BX40" t="s">
        <v>149</v>
      </c>
    </row>
    <row r="41" spans="1:85">
      <c r="A41">
        <v>42</v>
      </c>
      <c r="B41">
        <v>1</v>
      </c>
      <c r="C41">
        <v>64</v>
      </c>
      <c r="D41" t="s">
        <v>63</v>
      </c>
      <c r="E41" t="s">
        <v>64</v>
      </c>
      <c r="F41" t="s">
        <v>101</v>
      </c>
      <c r="G41" t="s">
        <v>66</v>
      </c>
      <c r="H41">
        <v>10</v>
      </c>
      <c r="I41" t="s">
        <v>67</v>
      </c>
      <c r="S41" t="s">
        <v>67</v>
      </c>
      <c r="U41" t="s">
        <v>67</v>
      </c>
      <c r="Y41" t="s">
        <v>68</v>
      </c>
      <c r="AB41">
        <v>3</v>
      </c>
      <c r="AC41">
        <v>2</v>
      </c>
      <c r="AD41">
        <v>2</v>
      </c>
      <c r="AE41">
        <f t="shared" si="0"/>
        <v>7</v>
      </c>
      <c r="AF41">
        <v>12</v>
      </c>
      <c r="AG41">
        <v>11</v>
      </c>
      <c r="AH41">
        <v>10</v>
      </c>
      <c r="AI41">
        <f t="shared" si="1"/>
        <v>33</v>
      </c>
      <c r="AJ41">
        <v>3</v>
      </c>
      <c r="AK41">
        <v>650</v>
      </c>
      <c r="AL41">
        <v>80</v>
      </c>
      <c r="AM41" t="s">
        <v>147</v>
      </c>
      <c r="AN41" t="s">
        <v>150</v>
      </c>
      <c r="AO41" s="15">
        <v>1</v>
      </c>
      <c r="AQ41" t="s">
        <v>213</v>
      </c>
      <c r="AR41" t="s">
        <v>67</v>
      </c>
      <c r="AS41" t="s">
        <v>74</v>
      </c>
      <c r="AU41">
        <v>0</v>
      </c>
      <c r="AV41">
        <v>0</v>
      </c>
      <c r="AW41">
        <v>0</v>
      </c>
      <c r="AX41">
        <v>1</v>
      </c>
      <c r="AZ41">
        <v>100</v>
      </c>
      <c r="BA41" t="s">
        <v>68</v>
      </c>
      <c r="BB41">
        <v>0</v>
      </c>
      <c r="BC41" t="s">
        <v>68</v>
      </c>
      <c r="BD41" t="s">
        <v>68</v>
      </c>
      <c r="BE41" t="s">
        <v>67</v>
      </c>
      <c r="BF41">
        <v>1</v>
      </c>
      <c r="BG41">
        <v>1</v>
      </c>
      <c r="BH41" t="s">
        <v>67</v>
      </c>
      <c r="BI41" t="s">
        <v>73</v>
      </c>
      <c r="BJ41" t="s">
        <v>74</v>
      </c>
      <c r="BK41" t="s">
        <v>68</v>
      </c>
      <c r="BO41">
        <v>140</v>
      </c>
      <c r="BP41">
        <v>4.9000000000000004</v>
      </c>
      <c r="BQ41">
        <v>109</v>
      </c>
      <c r="BR41">
        <v>19</v>
      </c>
      <c r="BS41">
        <v>35</v>
      </c>
      <c r="BT41">
        <v>1.67</v>
      </c>
      <c r="BU41">
        <v>109</v>
      </c>
      <c r="BV41">
        <v>8.6999999999999993</v>
      </c>
      <c r="BX41">
        <v>143</v>
      </c>
      <c r="BY41">
        <v>5.7</v>
      </c>
      <c r="BZ41">
        <v>110</v>
      </c>
      <c r="CA41">
        <v>27</v>
      </c>
      <c r="CB41">
        <v>32</v>
      </c>
      <c r="CC41">
        <v>1.5</v>
      </c>
      <c r="CD41">
        <v>88</v>
      </c>
      <c r="CE41">
        <v>8.5</v>
      </c>
    </row>
    <row r="42" spans="1:85">
      <c r="A42">
        <v>43</v>
      </c>
      <c r="B42">
        <v>1</v>
      </c>
      <c r="C42">
        <v>75</v>
      </c>
      <c r="D42" t="s">
        <v>63</v>
      </c>
      <c r="E42" t="s">
        <v>64</v>
      </c>
      <c r="F42" t="s">
        <v>101</v>
      </c>
      <c r="G42" t="s">
        <v>66</v>
      </c>
      <c r="H42">
        <v>11.5</v>
      </c>
      <c r="J42" t="s">
        <v>67</v>
      </c>
      <c r="S42" t="s">
        <v>67</v>
      </c>
      <c r="Y42" t="s">
        <v>68</v>
      </c>
      <c r="AB42">
        <v>3</v>
      </c>
      <c r="AC42">
        <v>3</v>
      </c>
      <c r="AD42">
        <v>3</v>
      </c>
      <c r="AE42">
        <f t="shared" si="0"/>
        <v>9</v>
      </c>
      <c r="AF42">
        <v>12</v>
      </c>
      <c r="AG42">
        <v>12</v>
      </c>
      <c r="AH42">
        <v>12</v>
      </c>
      <c r="AI42">
        <f t="shared" si="1"/>
        <v>36</v>
      </c>
      <c r="AJ42">
        <v>1</v>
      </c>
      <c r="AK42">
        <v>100</v>
      </c>
      <c r="AL42">
        <v>30</v>
      </c>
      <c r="AM42" t="s">
        <v>147</v>
      </c>
      <c r="AN42" t="s">
        <v>151</v>
      </c>
      <c r="AO42" s="15">
        <v>1</v>
      </c>
      <c r="AQ42" t="s">
        <v>213</v>
      </c>
      <c r="AR42" t="s">
        <v>67</v>
      </c>
      <c r="AS42" t="s">
        <v>74</v>
      </c>
      <c r="AU42">
        <v>0</v>
      </c>
      <c r="AV42">
        <v>0</v>
      </c>
      <c r="AW42">
        <v>1</v>
      </c>
      <c r="AX42">
        <v>1</v>
      </c>
      <c r="AZ42">
        <v>100</v>
      </c>
      <c r="BA42" t="s">
        <v>68</v>
      </c>
      <c r="BB42">
        <v>0</v>
      </c>
      <c r="BC42" t="s">
        <v>68</v>
      </c>
      <c r="BD42" t="s">
        <v>67</v>
      </c>
      <c r="BE42" t="s">
        <v>67</v>
      </c>
      <c r="BF42">
        <v>2</v>
      </c>
      <c r="BG42">
        <v>1</v>
      </c>
      <c r="BH42" t="s">
        <v>67</v>
      </c>
      <c r="BI42" t="s">
        <v>84</v>
      </c>
      <c r="BJ42" t="s">
        <v>74</v>
      </c>
      <c r="BK42" t="s">
        <v>68</v>
      </c>
      <c r="BO42">
        <v>143</v>
      </c>
      <c r="BP42">
        <v>3.8</v>
      </c>
      <c r="BQ42">
        <v>109</v>
      </c>
      <c r="BR42">
        <v>27</v>
      </c>
      <c r="BS42">
        <v>7</v>
      </c>
      <c r="BT42">
        <v>1.1200000000000001</v>
      </c>
      <c r="BU42">
        <v>167</v>
      </c>
      <c r="BV42">
        <v>8.3000000000000007</v>
      </c>
      <c r="BX42">
        <v>143</v>
      </c>
      <c r="BY42">
        <v>4</v>
      </c>
      <c r="BZ42">
        <v>109</v>
      </c>
      <c r="CA42">
        <v>23</v>
      </c>
      <c r="CB42">
        <v>9</v>
      </c>
      <c r="CC42">
        <v>0.84</v>
      </c>
      <c r="CD42">
        <v>89</v>
      </c>
      <c r="CE42">
        <v>8.6999999999999993</v>
      </c>
    </row>
    <row r="43" spans="1:85">
      <c r="A43">
        <v>46</v>
      </c>
      <c r="B43" s="18">
        <v>2</v>
      </c>
      <c r="C43">
        <v>52</v>
      </c>
      <c r="D43" t="s">
        <v>83</v>
      </c>
      <c r="E43" t="s">
        <v>64</v>
      </c>
      <c r="F43" t="s">
        <v>65</v>
      </c>
      <c r="G43" t="s">
        <v>66</v>
      </c>
      <c r="H43">
        <v>11.75</v>
      </c>
      <c r="J43" t="s">
        <v>67</v>
      </c>
      <c r="S43" t="s">
        <v>67</v>
      </c>
      <c r="U43" t="s">
        <v>67</v>
      </c>
      <c r="Y43" t="s">
        <v>67</v>
      </c>
      <c r="Z43" t="s">
        <v>183</v>
      </c>
      <c r="AB43">
        <v>3</v>
      </c>
      <c r="AC43">
        <v>3</v>
      </c>
      <c r="AD43">
        <v>3</v>
      </c>
      <c r="AE43">
        <f t="shared" si="0"/>
        <v>9</v>
      </c>
      <c r="AF43">
        <v>12</v>
      </c>
      <c r="AG43">
        <v>12</v>
      </c>
      <c r="AH43">
        <v>12</v>
      </c>
      <c r="AI43">
        <f t="shared" si="1"/>
        <v>36</v>
      </c>
      <c r="AJ43">
        <v>2</v>
      </c>
      <c r="AK43">
        <v>280</v>
      </c>
      <c r="AL43">
        <v>0</v>
      </c>
      <c r="AM43" t="s">
        <v>204</v>
      </c>
      <c r="AN43" s="10">
        <v>0.9</v>
      </c>
      <c r="AO43" s="15">
        <v>2</v>
      </c>
      <c r="AP43" s="10" t="s">
        <v>203</v>
      </c>
      <c r="AQ43" s="10" t="s">
        <v>213</v>
      </c>
      <c r="AR43" t="s">
        <v>67</v>
      </c>
      <c r="AS43" t="s">
        <v>74</v>
      </c>
      <c r="AU43">
        <v>0</v>
      </c>
      <c r="AV43">
        <v>0</v>
      </c>
      <c r="AW43">
        <v>0</v>
      </c>
      <c r="AX43">
        <v>1</v>
      </c>
      <c r="AZ43">
        <v>90</v>
      </c>
      <c r="BA43" t="s">
        <v>68</v>
      </c>
      <c r="BB43">
        <v>0</v>
      </c>
      <c r="BC43" t="s">
        <v>68</v>
      </c>
      <c r="BD43" t="s">
        <v>67</v>
      </c>
      <c r="BE43" t="s">
        <v>67</v>
      </c>
      <c r="BF43">
        <v>1</v>
      </c>
      <c r="BG43">
        <v>1</v>
      </c>
      <c r="BH43" t="s">
        <v>67</v>
      </c>
      <c r="BI43" t="s">
        <v>119</v>
      </c>
      <c r="BJ43" t="s">
        <v>85</v>
      </c>
      <c r="BK43" t="s">
        <v>67</v>
      </c>
      <c r="BL43" t="s">
        <v>96</v>
      </c>
      <c r="BO43">
        <v>140</v>
      </c>
      <c r="BP43">
        <v>4.4000000000000004</v>
      </c>
      <c r="BQ43">
        <v>106</v>
      </c>
      <c r="BR43">
        <v>28</v>
      </c>
      <c r="BS43">
        <v>13</v>
      </c>
      <c r="BT43">
        <v>0.96</v>
      </c>
      <c r="BU43">
        <v>95</v>
      </c>
      <c r="BV43">
        <v>8.9</v>
      </c>
      <c r="BX43">
        <v>135</v>
      </c>
      <c r="BY43">
        <v>4.0999999999999996</v>
      </c>
      <c r="BZ43">
        <v>101</v>
      </c>
      <c r="CA43">
        <v>24</v>
      </c>
      <c r="CB43">
        <v>6</v>
      </c>
      <c r="CC43">
        <v>1.05</v>
      </c>
      <c r="CD43">
        <v>318</v>
      </c>
      <c r="CE43">
        <v>8.4</v>
      </c>
    </row>
    <row r="44" spans="1:85">
      <c r="A44">
        <v>47</v>
      </c>
      <c r="B44">
        <v>1</v>
      </c>
      <c r="C44">
        <v>66</v>
      </c>
      <c r="D44" t="s">
        <v>83</v>
      </c>
      <c r="E44" t="s">
        <v>64</v>
      </c>
      <c r="F44" t="s">
        <v>101</v>
      </c>
      <c r="G44" t="s">
        <v>66</v>
      </c>
      <c r="H44">
        <v>11.25</v>
      </c>
      <c r="J44" t="s">
        <v>67</v>
      </c>
      <c r="S44" t="s">
        <v>67</v>
      </c>
      <c r="U44" t="s">
        <v>67</v>
      </c>
      <c r="Y44" t="s">
        <v>68</v>
      </c>
      <c r="AB44">
        <v>3</v>
      </c>
      <c r="AC44">
        <v>3</v>
      </c>
      <c r="AD44">
        <v>3</v>
      </c>
      <c r="AE44">
        <f t="shared" si="0"/>
        <v>9</v>
      </c>
      <c r="AF44">
        <v>12</v>
      </c>
      <c r="AG44">
        <v>12</v>
      </c>
      <c r="AH44">
        <v>12</v>
      </c>
      <c r="AI44">
        <f t="shared" si="1"/>
        <v>36</v>
      </c>
      <c r="AJ44">
        <v>3</v>
      </c>
      <c r="AK44">
        <v>450</v>
      </c>
      <c r="AL44">
        <v>0</v>
      </c>
      <c r="AM44" s="18" t="s">
        <v>144</v>
      </c>
      <c r="AN44" s="21">
        <v>0.7</v>
      </c>
      <c r="AO44" s="20">
        <v>2</v>
      </c>
      <c r="AP44" s="18" t="s">
        <v>205</v>
      </c>
      <c r="AQ44" s="18" t="s">
        <v>213</v>
      </c>
      <c r="AR44" t="s">
        <v>67</v>
      </c>
      <c r="AS44" t="s">
        <v>74</v>
      </c>
      <c r="AU44">
        <v>0</v>
      </c>
      <c r="AV44">
        <v>0</v>
      </c>
      <c r="AW44">
        <v>0</v>
      </c>
      <c r="AX44">
        <v>0</v>
      </c>
      <c r="AZ44">
        <v>100</v>
      </c>
      <c r="BA44" t="s">
        <v>68</v>
      </c>
      <c r="BB44">
        <v>0</v>
      </c>
      <c r="BC44" t="s">
        <v>68</v>
      </c>
      <c r="BD44" t="s">
        <v>68</v>
      </c>
      <c r="BE44" t="s">
        <v>67</v>
      </c>
      <c r="BF44">
        <v>0</v>
      </c>
      <c r="BG44">
        <v>0</v>
      </c>
      <c r="BH44" t="s">
        <v>67</v>
      </c>
      <c r="BI44" t="s">
        <v>144</v>
      </c>
      <c r="BJ44" t="s">
        <v>85</v>
      </c>
      <c r="BK44" t="s">
        <v>68</v>
      </c>
      <c r="BO44">
        <v>138</v>
      </c>
      <c r="BP44">
        <v>4.4000000000000004</v>
      </c>
      <c r="BQ44">
        <v>102</v>
      </c>
      <c r="BR44">
        <v>26</v>
      </c>
      <c r="BS44">
        <v>12</v>
      </c>
      <c r="BT44">
        <v>0.64</v>
      </c>
      <c r="BU44">
        <v>93</v>
      </c>
      <c r="BV44">
        <v>9</v>
      </c>
      <c r="BX44">
        <v>140</v>
      </c>
      <c r="BY44">
        <v>5.2</v>
      </c>
      <c r="BZ44">
        <v>106</v>
      </c>
      <c r="CA44">
        <v>26</v>
      </c>
      <c r="CB44">
        <v>6</v>
      </c>
      <c r="CC44">
        <v>0.72</v>
      </c>
      <c r="CD44">
        <v>87</v>
      </c>
      <c r="CE44">
        <v>8.9</v>
      </c>
    </row>
    <row r="45" spans="1:85">
      <c r="A45">
        <v>48</v>
      </c>
      <c r="B45">
        <v>2</v>
      </c>
      <c r="C45">
        <v>70</v>
      </c>
      <c r="D45" t="s">
        <v>63</v>
      </c>
      <c r="E45" t="s">
        <v>64</v>
      </c>
      <c r="F45" t="s">
        <v>101</v>
      </c>
      <c r="G45" t="s">
        <v>66</v>
      </c>
      <c r="H45">
        <v>9</v>
      </c>
      <c r="I45" t="s">
        <v>67</v>
      </c>
      <c r="R45" s="17"/>
      <c r="S45" t="s">
        <v>67</v>
      </c>
      <c r="U45" t="s">
        <v>67</v>
      </c>
      <c r="Y45" t="s">
        <v>68</v>
      </c>
      <c r="AB45">
        <v>3</v>
      </c>
      <c r="AC45">
        <v>3</v>
      </c>
      <c r="AD45">
        <v>3</v>
      </c>
      <c r="AE45">
        <f t="shared" si="0"/>
        <v>9</v>
      </c>
      <c r="AF45">
        <v>12</v>
      </c>
      <c r="AG45">
        <v>12</v>
      </c>
      <c r="AH45">
        <v>12</v>
      </c>
      <c r="AI45">
        <f t="shared" si="1"/>
        <v>36</v>
      </c>
      <c r="AJ45">
        <v>2</v>
      </c>
      <c r="AK45">
        <v>360</v>
      </c>
      <c r="AL45">
        <v>0</v>
      </c>
      <c r="AM45" s="18" t="s">
        <v>230</v>
      </c>
      <c r="AN45" t="s">
        <v>99</v>
      </c>
      <c r="AO45" s="15">
        <v>2</v>
      </c>
      <c r="AP45" t="s">
        <v>231</v>
      </c>
      <c r="AQ45" t="s">
        <v>213</v>
      </c>
      <c r="AR45" t="s">
        <v>67</v>
      </c>
      <c r="AS45" t="s">
        <v>74</v>
      </c>
      <c r="AU45">
        <v>1</v>
      </c>
      <c r="AV45">
        <v>0</v>
      </c>
      <c r="AW45">
        <v>2</v>
      </c>
      <c r="AX45">
        <v>2</v>
      </c>
      <c r="AZ45">
        <v>100</v>
      </c>
      <c r="BA45" t="s">
        <v>68</v>
      </c>
      <c r="BB45">
        <v>0</v>
      </c>
      <c r="BC45" t="s">
        <v>68</v>
      </c>
      <c r="BD45" t="s">
        <v>67</v>
      </c>
      <c r="BE45" t="s">
        <v>68</v>
      </c>
      <c r="BF45">
        <v>2</v>
      </c>
      <c r="BG45">
        <v>2</v>
      </c>
      <c r="BH45" t="s">
        <v>67</v>
      </c>
      <c r="BI45" t="s">
        <v>73</v>
      </c>
      <c r="BJ45" t="s">
        <v>85</v>
      </c>
      <c r="BK45" t="s">
        <v>68</v>
      </c>
      <c r="BO45">
        <v>141</v>
      </c>
      <c r="BP45">
        <v>4.7</v>
      </c>
      <c r="BQ45">
        <v>107</v>
      </c>
      <c r="BR45">
        <v>27</v>
      </c>
      <c r="BS45">
        <v>30</v>
      </c>
      <c r="BT45">
        <v>1.41</v>
      </c>
      <c r="BU45">
        <v>139</v>
      </c>
      <c r="BV45">
        <v>9.5</v>
      </c>
      <c r="BX45">
        <v>142</v>
      </c>
      <c r="BY45">
        <v>4.7</v>
      </c>
      <c r="BZ45">
        <v>103</v>
      </c>
      <c r="CA45">
        <v>20</v>
      </c>
      <c r="CB45">
        <v>21</v>
      </c>
      <c r="CC45">
        <v>1.34</v>
      </c>
      <c r="CD45">
        <v>106</v>
      </c>
      <c r="CE45">
        <v>9.5</v>
      </c>
    </row>
    <row r="46" spans="1:85">
      <c r="A46">
        <v>49</v>
      </c>
      <c r="B46">
        <v>1</v>
      </c>
      <c r="C46">
        <v>58</v>
      </c>
      <c r="D46" t="s">
        <v>83</v>
      </c>
      <c r="E46" t="s">
        <v>64</v>
      </c>
      <c r="F46" t="s">
        <v>65</v>
      </c>
      <c r="G46" t="s">
        <v>66</v>
      </c>
      <c r="H46">
        <v>9</v>
      </c>
      <c r="L46" t="s">
        <v>67</v>
      </c>
      <c r="U46" t="s">
        <v>67</v>
      </c>
      <c r="Y46" t="s">
        <v>68</v>
      </c>
      <c r="AB46">
        <v>3</v>
      </c>
      <c r="AC46">
        <v>3</v>
      </c>
      <c r="AD46">
        <v>3</v>
      </c>
      <c r="AE46">
        <f t="shared" si="0"/>
        <v>9</v>
      </c>
      <c r="AF46">
        <v>11</v>
      </c>
      <c r="AG46">
        <v>12</v>
      </c>
      <c r="AH46">
        <v>12</v>
      </c>
      <c r="AI46">
        <f t="shared" si="1"/>
        <v>35</v>
      </c>
      <c r="AJ46">
        <v>1</v>
      </c>
      <c r="AK46">
        <v>255</v>
      </c>
      <c r="AL46">
        <v>180</v>
      </c>
      <c r="AM46" t="s">
        <v>146</v>
      </c>
      <c r="AN46" t="s">
        <v>97</v>
      </c>
      <c r="AO46" s="15">
        <v>1</v>
      </c>
      <c r="AQ46" t="s">
        <v>213</v>
      </c>
      <c r="AR46" t="s">
        <v>67</v>
      </c>
      <c r="AS46" t="s">
        <v>74</v>
      </c>
      <c r="AU46">
        <v>3</v>
      </c>
      <c r="AV46">
        <v>0</v>
      </c>
      <c r="AW46">
        <v>3</v>
      </c>
      <c r="AX46">
        <v>3</v>
      </c>
      <c r="AY46" t="s">
        <v>153</v>
      </c>
      <c r="AZ46">
        <v>100</v>
      </c>
      <c r="BA46" t="s">
        <v>68</v>
      </c>
      <c r="BB46">
        <v>0</v>
      </c>
      <c r="BC46" t="s">
        <v>68</v>
      </c>
      <c r="BD46" t="s">
        <v>67</v>
      </c>
      <c r="BE46" t="s">
        <v>68</v>
      </c>
      <c r="BF46">
        <v>3</v>
      </c>
      <c r="BG46">
        <v>3</v>
      </c>
      <c r="BH46" t="s">
        <v>67</v>
      </c>
      <c r="BI46" t="s">
        <v>73</v>
      </c>
      <c r="BJ46" t="s">
        <v>85</v>
      </c>
      <c r="BK46" t="s">
        <v>67</v>
      </c>
      <c r="BL46" t="s">
        <v>154</v>
      </c>
      <c r="BO46">
        <v>138</v>
      </c>
      <c r="BP46">
        <v>3.7</v>
      </c>
      <c r="BQ46">
        <v>97</v>
      </c>
      <c r="BR46">
        <v>26</v>
      </c>
      <c r="BS46">
        <v>15</v>
      </c>
      <c r="BT46">
        <v>0.73</v>
      </c>
      <c r="BU46">
        <v>105</v>
      </c>
      <c r="BV46">
        <v>9.6</v>
      </c>
      <c r="BX46">
        <v>137</v>
      </c>
      <c r="BY46">
        <v>3.9</v>
      </c>
      <c r="BZ46">
        <v>100</v>
      </c>
      <c r="CA46">
        <v>28</v>
      </c>
      <c r="CB46">
        <v>13</v>
      </c>
      <c r="CC46">
        <v>0.83</v>
      </c>
      <c r="CD46">
        <v>103</v>
      </c>
      <c r="CE46">
        <v>9.4</v>
      </c>
      <c r="CG46" t="s">
        <v>155</v>
      </c>
    </row>
    <row r="47" spans="1:85">
      <c r="A47">
        <v>50</v>
      </c>
      <c r="B47">
        <v>1</v>
      </c>
      <c r="C47">
        <v>48</v>
      </c>
      <c r="D47" t="s">
        <v>63</v>
      </c>
      <c r="E47" t="s">
        <v>64</v>
      </c>
      <c r="F47" t="s">
        <v>65</v>
      </c>
      <c r="G47" t="s">
        <v>66</v>
      </c>
      <c r="H47">
        <v>9.75</v>
      </c>
      <c r="L47" t="s">
        <v>67</v>
      </c>
      <c r="S47" t="s">
        <v>67</v>
      </c>
      <c r="U47" t="s">
        <v>67</v>
      </c>
      <c r="Y47" t="s">
        <v>68</v>
      </c>
      <c r="AB47">
        <v>3</v>
      </c>
      <c r="AC47">
        <v>3</v>
      </c>
      <c r="AD47">
        <v>3</v>
      </c>
      <c r="AE47">
        <f t="shared" si="0"/>
        <v>9</v>
      </c>
      <c r="AF47">
        <v>12</v>
      </c>
      <c r="AG47">
        <v>12</v>
      </c>
      <c r="AH47">
        <v>12</v>
      </c>
      <c r="AI47">
        <f t="shared" si="1"/>
        <v>36</v>
      </c>
      <c r="AJ47">
        <v>2</v>
      </c>
      <c r="AK47">
        <v>200</v>
      </c>
      <c r="AL47">
        <v>0</v>
      </c>
      <c r="AM47" t="s">
        <v>147</v>
      </c>
      <c r="AN47" t="s">
        <v>156</v>
      </c>
      <c r="AO47" s="15">
        <v>1</v>
      </c>
      <c r="AQ47" t="s">
        <v>213</v>
      </c>
      <c r="AR47" t="s">
        <v>67</v>
      </c>
      <c r="AS47" t="s">
        <v>74</v>
      </c>
      <c r="AU47">
        <v>1</v>
      </c>
      <c r="AV47">
        <v>0</v>
      </c>
      <c r="AW47">
        <v>1</v>
      </c>
      <c r="AX47">
        <v>0</v>
      </c>
      <c r="AZ47">
        <v>100</v>
      </c>
      <c r="BA47" t="s">
        <v>68</v>
      </c>
      <c r="BB47">
        <v>0</v>
      </c>
      <c r="BC47" t="s">
        <v>68</v>
      </c>
      <c r="BD47" t="s">
        <v>67</v>
      </c>
      <c r="BE47" t="s">
        <v>67</v>
      </c>
      <c r="BF47">
        <v>1</v>
      </c>
      <c r="BG47">
        <v>1</v>
      </c>
      <c r="BH47" t="s">
        <v>67</v>
      </c>
      <c r="BI47" t="s">
        <v>73</v>
      </c>
      <c r="BJ47" s="18" t="s">
        <v>74</v>
      </c>
      <c r="BK47" t="s">
        <v>68</v>
      </c>
      <c r="BO47">
        <v>142</v>
      </c>
      <c r="BP47">
        <v>3.8</v>
      </c>
      <c r="BQ47">
        <v>104</v>
      </c>
      <c r="BR47">
        <v>29</v>
      </c>
      <c r="BS47">
        <v>17</v>
      </c>
      <c r="BT47">
        <v>0.7</v>
      </c>
      <c r="BU47">
        <v>160</v>
      </c>
      <c r="BV47">
        <v>9.1</v>
      </c>
      <c r="BX47">
        <v>139</v>
      </c>
      <c r="BY47">
        <v>3.7</v>
      </c>
      <c r="BZ47">
        <v>102</v>
      </c>
      <c r="CA47">
        <v>26</v>
      </c>
      <c r="CB47">
        <v>13</v>
      </c>
      <c r="CC47">
        <v>0.67</v>
      </c>
      <c r="CD47">
        <v>138</v>
      </c>
      <c r="CE47">
        <v>9.5</v>
      </c>
    </row>
    <row r="48" spans="1:85">
      <c r="A48">
        <v>51</v>
      </c>
      <c r="B48">
        <v>1</v>
      </c>
      <c r="C48">
        <v>63</v>
      </c>
      <c r="D48" t="s">
        <v>83</v>
      </c>
      <c r="E48" t="s">
        <v>64</v>
      </c>
      <c r="F48" t="s">
        <v>101</v>
      </c>
      <c r="G48" t="s">
        <v>66</v>
      </c>
      <c r="H48">
        <v>11.25</v>
      </c>
      <c r="I48" t="s">
        <v>67</v>
      </c>
      <c r="U48" t="s">
        <v>67</v>
      </c>
      <c r="Y48" t="s">
        <v>68</v>
      </c>
      <c r="AB48">
        <v>3</v>
      </c>
      <c r="AC48">
        <v>3</v>
      </c>
      <c r="AD48">
        <v>3</v>
      </c>
      <c r="AE48">
        <f t="shared" si="0"/>
        <v>9</v>
      </c>
      <c r="AF48">
        <v>12</v>
      </c>
      <c r="AG48">
        <v>12</v>
      </c>
      <c r="AH48">
        <v>12</v>
      </c>
      <c r="AI48">
        <f t="shared" si="1"/>
        <v>36</v>
      </c>
      <c r="AJ48">
        <v>3</v>
      </c>
      <c r="AK48">
        <v>400</v>
      </c>
      <c r="AL48">
        <v>0</v>
      </c>
      <c r="AM48" t="s">
        <v>147</v>
      </c>
      <c r="AN48" t="s">
        <v>99</v>
      </c>
      <c r="AO48" s="15">
        <v>1</v>
      </c>
      <c r="AQ48" t="s">
        <v>213</v>
      </c>
      <c r="AR48" t="s">
        <v>67</v>
      </c>
      <c r="AS48" t="s">
        <v>74</v>
      </c>
      <c r="AU48">
        <v>1</v>
      </c>
      <c r="AV48">
        <v>0</v>
      </c>
      <c r="AW48">
        <v>1</v>
      </c>
      <c r="AX48">
        <v>1</v>
      </c>
      <c r="AY48" t="s">
        <v>157</v>
      </c>
      <c r="AZ48">
        <v>100</v>
      </c>
      <c r="BA48" t="s">
        <v>68</v>
      </c>
      <c r="BB48">
        <v>0</v>
      </c>
      <c r="BC48" t="s">
        <v>68</v>
      </c>
      <c r="BD48" t="s">
        <v>67</v>
      </c>
      <c r="BE48" t="s">
        <v>67</v>
      </c>
      <c r="BF48">
        <v>0</v>
      </c>
      <c r="BG48">
        <v>1</v>
      </c>
      <c r="BH48" t="s">
        <v>67</v>
      </c>
      <c r="BI48" t="s">
        <v>73</v>
      </c>
      <c r="BJ48" s="18" t="s">
        <v>74</v>
      </c>
      <c r="BK48" t="s">
        <v>68</v>
      </c>
      <c r="BO48">
        <v>139</v>
      </c>
      <c r="BP48">
        <v>4.5</v>
      </c>
      <c r="BQ48">
        <v>103</v>
      </c>
      <c r="BR48">
        <v>29</v>
      </c>
      <c r="BS48">
        <v>26</v>
      </c>
      <c r="BT48">
        <v>0.79</v>
      </c>
      <c r="BU48">
        <v>100</v>
      </c>
      <c r="BV48">
        <v>8.9</v>
      </c>
      <c r="BX48">
        <v>140</v>
      </c>
      <c r="BY48">
        <v>3.7</v>
      </c>
      <c r="BZ48">
        <v>108</v>
      </c>
      <c r="CA48">
        <v>25</v>
      </c>
      <c r="CB48">
        <v>14</v>
      </c>
      <c r="CC48">
        <v>0.74</v>
      </c>
      <c r="CD48">
        <v>229</v>
      </c>
      <c r="CE48">
        <v>7.9</v>
      </c>
    </row>
    <row r="49" spans="1:85">
      <c r="A49">
        <v>52</v>
      </c>
      <c r="B49">
        <v>2</v>
      </c>
      <c r="C49">
        <v>58</v>
      </c>
      <c r="D49" t="s">
        <v>63</v>
      </c>
      <c r="E49" t="s">
        <v>64</v>
      </c>
      <c r="F49" t="s">
        <v>65</v>
      </c>
      <c r="G49" t="s">
        <v>66</v>
      </c>
      <c r="H49">
        <v>11.25</v>
      </c>
      <c r="L49" t="s">
        <v>67</v>
      </c>
      <c r="S49" t="s">
        <v>67</v>
      </c>
      <c r="U49" t="s">
        <v>67</v>
      </c>
      <c r="Y49" t="s">
        <v>68</v>
      </c>
      <c r="AB49">
        <v>3</v>
      </c>
      <c r="AC49">
        <v>3</v>
      </c>
      <c r="AD49">
        <v>3</v>
      </c>
      <c r="AE49">
        <f t="shared" si="0"/>
        <v>9</v>
      </c>
      <c r="AF49">
        <v>11</v>
      </c>
      <c r="AG49">
        <v>11</v>
      </c>
      <c r="AH49">
        <v>11</v>
      </c>
      <c r="AI49">
        <f t="shared" si="1"/>
        <v>33</v>
      </c>
      <c r="AJ49">
        <v>2</v>
      </c>
      <c r="AK49">
        <v>705</v>
      </c>
      <c r="AL49">
        <v>600</v>
      </c>
      <c r="AM49" s="18" t="s">
        <v>184</v>
      </c>
      <c r="AN49" s="18" t="s">
        <v>97</v>
      </c>
      <c r="AO49" s="20">
        <v>2</v>
      </c>
      <c r="AP49" s="18" t="s">
        <v>206</v>
      </c>
      <c r="AQ49" s="18" t="s">
        <v>213</v>
      </c>
      <c r="AR49" t="s">
        <v>67</v>
      </c>
      <c r="AS49" t="s">
        <v>98</v>
      </c>
      <c r="AU49">
        <v>2</v>
      </c>
      <c r="AV49">
        <v>0</v>
      </c>
      <c r="AW49">
        <v>0</v>
      </c>
      <c r="AX49">
        <v>2</v>
      </c>
      <c r="AZ49">
        <v>94</v>
      </c>
      <c r="BA49" t="s">
        <v>68</v>
      </c>
      <c r="BB49">
        <v>0</v>
      </c>
      <c r="BC49" t="s">
        <v>68</v>
      </c>
      <c r="BD49" t="s">
        <v>68</v>
      </c>
      <c r="BE49" t="s">
        <v>67</v>
      </c>
      <c r="BF49">
        <v>2</v>
      </c>
      <c r="BG49">
        <v>2</v>
      </c>
      <c r="BH49" t="s">
        <v>67</v>
      </c>
      <c r="BI49" t="s">
        <v>73</v>
      </c>
      <c r="BJ49" t="s">
        <v>74</v>
      </c>
      <c r="BK49" t="s">
        <v>68</v>
      </c>
      <c r="BO49">
        <v>141</v>
      </c>
      <c r="BP49">
        <v>4.2</v>
      </c>
      <c r="BQ49">
        <v>106</v>
      </c>
      <c r="BR49">
        <v>26</v>
      </c>
      <c r="BS49">
        <v>21</v>
      </c>
      <c r="BT49">
        <v>1.1499999999999999</v>
      </c>
      <c r="BU49">
        <v>119</v>
      </c>
      <c r="BV49">
        <v>8.9</v>
      </c>
      <c r="BX49">
        <v>143</v>
      </c>
      <c r="BY49">
        <v>4.3</v>
      </c>
      <c r="BZ49">
        <v>107</v>
      </c>
      <c r="CA49">
        <v>27</v>
      </c>
      <c r="CB49">
        <v>14</v>
      </c>
      <c r="CC49">
        <v>1.1299999999999999</v>
      </c>
      <c r="CD49">
        <v>92</v>
      </c>
      <c r="CE49">
        <v>9.3000000000000007</v>
      </c>
    </row>
    <row r="50" spans="1:85">
      <c r="A50">
        <v>53</v>
      </c>
      <c r="B50">
        <v>1</v>
      </c>
      <c r="C50">
        <v>83</v>
      </c>
      <c r="D50" t="s">
        <v>63</v>
      </c>
      <c r="E50" t="s">
        <v>102</v>
      </c>
      <c r="F50" t="s">
        <v>65</v>
      </c>
      <c r="G50" t="s">
        <v>117</v>
      </c>
      <c r="H50">
        <v>11</v>
      </c>
      <c r="J50" t="s">
        <v>67</v>
      </c>
      <c r="S50" t="s">
        <v>67</v>
      </c>
      <c r="U50" t="s">
        <v>67</v>
      </c>
      <c r="Y50" t="s">
        <v>68</v>
      </c>
      <c r="AB50">
        <v>3</v>
      </c>
      <c r="AC50">
        <v>3</v>
      </c>
      <c r="AD50">
        <v>3</v>
      </c>
      <c r="AE50">
        <f t="shared" si="0"/>
        <v>9</v>
      </c>
      <c r="AF50">
        <v>11</v>
      </c>
      <c r="AG50">
        <v>12</v>
      </c>
      <c r="AH50">
        <v>12</v>
      </c>
      <c r="AI50">
        <f t="shared" si="1"/>
        <v>35</v>
      </c>
      <c r="AJ50">
        <v>3</v>
      </c>
      <c r="AK50">
        <v>800</v>
      </c>
      <c r="AL50">
        <v>50</v>
      </c>
      <c r="AM50" s="18" t="s">
        <v>152</v>
      </c>
      <c r="AN50" t="s">
        <v>156</v>
      </c>
      <c r="AO50" s="15">
        <v>1</v>
      </c>
      <c r="AQ50" t="s">
        <v>213</v>
      </c>
      <c r="AR50" t="s">
        <v>67</v>
      </c>
      <c r="AS50" t="s">
        <v>74</v>
      </c>
      <c r="AU50">
        <v>0</v>
      </c>
      <c r="AV50">
        <v>0</v>
      </c>
      <c r="AW50">
        <v>0</v>
      </c>
      <c r="AX50">
        <v>0</v>
      </c>
      <c r="AZ50">
        <v>100</v>
      </c>
      <c r="BA50" t="s">
        <v>68</v>
      </c>
      <c r="BB50">
        <v>0</v>
      </c>
      <c r="BC50" t="s">
        <v>68</v>
      </c>
      <c r="BD50" t="s">
        <v>67</v>
      </c>
      <c r="BE50" t="s">
        <v>67</v>
      </c>
      <c r="BF50">
        <v>0</v>
      </c>
      <c r="BG50">
        <v>0</v>
      </c>
      <c r="BH50" t="s">
        <v>67</v>
      </c>
      <c r="BI50" t="s">
        <v>73</v>
      </c>
      <c r="BJ50" s="18" t="s">
        <v>74</v>
      </c>
      <c r="BK50" t="s">
        <v>68</v>
      </c>
      <c r="BN50" s="17"/>
      <c r="BO50" s="18">
        <v>135</v>
      </c>
      <c r="BP50">
        <v>4.8</v>
      </c>
      <c r="BQ50">
        <v>97</v>
      </c>
      <c r="BR50">
        <v>26</v>
      </c>
      <c r="BS50">
        <v>9</v>
      </c>
      <c r="BT50">
        <v>0.6</v>
      </c>
      <c r="BU50">
        <v>410</v>
      </c>
      <c r="BV50">
        <v>9</v>
      </c>
      <c r="BX50">
        <v>137</v>
      </c>
      <c r="BY50">
        <v>4.9000000000000004</v>
      </c>
      <c r="BZ50">
        <v>104</v>
      </c>
      <c r="CA50">
        <v>26</v>
      </c>
      <c r="CB50">
        <v>6</v>
      </c>
      <c r="CC50">
        <v>0.6</v>
      </c>
      <c r="CD50">
        <v>197</v>
      </c>
      <c r="CE50">
        <v>8.6999999999999993</v>
      </c>
    </row>
    <row r="51" spans="1:85">
      <c r="A51">
        <v>54</v>
      </c>
      <c r="B51">
        <v>1</v>
      </c>
      <c r="C51">
        <v>74</v>
      </c>
      <c r="D51" t="s">
        <v>63</v>
      </c>
      <c r="E51" t="s">
        <v>104</v>
      </c>
      <c r="F51" t="s">
        <v>65</v>
      </c>
      <c r="G51" t="s">
        <v>66</v>
      </c>
      <c r="H51" s="18">
        <v>11.5</v>
      </c>
      <c r="J51" t="s">
        <v>67</v>
      </c>
      <c r="R51" t="s">
        <v>67</v>
      </c>
      <c r="Y51" t="s">
        <v>68</v>
      </c>
      <c r="AB51">
        <v>3</v>
      </c>
      <c r="AC51">
        <v>3</v>
      </c>
      <c r="AD51">
        <v>3</v>
      </c>
      <c r="AE51">
        <f t="shared" si="0"/>
        <v>9</v>
      </c>
      <c r="AF51">
        <v>12</v>
      </c>
      <c r="AG51">
        <v>12</v>
      </c>
      <c r="AH51">
        <v>12</v>
      </c>
      <c r="AI51">
        <f t="shared" si="1"/>
        <v>36</v>
      </c>
      <c r="AJ51">
        <v>1</v>
      </c>
      <c r="AK51">
        <v>120</v>
      </c>
      <c r="AL51">
        <v>0</v>
      </c>
      <c r="AM51" t="s">
        <v>147</v>
      </c>
      <c r="AN51" t="s">
        <v>207</v>
      </c>
      <c r="AO51" s="15">
        <v>1</v>
      </c>
      <c r="AQ51" t="s">
        <v>213</v>
      </c>
      <c r="AR51" t="s">
        <v>67</v>
      </c>
      <c r="AS51" t="s">
        <v>74</v>
      </c>
      <c r="AU51">
        <v>0</v>
      </c>
      <c r="AV51">
        <v>0</v>
      </c>
      <c r="AW51">
        <v>0</v>
      </c>
      <c r="AX51">
        <v>1</v>
      </c>
      <c r="AZ51">
        <v>100</v>
      </c>
      <c r="BA51" t="s">
        <v>68</v>
      </c>
      <c r="BB51">
        <v>0</v>
      </c>
      <c r="BC51" t="s">
        <v>68</v>
      </c>
      <c r="BD51" t="s">
        <v>68</v>
      </c>
      <c r="BE51" t="s">
        <v>67</v>
      </c>
      <c r="BF51">
        <v>0</v>
      </c>
      <c r="BG51">
        <v>0</v>
      </c>
      <c r="BH51" t="s">
        <v>67</v>
      </c>
      <c r="BI51" t="s">
        <v>73</v>
      </c>
      <c r="BJ51" s="18" t="s">
        <v>74</v>
      </c>
      <c r="BK51" t="s">
        <v>68</v>
      </c>
      <c r="BO51">
        <v>140</v>
      </c>
      <c r="BP51">
        <v>4.8</v>
      </c>
      <c r="BQ51">
        <v>107</v>
      </c>
      <c r="BR51">
        <v>27</v>
      </c>
      <c r="BS51">
        <v>18</v>
      </c>
      <c r="BT51">
        <v>1</v>
      </c>
      <c r="BU51">
        <v>79</v>
      </c>
      <c r="BV51">
        <v>9.5</v>
      </c>
      <c r="BX51">
        <v>142</v>
      </c>
      <c r="BY51">
        <v>4.2</v>
      </c>
      <c r="BZ51">
        <v>102</v>
      </c>
      <c r="CA51">
        <v>22</v>
      </c>
      <c r="CB51">
        <v>8</v>
      </c>
      <c r="CC51">
        <v>0.92</v>
      </c>
      <c r="CD51">
        <v>90</v>
      </c>
      <c r="CE51">
        <v>9.4</v>
      </c>
    </row>
    <row r="52" spans="1:85">
      <c r="A52">
        <v>55</v>
      </c>
      <c r="B52">
        <v>1</v>
      </c>
      <c r="C52">
        <v>66</v>
      </c>
      <c r="D52" t="s">
        <v>63</v>
      </c>
      <c r="E52" t="s">
        <v>64</v>
      </c>
      <c r="F52" t="s">
        <v>65</v>
      </c>
      <c r="G52" t="s">
        <v>66</v>
      </c>
      <c r="H52">
        <v>9</v>
      </c>
      <c r="I52" t="s">
        <v>67</v>
      </c>
      <c r="U52" t="s">
        <v>67</v>
      </c>
      <c r="Y52" t="s">
        <v>68</v>
      </c>
      <c r="AB52">
        <v>3</v>
      </c>
      <c r="AC52">
        <v>3</v>
      </c>
      <c r="AD52">
        <v>3</v>
      </c>
      <c r="AE52">
        <f t="shared" si="0"/>
        <v>9</v>
      </c>
      <c r="AF52">
        <v>12</v>
      </c>
      <c r="AG52">
        <v>12</v>
      </c>
      <c r="AH52">
        <v>12</v>
      </c>
      <c r="AI52">
        <f t="shared" si="1"/>
        <v>36</v>
      </c>
      <c r="AJ52">
        <v>2</v>
      </c>
      <c r="AK52">
        <v>220</v>
      </c>
      <c r="AL52">
        <v>0</v>
      </c>
      <c r="AM52" t="s">
        <v>158</v>
      </c>
      <c r="AN52" t="s">
        <v>114</v>
      </c>
      <c r="AO52" s="15">
        <v>1</v>
      </c>
      <c r="AQ52" t="s">
        <v>218</v>
      </c>
      <c r="AR52" t="s">
        <v>67</v>
      </c>
      <c r="AS52" t="s">
        <v>74</v>
      </c>
      <c r="AU52">
        <v>0</v>
      </c>
      <c r="AV52">
        <v>0</v>
      </c>
      <c r="AW52">
        <v>0</v>
      </c>
      <c r="AX52">
        <v>1</v>
      </c>
      <c r="AZ52">
        <v>100</v>
      </c>
      <c r="BA52" t="s">
        <v>68</v>
      </c>
      <c r="BB52">
        <v>0</v>
      </c>
      <c r="BC52" t="s">
        <v>68</v>
      </c>
      <c r="BD52" t="s">
        <v>68</v>
      </c>
      <c r="BE52" t="s">
        <v>67</v>
      </c>
      <c r="BF52">
        <v>0</v>
      </c>
      <c r="BG52">
        <v>0</v>
      </c>
      <c r="BH52" t="s">
        <v>67</v>
      </c>
      <c r="BI52" t="s">
        <v>84</v>
      </c>
      <c r="BJ52" s="18" t="s">
        <v>85</v>
      </c>
      <c r="BK52" t="s">
        <v>68</v>
      </c>
      <c r="BO52">
        <v>137</v>
      </c>
      <c r="BP52">
        <v>4.5</v>
      </c>
      <c r="BQ52">
        <v>105</v>
      </c>
      <c r="BR52">
        <v>26</v>
      </c>
      <c r="BS52">
        <v>15</v>
      </c>
      <c r="BT52">
        <v>0.93</v>
      </c>
      <c r="BU52">
        <v>98</v>
      </c>
      <c r="BV52">
        <v>9</v>
      </c>
      <c r="BX52">
        <v>136</v>
      </c>
      <c r="BY52">
        <v>5</v>
      </c>
      <c r="BZ52">
        <v>98</v>
      </c>
      <c r="CA52">
        <v>18</v>
      </c>
      <c r="CB52">
        <v>11</v>
      </c>
      <c r="CC52">
        <v>0.87</v>
      </c>
      <c r="CD52">
        <v>68</v>
      </c>
      <c r="CE52">
        <v>9.4</v>
      </c>
    </row>
    <row r="53" spans="1:85">
      <c r="A53">
        <v>57</v>
      </c>
      <c r="B53">
        <v>1</v>
      </c>
      <c r="C53">
        <v>76</v>
      </c>
      <c r="D53" t="s">
        <v>83</v>
      </c>
      <c r="E53" t="s">
        <v>64</v>
      </c>
      <c r="F53" t="s">
        <v>65</v>
      </c>
      <c r="G53" t="s">
        <v>66</v>
      </c>
      <c r="H53">
        <v>10.5</v>
      </c>
      <c r="J53" t="s">
        <v>67</v>
      </c>
      <c r="L53" t="s">
        <v>67</v>
      </c>
      <c r="S53" t="s">
        <v>67</v>
      </c>
      <c r="Y53" t="s">
        <v>68</v>
      </c>
      <c r="AB53">
        <v>3</v>
      </c>
      <c r="AC53">
        <v>3</v>
      </c>
      <c r="AD53">
        <v>3</v>
      </c>
      <c r="AE53">
        <f t="shared" si="0"/>
        <v>9</v>
      </c>
      <c r="AF53">
        <v>12</v>
      </c>
      <c r="AG53">
        <v>12</v>
      </c>
      <c r="AH53">
        <v>12</v>
      </c>
      <c r="AI53">
        <f t="shared" si="1"/>
        <v>36</v>
      </c>
      <c r="AJ53">
        <v>3</v>
      </c>
      <c r="AK53">
        <v>750</v>
      </c>
      <c r="AL53">
        <v>0</v>
      </c>
      <c r="AM53" t="s">
        <v>147</v>
      </c>
      <c r="AN53" t="s">
        <v>208</v>
      </c>
      <c r="AO53" s="15">
        <v>1</v>
      </c>
      <c r="AQ53" t="s">
        <v>213</v>
      </c>
      <c r="AR53" t="s">
        <v>67</v>
      </c>
      <c r="AS53" t="s">
        <v>74</v>
      </c>
      <c r="AU53">
        <v>0</v>
      </c>
      <c r="AV53">
        <v>0</v>
      </c>
      <c r="AW53">
        <v>1</v>
      </c>
      <c r="AX53">
        <v>1</v>
      </c>
      <c r="AZ53">
        <v>100</v>
      </c>
      <c r="BA53" t="s">
        <v>68</v>
      </c>
      <c r="BB53">
        <v>0</v>
      </c>
      <c r="BC53" t="s">
        <v>68</v>
      </c>
      <c r="BD53" t="s">
        <v>67</v>
      </c>
      <c r="BE53" t="s">
        <v>68</v>
      </c>
      <c r="BF53">
        <v>2</v>
      </c>
      <c r="BG53">
        <v>1</v>
      </c>
      <c r="BH53" t="s">
        <v>67</v>
      </c>
      <c r="BI53" t="s">
        <v>73</v>
      </c>
      <c r="BJ53" t="s">
        <v>74</v>
      </c>
      <c r="BK53" t="s">
        <v>67</v>
      </c>
      <c r="BL53" t="s">
        <v>96</v>
      </c>
      <c r="BO53">
        <v>143</v>
      </c>
      <c r="BP53">
        <v>4.9000000000000004</v>
      </c>
      <c r="BQ53">
        <v>105</v>
      </c>
      <c r="BR53">
        <v>24</v>
      </c>
      <c r="BS53">
        <v>18</v>
      </c>
      <c r="BT53">
        <v>0.59</v>
      </c>
      <c r="BU53">
        <v>81</v>
      </c>
      <c r="BV53">
        <v>9.3000000000000007</v>
      </c>
      <c r="BX53">
        <v>145</v>
      </c>
      <c r="BY53">
        <v>5.2</v>
      </c>
      <c r="BZ53">
        <v>107</v>
      </c>
      <c r="CA53">
        <v>23</v>
      </c>
      <c r="CB53">
        <v>11</v>
      </c>
      <c r="CC53">
        <v>0.59</v>
      </c>
      <c r="CD53">
        <v>132</v>
      </c>
      <c r="CE53">
        <v>9.1999999999999993</v>
      </c>
    </row>
    <row r="54" spans="1:85">
      <c r="A54">
        <v>58</v>
      </c>
      <c r="B54">
        <v>1</v>
      </c>
      <c r="C54">
        <v>57</v>
      </c>
      <c r="D54" t="s">
        <v>63</v>
      </c>
      <c r="E54" t="s">
        <v>64</v>
      </c>
      <c r="F54" t="s">
        <v>65</v>
      </c>
      <c r="G54" t="s">
        <v>66</v>
      </c>
      <c r="H54">
        <v>10</v>
      </c>
      <c r="J54" t="s">
        <v>67</v>
      </c>
      <c r="S54" t="s">
        <v>67</v>
      </c>
      <c r="U54" t="s">
        <v>67</v>
      </c>
      <c r="AB54">
        <v>3</v>
      </c>
      <c r="AC54">
        <v>3</v>
      </c>
      <c r="AD54">
        <v>3</v>
      </c>
      <c r="AE54">
        <f t="shared" si="0"/>
        <v>9</v>
      </c>
      <c r="AF54">
        <v>12</v>
      </c>
      <c r="AG54">
        <v>12</v>
      </c>
      <c r="AH54">
        <v>12</v>
      </c>
      <c r="AI54">
        <f t="shared" si="1"/>
        <v>36</v>
      </c>
      <c r="AJ54">
        <v>3</v>
      </c>
      <c r="AK54">
        <v>450</v>
      </c>
      <c r="AL54">
        <v>0</v>
      </c>
      <c r="AM54" t="s">
        <v>147</v>
      </c>
      <c r="AN54" s="18" t="s">
        <v>97</v>
      </c>
      <c r="AO54" s="20">
        <v>1</v>
      </c>
      <c r="AP54" s="17"/>
      <c r="AQ54" s="18" t="s">
        <v>218</v>
      </c>
      <c r="AR54" t="s">
        <v>67</v>
      </c>
      <c r="AS54" t="s">
        <v>74</v>
      </c>
      <c r="AU54">
        <v>0</v>
      </c>
      <c r="AV54">
        <v>0</v>
      </c>
      <c r="AW54">
        <v>1</v>
      </c>
      <c r="AX54">
        <v>0</v>
      </c>
      <c r="AZ54">
        <v>100</v>
      </c>
      <c r="BA54" t="s">
        <v>68</v>
      </c>
      <c r="BB54">
        <v>0</v>
      </c>
      <c r="BC54" t="s">
        <v>68</v>
      </c>
      <c r="BD54" t="s">
        <v>68</v>
      </c>
      <c r="BE54" t="s">
        <v>67</v>
      </c>
      <c r="BF54">
        <v>0</v>
      </c>
      <c r="BG54">
        <v>0</v>
      </c>
      <c r="BH54" t="s">
        <v>67</v>
      </c>
      <c r="BI54" t="s">
        <v>73</v>
      </c>
      <c r="BJ54" s="18" t="s">
        <v>85</v>
      </c>
      <c r="BK54" t="s">
        <v>68</v>
      </c>
      <c r="BO54">
        <v>142</v>
      </c>
      <c r="BP54">
        <v>4.0999999999999996</v>
      </c>
      <c r="BQ54">
        <v>103</v>
      </c>
      <c r="BR54">
        <v>21</v>
      </c>
      <c r="BS54">
        <v>11</v>
      </c>
      <c r="BT54">
        <v>0.82</v>
      </c>
      <c r="BU54">
        <v>77</v>
      </c>
      <c r="BV54">
        <v>9.5</v>
      </c>
      <c r="BX54" s="18">
        <v>140</v>
      </c>
      <c r="BY54">
        <v>4</v>
      </c>
      <c r="BZ54">
        <v>100</v>
      </c>
      <c r="CA54">
        <v>30</v>
      </c>
      <c r="CB54">
        <v>8</v>
      </c>
      <c r="CC54">
        <v>0.9</v>
      </c>
      <c r="CD54">
        <v>98</v>
      </c>
      <c r="CE54">
        <v>9.9</v>
      </c>
    </row>
    <row r="55" spans="1:85">
      <c r="A55">
        <v>59</v>
      </c>
      <c r="B55">
        <v>1</v>
      </c>
      <c r="C55">
        <v>59</v>
      </c>
      <c r="D55" t="s">
        <v>63</v>
      </c>
      <c r="E55" t="s">
        <v>64</v>
      </c>
      <c r="F55" t="s">
        <v>65</v>
      </c>
      <c r="G55" t="s">
        <v>66</v>
      </c>
      <c r="H55">
        <v>9.75</v>
      </c>
      <c r="J55" t="s">
        <v>67</v>
      </c>
      <c r="L55" t="s">
        <v>67</v>
      </c>
      <c r="S55" t="s">
        <v>67</v>
      </c>
      <c r="U55" t="s">
        <v>67</v>
      </c>
      <c r="Y55" t="s">
        <v>68</v>
      </c>
      <c r="AB55">
        <v>3</v>
      </c>
      <c r="AC55">
        <v>3</v>
      </c>
      <c r="AD55">
        <v>3</v>
      </c>
      <c r="AE55">
        <f t="shared" si="0"/>
        <v>9</v>
      </c>
      <c r="AF55">
        <v>12</v>
      </c>
      <c r="AG55">
        <v>12</v>
      </c>
      <c r="AH55">
        <v>12</v>
      </c>
      <c r="AI55">
        <f t="shared" si="1"/>
        <v>36</v>
      </c>
      <c r="AJ55">
        <v>3</v>
      </c>
      <c r="AK55">
        <v>390</v>
      </c>
      <c r="AL55">
        <v>0</v>
      </c>
      <c r="AM55" t="s">
        <v>160</v>
      </c>
      <c r="AN55" t="s">
        <v>114</v>
      </c>
      <c r="AO55" s="15">
        <v>1</v>
      </c>
      <c r="AQ55" t="s">
        <v>213</v>
      </c>
      <c r="AR55" t="s">
        <v>67</v>
      </c>
      <c r="AS55" t="s">
        <v>74</v>
      </c>
      <c r="AU55">
        <v>1</v>
      </c>
      <c r="AV55">
        <v>0</v>
      </c>
      <c r="AW55">
        <v>0</v>
      </c>
      <c r="AX55">
        <v>2</v>
      </c>
      <c r="AZ55">
        <v>85</v>
      </c>
      <c r="BA55" t="s">
        <v>68</v>
      </c>
      <c r="BB55">
        <v>0</v>
      </c>
      <c r="BC55" t="s">
        <v>68</v>
      </c>
      <c r="BD55" t="s">
        <v>67</v>
      </c>
      <c r="BE55" t="s">
        <v>67</v>
      </c>
      <c r="BF55">
        <v>1</v>
      </c>
      <c r="BG55">
        <v>1</v>
      </c>
      <c r="BH55" t="s">
        <v>67</v>
      </c>
      <c r="BI55" t="s">
        <v>73</v>
      </c>
      <c r="BJ55" t="s">
        <v>98</v>
      </c>
      <c r="BK55" t="s">
        <v>68</v>
      </c>
      <c r="BO55">
        <v>141</v>
      </c>
      <c r="BP55">
        <v>4.3</v>
      </c>
      <c r="BQ55">
        <v>105</v>
      </c>
      <c r="BR55">
        <v>26</v>
      </c>
      <c r="BS55">
        <v>10</v>
      </c>
      <c r="BT55">
        <v>0.94</v>
      </c>
      <c r="BU55">
        <v>105</v>
      </c>
      <c r="BV55">
        <v>9</v>
      </c>
      <c r="BX55">
        <v>145</v>
      </c>
      <c r="BY55">
        <v>4.3</v>
      </c>
      <c r="BZ55">
        <v>102</v>
      </c>
      <c r="CA55">
        <v>26</v>
      </c>
      <c r="CB55">
        <v>12</v>
      </c>
      <c r="CC55">
        <v>0.93</v>
      </c>
      <c r="CD55">
        <v>87</v>
      </c>
      <c r="CE55">
        <v>9.1</v>
      </c>
    </row>
    <row r="56" spans="1:85">
      <c r="A56">
        <v>60</v>
      </c>
      <c r="B56">
        <v>1</v>
      </c>
      <c r="C56">
        <v>62</v>
      </c>
      <c r="D56" t="s">
        <v>63</v>
      </c>
      <c r="E56" t="s">
        <v>64</v>
      </c>
      <c r="F56" t="s">
        <v>101</v>
      </c>
      <c r="G56" t="s">
        <v>66</v>
      </c>
      <c r="H56">
        <v>9</v>
      </c>
      <c r="I56" t="s">
        <v>67</v>
      </c>
      <c r="S56" t="s">
        <v>67</v>
      </c>
      <c r="Y56" t="s">
        <v>68</v>
      </c>
      <c r="AA56" t="s">
        <v>161</v>
      </c>
      <c r="AB56">
        <v>3</v>
      </c>
      <c r="AC56">
        <v>3</v>
      </c>
      <c r="AD56">
        <v>3</v>
      </c>
      <c r="AE56">
        <f t="shared" si="0"/>
        <v>9</v>
      </c>
      <c r="AF56">
        <v>12</v>
      </c>
      <c r="AG56">
        <v>12</v>
      </c>
      <c r="AH56">
        <v>12</v>
      </c>
      <c r="AI56">
        <f t="shared" si="1"/>
        <v>36</v>
      </c>
      <c r="AJ56">
        <v>3</v>
      </c>
      <c r="AK56">
        <v>600</v>
      </c>
      <c r="AL56">
        <v>0</v>
      </c>
      <c r="AM56" t="s">
        <v>69</v>
      </c>
      <c r="AN56" t="s">
        <v>99</v>
      </c>
      <c r="AO56" s="15">
        <v>1</v>
      </c>
      <c r="AQ56" t="s">
        <v>213</v>
      </c>
      <c r="AR56" t="s">
        <v>67</v>
      </c>
      <c r="AS56" t="s">
        <v>74</v>
      </c>
      <c r="AU56">
        <v>0</v>
      </c>
      <c r="AV56">
        <v>0</v>
      </c>
      <c r="AW56">
        <v>0</v>
      </c>
      <c r="AX56">
        <v>2</v>
      </c>
      <c r="AZ56">
        <v>100</v>
      </c>
      <c r="BA56" t="s">
        <v>68</v>
      </c>
      <c r="BB56">
        <v>0</v>
      </c>
      <c r="BC56" t="s">
        <v>68</v>
      </c>
      <c r="BD56" t="s">
        <v>67</v>
      </c>
      <c r="BE56" t="s">
        <v>67</v>
      </c>
      <c r="BF56">
        <v>0</v>
      </c>
      <c r="BG56">
        <v>0</v>
      </c>
      <c r="BH56" t="s">
        <v>67</v>
      </c>
      <c r="BI56" t="s">
        <v>84</v>
      </c>
      <c r="BJ56" t="s">
        <v>74</v>
      </c>
      <c r="BK56" t="s">
        <v>68</v>
      </c>
      <c r="BO56">
        <v>142</v>
      </c>
      <c r="BP56">
        <v>5.2</v>
      </c>
      <c r="BQ56">
        <v>103</v>
      </c>
      <c r="BR56">
        <v>23</v>
      </c>
      <c r="BS56">
        <v>18</v>
      </c>
      <c r="BT56">
        <v>0.98</v>
      </c>
      <c r="BU56">
        <v>98</v>
      </c>
      <c r="BV56">
        <v>9.8000000000000007</v>
      </c>
      <c r="BX56">
        <v>143</v>
      </c>
      <c r="BY56">
        <v>4.9000000000000004</v>
      </c>
      <c r="BZ56">
        <v>103</v>
      </c>
      <c r="CA56">
        <v>28</v>
      </c>
      <c r="CB56">
        <v>9</v>
      </c>
      <c r="CC56">
        <v>1.02</v>
      </c>
      <c r="CD56">
        <v>102</v>
      </c>
      <c r="CE56">
        <v>9.9</v>
      </c>
    </row>
    <row r="57" spans="1:85">
      <c r="A57">
        <v>61</v>
      </c>
      <c r="B57">
        <v>1</v>
      </c>
      <c r="C57">
        <v>50</v>
      </c>
      <c r="D57" t="s">
        <v>83</v>
      </c>
      <c r="E57" t="s">
        <v>64</v>
      </c>
      <c r="F57" t="s">
        <v>65</v>
      </c>
      <c r="G57" t="s">
        <v>117</v>
      </c>
      <c r="H57">
        <v>11</v>
      </c>
      <c r="M57" t="s">
        <v>67</v>
      </c>
      <c r="X57" t="s">
        <v>162</v>
      </c>
      <c r="Y57" t="s">
        <v>68</v>
      </c>
      <c r="AB57">
        <v>3</v>
      </c>
      <c r="AC57">
        <v>3</v>
      </c>
      <c r="AD57">
        <v>3</v>
      </c>
      <c r="AE57">
        <f t="shared" si="0"/>
        <v>9</v>
      </c>
      <c r="AF57">
        <v>12</v>
      </c>
      <c r="AG57">
        <v>12</v>
      </c>
      <c r="AH57">
        <v>12</v>
      </c>
      <c r="AI57">
        <f t="shared" si="1"/>
        <v>36</v>
      </c>
      <c r="AJ57">
        <v>3</v>
      </c>
      <c r="AK57">
        <v>330</v>
      </c>
      <c r="AL57">
        <v>0</v>
      </c>
      <c r="AM57" t="s">
        <v>163</v>
      </c>
      <c r="AN57" t="s">
        <v>114</v>
      </c>
      <c r="AO57" s="15">
        <v>3</v>
      </c>
      <c r="AP57" t="s">
        <v>209</v>
      </c>
      <c r="AQ57" t="s">
        <v>218</v>
      </c>
      <c r="AR57" t="s">
        <v>67</v>
      </c>
      <c r="AS57" t="s">
        <v>74</v>
      </c>
      <c r="AU57">
        <v>1</v>
      </c>
      <c r="AV57">
        <v>0</v>
      </c>
      <c r="AW57">
        <v>1</v>
      </c>
      <c r="AX57">
        <v>1</v>
      </c>
      <c r="AZ57">
        <v>100</v>
      </c>
      <c r="BA57" t="s">
        <v>68</v>
      </c>
      <c r="BB57">
        <v>0</v>
      </c>
      <c r="BC57" t="s">
        <v>68</v>
      </c>
      <c r="BD57" t="s">
        <v>67</v>
      </c>
      <c r="BE57" t="s">
        <v>67</v>
      </c>
      <c r="BF57">
        <v>1</v>
      </c>
      <c r="BG57">
        <v>1</v>
      </c>
      <c r="BH57" t="s">
        <v>67</v>
      </c>
      <c r="BI57" t="s">
        <v>84</v>
      </c>
      <c r="BJ57" t="s">
        <v>85</v>
      </c>
      <c r="BK57" t="s">
        <v>68</v>
      </c>
      <c r="BO57">
        <v>143</v>
      </c>
      <c r="BP57">
        <v>4.3</v>
      </c>
      <c r="BQ57">
        <v>115</v>
      </c>
      <c r="BR57">
        <v>26</v>
      </c>
      <c r="BS57">
        <v>10</v>
      </c>
      <c r="BT57">
        <v>0.74</v>
      </c>
      <c r="BU57">
        <v>90</v>
      </c>
      <c r="BV57">
        <v>8.3000000000000007</v>
      </c>
      <c r="BX57">
        <v>141</v>
      </c>
      <c r="BY57">
        <v>4.4000000000000004</v>
      </c>
      <c r="BZ57">
        <v>107</v>
      </c>
      <c r="CA57">
        <v>29</v>
      </c>
      <c r="CB57">
        <v>7</v>
      </c>
      <c r="CC57">
        <v>0.8</v>
      </c>
      <c r="CD57">
        <v>85</v>
      </c>
      <c r="CE57">
        <v>8.8000000000000007</v>
      </c>
    </row>
    <row r="58" spans="1:85">
      <c r="A58">
        <v>62</v>
      </c>
      <c r="B58">
        <v>1</v>
      </c>
      <c r="C58">
        <v>57</v>
      </c>
      <c r="D58" t="s">
        <v>83</v>
      </c>
      <c r="E58" t="s">
        <v>137</v>
      </c>
      <c r="F58" t="s">
        <v>65</v>
      </c>
      <c r="G58" t="s">
        <v>117</v>
      </c>
      <c r="H58">
        <v>10</v>
      </c>
      <c r="J58" t="s">
        <v>67</v>
      </c>
      <c r="L58" t="s">
        <v>67</v>
      </c>
      <c r="S58" t="s">
        <v>67</v>
      </c>
      <c r="U58" t="s">
        <v>67</v>
      </c>
      <c r="Y58" t="s">
        <v>68</v>
      </c>
      <c r="AB58">
        <v>3</v>
      </c>
      <c r="AC58">
        <v>3</v>
      </c>
      <c r="AD58">
        <v>3</v>
      </c>
      <c r="AE58">
        <f t="shared" si="0"/>
        <v>9</v>
      </c>
      <c r="AF58">
        <v>12</v>
      </c>
      <c r="AG58">
        <v>12</v>
      </c>
      <c r="AH58">
        <v>12</v>
      </c>
      <c r="AI58">
        <f t="shared" si="1"/>
        <v>36</v>
      </c>
      <c r="AJ58">
        <v>1</v>
      </c>
      <c r="AK58">
        <v>100</v>
      </c>
      <c r="AL58">
        <v>0</v>
      </c>
      <c r="AM58" t="s">
        <v>152</v>
      </c>
      <c r="AN58" s="10">
        <v>0.8</v>
      </c>
      <c r="AO58" s="15">
        <v>1</v>
      </c>
      <c r="AP58" s="10"/>
      <c r="AQ58" s="10" t="s">
        <v>213</v>
      </c>
      <c r="AR58" t="s">
        <v>67</v>
      </c>
      <c r="AS58" t="s">
        <v>74</v>
      </c>
      <c r="AU58">
        <v>0</v>
      </c>
      <c r="AV58">
        <v>0</v>
      </c>
      <c r="AW58">
        <v>0</v>
      </c>
      <c r="AX58">
        <v>1</v>
      </c>
      <c r="AZ58">
        <v>96</v>
      </c>
      <c r="BA58" t="s">
        <v>68</v>
      </c>
      <c r="BB58">
        <v>0</v>
      </c>
      <c r="BC58" t="s">
        <v>68</v>
      </c>
      <c r="BD58" t="s">
        <v>67</v>
      </c>
      <c r="BE58" t="s">
        <v>67</v>
      </c>
      <c r="BF58">
        <v>3</v>
      </c>
      <c r="BG58">
        <v>2</v>
      </c>
      <c r="BH58" t="s">
        <v>67</v>
      </c>
      <c r="BI58" t="s">
        <v>152</v>
      </c>
      <c r="BJ58" t="s">
        <v>74</v>
      </c>
      <c r="BK58" t="s">
        <v>68</v>
      </c>
      <c r="BO58">
        <v>140</v>
      </c>
      <c r="BP58">
        <v>4</v>
      </c>
      <c r="BQ58">
        <v>106</v>
      </c>
      <c r="BR58">
        <v>28</v>
      </c>
      <c r="BS58">
        <v>7</v>
      </c>
      <c r="BT58">
        <v>0.94</v>
      </c>
      <c r="BU58">
        <v>108</v>
      </c>
      <c r="BV58">
        <v>9.6</v>
      </c>
      <c r="BX58">
        <v>145</v>
      </c>
      <c r="BY58">
        <v>4.3</v>
      </c>
      <c r="BZ58">
        <v>107</v>
      </c>
      <c r="CA58">
        <v>25</v>
      </c>
      <c r="CB58">
        <v>8</v>
      </c>
      <c r="CC58">
        <v>1</v>
      </c>
      <c r="CD58">
        <v>96</v>
      </c>
      <c r="CE58">
        <v>9.1</v>
      </c>
      <c r="CG58" t="s">
        <v>185</v>
      </c>
    </row>
    <row r="59" spans="1:85">
      <c r="A59">
        <v>64</v>
      </c>
      <c r="B59">
        <v>1</v>
      </c>
      <c r="C59">
        <v>67</v>
      </c>
      <c r="D59" t="s">
        <v>83</v>
      </c>
      <c r="E59" t="s">
        <v>64</v>
      </c>
      <c r="F59" t="s">
        <v>65</v>
      </c>
      <c r="G59" t="s">
        <v>66</v>
      </c>
      <c r="H59">
        <v>11.25</v>
      </c>
      <c r="J59" t="s">
        <v>67</v>
      </c>
      <c r="S59" t="s">
        <v>67</v>
      </c>
      <c r="Y59" t="s">
        <v>68</v>
      </c>
      <c r="AB59">
        <v>3</v>
      </c>
      <c r="AC59">
        <v>3</v>
      </c>
      <c r="AD59">
        <v>3</v>
      </c>
      <c r="AE59">
        <f t="shared" si="0"/>
        <v>9</v>
      </c>
      <c r="AF59">
        <v>12</v>
      </c>
      <c r="AG59">
        <v>12</v>
      </c>
      <c r="AH59">
        <v>12</v>
      </c>
      <c r="AI59">
        <f t="shared" si="1"/>
        <v>36</v>
      </c>
      <c r="AJ59">
        <v>2</v>
      </c>
      <c r="AK59">
        <v>295</v>
      </c>
      <c r="AL59">
        <v>0</v>
      </c>
      <c r="AM59" t="s">
        <v>165</v>
      </c>
      <c r="AN59" t="s">
        <v>128</v>
      </c>
      <c r="AO59" s="15">
        <v>1</v>
      </c>
      <c r="AQ59" t="s">
        <v>213</v>
      </c>
      <c r="AR59" t="s">
        <v>67</v>
      </c>
      <c r="AS59" t="s">
        <v>74</v>
      </c>
      <c r="AU59">
        <v>2</v>
      </c>
      <c r="AV59">
        <v>0</v>
      </c>
      <c r="AW59">
        <v>1</v>
      </c>
      <c r="AX59">
        <v>1</v>
      </c>
      <c r="AZ59">
        <v>100</v>
      </c>
      <c r="BA59" t="s">
        <v>68</v>
      </c>
      <c r="BB59">
        <v>0</v>
      </c>
      <c r="BC59" t="s">
        <v>68</v>
      </c>
      <c r="BD59" t="s">
        <v>67</v>
      </c>
      <c r="BE59" t="s">
        <v>68</v>
      </c>
      <c r="BF59">
        <v>2</v>
      </c>
      <c r="BG59">
        <v>2</v>
      </c>
      <c r="BH59" t="s">
        <v>67</v>
      </c>
      <c r="BI59" t="s">
        <v>73</v>
      </c>
      <c r="BJ59" t="s">
        <v>74</v>
      </c>
      <c r="BK59" t="s">
        <v>166</v>
      </c>
      <c r="BO59">
        <v>142</v>
      </c>
      <c r="BP59">
        <v>4</v>
      </c>
      <c r="BQ59">
        <v>105</v>
      </c>
      <c r="BR59">
        <v>26</v>
      </c>
      <c r="BS59">
        <v>12</v>
      </c>
      <c r="BT59">
        <v>0.8</v>
      </c>
      <c r="BU59">
        <v>92</v>
      </c>
      <c r="BV59">
        <v>9.1</v>
      </c>
      <c r="BX59">
        <v>141</v>
      </c>
      <c r="BY59">
        <v>4.2</v>
      </c>
      <c r="BZ59">
        <v>106</v>
      </c>
      <c r="CA59">
        <v>21</v>
      </c>
      <c r="CB59">
        <v>9</v>
      </c>
      <c r="CC59">
        <v>0.68</v>
      </c>
      <c r="CD59">
        <v>140</v>
      </c>
      <c r="CE59">
        <v>8.9</v>
      </c>
    </row>
    <row r="60" spans="1:85">
      <c r="A60">
        <v>65</v>
      </c>
      <c r="B60">
        <v>1</v>
      </c>
      <c r="C60">
        <v>66</v>
      </c>
      <c r="D60" t="s">
        <v>83</v>
      </c>
      <c r="E60" t="s">
        <v>64</v>
      </c>
      <c r="F60" t="s">
        <v>101</v>
      </c>
      <c r="G60" t="s">
        <v>66</v>
      </c>
      <c r="H60">
        <v>10.75</v>
      </c>
      <c r="J60" t="s">
        <v>67</v>
      </c>
      <c r="S60" t="s">
        <v>67</v>
      </c>
      <c r="Y60" t="s">
        <v>68</v>
      </c>
      <c r="AB60">
        <v>3</v>
      </c>
      <c r="AC60">
        <v>3</v>
      </c>
      <c r="AD60">
        <v>3</v>
      </c>
      <c r="AE60">
        <f t="shared" si="0"/>
        <v>9</v>
      </c>
      <c r="AF60">
        <v>11</v>
      </c>
      <c r="AG60">
        <v>12</v>
      </c>
      <c r="AH60">
        <v>11</v>
      </c>
      <c r="AI60">
        <f t="shared" si="1"/>
        <v>34</v>
      </c>
      <c r="AJ60">
        <v>3</v>
      </c>
      <c r="AK60">
        <v>750</v>
      </c>
      <c r="AL60">
        <v>150</v>
      </c>
      <c r="AM60" t="s">
        <v>147</v>
      </c>
      <c r="AN60" t="s">
        <v>114</v>
      </c>
      <c r="AO60" s="15">
        <v>1</v>
      </c>
      <c r="AQ60" t="s">
        <v>213</v>
      </c>
      <c r="AR60" t="s">
        <v>67</v>
      </c>
      <c r="AS60" t="s">
        <v>74</v>
      </c>
      <c r="AU60">
        <v>0</v>
      </c>
      <c r="AV60">
        <v>0</v>
      </c>
      <c r="AW60">
        <v>0</v>
      </c>
      <c r="AX60">
        <v>1</v>
      </c>
      <c r="AZ60">
        <v>100</v>
      </c>
      <c r="BA60" t="s">
        <v>68</v>
      </c>
      <c r="BB60">
        <v>2</v>
      </c>
      <c r="BC60" t="s">
        <v>68</v>
      </c>
      <c r="BD60" t="s">
        <v>67</v>
      </c>
      <c r="BE60" t="s">
        <v>67</v>
      </c>
      <c r="BF60">
        <v>0</v>
      </c>
      <c r="BG60">
        <v>0</v>
      </c>
      <c r="BH60" t="s">
        <v>67</v>
      </c>
      <c r="BI60" t="s">
        <v>73</v>
      </c>
      <c r="BJ60" t="s">
        <v>74</v>
      </c>
      <c r="BK60" t="s">
        <v>67</v>
      </c>
      <c r="BL60" t="s">
        <v>96</v>
      </c>
      <c r="BO60">
        <v>143</v>
      </c>
      <c r="BP60">
        <v>5.0999999999999996</v>
      </c>
      <c r="BQ60">
        <v>105</v>
      </c>
      <c r="BR60">
        <v>23</v>
      </c>
      <c r="BS60">
        <v>18</v>
      </c>
      <c r="BT60">
        <v>0.95</v>
      </c>
      <c r="BU60">
        <v>89</v>
      </c>
      <c r="BV60">
        <v>10.1</v>
      </c>
      <c r="BX60">
        <v>144</v>
      </c>
      <c r="BY60">
        <v>3.7</v>
      </c>
      <c r="BZ60">
        <v>104</v>
      </c>
      <c r="CA60">
        <v>23</v>
      </c>
      <c r="CB60">
        <v>15</v>
      </c>
      <c r="CC60">
        <v>0.8</v>
      </c>
      <c r="CD60">
        <v>95</v>
      </c>
      <c r="CE60">
        <v>9.1999999999999993</v>
      </c>
    </row>
    <row r="61" spans="1:85">
      <c r="A61">
        <v>66</v>
      </c>
      <c r="B61">
        <v>2</v>
      </c>
      <c r="C61">
        <v>60</v>
      </c>
      <c r="D61" t="s">
        <v>83</v>
      </c>
      <c r="E61" t="s">
        <v>64</v>
      </c>
      <c r="F61" t="s">
        <v>65</v>
      </c>
      <c r="G61" t="s">
        <v>117</v>
      </c>
      <c r="H61">
        <v>11</v>
      </c>
      <c r="J61" t="s">
        <v>67</v>
      </c>
      <c r="S61" t="s">
        <v>67</v>
      </c>
      <c r="Y61" t="s">
        <v>68</v>
      </c>
      <c r="AB61">
        <v>3</v>
      </c>
      <c r="AC61">
        <v>3</v>
      </c>
      <c r="AD61">
        <v>3</v>
      </c>
      <c r="AE61">
        <f t="shared" ref="AE61:AE72" si="2">AB61+AC61+AD61</f>
        <v>9</v>
      </c>
      <c r="AF61">
        <v>11</v>
      </c>
      <c r="AG61">
        <v>12</v>
      </c>
      <c r="AH61">
        <v>12</v>
      </c>
      <c r="AI61">
        <f t="shared" ref="AI61:AI72" si="3">AF61+AG61+AH61</f>
        <v>35</v>
      </c>
      <c r="AJ61">
        <v>3</v>
      </c>
      <c r="AK61">
        <v>1080</v>
      </c>
      <c r="AL61">
        <v>210</v>
      </c>
      <c r="AM61" t="s">
        <v>144</v>
      </c>
      <c r="AN61" t="s">
        <v>167</v>
      </c>
      <c r="AO61" s="15">
        <v>3</v>
      </c>
      <c r="AP61" t="s">
        <v>210</v>
      </c>
      <c r="AQ61" t="s">
        <v>213</v>
      </c>
      <c r="AR61" t="s">
        <v>67</v>
      </c>
      <c r="AS61" t="s">
        <v>74</v>
      </c>
      <c r="AU61">
        <v>0</v>
      </c>
      <c r="AV61">
        <v>0</v>
      </c>
      <c r="AW61">
        <v>0</v>
      </c>
      <c r="AX61">
        <v>1</v>
      </c>
      <c r="AZ61">
        <v>100</v>
      </c>
      <c r="BA61" t="s">
        <v>68</v>
      </c>
      <c r="BB61">
        <v>0</v>
      </c>
      <c r="BC61" t="s">
        <v>68</v>
      </c>
      <c r="BD61" t="s">
        <v>67</v>
      </c>
      <c r="BE61" t="s">
        <v>67</v>
      </c>
      <c r="BF61">
        <v>0</v>
      </c>
      <c r="BG61">
        <v>0</v>
      </c>
      <c r="BH61" t="s">
        <v>67</v>
      </c>
      <c r="BI61" t="s">
        <v>144</v>
      </c>
      <c r="BJ61" t="s">
        <v>85</v>
      </c>
      <c r="BK61" t="s">
        <v>67</v>
      </c>
      <c r="BL61" t="s">
        <v>96</v>
      </c>
      <c r="BO61">
        <v>134</v>
      </c>
      <c r="BP61">
        <v>4.0999999999999996</v>
      </c>
      <c r="BQ61">
        <v>97</v>
      </c>
      <c r="BR61">
        <v>20</v>
      </c>
      <c r="BS61">
        <v>7</v>
      </c>
      <c r="BT61">
        <v>0.74</v>
      </c>
      <c r="BU61">
        <v>86</v>
      </c>
      <c r="BV61">
        <v>9.6</v>
      </c>
      <c r="BX61">
        <v>140</v>
      </c>
      <c r="BY61">
        <v>4.0999999999999996</v>
      </c>
      <c r="BZ61">
        <v>100</v>
      </c>
      <c r="CA61">
        <v>24</v>
      </c>
      <c r="CB61">
        <v>5</v>
      </c>
      <c r="CC61">
        <v>0.68</v>
      </c>
      <c r="CD61">
        <v>95</v>
      </c>
      <c r="CE61">
        <v>8.9</v>
      </c>
    </row>
    <row r="62" spans="1:85">
      <c r="A62">
        <v>67</v>
      </c>
      <c r="B62">
        <v>1</v>
      </c>
      <c r="C62">
        <v>50</v>
      </c>
      <c r="D62" t="s">
        <v>63</v>
      </c>
      <c r="E62" t="s">
        <v>64</v>
      </c>
      <c r="F62" t="s">
        <v>65</v>
      </c>
      <c r="G62" t="s">
        <v>88</v>
      </c>
      <c r="H62">
        <v>10</v>
      </c>
      <c r="J62" t="s">
        <v>67</v>
      </c>
      <c r="S62" t="s">
        <v>67</v>
      </c>
      <c r="Y62" t="s">
        <v>68</v>
      </c>
      <c r="AB62">
        <v>3</v>
      </c>
      <c r="AC62">
        <v>3</v>
      </c>
      <c r="AD62">
        <v>3</v>
      </c>
      <c r="AE62">
        <f t="shared" si="2"/>
        <v>9</v>
      </c>
      <c r="AF62">
        <v>12</v>
      </c>
      <c r="AG62">
        <v>12</v>
      </c>
      <c r="AH62">
        <v>12</v>
      </c>
      <c r="AI62">
        <f t="shared" si="3"/>
        <v>36</v>
      </c>
      <c r="AJ62">
        <v>1</v>
      </c>
      <c r="AK62">
        <v>130</v>
      </c>
      <c r="AL62">
        <v>0</v>
      </c>
      <c r="AM62" t="s">
        <v>69</v>
      </c>
      <c r="AN62" t="s">
        <v>172</v>
      </c>
      <c r="AO62" s="15">
        <v>1</v>
      </c>
      <c r="AQ62" t="s">
        <v>213</v>
      </c>
      <c r="AR62" t="s">
        <v>67</v>
      </c>
      <c r="AS62" t="s">
        <v>74</v>
      </c>
      <c r="AU62">
        <v>0</v>
      </c>
      <c r="AV62">
        <v>0</v>
      </c>
      <c r="AW62">
        <v>0</v>
      </c>
      <c r="AX62">
        <v>1</v>
      </c>
      <c r="AZ62">
        <v>100</v>
      </c>
      <c r="BA62" t="s">
        <v>68</v>
      </c>
      <c r="BB62">
        <v>0</v>
      </c>
      <c r="BC62" t="s">
        <v>68</v>
      </c>
      <c r="BD62" t="s">
        <v>67</v>
      </c>
      <c r="BE62" t="s">
        <v>67</v>
      </c>
      <c r="BF62">
        <v>0</v>
      </c>
      <c r="BG62">
        <v>0</v>
      </c>
      <c r="BH62" t="s">
        <v>67</v>
      </c>
      <c r="BI62" t="s">
        <v>127</v>
      </c>
      <c r="BJ62" t="s">
        <v>74</v>
      </c>
      <c r="BK62" t="s">
        <v>68</v>
      </c>
      <c r="BO62">
        <v>138</v>
      </c>
      <c r="BP62">
        <v>5.2</v>
      </c>
      <c r="BQ62">
        <v>95</v>
      </c>
      <c r="BR62">
        <v>19</v>
      </c>
      <c r="BS62">
        <v>14</v>
      </c>
      <c r="BT62">
        <v>1.05</v>
      </c>
      <c r="BU62">
        <v>165</v>
      </c>
      <c r="BV62">
        <v>9.5</v>
      </c>
      <c r="BX62">
        <v>139</v>
      </c>
      <c r="BY62">
        <v>3.7</v>
      </c>
      <c r="BZ62">
        <v>106</v>
      </c>
      <c r="CA62">
        <v>22</v>
      </c>
      <c r="CB62">
        <v>11</v>
      </c>
      <c r="CC62">
        <v>0.8</v>
      </c>
      <c r="CD62">
        <v>138</v>
      </c>
      <c r="CE62">
        <v>7.9</v>
      </c>
    </row>
    <row r="63" spans="1:85">
      <c r="A63">
        <v>68</v>
      </c>
      <c r="B63">
        <v>1</v>
      </c>
      <c r="C63">
        <v>64</v>
      </c>
      <c r="D63" t="s">
        <v>83</v>
      </c>
      <c r="E63" t="s">
        <v>64</v>
      </c>
      <c r="F63" t="s">
        <v>65</v>
      </c>
      <c r="G63" t="s">
        <v>66</v>
      </c>
      <c r="H63">
        <v>10</v>
      </c>
      <c r="J63" t="s">
        <v>67</v>
      </c>
      <c r="R63" t="s">
        <v>67</v>
      </c>
      <c r="Y63" t="s">
        <v>68</v>
      </c>
      <c r="AB63">
        <v>3</v>
      </c>
      <c r="AC63">
        <v>3</v>
      </c>
      <c r="AD63">
        <v>3</v>
      </c>
      <c r="AE63">
        <f t="shared" si="2"/>
        <v>9</v>
      </c>
      <c r="AF63">
        <v>12</v>
      </c>
      <c r="AG63">
        <v>12</v>
      </c>
      <c r="AH63">
        <v>12</v>
      </c>
      <c r="AI63">
        <f t="shared" si="3"/>
        <v>36</v>
      </c>
      <c r="AJ63">
        <v>3</v>
      </c>
      <c r="AK63">
        <v>560</v>
      </c>
      <c r="AL63">
        <v>0</v>
      </c>
      <c r="AM63" t="s">
        <v>144</v>
      </c>
      <c r="AN63" t="s">
        <v>168</v>
      </c>
      <c r="AO63" s="15">
        <v>1</v>
      </c>
      <c r="AQ63" t="s">
        <v>213</v>
      </c>
      <c r="AR63" t="s">
        <v>67</v>
      </c>
      <c r="AS63" t="s">
        <v>74</v>
      </c>
      <c r="AU63">
        <v>1</v>
      </c>
      <c r="AV63">
        <v>0</v>
      </c>
      <c r="AW63">
        <v>1</v>
      </c>
      <c r="AX63">
        <v>2</v>
      </c>
      <c r="AZ63">
        <v>100</v>
      </c>
      <c r="BA63" t="s">
        <v>68</v>
      </c>
      <c r="BB63">
        <v>2</v>
      </c>
      <c r="BC63" t="s">
        <v>68</v>
      </c>
      <c r="BD63" t="s">
        <v>68</v>
      </c>
      <c r="BE63" t="s">
        <v>67</v>
      </c>
      <c r="BF63">
        <v>1</v>
      </c>
      <c r="BG63">
        <v>2</v>
      </c>
      <c r="BH63" t="s">
        <v>67</v>
      </c>
      <c r="BI63" t="s">
        <v>144</v>
      </c>
      <c r="BJ63" t="s">
        <v>74</v>
      </c>
      <c r="BK63" t="s">
        <v>67</v>
      </c>
      <c r="BL63" t="s">
        <v>169</v>
      </c>
      <c r="BO63">
        <v>141</v>
      </c>
      <c r="BP63">
        <v>4.3</v>
      </c>
      <c r="BQ63">
        <v>101</v>
      </c>
      <c r="BR63">
        <v>24</v>
      </c>
      <c r="BS63">
        <v>16</v>
      </c>
      <c r="BT63">
        <v>0.96</v>
      </c>
      <c r="BU63">
        <v>117</v>
      </c>
      <c r="BV63">
        <v>10.1</v>
      </c>
      <c r="BX63">
        <v>140</v>
      </c>
      <c r="BY63" t="s">
        <v>170</v>
      </c>
      <c r="BZ63">
        <v>107</v>
      </c>
      <c r="CA63">
        <v>18</v>
      </c>
      <c r="CB63">
        <v>10</v>
      </c>
      <c r="CC63">
        <v>0.73</v>
      </c>
      <c r="CD63" t="s">
        <v>170</v>
      </c>
      <c r="CE63">
        <v>9.6999999999999993</v>
      </c>
    </row>
    <row r="64" spans="1:85">
      <c r="A64">
        <v>69</v>
      </c>
      <c r="B64">
        <v>1</v>
      </c>
      <c r="C64">
        <v>68</v>
      </c>
      <c r="D64" t="s">
        <v>63</v>
      </c>
      <c r="E64" t="s">
        <v>64</v>
      </c>
      <c r="F64" t="s">
        <v>65</v>
      </c>
      <c r="G64" t="s">
        <v>88</v>
      </c>
      <c r="H64">
        <v>11</v>
      </c>
      <c r="J64" t="s">
        <v>67</v>
      </c>
      <c r="R64" t="s">
        <v>67</v>
      </c>
      <c r="Y64" t="s">
        <v>68</v>
      </c>
      <c r="AB64">
        <v>3</v>
      </c>
      <c r="AC64">
        <v>3</v>
      </c>
      <c r="AD64">
        <v>3</v>
      </c>
      <c r="AE64">
        <f t="shared" si="2"/>
        <v>9</v>
      </c>
      <c r="AF64">
        <v>12</v>
      </c>
      <c r="AG64">
        <v>12</v>
      </c>
      <c r="AH64">
        <v>12</v>
      </c>
      <c r="AI64">
        <f t="shared" si="3"/>
        <v>36</v>
      </c>
      <c r="AJ64">
        <v>2</v>
      </c>
      <c r="AK64">
        <v>180</v>
      </c>
      <c r="AL64">
        <v>0</v>
      </c>
      <c r="AM64" t="s">
        <v>171</v>
      </c>
      <c r="AN64" t="s">
        <v>172</v>
      </c>
      <c r="AO64" s="15">
        <v>2</v>
      </c>
      <c r="AP64" t="s">
        <v>211</v>
      </c>
      <c r="AQ64" t="s">
        <v>218</v>
      </c>
      <c r="AR64" t="s">
        <v>67</v>
      </c>
      <c r="AS64" t="s">
        <v>74</v>
      </c>
      <c r="AU64">
        <v>0</v>
      </c>
      <c r="AV64">
        <v>0</v>
      </c>
      <c r="AW64">
        <v>1</v>
      </c>
      <c r="AX64">
        <v>1</v>
      </c>
      <c r="AZ64">
        <v>100</v>
      </c>
      <c r="BA64" t="s">
        <v>68</v>
      </c>
      <c r="BB64">
        <v>0</v>
      </c>
      <c r="BC64" t="s">
        <v>68</v>
      </c>
      <c r="BD64" t="s">
        <v>67</v>
      </c>
      <c r="BE64" t="s">
        <v>67</v>
      </c>
      <c r="BF64">
        <v>0</v>
      </c>
      <c r="BG64">
        <v>0</v>
      </c>
      <c r="BH64" t="s">
        <v>67</v>
      </c>
      <c r="BI64" t="s">
        <v>110</v>
      </c>
      <c r="BJ64" t="s">
        <v>74</v>
      </c>
      <c r="BK64" t="s">
        <v>68</v>
      </c>
      <c r="BO64">
        <v>142</v>
      </c>
      <c r="BP64" t="s">
        <v>173</v>
      </c>
      <c r="BQ64">
        <v>99</v>
      </c>
      <c r="BR64">
        <v>23</v>
      </c>
      <c r="BS64">
        <v>8</v>
      </c>
      <c r="BT64">
        <v>0.83</v>
      </c>
      <c r="BU64" t="s">
        <v>173</v>
      </c>
      <c r="BV64">
        <v>9.5</v>
      </c>
      <c r="BX64">
        <v>138</v>
      </c>
      <c r="BY64">
        <v>3.6</v>
      </c>
      <c r="BZ64">
        <v>106</v>
      </c>
      <c r="CA64">
        <v>29</v>
      </c>
      <c r="CB64">
        <v>8</v>
      </c>
      <c r="CC64">
        <v>0.65</v>
      </c>
      <c r="CD64">
        <v>138</v>
      </c>
      <c r="CE64">
        <v>9.1999999999999993</v>
      </c>
    </row>
    <row r="65" spans="1:83">
      <c r="A65">
        <v>70</v>
      </c>
      <c r="B65">
        <v>2</v>
      </c>
      <c r="C65">
        <v>85</v>
      </c>
      <c r="D65" t="s">
        <v>63</v>
      </c>
      <c r="E65" t="s">
        <v>64</v>
      </c>
      <c r="F65" t="s">
        <v>65</v>
      </c>
      <c r="G65" t="s">
        <v>66</v>
      </c>
      <c r="H65">
        <v>10.25</v>
      </c>
      <c r="J65" t="s">
        <v>67</v>
      </c>
      <c r="K65" t="s">
        <v>67</v>
      </c>
      <c r="R65" t="s">
        <v>67</v>
      </c>
      <c r="Y65" t="s">
        <v>67</v>
      </c>
      <c r="Z65" t="s">
        <v>174</v>
      </c>
      <c r="AB65">
        <v>3</v>
      </c>
      <c r="AC65">
        <v>3</v>
      </c>
      <c r="AD65">
        <v>3</v>
      </c>
      <c r="AE65">
        <f t="shared" si="2"/>
        <v>9</v>
      </c>
      <c r="AF65">
        <v>12</v>
      </c>
      <c r="AG65">
        <v>12</v>
      </c>
      <c r="AH65">
        <v>12</v>
      </c>
      <c r="AI65">
        <f t="shared" si="3"/>
        <v>36</v>
      </c>
      <c r="AJ65">
        <v>3</v>
      </c>
      <c r="AK65">
        <v>890</v>
      </c>
      <c r="AL65">
        <v>0</v>
      </c>
      <c r="AM65" t="s">
        <v>165</v>
      </c>
      <c r="AN65" s="10" t="s">
        <v>148</v>
      </c>
      <c r="AO65" s="15">
        <v>3</v>
      </c>
      <c r="AP65" s="10" t="s">
        <v>202</v>
      </c>
      <c r="AQ65" s="10" t="s">
        <v>213</v>
      </c>
      <c r="AR65" t="s">
        <v>67</v>
      </c>
      <c r="AS65" t="s">
        <v>74</v>
      </c>
      <c r="AU65">
        <v>0</v>
      </c>
      <c r="AV65">
        <v>0</v>
      </c>
      <c r="AW65">
        <v>0</v>
      </c>
      <c r="AX65">
        <v>0</v>
      </c>
      <c r="AZ65">
        <v>100</v>
      </c>
      <c r="BA65" t="s">
        <v>68</v>
      </c>
      <c r="BB65">
        <v>0</v>
      </c>
      <c r="BC65" t="s">
        <v>68</v>
      </c>
      <c r="BD65" t="s">
        <v>67</v>
      </c>
      <c r="BE65" t="s">
        <v>67</v>
      </c>
      <c r="BF65">
        <v>0</v>
      </c>
      <c r="BG65">
        <v>0</v>
      </c>
      <c r="BH65" t="s">
        <v>67</v>
      </c>
      <c r="BI65" t="s">
        <v>175</v>
      </c>
      <c r="BJ65" t="s">
        <v>85</v>
      </c>
      <c r="BK65" t="s">
        <v>67</v>
      </c>
      <c r="BL65" t="s">
        <v>96</v>
      </c>
      <c r="BO65">
        <v>141</v>
      </c>
      <c r="BP65">
        <v>4.8</v>
      </c>
      <c r="BQ65">
        <v>105</v>
      </c>
      <c r="BR65">
        <v>25</v>
      </c>
      <c r="BS65">
        <v>21</v>
      </c>
      <c r="BT65">
        <v>1.19</v>
      </c>
      <c r="BU65">
        <v>90</v>
      </c>
      <c r="BV65">
        <v>9.1999999999999993</v>
      </c>
      <c r="BX65">
        <v>143</v>
      </c>
      <c r="BY65">
        <v>4.5999999999999996</v>
      </c>
      <c r="BZ65">
        <v>108</v>
      </c>
      <c r="CA65">
        <v>18</v>
      </c>
      <c r="CB65">
        <v>18</v>
      </c>
      <c r="CC65">
        <v>1.1200000000000001</v>
      </c>
      <c r="CD65">
        <v>99</v>
      </c>
      <c r="CE65">
        <v>8.9</v>
      </c>
    </row>
    <row r="66" spans="1:83">
      <c r="A66">
        <v>71</v>
      </c>
      <c r="B66">
        <v>1</v>
      </c>
      <c r="C66">
        <v>81</v>
      </c>
      <c r="D66" t="s">
        <v>63</v>
      </c>
      <c r="E66" t="s">
        <v>64</v>
      </c>
      <c r="F66" t="s">
        <v>65</v>
      </c>
      <c r="G66" t="s">
        <v>66</v>
      </c>
      <c r="H66">
        <v>10.5</v>
      </c>
      <c r="J66" t="s">
        <v>67</v>
      </c>
      <c r="R66" t="s">
        <v>67</v>
      </c>
      <c r="Y66" t="s">
        <v>68</v>
      </c>
      <c r="AB66">
        <v>3</v>
      </c>
      <c r="AC66">
        <v>3</v>
      </c>
      <c r="AD66">
        <v>3</v>
      </c>
      <c r="AE66">
        <f t="shared" si="2"/>
        <v>9</v>
      </c>
      <c r="AF66">
        <v>12</v>
      </c>
      <c r="AG66">
        <v>12</v>
      </c>
      <c r="AH66">
        <v>12</v>
      </c>
      <c r="AI66">
        <f t="shared" si="3"/>
        <v>36</v>
      </c>
      <c r="AJ66">
        <v>3</v>
      </c>
      <c r="AK66">
        <v>640</v>
      </c>
      <c r="AL66">
        <v>0</v>
      </c>
      <c r="AM66" t="s">
        <v>176</v>
      </c>
      <c r="AN66" t="s">
        <v>97</v>
      </c>
      <c r="AO66" s="15">
        <v>1</v>
      </c>
      <c r="AQ66" t="s">
        <v>213</v>
      </c>
      <c r="AR66" t="s">
        <v>67</v>
      </c>
      <c r="AS66" t="s">
        <v>74</v>
      </c>
      <c r="AU66">
        <v>0</v>
      </c>
      <c r="AV66">
        <v>0</v>
      </c>
      <c r="AW66">
        <v>0</v>
      </c>
      <c r="AX66">
        <v>0</v>
      </c>
      <c r="AZ66">
        <v>100</v>
      </c>
      <c r="BA66" t="s">
        <v>68</v>
      </c>
      <c r="BB66">
        <v>0</v>
      </c>
      <c r="BC66" t="s">
        <v>68</v>
      </c>
      <c r="BD66" t="s">
        <v>67</v>
      </c>
      <c r="BE66" t="s">
        <v>67</v>
      </c>
      <c r="BF66">
        <v>0</v>
      </c>
      <c r="BG66">
        <v>0</v>
      </c>
      <c r="BH66" t="s">
        <v>67</v>
      </c>
      <c r="BI66" t="s">
        <v>73</v>
      </c>
      <c r="BJ66" t="s">
        <v>74</v>
      </c>
      <c r="BK66" t="s">
        <v>68</v>
      </c>
      <c r="BO66">
        <v>140</v>
      </c>
      <c r="BP66">
        <v>4.5</v>
      </c>
      <c r="BQ66">
        <v>103</v>
      </c>
      <c r="BR66">
        <v>23</v>
      </c>
      <c r="BS66">
        <v>19</v>
      </c>
      <c r="BT66">
        <v>0.91</v>
      </c>
      <c r="BU66">
        <v>112</v>
      </c>
      <c r="BV66">
        <v>9.5</v>
      </c>
      <c r="BX66">
        <v>141</v>
      </c>
      <c r="BY66">
        <v>4.7</v>
      </c>
      <c r="BZ66">
        <v>101</v>
      </c>
      <c r="CA66">
        <v>21</v>
      </c>
      <c r="CB66">
        <v>11</v>
      </c>
      <c r="CC66">
        <v>0.97</v>
      </c>
      <c r="CD66">
        <v>122</v>
      </c>
      <c r="CE66">
        <v>9.8000000000000007</v>
      </c>
    </row>
    <row r="67" spans="1:83">
      <c r="A67">
        <v>72</v>
      </c>
      <c r="B67">
        <v>1</v>
      </c>
      <c r="C67">
        <v>54</v>
      </c>
      <c r="D67" t="s">
        <v>83</v>
      </c>
      <c r="E67" t="s">
        <v>64</v>
      </c>
      <c r="F67" t="s">
        <v>65</v>
      </c>
      <c r="G67" t="s">
        <v>66</v>
      </c>
      <c r="H67">
        <v>10.25</v>
      </c>
      <c r="J67" t="s">
        <v>67</v>
      </c>
      <c r="S67" t="s">
        <v>67</v>
      </c>
      <c r="U67" t="s">
        <v>67</v>
      </c>
      <c r="Y67" t="s">
        <v>67</v>
      </c>
      <c r="Z67" t="s">
        <v>189</v>
      </c>
      <c r="AB67">
        <v>3</v>
      </c>
      <c r="AC67">
        <v>3</v>
      </c>
      <c r="AD67">
        <v>3</v>
      </c>
      <c r="AE67">
        <f t="shared" si="2"/>
        <v>9</v>
      </c>
      <c r="AF67">
        <v>12</v>
      </c>
      <c r="AG67">
        <v>12</v>
      </c>
      <c r="AH67">
        <v>12</v>
      </c>
      <c r="AI67">
        <f t="shared" si="3"/>
        <v>36</v>
      </c>
      <c r="AJ67">
        <v>2</v>
      </c>
      <c r="AK67">
        <v>245</v>
      </c>
      <c r="AL67">
        <v>0</v>
      </c>
      <c r="AM67" t="s">
        <v>176</v>
      </c>
      <c r="AN67" t="s">
        <v>214</v>
      </c>
      <c r="AO67" s="15">
        <v>2</v>
      </c>
      <c r="AP67" t="s">
        <v>203</v>
      </c>
      <c r="AQ67" t="s">
        <v>213</v>
      </c>
      <c r="AR67" t="s">
        <v>67</v>
      </c>
      <c r="AS67" t="s">
        <v>74</v>
      </c>
      <c r="AU67">
        <v>2</v>
      </c>
      <c r="AV67">
        <v>0</v>
      </c>
      <c r="AW67">
        <v>2</v>
      </c>
      <c r="AX67">
        <v>1</v>
      </c>
      <c r="AZ67">
        <v>100</v>
      </c>
      <c r="BA67" t="s">
        <v>68</v>
      </c>
      <c r="BB67">
        <v>0</v>
      </c>
      <c r="BC67" t="s">
        <v>68</v>
      </c>
      <c r="BD67" t="s">
        <v>67</v>
      </c>
      <c r="BE67" t="s">
        <v>67</v>
      </c>
      <c r="BF67">
        <v>2</v>
      </c>
      <c r="BG67">
        <v>1</v>
      </c>
      <c r="BH67" t="s">
        <v>67</v>
      </c>
      <c r="BI67" t="s">
        <v>73</v>
      </c>
      <c r="BJ67" t="s">
        <v>74</v>
      </c>
      <c r="BK67" t="s">
        <v>67</v>
      </c>
      <c r="BL67" t="s">
        <v>96</v>
      </c>
      <c r="BO67">
        <v>140</v>
      </c>
      <c r="BP67">
        <v>4.4000000000000004</v>
      </c>
      <c r="BQ67">
        <v>104</v>
      </c>
      <c r="BR67">
        <v>25</v>
      </c>
      <c r="BS67">
        <v>7</v>
      </c>
      <c r="BT67">
        <v>1.02</v>
      </c>
      <c r="BU67">
        <v>124</v>
      </c>
      <c r="BV67">
        <v>9.4</v>
      </c>
      <c r="BX67">
        <v>135</v>
      </c>
      <c r="BY67">
        <v>4.0999999999999996</v>
      </c>
      <c r="BZ67">
        <v>101</v>
      </c>
      <c r="CA67">
        <v>24</v>
      </c>
      <c r="CB67">
        <v>6</v>
      </c>
      <c r="CC67">
        <v>1.05</v>
      </c>
      <c r="CD67">
        <v>318</v>
      </c>
      <c r="CE67">
        <v>8.4</v>
      </c>
    </row>
    <row r="68" spans="1:83">
      <c r="A68">
        <v>73</v>
      </c>
      <c r="B68">
        <v>2</v>
      </c>
      <c r="C68">
        <v>76</v>
      </c>
      <c r="D68" t="s">
        <v>63</v>
      </c>
      <c r="E68" t="s">
        <v>64</v>
      </c>
      <c r="F68" t="s">
        <v>101</v>
      </c>
      <c r="G68" t="s">
        <v>66</v>
      </c>
      <c r="H68">
        <v>10</v>
      </c>
      <c r="J68" t="s">
        <v>67</v>
      </c>
      <c r="S68" t="s">
        <v>67</v>
      </c>
      <c r="Y68" t="s">
        <v>68</v>
      </c>
      <c r="AB68">
        <v>3</v>
      </c>
      <c r="AC68">
        <v>3</v>
      </c>
      <c r="AD68">
        <v>3</v>
      </c>
      <c r="AE68">
        <f t="shared" si="2"/>
        <v>9</v>
      </c>
      <c r="AF68">
        <v>12</v>
      </c>
      <c r="AG68">
        <v>12</v>
      </c>
      <c r="AH68">
        <v>12</v>
      </c>
      <c r="AI68">
        <f t="shared" si="3"/>
        <v>36</v>
      </c>
      <c r="AJ68">
        <v>2</v>
      </c>
      <c r="AK68">
        <v>250</v>
      </c>
      <c r="AL68">
        <v>30</v>
      </c>
      <c r="AM68" t="s">
        <v>147</v>
      </c>
      <c r="AN68" t="s">
        <v>99</v>
      </c>
      <c r="AO68" s="15">
        <v>2</v>
      </c>
      <c r="AP68" t="s">
        <v>215</v>
      </c>
      <c r="AQ68" t="s">
        <v>213</v>
      </c>
      <c r="AR68" t="s">
        <v>67</v>
      </c>
      <c r="AS68" t="s">
        <v>74</v>
      </c>
      <c r="AU68">
        <v>1</v>
      </c>
      <c r="AV68">
        <v>0</v>
      </c>
      <c r="AW68">
        <v>1</v>
      </c>
      <c r="AX68">
        <v>0</v>
      </c>
      <c r="AZ68">
        <v>100</v>
      </c>
      <c r="BA68" t="s">
        <v>68</v>
      </c>
      <c r="BB68">
        <v>1</v>
      </c>
      <c r="BC68" t="s">
        <v>68</v>
      </c>
      <c r="BD68" t="s">
        <v>67</v>
      </c>
      <c r="BE68" t="s">
        <v>68</v>
      </c>
      <c r="BF68">
        <v>2</v>
      </c>
      <c r="BG68">
        <v>2</v>
      </c>
      <c r="BH68" t="s">
        <v>67</v>
      </c>
      <c r="BI68" t="s">
        <v>73</v>
      </c>
      <c r="BJ68" t="s">
        <v>98</v>
      </c>
      <c r="BK68" t="s">
        <v>68</v>
      </c>
      <c r="BO68">
        <v>133</v>
      </c>
      <c r="BP68">
        <v>4.5</v>
      </c>
      <c r="BQ68">
        <v>96</v>
      </c>
      <c r="BR68">
        <v>27</v>
      </c>
      <c r="BS68">
        <v>15</v>
      </c>
      <c r="BT68">
        <v>0.94</v>
      </c>
      <c r="BU68">
        <v>91</v>
      </c>
      <c r="BV68">
        <v>9.6</v>
      </c>
      <c r="BX68">
        <v>132</v>
      </c>
      <c r="BY68">
        <v>4.0999999999999996</v>
      </c>
      <c r="BZ68">
        <v>93</v>
      </c>
      <c r="CA68">
        <v>23</v>
      </c>
      <c r="CB68">
        <v>10</v>
      </c>
      <c r="CC68">
        <v>0.86</v>
      </c>
      <c r="CD68">
        <v>103</v>
      </c>
      <c r="CE68">
        <v>9.3000000000000007</v>
      </c>
    </row>
    <row r="69" spans="1:83">
      <c r="A69">
        <v>74</v>
      </c>
      <c r="B69">
        <v>1</v>
      </c>
      <c r="C69">
        <v>77</v>
      </c>
      <c r="D69" t="s">
        <v>83</v>
      </c>
      <c r="E69" t="s">
        <v>64</v>
      </c>
      <c r="F69" t="s">
        <v>101</v>
      </c>
      <c r="G69" t="s">
        <v>66</v>
      </c>
      <c r="H69">
        <v>10</v>
      </c>
      <c r="J69" t="s">
        <v>67</v>
      </c>
      <c r="S69" t="s">
        <v>67</v>
      </c>
      <c r="Y69" t="s">
        <v>68</v>
      </c>
      <c r="AB69">
        <v>3</v>
      </c>
      <c r="AC69">
        <v>3</v>
      </c>
      <c r="AD69">
        <v>3</v>
      </c>
      <c r="AE69">
        <f t="shared" si="2"/>
        <v>9</v>
      </c>
      <c r="AF69">
        <v>12</v>
      </c>
      <c r="AG69">
        <v>12</v>
      </c>
      <c r="AH69">
        <v>12</v>
      </c>
      <c r="AI69">
        <f t="shared" si="3"/>
        <v>36</v>
      </c>
      <c r="AJ69">
        <v>2</v>
      </c>
      <c r="AK69">
        <v>300</v>
      </c>
      <c r="AL69">
        <v>0</v>
      </c>
      <c r="AM69" t="s">
        <v>147</v>
      </c>
      <c r="AN69" t="s">
        <v>99</v>
      </c>
      <c r="AO69" s="15">
        <v>2</v>
      </c>
      <c r="AP69" t="s">
        <v>216</v>
      </c>
      <c r="AQ69" t="s">
        <v>213</v>
      </c>
      <c r="AR69" t="s">
        <v>67</v>
      </c>
      <c r="AS69" t="s">
        <v>74</v>
      </c>
      <c r="AU69">
        <v>0</v>
      </c>
      <c r="AV69">
        <v>0</v>
      </c>
      <c r="AW69">
        <v>0</v>
      </c>
      <c r="AX69">
        <v>1</v>
      </c>
      <c r="AZ69">
        <v>100</v>
      </c>
      <c r="BA69" t="s">
        <v>67</v>
      </c>
      <c r="BB69">
        <v>2</v>
      </c>
      <c r="BC69" t="s">
        <v>68</v>
      </c>
      <c r="BD69" t="s">
        <v>67</v>
      </c>
      <c r="BE69" t="s">
        <v>67</v>
      </c>
      <c r="BF69">
        <v>2</v>
      </c>
      <c r="BG69">
        <v>2</v>
      </c>
      <c r="BH69" t="s">
        <v>67</v>
      </c>
      <c r="BI69" t="s">
        <v>84</v>
      </c>
      <c r="BJ69" t="s">
        <v>74</v>
      </c>
      <c r="BK69" t="s">
        <v>68</v>
      </c>
      <c r="BO69">
        <v>143</v>
      </c>
      <c r="BP69">
        <v>4.0999999999999996</v>
      </c>
      <c r="BQ69">
        <v>104</v>
      </c>
      <c r="BR69">
        <v>24</v>
      </c>
      <c r="BS69">
        <v>18</v>
      </c>
      <c r="BT69">
        <v>0.94</v>
      </c>
      <c r="BU69">
        <v>107</v>
      </c>
      <c r="BV69">
        <v>9.1999999999999993</v>
      </c>
      <c r="BX69">
        <v>141</v>
      </c>
      <c r="BY69">
        <v>3.9</v>
      </c>
      <c r="BZ69">
        <v>106</v>
      </c>
      <c r="CA69">
        <v>24</v>
      </c>
      <c r="CB69">
        <v>9</v>
      </c>
      <c r="CC69">
        <v>0.82</v>
      </c>
      <c r="CD69">
        <v>120</v>
      </c>
      <c r="CE69">
        <v>8.9</v>
      </c>
    </row>
    <row r="70" spans="1:83">
      <c r="A70">
        <v>77</v>
      </c>
      <c r="B70">
        <v>1</v>
      </c>
      <c r="C70">
        <v>63</v>
      </c>
      <c r="D70" t="s">
        <v>63</v>
      </c>
      <c r="E70" t="s">
        <v>64</v>
      </c>
      <c r="F70" t="s">
        <v>65</v>
      </c>
      <c r="G70" t="s">
        <v>66</v>
      </c>
      <c r="H70">
        <v>9</v>
      </c>
      <c r="I70" t="s">
        <v>67</v>
      </c>
      <c r="U70" t="s">
        <v>67</v>
      </c>
      <c r="Y70" t="s">
        <v>68</v>
      </c>
      <c r="AB70">
        <v>3</v>
      </c>
      <c r="AC70">
        <v>3</v>
      </c>
      <c r="AD70">
        <v>3</v>
      </c>
      <c r="AE70">
        <f t="shared" si="2"/>
        <v>9</v>
      </c>
      <c r="AF70">
        <v>12</v>
      </c>
      <c r="AG70">
        <v>12</v>
      </c>
      <c r="AH70">
        <v>12</v>
      </c>
      <c r="AI70">
        <f t="shared" si="3"/>
        <v>36</v>
      </c>
      <c r="AJ70">
        <v>2</v>
      </c>
      <c r="AK70">
        <v>300</v>
      </c>
      <c r="AL70">
        <v>0</v>
      </c>
      <c r="AM70" t="s">
        <v>152</v>
      </c>
      <c r="AN70" t="s">
        <v>217</v>
      </c>
      <c r="AO70" s="15">
        <v>1</v>
      </c>
      <c r="AQ70" t="s">
        <v>213</v>
      </c>
      <c r="AR70" t="s">
        <v>67</v>
      </c>
      <c r="AS70" t="s">
        <v>74</v>
      </c>
      <c r="AU70">
        <v>0</v>
      </c>
      <c r="AV70">
        <v>0</v>
      </c>
      <c r="AW70">
        <v>0</v>
      </c>
      <c r="AX70">
        <v>0</v>
      </c>
      <c r="AZ70">
        <v>100</v>
      </c>
      <c r="BA70" t="s">
        <v>68</v>
      </c>
      <c r="BB70">
        <v>0</v>
      </c>
      <c r="BC70" t="s">
        <v>68</v>
      </c>
      <c r="BD70" t="s">
        <v>67</v>
      </c>
      <c r="BE70" t="s">
        <v>67</v>
      </c>
      <c r="BF70">
        <v>0</v>
      </c>
      <c r="BG70">
        <v>0</v>
      </c>
      <c r="BH70" t="s">
        <v>67</v>
      </c>
      <c r="BI70" t="s">
        <v>152</v>
      </c>
      <c r="BJ70" t="s">
        <v>98</v>
      </c>
      <c r="BK70" t="s">
        <v>68</v>
      </c>
      <c r="BO70">
        <v>140</v>
      </c>
      <c r="BP70">
        <v>4.3</v>
      </c>
      <c r="BQ70">
        <v>104</v>
      </c>
      <c r="BR70">
        <v>25</v>
      </c>
      <c r="BS70">
        <v>18</v>
      </c>
      <c r="BT70">
        <v>1.08</v>
      </c>
      <c r="BU70">
        <v>185</v>
      </c>
      <c r="BV70">
        <v>8.8000000000000007</v>
      </c>
      <c r="BX70">
        <v>140</v>
      </c>
      <c r="BY70">
        <v>4.3</v>
      </c>
      <c r="BZ70">
        <v>105</v>
      </c>
      <c r="CA70">
        <v>23</v>
      </c>
      <c r="CB70">
        <v>13</v>
      </c>
      <c r="CC70">
        <v>1.1200000000000001</v>
      </c>
      <c r="CD70">
        <v>152</v>
      </c>
      <c r="CE70">
        <v>8.8000000000000007</v>
      </c>
    </row>
    <row r="71" spans="1:83">
      <c r="A71">
        <v>78</v>
      </c>
      <c r="B71">
        <v>2</v>
      </c>
      <c r="C71">
        <v>65</v>
      </c>
      <c r="D71" t="s">
        <v>83</v>
      </c>
      <c r="E71" t="s">
        <v>64</v>
      </c>
      <c r="F71" t="s">
        <v>65</v>
      </c>
      <c r="G71" t="s">
        <v>66</v>
      </c>
      <c r="H71">
        <v>11</v>
      </c>
      <c r="J71" t="s">
        <v>67</v>
      </c>
      <c r="S71" t="s">
        <v>67</v>
      </c>
      <c r="U71" t="s">
        <v>67</v>
      </c>
      <c r="Y71" t="s">
        <v>68</v>
      </c>
      <c r="AB71">
        <v>3</v>
      </c>
      <c r="AC71">
        <v>3</v>
      </c>
      <c r="AD71">
        <v>3</v>
      </c>
      <c r="AE71">
        <f t="shared" si="2"/>
        <v>9</v>
      </c>
      <c r="AF71">
        <v>12</v>
      </c>
      <c r="AG71">
        <v>12</v>
      </c>
      <c r="AH71">
        <v>12</v>
      </c>
      <c r="AI71">
        <f t="shared" si="3"/>
        <v>36</v>
      </c>
      <c r="AJ71">
        <v>2</v>
      </c>
      <c r="AK71">
        <v>290</v>
      </c>
      <c r="AL71">
        <v>0</v>
      </c>
      <c r="AM71" t="s">
        <v>230</v>
      </c>
      <c r="AN71" t="s">
        <v>114</v>
      </c>
      <c r="AO71" s="15">
        <v>2</v>
      </c>
      <c r="AP71" t="s">
        <v>146</v>
      </c>
      <c r="AQ71" t="s">
        <v>213</v>
      </c>
      <c r="AR71" t="s">
        <v>67</v>
      </c>
      <c r="AS71" t="s">
        <v>74</v>
      </c>
      <c r="AU71">
        <v>1</v>
      </c>
      <c r="AV71">
        <v>0</v>
      </c>
      <c r="AW71">
        <v>1</v>
      </c>
      <c r="AX71">
        <v>1</v>
      </c>
      <c r="AZ71">
        <v>100</v>
      </c>
      <c r="BA71" t="s">
        <v>68</v>
      </c>
      <c r="BB71">
        <v>0</v>
      </c>
      <c r="BC71" t="s">
        <v>68</v>
      </c>
      <c r="BD71" t="s">
        <v>67</v>
      </c>
      <c r="BE71" t="s">
        <v>67</v>
      </c>
      <c r="BF71">
        <v>0</v>
      </c>
      <c r="BG71">
        <v>0</v>
      </c>
      <c r="BH71" t="s">
        <v>67</v>
      </c>
      <c r="BI71" t="s">
        <v>187</v>
      </c>
      <c r="BJ71" t="s">
        <v>85</v>
      </c>
      <c r="BK71" t="s">
        <v>68</v>
      </c>
      <c r="BO71">
        <v>143</v>
      </c>
      <c r="BP71">
        <v>4.3</v>
      </c>
      <c r="BQ71">
        <v>107</v>
      </c>
      <c r="BR71">
        <v>24</v>
      </c>
      <c r="BS71">
        <v>20</v>
      </c>
      <c r="BT71">
        <v>0.72</v>
      </c>
      <c r="BU71">
        <v>116</v>
      </c>
      <c r="BV71">
        <v>9.6999999999999993</v>
      </c>
      <c r="BX71">
        <v>137</v>
      </c>
      <c r="BY71">
        <v>5</v>
      </c>
      <c r="BZ71">
        <v>99</v>
      </c>
      <c r="CA71">
        <v>24</v>
      </c>
      <c r="CB71">
        <v>14</v>
      </c>
      <c r="CC71">
        <v>0.82</v>
      </c>
      <c r="CD71">
        <v>93</v>
      </c>
      <c r="CE71">
        <v>9.9</v>
      </c>
    </row>
    <row r="72" spans="1:83">
      <c r="A72">
        <v>79</v>
      </c>
      <c r="B72">
        <v>1</v>
      </c>
      <c r="C72">
        <v>75</v>
      </c>
      <c r="D72" t="s">
        <v>63</v>
      </c>
      <c r="E72" t="s">
        <v>64</v>
      </c>
      <c r="F72" t="s">
        <v>65</v>
      </c>
      <c r="G72" t="s">
        <v>66</v>
      </c>
      <c r="H72">
        <v>11.25</v>
      </c>
      <c r="J72" t="s">
        <v>67</v>
      </c>
      <c r="S72" t="s">
        <v>67</v>
      </c>
      <c r="U72" t="s">
        <v>67</v>
      </c>
      <c r="Y72" t="s">
        <v>68</v>
      </c>
      <c r="AB72">
        <v>3</v>
      </c>
      <c r="AC72">
        <v>3</v>
      </c>
      <c r="AD72">
        <v>2</v>
      </c>
      <c r="AE72">
        <f t="shared" si="2"/>
        <v>8</v>
      </c>
      <c r="AF72">
        <v>12</v>
      </c>
      <c r="AG72">
        <v>11</v>
      </c>
      <c r="AH72">
        <v>10</v>
      </c>
      <c r="AI72">
        <f t="shared" si="3"/>
        <v>33</v>
      </c>
      <c r="AJ72">
        <v>3</v>
      </c>
      <c r="AK72">
        <v>1085</v>
      </c>
      <c r="AL72">
        <v>240</v>
      </c>
      <c r="AM72" t="s">
        <v>152</v>
      </c>
      <c r="AN72" t="s">
        <v>97</v>
      </c>
      <c r="AO72" s="15">
        <v>1</v>
      </c>
      <c r="AQ72" t="s">
        <v>213</v>
      </c>
      <c r="AR72" t="s">
        <v>67</v>
      </c>
      <c r="AS72" t="s">
        <v>98</v>
      </c>
      <c r="AU72">
        <v>0</v>
      </c>
      <c r="AV72">
        <v>0</v>
      </c>
      <c r="AW72">
        <v>0</v>
      </c>
      <c r="AX72">
        <v>0</v>
      </c>
      <c r="AZ72">
        <v>100</v>
      </c>
      <c r="BA72" t="s">
        <v>68</v>
      </c>
      <c r="BB72" t="s">
        <v>188</v>
      </c>
      <c r="BC72" t="s">
        <v>68</v>
      </c>
      <c r="BD72" t="s">
        <v>68</v>
      </c>
      <c r="BE72" t="s">
        <v>67</v>
      </c>
      <c r="BF72">
        <v>0</v>
      </c>
      <c r="BG72">
        <v>0</v>
      </c>
      <c r="BH72" t="s">
        <v>67</v>
      </c>
      <c r="BI72" t="s">
        <v>73</v>
      </c>
      <c r="BJ72" t="s">
        <v>85</v>
      </c>
      <c r="BK72" t="s">
        <v>68</v>
      </c>
      <c r="BO72">
        <v>142</v>
      </c>
      <c r="BP72">
        <v>4.9000000000000004</v>
      </c>
      <c r="BQ72">
        <v>105</v>
      </c>
      <c r="BR72">
        <v>25</v>
      </c>
      <c r="BS72">
        <v>27</v>
      </c>
      <c r="BT72">
        <v>1.49</v>
      </c>
      <c r="BU72">
        <v>86</v>
      </c>
      <c r="BV72">
        <v>9.8000000000000007</v>
      </c>
      <c r="BX72">
        <v>142</v>
      </c>
      <c r="BY72">
        <v>4.5999999999999996</v>
      </c>
      <c r="BZ72">
        <v>107</v>
      </c>
      <c r="CA72">
        <v>19</v>
      </c>
      <c r="CB72">
        <v>19</v>
      </c>
      <c r="CC72">
        <v>1.39</v>
      </c>
      <c r="CD72">
        <v>104</v>
      </c>
      <c r="CE72">
        <v>9.4</v>
      </c>
    </row>
    <row r="73" spans="1:83">
      <c r="AZ73"/>
    </row>
    <row r="74" spans="1:83">
      <c r="B74">
        <f>COUNTIF(B4:B72,"1")</f>
        <v>59</v>
      </c>
      <c r="C74" s="22">
        <f>AVERAGE(C4:C72)</f>
        <v>65.347826086956516</v>
      </c>
      <c r="D74">
        <f>COUNTIF(D4:D72,"m")</f>
        <v>38</v>
      </c>
      <c r="E74">
        <f>COUNTIF(E4:E72,"c")</f>
        <v>61</v>
      </c>
      <c r="F74">
        <f>COUNTIF(F4:F72,"g")</f>
        <v>52</v>
      </c>
      <c r="G74">
        <f>COUNTIF(G4:G72,"gso")</f>
        <v>52</v>
      </c>
      <c r="H74" s="22">
        <f>AVERAGE(H4:H72)</f>
        <v>10.30072463768116</v>
      </c>
      <c r="I74">
        <f>COUNTIF(I4:I72,"y")</f>
        <v>12</v>
      </c>
      <c r="J74">
        <f t="shared" ref="J74:Y74" si="4">COUNTIF(J4:J72,"y")</f>
        <v>45</v>
      </c>
      <c r="K74">
        <f t="shared" si="4"/>
        <v>3</v>
      </c>
      <c r="L74">
        <f t="shared" si="4"/>
        <v>14</v>
      </c>
      <c r="M74">
        <f t="shared" si="4"/>
        <v>3</v>
      </c>
      <c r="N74">
        <f t="shared" si="4"/>
        <v>2</v>
      </c>
      <c r="O74">
        <f t="shared" si="4"/>
        <v>1</v>
      </c>
      <c r="P74">
        <f t="shared" si="4"/>
        <v>2</v>
      </c>
      <c r="Q74">
        <f t="shared" si="4"/>
        <v>0</v>
      </c>
      <c r="R74">
        <f t="shared" si="4"/>
        <v>10</v>
      </c>
      <c r="S74">
        <f t="shared" si="4"/>
        <v>37</v>
      </c>
      <c r="T74">
        <f t="shared" si="4"/>
        <v>2</v>
      </c>
      <c r="U74">
        <f t="shared" si="4"/>
        <v>36</v>
      </c>
      <c r="V74">
        <f t="shared" si="4"/>
        <v>2</v>
      </c>
      <c r="W74">
        <f t="shared" si="4"/>
        <v>0</v>
      </c>
      <c r="Y74">
        <f t="shared" si="4"/>
        <v>4</v>
      </c>
      <c r="AB74" s="23">
        <f>AVERAGE(AB4:AB72)</f>
        <v>2.8970588235294117</v>
      </c>
      <c r="AC74" s="23">
        <f t="shared" ref="AC74:AG74" si="5">AVERAGE(AC4:AC72)</f>
        <v>2.8676470588235294</v>
      </c>
      <c r="AD74" s="23">
        <f t="shared" si="5"/>
        <v>2.8115942028985508</v>
      </c>
      <c r="AE74" s="23">
        <f t="shared" si="5"/>
        <v>8.4927536231884062</v>
      </c>
      <c r="AF74" s="23">
        <f t="shared" si="5"/>
        <v>11.485294117647058</v>
      </c>
      <c r="AG74" s="23">
        <f t="shared" si="5"/>
        <v>11.514705882352942</v>
      </c>
      <c r="AH74" s="23">
        <f t="shared" ref="AH74:AL74" si="6">AVERAGE(AH4:AH72)</f>
        <v>11.492753623188406</v>
      </c>
      <c r="AI74" s="23">
        <f t="shared" si="6"/>
        <v>34.159420289855071</v>
      </c>
      <c r="AJ74" s="23">
        <f t="shared" si="6"/>
        <v>2.2463768115942031</v>
      </c>
      <c r="AK74" s="15">
        <f t="shared" si="6"/>
        <v>406.30434782608694</v>
      </c>
      <c r="AL74" s="15">
        <f t="shared" si="6"/>
        <v>62.246376811594203</v>
      </c>
      <c r="AO74" s="23">
        <f t="shared" ref="AO74" si="7">AVERAGE(AO4:AO72)</f>
        <v>1.5507246376811594</v>
      </c>
      <c r="AQ74">
        <f>COUNTIF(AQ4:AQ72,"yes")</f>
        <v>59</v>
      </c>
      <c r="AR74">
        <f t="shared" ref="AR74" si="8">COUNTIF(AR4:AR72,"y")</f>
        <v>66</v>
      </c>
      <c r="AU74" s="23">
        <f t="shared" ref="AU74:AX74" si="9">AVERAGE(AU4:AU72)</f>
        <v>0.49275362318840582</v>
      </c>
      <c r="AV74" s="23">
        <f t="shared" si="9"/>
        <v>2.8985507246376812E-2</v>
      </c>
      <c r="AW74" s="23">
        <f t="shared" si="9"/>
        <v>0.43478260869565216</v>
      </c>
      <c r="AX74" s="23">
        <f t="shared" si="9"/>
        <v>0.84057971014492749</v>
      </c>
      <c r="AZ74" s="22">
        <f t="shared" ref="AZ74" si="10">AVERAGE(AZ4:AZ72)</f>
        <v>98.884057971014499</v>
      </c>
      <c r="BA74">
        <f t="shared" ref="BA74" si="11">COUNTIF(BA4:BA72,"y")</f>
        <v>5</v>
      </c>
      <c r="BC74">
        <f t="shared" ref="BC74:BD74" si="12">COUNTIF(BC4:BC72,"y")</f>
        <v>0</v>
      </c>
      <c r="BD74">
        <f t="shared" si="12"/>
        <v>50</v>
      </c>
      <c r="BE74">
        <f t="shared" ref="BE74" si="13">COUNTIF(BE4:BE72,"y")</f>
        <v>59</v>
      </c>
      <c r="BF74" s="23">
        <f t="shared" ref="BF74:BG74" si="14">AVERAGE(BF4:BF72)</f>
        <v>0.75362318840579712</v>
      </c>
      <c r="BG74" s="23">
        <f t="shared" si="14"/>
        <v>0.73913043478260865</v>
      </c>
      <c r="BH74">
        <f t="shared" ref="BH74" si="15">COUNTIF(BH4:BH72,"y")</f>
        <v>69</v>
      </c>
      <c r="BJ74">
        <f>COUNTIF(BJ4:BJ72,"easier")</f>
        <v>28</v>
      </c>
      <c r="BK74">
        <f t="shared" ref="BK74" si="16">COUNTIF(BK4:BK72,"y")</f>
        <v>18</v>
      </c>
      <c r="BO74" s="22">
        <f t="shared" ref="BO74:BV74" si="17">AVERAGE(BO4:BO72)</f>
        <v>139.97058823529412</v>
      </c>
      <c r="BP74" s="22">
        <f t="shared" si="17"/>
        <v>4.3597014925373134</v>
      </c>
      <c r="BQ74" s="22">
        <f t="shared" si="17"/>
        <v>103.48529411764706</v>
      </c>
      <c r="BR74" s="22">
        <f t="shared" si="17"/>
        <v>25.611940298507463</v>
      </c>
      <c r="BS74" s="22">
        <f t="shared" si="17"/>
        <v>16.794117647058822</v>
      </c>
      <c r="BT74" s="23">
        <f t="shared" si="17"/>
        <v>0.9589705882352938</v>
      </c>
      <c r="BU74" s="22">
        <f t="shared" si="17"/>
        <v>115.44776119402985</v>
      </c>
      <c r="BV74" s="22">
        <f t="shared" si="17"/>
        <v>9.2492537313432859</v>
      </c>
      <c r="BX74" s="22">
        <f t="shared" ref="BX74:CE74" si="18">AVERAGE(BX4:BX72)</f>
        <v>139.73134328358208</v>
      </c>
      <c r="BY74" s="22">
        <f t="shared" si="18"/>
        <v>4.2348484848484844</v>
      </c>
      <c r="BZ74" s="22">
        <f t="shared" si="18"/>
        <v>103.4776119402985</v>
      </c>
      <c r="CA74" s="22">
        <f t="shared" si="18"/>
        <v>24.712537313432836</v>
      </c>
      <c r="CB74" s="22">
        <f t="shared" si="18"/>
        <v>11.791044776119403</v>
      </c>
      <c r="CC74" s="23">
        <f t="shared" si="18"/>
        <v>0.91940298507462681</v>
      </c>
      <c r="CD74" s="22">
        <f t="shared" si="18"/>
        <v>119.95454545454545</v>
      </c>
      <c r="CE74" s="22">
        <f t="shared" si="18"/>
        <v>9.0940298507462654</v>
      </c>
    </row>
    <row r="75" spans="1:83">
      <c r="B75">
        <f>COUNTIF(B4:B72,"2")</f>
        <v>10</v>
      </c>
      <c r="C75" s="23">
        <f>STDEV(C4:C72)</f>
        <v>9.4663895952632959</v>
      </c>
      <c r="D75">
        <f>COUNTIF(D4:D72,"f")</f>
        <v>31</v>
      </c>
      <c r="E75">
        <f>COUNTIF(E4:E72,"aa")</f>
        <v>3</v>
      </c>
      <c r="F75">
        <f>COUNTIF(F4:F72,"r")</f>
        <v>17</v>
      </c>
      <c r="G75">
        <f>COUNTIF(G4:G72,"hh")</f>
        <v>10</v>
      </c>
      <c r="H75" s="23">
        <f>STDEV(H4:H72)</f>
        <v>0.87927496676419514</v>
      </c>
      <c r="Y75">
        <f>COUNTIF(Y4:Y72,"n")</f>
        <v>64</v>
      </c>
      <c r="AB75" s="23">
        <f>STDEV(AB4:AB72)</f>
        <v>0.42810606449605026</v>
      </c>
      <c r="AC75" s="23">
        <f t="shared" ref="AC75:AG75" si="19">STDEV(AC4:AC72)</f>
        <v>0.45398440911837806</v>
      </c>
      <c r="AD75" s="23">
        <f t="shared" si="19"/>
        <v>0.52230716449570747</v>
      </c>
      <c r="AE75" s="23">
        <f t="shared" si="19"/>
        <v>1.5109715262412051</v>
      </c>
      <c r="AF75" s="23">
        <f t="shared" si="19"/>
        <v>1.8727635183828666</v>
      </c>
      <c r="AG75" s="23">
        <f t="shared" si="19"/>
        <v>1.8807163374774067</v>
      </c>
      <c r="AH75" s="23">
        <f t="shared" ref="AH75:AL75" si="20">STDEV(AH4:AH72)</f>
        <v>1.5109715262412051</v>
      </c>
      <c r="AI75" s="23">
        <f t="shared" si="20"/>
        <v>5.6558745836566189</v>
      </c>
      <c r="AJ75" s="23">
        <f t="shared" si="20"/>
        <v>0.77470672062645896</v>
      </c>
      <c r="AK75" s="15">
        <f t="shared" si="20"/>
        <v>282.20462456855176</v>
      </c>
      <c r="AL75" s="15">
        <f t="shared" si="20"/>
        <v>195.02174884726105</v>
      </c>
      <c r="AO75" s="23">
        <f t="shared" ref="AO75" si="21">STDEV(AO4:AO72)</f>
        <v>0.81414393661754725</v>
      </c>
      <c r="AQ75">
        <f>COUNTIF(AQ4:AQ72,"no")</f>
        <v>10</v>
      </c>
      <c r="AR75">
        <f>COUNTIF(AR4:AR72,"n")</f>
        <v>3</v>
      </c>
      <c r="AU75" s="23">
        <f t="shared" ref="AU75:AX75" si="22">STDEV(AU4:AU72)</f>
        <v>0.75970560098666051</v>
      </c>
      <c r="AV75" s="23">
        <f t="shared" si="22"/>
        <v>0.2407717061715384</v>
      </c>
      <c r="AW75" s="23">
        <f t="shared" si="22"/>
        <v>0.65255743199049987</v>
      </c>
      <c r="AX75" s="23">
        <f t="shared" si="22"/>
        <v>0.74009515298008854</v>
      </c>
      <c r="AZ75" s="23">
        <f t="shared" ref="AZ75" si="23">STDEV(AZ4:AZ72)</f>
        <v>5.0745507824484397</v>
      </c>
      <c r="BA75">
        <f>COUNTIF(BA4:BA72,"n")</f>
        <v>63</v>
      </c>
      <c r="BC75">
        <f>COUNTIF(BC4:BC72,"n")</f>
        <v>69</v>
      </c>
      <c r="BD75">
        <f>COUNTIF(BD4:BD72,"n")</f>
        <v>19</v>
      </c>
      <c r="BE75">
        <f>COUNTIF(BE4:BE72,"n")</f>
        <v>10</v>
      </c>
      <c r="BF75" s="23">
        <f t="shared" ref="BF75:BG75" si="24">STDEV(BF4:BF72)</f>
        <v>0.91403753786748876</v>
      </c>
      <c r="BG75" s="23">
        <f t="shared" si="24"/>
        <v>0.9018310444515496</v>
      </c>
      <c r="BH75">
        <f>COUNTIF(BH4:BH72,"n")</f>
        <v>0</v>
      </c>
      <c r="BJ75">
        <f>COUNTIF(BJ4:BJ72,"same")</f>
        <v>33</v>
      </c>
      <c r="BK75">
        <f>COUNTIF(BK4:BK72,"n")</f>
        <v>51</v>
      </c>
      <c r="BO75" s="23">
        <f t="shared" ref="BO75:BV75" si="25">STDEV(BO4:BO72)</f>
        <v>2.720681368977544</v>
      </c>
      <c r="BP75" s="23">
        <f t="shared" si="25"/>
        <v>0.41049109594023364</v>
      </c>
      <c r="BQ75" s="23">
        <f t="shared" si="25"/>
        <v>4.1266973787141765</v>
      </c>
      <c r="BR75" s="23">
        <f t="shared" si="25"/>
        <v>2.6282568476059831</v>
      </c>
      <c r="BS75" s="23">
        <f t="shared" si="25"/>
        <v>9.6406459552103563</v>
      </c>
      <c r="BT75" s="23">
        <f t="shared" si="25"/>
        <v>0.45324086610115705</v>
      </c>
      <c r="BU75" s="23">
        <f t="shared" si="25"/>
        <v>48.903827569755826</v>
      </c>
      <c r="BV75" s="23">
        <f t="shared" si="25"/>
        <v>0.48378969082438406</v>
      </c>
      <c r="BX75" s="23">
        <f t="shared" ref="BX75:CE75" si="26">STDEV(BX4:BX72)</f>
        <v>3.131376353174093</v>
      </c>
      <c r="BY75" s="23">
        <f t="shared" si="26"/>
        <v>0.47506839159218595</v>
      </c>
      <c r="BZ75" s="23">
        <f t="shared" si="26"/>
        <v>3.6612558242717568</v>
      </c>
      <c r="CA75" s="23">
        <f t="shared" si="26"/>
        <v>4.2390877174950008</v>
      </c>
      <c r="CB75" s="23">
        <f t="shared" si="26"/>
        <v>6.8744968155976105</v>
      </c>
      <c r="CC75" s="23">
        <f t="shared" si="26"/>
        <v>0.40462433230588674</v>
      </c>
      <c r="CD75" s="23">
        <f t="shared" si="26"/>
        <v>50.555204196290923</v>
      </c>
      <c r="CE75" s="23">
        <f t="shared" si="26"/>
        <v>0.45788730816036027</v>
      </c>
    </row>
    <row r="76" spans="1:83">
      <c r="E76">
        <f>COUNTIF(E4:E72,"h")</f>
        <v>2</v>
      </c>
      <c r="G76">
        <f>COUNTIF(G4:G72,"gs")</f>
        <v>6</v>
      </c>
      <c r="AZ76"/>
      <c r="BJ76">
        <f>COUNTIF(BJ4:BJ72,"more")</f>
        <v>6</v>
      </c>
    </row>
    <row r="77" spans="1:83">
      <c r="E77">
        <f>COUNTIF(E4:E72,"other")</f>
        <v>3</v>
      </c>
      <c r="AO77">
        <f>COUNTIF(AO4:AO72,"1")</f>
        <v>43</v>
      </c>
      <c r="AZ77">
        <f>COUNTIF(AZ4:AZ72,"100")</f>
        <v>63</v>
      </c>
    </row>
    <row r="78" spans="1:83">
      <c r="AO78">
        <f>COUNTIF(AO4:AO72,"2")</f>
        <v>16</v>
      </c>
      <c r="AZ78"/>
    </row>
    <row r="79" spans="1:83">
      <c r="AO79">
        <f>COUNTIF(AO4:AO72,"3")</f>
        <v>8</v>
      </c>
      <c r="AZ79"/>
    </row>
    <row r="80" spans="1:83">
      <c r="AO80">
        <f>COUNTIF(AO4:AO72,"4")</f>
        <v>2</v>
      </c>
      <c r="AZ80"/>
    </row>
    <row r="81" spans="52:52">
      <c r="AZ81"/>
    </row>
    <row r="82" spans="52:52">
      <c r="AZ82"/>
    </row>
    <row r="83" spans="52:52">
      <c r="AZ83"/>
    </row>
    <row r="84" spans="52:52">
      <c r="AZ84"/>
    </row>
    <row r="85" spans="52:52">
      <c r="AZ85"/>
    </row>
    <row r="86" spans="52:52">
      <c r="AZ86"/>
    </row>
    <row r="87" spans="52:52">
      <c r="AZ87"/>
    </row>
    <row r="88" spans="52:52">
      <c r="AZ88"/>
    </row>
    <row r="89" spans="52:52">
      <c r="AZ89"/>
    </row>
    <row r="90" spans="52:52">
      <c r="AZ90"/>
    </row>
    <row r="91" spans="52:52">
      <c r="AZ91"/>
    </row>
    <row r="92" spans="52:52">
      <c r="AZ92"/>
    </row>
    <row r="93" spans="52:52">
      <c r="AZ93"/>
    </row>
    <row r="94" spans="52:52">
      <c r="AZ94"/>
    </row>
    <row r="95" spans="52:52">
      <c r="AZ95"/>
    </row>
    <row r="96" spans="52:52">
      <c r="AZ96"/>
    </row>
    <row r="97" spans="1:52">
      <c r="AZ97"/>
    </row>
    <row r="98" spans="1:52">
      <c r="A98">
        <v>21</v>
      </c>
      <c r="B98" s="18" t="s">
        <v>159</v>
      </c>
      <c r="AI98">
        <f t="shared" ref="AI98:AI107" si="27">AF98+AG98+AH98</f>
        <v>0</v>
      </c>
      <c r="AZ98"/>
    </row>
    <row r="99" spans="1:52">
      <c r="A99">
        <v>24</v>
      </c>
      <c r="B99" t="s">
        <v>196</v>
      </c>
      <c r="AI99">
        <f t="shared" si="27"/>
        <v>0</v>
      </c>
      <c r="AZ99"/>
    </row>
    <row r="100" spans="1:52">
      <c r="A100">
        <v>34</v>
      </c>
      <c r="B100" t="s">
        <v>179</v>
      </c>
      <c r="C100" s="17"/>
      <c r="AB100" s="17"/>
      <c r="AI100">
        <f t="shared" si="27"/>
        <v>0</v>
      </c>
      <c r="AZ100"/>
    </row>
    <row r="101" spans="1:52">
      <c r="A101">
        <v>36</v>
      </c>
      <c r="B101" t="s">
        <v>180</v>
      </c>
      <c r="C101" s="17"/>
      <c r="D101" t="s">
        <v>103</v>
      </c>
      <c r="AE101">
        <f t="shared" ref="AE101:AE107" si="28">AB101+AC101+AD101</f>
        <v>0</v>
      </c>
      <c r="AI101">
        <f t="shared" si="27"/>
        <v>0</v>
      </c>
      <c r="AZ101"/>
    </row>
    <row r="102" spans="1:52">
      <c r="A102">
        <v>44</v>
      </c>
      <c r="B102" t="s">
        <v>181</v>
      </c>
      <c r="R102" s="17"/>
      <c r="AE102">
        <f t="shared" si="28"/>
        <v>0</v>
      </c>
      <c r="AI102">
        <f t="shared" si="27"/>
        <v>0</v>
      </c>
      <c r="AZ102"/>
    </row>
    <row r="103" spans="1:52">
      <c r="A103">
        <v>45</v>
      </c>
      <c r="B103" s="18" t="s">
        <v>182</v>
      </c>
      <c r="AE103">
        <f t="shared" si="28"/>
        <v>0</v>
      </c>
      <c r="AI103">
        <f t="shared" si="27"/>
        <v>0</v>
      </c>
      <c r="AZ103"/>
    </row>
    <row r="104" spans="1:52">
      <c r="A104">
        <v>56</v>
      </c>
      <c r="D104" t="s">
        <v>228</v>
      </c>
      <c r="AE104">
        <f>AB104+AC104+AD104</f>
        <v>0</v>
      </c>
      <c r="AI104">
        <f>AF104+AG104+AH104</f>
        <v>0</v>
      </c>
      <c r="AZ104"/>
    </row>
    <row r="105" spans="1:52">
      <c r="A105">
        <v>63</v>
      </c>
      <c r="B105" t="s">
        <v>164</v>
      </c>
      <c r="AE105">
        <f t="shared" si="28"/>
        <v>0</v>
      </c>
      <c r="AI105">
        <f t="shared" si="27"/>
        <v>0</v>
      </c>
      <c r="AZ105"/>
    </row>
    <row r="106" spans="1:52">
      <c r="A106">
        <v>75</v>
      </c>
      <c r="B106" t="s">
        <v>186</v>
      </c>
      <c r="AE106">
        <f t="shared" si="28"/>
        <v>0</v>
      </c>
      <c r="AI106">
        <f t="shared" si="27"/>
        <v>0</v>
      </c>
      <c r="AZ106"/>
    </row>
    <row r="107" spans="1:52">
      <c r="A107">
        <v>76</v>
      </c>
      <c r="B107" t="s">
        <v>227</v>
      </c>
      <c r="AE107">
        <f t="shared" si="28"/>
        <v>0</v>
      </c>
      <c r="AI107">
        <f t="shared" si="27"/>
        <v>0</v>
      </c>
      <c r="AZ107"/>
    </row>
  </sheetData>
  <autoFilter ref="A3:BM93"/>
  <mergeCells count="7">
    <mergeCell ref="BO2:BV2"/>
    <mergeCell ref="BX2:CE2"/>
    <mergeCell ref="I2:Q2"/>
    <mergeCell ref="AB2:AE2"/>
    <mergeCell ref="S2:X2"/>
    <mergeCell ref="AF2:AI2"/>
    <mergeCell ref="AO2:A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Gerard</dc:creator>
  <cp:lastModifiedBy>Gerard</cp:lastModifiedBy>
  <dcterms:created xsi:type="dcterms:W3CDTF">2010-02-09T15:23:17Z</dcterms:created>
  <dcterms:modified xsi:type="dcterms:W3CDTF">2021-01-30T17:50:05Z</dcterms:modified>
</cp:coreProperties>
</file>