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rhad\Desktop\"/>
    </mc:Choice>
  </mc:AlternateContent>
  <xr:revisionPtr revIDLastSave="0" documentId="13_ncr:1_{DA2ABEDF-C1EC-4C2D-812B-43C5994939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9" i="1" l="1"/>
  <c r="C59" i="1"/>
  <c r="J24" i="1" l="1"/>
  <c r="W39" i="1" s="1"/>
  <c r="J25" i="1"/>
  <c r="W40" i="1" s="1"/>
  <c r="I24" i="1"/>
  <c r="V39" i="1" s="1"/>
  <c r="I25" i="1"/>
  <c r="V40" i="1" s="1"/>
  <c r="H24" i="1"/>
  <c r="U39" i="1" s="1"/>
  <c r="H25" i="1"/>
  <c r="U40" i="1" s="1"/>
  <c r="G24" i="1"/>
  <c r="T39" i="1" s="1"/>
  <c r="G25" i="1"/>
  <c r="T40" i="1" s="1"/>
  <c r="J23" i="1"/>
  <c r="W38" i="1" s="1"/>
  <c r="H23" i="1"/>
  <c r="U38" i="1" s="1"/>
  <c r="B23" i="1"/>
  <c r="B24" i="1"/>
  <c r="O39" i="1" s="1"/>
  <c r="I23" i="1"/>
  <c r="V38" i="1" s="1"/>
  <c r="I50" i="1" s="1"/>
  <c r="G23" i="1"/>
  <c r="T38" i="1" s="1"/>
  <c r="A23" i="1"/>
  <c r="N38" i="1" s="1"/>
  <c r="T17" i="1"/>
  <c r="J39" i="1" s="1"/>
  <c r="T18" i="1"/>
  <c r="J40" i="1" s="1"/>
  <c r="T16" i="1"/>
  <c r="J38" i="1" s="1"/>
  <c r="R17" i="1"/>
  <c r="H39" i="1" s="1"/>
  <c r="R18" i="1"/>
  <c r="H40" i="1" s="1"/>
  <c r="R16" i="1"/>
  <c r="H38" i="1" s="1"/>
  <c r="H53" i="1" s="1"/>
  <c r="L16" i="1"/>
  <c r="S17" i="1"/>
  <c r="I39" i="1" s="1"/>
  <c r="S18" i="1"/>
  <c r="I40" i="1" s="1"/>
  <c r="Q17" i="1"/>
  <c r="G39" i="1" s="1"/>
  <c r="Q18" i="1"/>
  <c r="G40" i="1" s="1"/>
  <c r="S16" i="1"/>
  <c r="I38" i="1" s="1"/>
  <c r="Q16" i="1"/>
  <c r="G38" i="1" s="1"/>
  <c r="O16" i="1"/>
  <c r="E38" i="1" s="1"/>
  <c r="P17" i="1"/>
  <c r="P18" i="1"/>
  <c r="P16" i="1"/>
  <c r="K16" i="1"/>
  <c r="A38" i="1" s="1"/>
  <c r="I17" i="1"/>
  <c r="I32" i="1" s="1"/>
  <c r="I18" i="1"/>
  <c r="I33" i="1" s="1"/>
  <c r="I16" i="1"/>
  <c r="I31" i="1" s="1"/>
  <c r="I47" i="1" s="1"/>
  <c r="G16" i="1"/>
  <c r="J17" i="1"/>
  <c r="J32" i="1" s="1"/>
  <c r="J18" i="1"/>
  <c r="J33" i="1" s="1"/>
  <c r="J16" i="1"/>
  <c r="J31" i="1" s="1"/>
  <c r="J47" i="1" s="1"/>
  <c r="H17" i="1"/>
  <c r="H18" i="1"/>
  <c r="H16" i="1"/>
  <c r="B16" i="1"/>
  <c r="G17" i="1"/>
  <c r="G18" i="1"/>
  <c r="A16" i="1"/>
  <c r="A31" i="1" s="1"/>
  <c r="G32" i="1" l="1"/>
  <c r="H32" i="1"/>
  <c r="G33" i="1"/>
  <c r="H33" i="1"/>
  <c r="G50" i="1"/>
  <c r="H31" i="1"/>
  <c r="G31" i="1"/>
  <c r="G47" i="1" s="1"/>
  <c r="G53" i="1"/>
  <c r="I53" i="1"/>
  <c r="J53" i="1"/>
  <c r="H50" i="1"/>
  <c r="J50" i="1"/>
  <c r="F60" i="1"/>
  <c r="F61" i="1"/>
  <c r="F59" i="1"/>
  <c r="D59" i="1"/>
  <c r="E60" i="1"/>
  <c r="E61" i="1"/>
  <c r="D60" i="1"/>
  <c r="D61" i="1"/>
  <c r="C60" i="1"/>
  <c r="C61" i="1"/>
  <c r="O38" i="1"/>
  <c r="F24" i="1"/>
  <c r="S39" i="1" s="1"/>
  <c r="F25" i="1"/>
  <c r="S40" i="1" s="1"/>
  <c r="F23" i="1"/>
  <c r="S38" i="1" s="1"/>
  <c r="D24" i="1"/>
  <c r="Q39" i="1" s="1"/>
  <c r="D25" i="1"/>
  <c r="Q40" i="1" s="1"/>
  <c r="D23" i="1"/>
  <c r="Q38" i="1" s="1"/>
  <c r="B25" i="1"/>
  <c r="O40" i="1" s="1"/>
  <c r="E24" i="1"/>
  <c r="R39" i="1" s="1"/>
  <c r="E25" i="1"/>
  <c r="R40" i="1" s="1"/>
  <c r="E23" i="1"/>
  <c r="R38" i="1" s="1"/>
  <c r="C24" i="1"/>
  <c r="P39" i="1" s="1"/>
  <c r="C25" i="1"/>
  <c r="P40" i="1" s="1"/>
  <c r="C23" i="1"/>
  <c r="P38" i="1" s="1"/>
  <c r="A24" i="1"/>
  <c r="N39" i="1" s="1"/>
  <c r="A25" i="1"/>
  <c r="N40" i="1" s="1"/>
  <c r="F39" i="1"/>
  <c r="F40" i="1"/>
  <c r="F38" i="1"/>
  <c r="F53" i="1" s="1"/>
  <c r="B38" i="1"/>
  <c r="N17" i="1"/>
  <c r="D39" i="1" s="1"/>
  <c r="N18" i="1"/>
  <c r="D40" i="1" s="1"/>
  <c r="N16" i="1"/>
  <c r="D38" i="1" s="1"/>
  <c r="L17" i="1"/>
  <c r="B39" i="1" s="1"/>
  <c r="L18" i="1"/>
  <c r="B40" i="1" s="1"/>
  <c r="D17" i="1"/>
  <c r="D32" i="1" s="1"/>
  <c r="F17" i="1"/>
  <c r="F32" i="1" s="1"/>
  <c r="F18" i="1"/>
  <c r="F33" i="1" s="1"/>
  <c r="F16" i="1"/>
  <c r="F31" i="1" s="1"/>
  <c r="F47" i="1" s="1"/>
  <c r="D18" i="1"/>
  <c r="D33" i="1" s="1"/>
  <c r="D16" i="1"/>
  <c r="D31" i="1" s="1"/>
  <c r="B17" i="1"/>
  <c r="B32" i="1" s="1"/>
  <c r="B18" i="1"/>
  <c r="B33" i="1" s="1"/>
  <c r="B31" i="1"/>
  <c r="O17" i="1"/>
  <c r="E39" i="1" s="1"/>
  <c r="O18" i="1"/>
  <c r="E40" i="1" s="1"/>
  <c r="K17" i="1"/>
  <c r="A39" i="1" s="1"/>
  <c r="K18" i="1"/>
  <c r="A40" i="1" s="1"/>
  <c r="E17" i="1"/>
  <c r="E32" i="1" s="1"/>
  <c r="E18" i="1"/>
  <c r="E33" i="1" s="1"/>
  <c r="E16" i="1"/>
  <c r="E31" i="1" s="1"/>
  <c r="C17" i="1"/>
  <c r="C32" i="1" s="1"/>
  <c r="C18" i="1"/>
  <c r="C33" i="1" s="1"/>
  <c r="C16" i="1"/>
  <c r="C31" i="1" s="1"/>
  <c r="A17" i="1"/>
  <c r="A32" i="1" s="1"/>
  <c r="A18" i="1"/>
  <c r="A33" i="1" s="1"/>
  <c r="M17" i="1"/>
  <c r="C39" i="1" s="1"/>
  <c r="M18" i="1"/>
  <c r="C40" i="1" s="1"/>
  <c r="M16" i="1"/>
  <c r="C38" i="1" s="1"/>
  <c r="F50" i="1" l="1"/>
  <c r="H47" i="1"/>
  <c r="D53" i="1"/>
  <c r="B47" i="1"/>
  <c r="E47" i="1"/>
  <c r="D47" i="1"/>
  <c r="B53" i="1"/>
  <c r="C50" i="1"/>
  <c r="A53" i="1"/>
  <c r="A50" i="1"/>
  <c r="E53" i="1"/>
  <c r="C47" i="1"/>
  <c r="B50" i="1"/>
  <c r="E50" i="1"/>
  <c r="C53" i="1"/>
  <c r="A47" i="1"/>
  <c r="D50" i="1"/>
</calcChain>
</file>

<file path=xl/sharedStrings.xml><?xml version="1.0" encoding="utf-8"?>
<sst xmlns="http://schemas.openxmlformats.org/spreadsheetml/2006/main" count="187" uniqueCount="61">
  <si>
    <t>Zn</t>
  </si>
  <si>
    <t>Pb</t>
  </si>
  <si>
    <t>ingR</t>
  </si>
  <si>
    <t>Adult</t>
  </si>
  <si>
    <t>Child</t>
  </si>
  <si>
    <t>EF</t>
  </si>
  <si>
    <t>ED</t>
  </si>
  <si>
    <t>PEF</t>
  </si>
  <si>
    <t>SL</t>
  </si>
  <si>
    <t>BW Adult</t>
  </si>
  <si>
    <t>BW Child</t>
  </si>
  <si>
    <t>AT Adult</t>
  </si>
  <si>
    <t>AT child</t>
  </si>
  <si>
    <t>inhR adult</t>
  </si>
  <si>
    <t>inhR child</t>
  </si>
  <si>
    <t>ABS</t>
  </si>
  <si>
    <t>SA</t>
  </si>
  <si>
    <t>ET</t>
  </si>
  <si>
    <t>ADDing</t>
  </si>
  <si>
    <t>C*ingR*EF*ED/BW*AT</t>
  </si>
  <si>
    <t>Zn (adult)</t>
  </si>
  <si>
    <t>Zn(child)</t>
  </si>
  <si>
    <t>PB (adult)</t>
  </si>
  <si>
    <t>Pb(child)</t>
  </si>
  <si>
    <t>ADDinh</t>
  </si>
  <si>
    <t>Pb (adult)</t>
  </si>
  <si>
    <t>Zn (child)</t>
  </si>
  <si>
    <t>Pb (child)</t>
  </si>
  <si>
    <t>Formula:</t>
  </si>
  <si>
    <r>
      <t>C*(IinhR*EF*ED)/(BW*AT*PEF)*10</t>
    </r>
    <r>
      <rPr>
        <b/>
        <sz val="11"/>
        <color theme="1"/>
        <rFont val="Calibri"/>
        <family val="2"/>
      </rPr>
      <t>⁶</t>
    </r>
  </si>
  <si>
    <r>
      <rPr>
        <b/>
        <sz val="11"/>
        <color theme="1"/>
        <rFont val="Calibri"/>
        <family val="2"/>
        <scheme val="minor"/>
      </rPr>
      <t>ADD</t>
    </r>
    <r>
      <rPr>
        <b/>
        <i/>
        <sz val="11"/>
        <color theme="1"/>
        <rFont val="Calibri"/>
        <family val="2"/>
        <scheme val="minor"/>
      </rPr>
      <t>dermal</t>
    </r>
  </si>
  <si>
    <t>C*SL*SA*EF*ED*ABS/BW*AT</t>
  </si>
  <si>
    <t>Pb(adult)</t>
  </si>
  <si>
    <r>
      <rPr>
        <b/>
        <sz val="11"/>
        <color theme="1"/>
        <rFont val="Calibri"/>
        <family val="2"/>
        <scheme val="minor"/>
      </rPr>
      <t xml:space="preserve">Hazard Quotient </t>
    </r>
    <r>
      <rPr>
        <b/>
        <i/>
        <sz val="11"/>
        <color theme="1"/>
        <rFont val="Calibri"/>
        <family val="2"/>
        <scheme val="minor"/>
      </rPr>
      <t>ing</t>
    </r>
  </si>
  <si>
    <r>
      <t>RfD</t>
    </r>
    <r>
      <rPr>
        <b/>
        <i/>
        <sz val="11"/>
        <color theme="1"/>
        <rFont val="Calibri"/>
        <family val="2"/>
        <scheme val="minor"/>
      </rPr>
      <t>ing</t>
    </r>
  </si>
  <si>
    <r>
      <t>RfD</t>
    </r>
    <r>
      <rPr>
        <b/>
        <i/>
        <sz val="11"/>
        <color theme="1"/>
        <rFont val="Calibri"/>
        <family val="2"/>
        <scheme val="minor"/>
      </rPr>
      <t>inh</t>
    </r>
  </si>
  <si>
    <t xml:space="preserve">Pb </t>
  </si>
  <si>
    <r>
      <t xml:space="preserve">Hazard Quotient </t>
    </r>
    <r>
      <rPr>
        <b/>
        <i/>
        <sz val="11"/>
        <color theme="1"/>
        <rFont val="Calibri"/>
        <family val="2"/>
        <scheme val="minor"/>
      </rPr>
      <t>inh</t>
    </r>
  </si>
  <si>
    <r>
      <rPr>
        <b/>
        <sz val="11"/>
        <color theme="1"/>
        <rFont val="Calibri"/>
        <family val="2"/>
        <scheme val="minor"/>
      </rPr>
      <t>RfD</t>
    </r>
    <r>
      <rPr>
        <b/>
        <i/>
        <sz val="11"/>
        <color theme="1"/>
        <rFont val="Calibri"/>
        <family val="2"/>
        <scheme val="minor"/>
      </rPr>
      <t>dermal</t>
    </r>
  </si>
  <si>
    <t>Hazard Quotient dermal</t>
  </si>
  <si>
    <r>
      <t>Hazard Index</t>
    </r>
    <r>
      <rPr>
        <b/>
        <i/>
        <sz val="11"/>
        <color theme="1"/>
        <rFont val="Calibri"/>
        <family val="2"/>
        <scheme val="minor"/>
      </rPr>
      <t xml:space="preserve"> ing</t>
    </r>
  </si>
  <si>
    <r>
      <t xml:space="preserve">Hazard Index </t>
    </r>
    <r>
      <rPr>
        <b/>
        <i/>
        <sz val="11"/>
        <color theme="1"/>
        <rFont val="Calibri"/>
        <family val="2"/>
        <scheme val="minor"/>
      </rPr>
      <t>inh</t>
    </r>
  </si>
  <si>
    <r>
      <t xml:space="preserve">Hazard Index </t>
    </r>
    <r>
      <rPr>
        <b/>
        <i/>
        <sz val="11"/>
        <color theme="1"/>
        <rFont val="Calibri"/>
        <family val="2"/>
        <scheme val="minor"/>
      </rPr>
      <t>derm</t>
    </r>
  </si>
  <si>
    <t>formula:</t>
  </si>
  <si>
    <t>C*ET*EF*ED*IUR/BW*AT</t>
  </si>
  <si>
    <r>
      <t>Inhalation Unit Risk (</t>
    </r>
    <r>
      <rPr>
        <b/>
        <sz val="11"/>
        <color theme="1"/>
        <rFont val="Calibri"/>
        <family val="2"/>
      </rPr>
      <t>μg/m³)</t>
    </r>
  </si>
  <si>
    <t>Excessive Risk for Cancer</t>
  </si>
  <si>
    <t>-</t>
  </si>
  <si>
    <t>Cr</t>
  </si>
  <si>
    <t>Cu</t>
  </si>
  <si>
    <t>Fe</t>
  </si>
  <si>
    <t>Cr(adult)</t>
  </si>
  <si>
    <t>Cr(child)</t>
  </si>
  <si>
    <t>Cu(adult)</t>
  </si>
  <si>
    <t>Cu(child)</t>
  </si>
  <si>
    <t>Fe(adult)</t>
  </si>
  <si>
    <t>Fe(child)</t>
  </si>
  <si>
    <t>Cr (adult)</t>
  </si>
  <si>
    <t>Cr (child)</t>
  </si>
  <si>
    <t>(ng/kg x d)</t>
  </si>
  <si>
    <t>Fe (adult)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</si>
</sst>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000000000000"/>
    <numFmt numFmtId="166" formatCode="0.000000"/>
    <numFmt numFmtId="167" formatCode="0.00000"/>
    <numFmt numFmtId="168" formatCode="0.000"/>
    <numFmt numFmtId="169" formatCode="0.00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EAF5D7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4" borderId="0" xfId="0" applyFill="1"/>
    <xf numFmtId="0" fontId="0" fillId="5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0" fillId="11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11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6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1" fillId="13" borderId="0" xfId="0" applyFont="1" applyFill="1" applyAlignment="1">
      <alignment horizontal="center"/>
    </xf>
    <xf numFmtId="0" fontId="1" fillId="14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15" borderId="0" xfId="0" applyFont="1" applyFill="1" applyAlignment="1">
      <alignment horizontal="center"/>
    </xf>
    <xf numFmtId="0" fontId="0" fillId="15" borderId="0" xfId="0" applyFill="1"/>
    <xf numFmtId="0" fontId="1" fillId="16" borderId="0" xfId="0" applyFont="1" applyFill="1" applyAlignment="1">
      <alignment horizontal="center"/>
    </xf>
    <xf numFmtId="0" fontId="0" fillId="16" borderId="0" xfId="0" applyFill="1"/>
    <xf numFmtId="0" fontId="0" fillId="16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7" borderId="0" xfId="0" applyFont="1" applyFill="1" applyAlignment="1">
      <alignment horizontal="center"/>
    </xf>
    <xf numFmtId="0" fontId="0" fillId="17" borderId="0" xfId="0" applyFill="1" applyAlignment="1">
      <alignment horizontal="center"/>
    </xf>
    <xf numFmtId="0" fontId="1" fillId="18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0" fillId="19" borderId="0" xfId="0" applyFill="1"/>
    <xf numFmtId="0" fontId="1" fillId="19" borderId="0" xfId="0" applyFont="1" applyFill="1"/>
    <xf numFmtId="0" fontId="1" fillId="19" borderId="0" xfId="0" applyFont="1" applyFill="1" applyAlignment="1">
      <alignment horizontal="center"/>
    </xf>
    <xf numFmtId="0" fontId="1" fillId="19" borderId="0" xfId="0" applyFont="1" applyFill="1" applyAlignment="1">
      <alignment horizontal="left"/>
    </xf>
    <xf numFmtId="0" fontId="0" fillId="19" borderId="0" xfId="0" applyFill="1" applyAlignment="1">
      <alignment horizontal="center"/>
    </xf>
    <xf numFmtId="2" fontId="0" fillId="19" borderId="0" xfId="0" applyNumberFormat="1" applyFill="1" applyAlignment="1">
      <alignment horizontal="center"/>
    </xf>
    <xf numFmtId="0" fontId="2" fillId="19" borderId="0" xfId="0" applyFont="1" applyFill="1"/>
    <xf numFmtId="0" fontId="0" fillId="12" borderId="0" xfId="0" applyFill="1"/>
    <xf numFmtId="0" fontId="0" fillId="18" borderId="0" xfId="0" applyFill="1"/>
    <xf numFmtId="0" fontId="2" fillId="18" borderId="0" xfId="0" applyFont="1" applyFill="1"/>
    <xf numFmtId="0" fontId="1" fillId="18" borderId="0" xfId="0" applyFont="1" applyFill="1" applyAlignment="1"/>
    <xf numFmtId="165" fontId="1" fillId="18" borderId="0" xfId="0" applyNumberFormat="1" applyFont="1" applyFill="1" applyAlignment="1">
      <alignment horizontal="center"/>
    </xf>
    <xf numFmtId="167" fontId="0" fillId="18" borderId="0" xfId="0" applyNumberFormat="1" applyFill="1" applyAlignment="1">
      <alignment horizontal="center"/>
    </xf>
    <xf numFmtId="164" fontId="0" fillId="18" borderId="0" xfId="0" applyNumberFormat="1" applyFill="1" applyAlignment="1">
      <alignment horizontal="center"/>
    </xf>
    <xf numFmtId="166" fontId="0" fillId="18" borderId="0" xfId="0" applyNumberFormat="1" applyFill="1" applyAlignment="1">
      <alignment horizontal="center"/>
    </xf>
    <xf numFmtId="0" fontId="0" fillId="20" borderId="0" xfId="0" applyFill="1"/>
    <xf numFmtId="0" fontId="1" fillId="20" borderId="0" xfId="0" applyFont="1" applyFill="1"/>
    <xf numFmtId="0" fontId="2" fillId="20" borderId="0" xfId="0" applyFont="1" applyFill="1"/>
    <xf numFmtId="0" fontId="1" fillId="20" borderId="0" xfId="0" applyFont="1" applyFill="1" applyAlignment="1">
      <alignment horizontal="center"/>
    </xf>
    <xf numFmtId="0" fontId="0" fillId="8" borderId="0" xfId="0" applyFill="1"/>
    <xf numFmtId="0" fontId="1" fillId="15" borderId="0" xfId="0" applyFont="1" applyFill="1"/>
    <xf numFmtId="0" fontId="1" fillId="14" borderId="0" xfId="0" applyFont="1" applyFill="1"/>
    <xf numFmtId="0" fontId="0" fillId="14" borderId="0" xfId="0" applyFill="1"/>
    <xf numFmtId="0" fontId="1" fillId="9" borderId="0" xfId="0" applyFont="1" applyFill="1"/>
    <xf numFmtId="0" fontId="0" fillId="9" borderId="0" xfId="0" applyFill="1"/>
    <xf numFmtId="11" fontId="0" fillId="9" borderId="0" xfId="0" applyNumberFormat="1" applyFill="1"/>
    <xf numFmtId="0" fontId="2" fillId="19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1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21" borderId="0" xfId="0" applyFill="1"/>
    <xf numFmtId="0" fontId="1" fillId="21" borderId="0" xfId="0" applyFont="1" applyFill="1" applyAlignment="1">
      <alignment horizontal="center"/>
    </xf>
    <xf numFmtId="0" fontId="0" fillId="21" borderId="0" xfId="0" applyFill="1" applyAlignment="1">
      <alignment horizontal="center"/>
    </xf>
    <xf numFmtId="11" fontId="0" fillId="21" borderId="0" xfId="0" applyNumberForma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0" borderId="0" xfId="0" applyFont="1"/>
    <xf numFmtId="168" fontId="0" fillId="18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168" fontId="0" fillId="18" borderId="0" xfId="0" applyNumberFormat="1" applyFill="1"/>
    <xf numFmtId="2" fontId="0" fillId="18" borderId="0" xfId="0" applyNumberFormat="1" applyFill="1"/>
    <xf numFmtId="168" fontId="0" fillId="20" borderId="0" xfId="0" applyNumberFormat="1" applyFill="1"/>
    <xf numFmtId="2" fontId="0" fillId="20" borderId="0" xfId="0" applyNumberFormat="1" applyFill="1"/>
    <xf numFmtId="0" fontId="0" fillId="7" borderId="0" xfId="0" applyFont="1" applyFill="1"/>
    <xf numFmtId="168" fontId="0" fillId="7" borderId="0" xfId="0" applyNumberFormat="1" applyFont="1" applyFill="1"/>
    <xf numFmtId="2" fontId="0" fillId="7" borderId="0" xfId="0" applyNumberFormat="1" applyFont="1" applyFill="1"/>
    <xf numFmtId="11" fontId="4" fillId="0" borderId="0" xfId="0" applyNumberFormat="1" applyFont="1"/>
    <xf numFmtId="11" fontId="0" fillId="0" borderId="0" xfId="0" applyNumberFormat="1"/>
    <xf numFmtId="168" fontId="0" fillId="14" borderId="0" xfId="0" applyNumberFormat="1" applyFill="1"/>
    <xf numFmtId="2" fontId="0" fillId="14" borderId="0" xfId="0" applyNumberFormat="1" applyFill="1"/>
    <xf numFmtId="0" fontId="0" fillId="0" borderId="0" xfId="0" applyFill="1"/>
    <xf numFmtId="2" fontId="0" fillId="9" borderId="0" xfId="0" applyNumberFormat="1" applyFill="1"/>
    <xf numFmtId="2" fontId="0" fillId="4" borderId="0" xfId="0" applyNumberFormat="1" applyFill="1"/>
    <xf numFmtId="2" fontId="0" fillId="10" borderId="0" xfId="0" applyNumberFormat="1" applyFill="1" applyAlignment="1">
      <alignment horizontal="center"/>
    </xf>
    <xf numFmtId="2" fontId="0" fillId="15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167" fontId="0" fillId="19" borderId="0" xfId="0" applyNumberFormat="1" applyFill="1"/>
    <xf numFmtId="2" fontId="0" fillId="19" borderId="0" xfId="0" applyNumberFormat="1" applyFill="1"/>
    <xf numFmtId="169" fontId="0" fillId="19" borderId="0" xfId="0" applyNumberFormat="1" applyFill="1"/>
    <xf numFmtId="0" fontId="0" fillId="15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5" fillId="19" borderId="0" xfId="0" applyFont="1" applyFill="1" applyAlignment="1">
      <alignment horizontal="center"/>
    </xf>
    <xf numFmtId="0" fontId="5" fillId="19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66"/>
      <color rgb="FFEAF5D7"/>
      <color rgb="FFFFCC00"/>
      <color rgb="FF66FFFF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7"/>
  <sheetViews>
    <sheetView tabSelected="1" topLeftCell="A27" zoomScale="70" zoomScaleNormal="70" workbookViewId="0">
      <selection activeCell="C59" sqref="C59:F61"/>
    </sheetView>
  </sheetViews>
  <sheetFormatPr defaultRowHeight="14.4" x14ac:dyDescent="0.3"/>
  <cols>
    <col min="1" max="1" width="17.44140625" customWidth="1"/>
    <col min="2" max="2" width="21.44140625" customWidth="1"/>
    <col min="3" max="3" width="12" bestFit="1" customWidth="1"/>
    <col min="5" max="5" width="11" bestFit="1" customWidth="1"/>
    <col min="6" max="6" width="12" bestFit="1" customWidth="1"/>
    <col min="7" max="7" width="15.5546875" customWidth="1"/>
    <col min="8" max="8" width="12.5546875" customWidth="1"/>
    <col min="9" max="9" width="10.44140625" customWidth="1"/>
    <col min="10" max="10" width="10.77734375" customWidth="1"/>
    <col min="11" max="11" width="10.44140625" customWidth="1"/>
    <col min="12" max="12" width="13.6640625" bestFit="1" customWidth="1"/>
    <col min="15" max="15" width="10.5546875" bestFit="1" customWidth="1"/>
  </cols>
  <sheetData>
    <row r="1" spans="1:20" x14ac:dyDescent="0.3">
      <c r="A1" s="14" t="s">
        <v>0</v>
      </c>
      <c r="B1" s="14" t="s">
        <v>1</v>
      </c>
      <c r="C1" s="14" t="s">
        <v>48</v>
      </c>
      <c r="D1" s="68" t="s">
        <v>49</v>
      </c>
      <c r="E1" s="14" t="s">
        <v>50</v>
      </c>
      <c r="F1" s="11" t="s">
        <v>2</v>
      </c>
      <c r="G1" s="11" t="s">
        <v>2</v>
      </c>
      <c r="H1" s="12" t="s">
        <v>5</v>
      </c>
      <c r="I1" s="12" t="s">
        <v>5</v>
      </c>
      <c r="J1" s="13" t="s">
        <v>6</v>
      </c>
      <c r="K1" s="13" t="s">
        <v>6</v>
      </c>
    </row>
    <row r="2" spans="1:20" x14ac:dyDescent="0.3">
      <c r="A2" s="3">
        <v>68.91</v>
      </c>
      <c r="B2" s="3">
        <v>17.32</v>
      </c>
      <c r="C2" s="3">
        <v>222.03</v>
      </c>
      <c r="D2" s="3">
        <v>77.56</v>
      </c>
      <c r="E2" s="3">
        <v>9970</v>
      </c>
      <c r="F2" s="2" t="s">
        <v>3</v>
      </c>
      <c r="G2" s="2" t="s">
        <v>4</v>
      </c>
      <c r="H2" s="7" t="s">
        <v>3</v>
      </c>
      <c r="I2" s="7" t="s">
        <v>4</v>
      </c>
      <c r="J2" s="9" t="s">
        <v>3</v>
      </c>
      <c r="K2" s="9" t="s">
        <v>4</v>
      </c>
    </row>
    <row r="3" spans="1:20" x14ac:dyDescent="0.3">
      <c r="A3" s="3">
        <v>84.84</v>
      </c>
      <c r="B3" s="3">
        <v>44.3</v>
      </c>
      <c r="C3" s="3">
        <v>705.3</v>
      </c>
      <c r="D3" s="3">
        <v>88.48</v>
      </c>
      <c r="E3" s="3">
        <v>13440</v>
      </c>
      <c r="F3" s="2">
        <v>200</v>
      </c>
      <c r="G3" s="2">
        <v>100</v>
      </c>
      <c r="H3" s="7">
        <v>180</v>
      </c>
      <c r="I3" s="7">
        <v>180</v>
      </c>
      <c r="J3" s="9">
        <v>70</v>
      </c>
      <c r="K3" s="9">
        <v>6</v>
      </c>
    </row>
    <row r="4" spans="1:20" x14ac:dyDescent="0.3">
      <c r="A4" s="3">
        <v>44.49</v>
      </c>
      <c r="B4" s="3">
        <v>13.1</v>
      </c>
      <c r="C4" s="3">
        <v>31.19</v>
      </c>
      <c r="D4" s="3">
        <v>73.010000000000005</v>
      </c>
      <c r="E4" s="3">
        <v>6410</v>
      </c>
      <c r="F4" s="15" t="s">
        <v>9</v>
      </c>
      <c r="G4" s="15" t="s">
        <v>10</v>
      </c>
      <c r="H4" s="17" t="s">
        <v>11</v>
      </c>
      <c r="I4" s="17" t="s">
        <v>12</v>
      </c>
      <c r="J4" s="19" t="s">
        <v>13</v>
      </c>
      <c r="K4" s="19" t="s">
        <v>14</v>
      </c>
    </row>
    <row r="5" spans="1:20" x14ac:dyDescent="0.3">
      <c r="A5" s="3"/>
      <c r="B5" s="3"/>
      <c r="C5" s="3"/>
      <c r="F5" s="4">
        <v>70</v>
      </c>
      <c r="G5" s="4">
        <v>15</v>
      </c>
      <c r="H5" s="16">
        <v>25550</v>
      </c>
      <c r="I5" s="16">
        <v>2190</v>
      </c>
      <c r="J5" s="5">
        <v>20</v>
      </c>
      <c r="K5" s="5">
        <v>7.6</v>
      </c>
    </row>
    <row r="6" spans="1:20" x14ac:dyDescent="0.3">
      <c r="F6" s="22" t="s">
        <v>7</v>
      </c>
      <c r="G6" s="22" t="s">
        <v>7</v>
      </c>
      <c r="H6" s="14" t="s">
        <v>8</v>
      </c>
      <c r="I6" s="14" t="s">
        <v>8</v>
      </c>
      <c r="J6" s="28" t="s">
        <v>15</v>
      </c>
      <c r="K6" s="28" t="s">
        <v>15</v>
      </c>
    </row>
    <row r="7" spans="1:20" x14ac:dyDescent="0.3">
      <c r="F7" s="24" t="s">
        <v>3</v>
      </c>
      <c r="G7" s="24" t="s">
        <v>4</v>
      </c>
      <c r="H7" s="3" t="s">
        <v>3</v>
      </c>
      <c r="I7" s="3" t="s">
        <v>4</v>
      </c>
      <c r="J7" s="29" t="s">
        <v>3</v>
      </c>
      <c r="K7" s="29" t="s">
        <v>4</v>
      </c>
    </row>
    <row r="8" spans="1:20" x14ac:dyDescent="0.3">
      <c r="F8" s="23">
        <v>1390000000</v>
      </c>
      <c r="G8" s="23">
        <v>1390000000</v>
      </c>
      <c r="H8" s="3">
        <v>0.7</v>
      </c>
      <c r="I8" s="3">
        <v>0.2</v>
      </c>
      <c r="J8" s="29">
        <v>1E-3</v>
      </c>
      <c r="K8" s="29">
        <v>1E-3</v>
      </c>
    </row>
    <row r="9" spans="1:20" x14ac:dyDescent="0.3">
      <c r="F9" s="25" t="s">
        <v>16</v>
      </c>
      <c r="G9" s="25" t="s">
        <v>16</v>
      </c>
      <c r="H9" s="32" t="s">
        <v>17</v>
      </c>
      <c r="I9" s="32" t="s">
        <v>17</v>
      </c>
    </row>
    <row r="10" spans="1:20" x14ac:dyDescent="0.3">
      <c r="F10" s="26" t="s">
        <v>3</v>
      </c>
      <c r="G10" s="26" t="s">
        <v>4</v>
      </c>
      <c r="H10" s="6" t="s">
        <v>3</v>
      </c>
      <c r="I10" s="6" t="s">
        <v>4</v>
      </c>
    </row>
    <row r="11" spans="1:20" x14ac:dyDescent="0.3">
      <c r="F11" s="26">
        <v>5700</v>
      </c>
      <c r="G11" s="26">
        <v>2800</v>
      </c>
      <c r="H11" s="6">
        <v>14</v>
      </c>
      <c r="I11" s="6">
        <v>8</v>
      </c>
    </row>
    <row r="13" spans="1:20" x14ac:dyDescent="0.3">
      <c r="A13" s="33"/>
      <c r="B13" s="35"/>
      <c r="C13" s="33"/>
      <c r="D13" s="36" t="s">
        <v>18</v>
      </c>
      <c r="E13" s="33"/>
      <c r="F13" s="33"/>
      <c r="G13" s="33"/>
      <c r="H13" s="33"/>
      <c r="I13" s="33"/>
      <c r="J13" s="33"/>
      <c r="K13" s="41"/>
      <c r="L13" s="41"/>
      <c r="M13" s="30" t="s">
        <v>24</v>
      </c>
      <c r="N13" s="41"/>
      <c r="O13" s="41"/>
      <c r="P13" s="41"/>
      <c r="Q13" s="41"/>
      <c r="R13" s="41"/>
      <c r="S13" s="41"/>
      <c r="T13" s="41"/>
    </row>
    <row r="14" spans="1:20" x14ac:dyDescent="0.3">
      <c r="A14" s="33"/>
      <c r="B14" s="39" t="s">
        <v>28</v>
      </c>
      <c r="C14" s="34" t="s">
        <v>19</v>
      </c>
      <c r="D14" s="33"/>
      <c r="E14" s="33"/>
      <c r="F14" s="33"/>
      <c r="G14" s="33"/>
      <c r="H14" s="33"/>
      <c r="I14" s="33"/>
      <c r="J14" s="33"/>
      <c r="K14" s="42" t="s">
        <v>28</v>
      </c>
      <c r="L14" s="43" t="s">
        <v>29</v>
      </c>
      <c r="M14" s="41"/>
      <c r="N14" s="41"/>
      <c r="O14" s="41"/>
      <c r="P14" s="41"/>
      <c r="Q14" s="41"/>
      <c r="R14" s="41"/>
      <c r="S14" s="41"/>
      <c r="T14" s="41"/>
    </row>
    <row r="15" spans="1:20" x14ac:dyDescent="0.3">
      <c r="A15" s="35" t="s">
        <v>20</v>
      </c>
      <c r="B15" s="35" t="s">
        <v>21</v>
      </c>
      <c r="C15" s="35" t="s">
        <v>22</v>
      </c>
      <c r="D15" s="35" t="s">
        <v>23</v>
      </c>
      <c r="E15" s="35" t="s">
        <v>51</v>
      </c>
      <c r="F15" s="35" t="s">
        <v>52</v>
      </c>
      <c r="G15" s="35" t="s">
        <v>53</v>
      </c>
      <c r="H15" s="35" t="s">
        <v>54</v>
      </c>
      <c r="I15" s="35" t="s">
        <v>55</v>
      </c>
      <c r="J15" s="35" t="s">
        <v>56</v>
      </c>
      <c r="K15" s="30" t="s">
        <v>20</v>
      </c>
      <c r="L15" s="44" t="s">
        <v>26</v>
      </c>
      <c r="M15" s="30" t="s">
        <v>25</v>
      </c>
      <c r="N15" s="30" t="s">
        <v>27</v>
      </c>
      <c r="O15" s="30" t="s">
        <v>57</v>
      </c>
      <c r="P15" s="30" t="s">
        <v>58</v>
      </c>
      <c r="Q15" s="30" t="s">
        <v>53</v>
      </c>
      <c r="R15" s="30" t="s">
        <v>54</v>
      </c>
      <c r="S15" s="30" t="s">
        <v>55</v>
      </c>
      <c r="T15" s="30" t="s">
        <v>56</v>
      </c>
    </row>
    <row r="16" spans="1:20" x14ac:dyDescent="0.3">
      <c r="A16" s="38">
        <f>A2*($F$3*$H$3*$J$3)/($F$5*$H$5)</f>
        <v>97.094324853228969</v>
      </c>
      <c r="B16" s="38">
        <f>A2*($G$3*$I$3*$K$3)/($G$5*$I$5)</f>
        <v>226.55342465753424</v>
      </c>
      <c r="C16" s="38">
        <f>B2*($F$3*$H$3*$J$3)/($F$5*$H$5)</f>
        <v>24.403913894324852</v>
      </c>
      <c r="D16" s="38">
        <f>B2*($G$3*$I$3*$K$3)/($G$5*$I$5)</f>
        <v>56.942465753424656</v>
      </c>
      <c r="E16" s="38">
        <f>C2*($F$3*$H$3*$J$3)/($F$5*$H$5)</f>
        <v>312.84070450097846</v>
      </c>
      <c r="F16" s="38">
        <f>C2*($G$3*$I$3*$K$3)/($G$5*$I$5)</f>
        <v>729.96164383561643</v>
      </c>
      <c r="G16" s="89">
        <f>D2*($F$3*$H$3*$J$3)/($F$5*$H$5)</f>
        <v>109.28219178082192</v>
      </c>
      <c r="H16" s="89">
        <f>D2*($G$3*$I$3*$K$3)/($G$5*$I$5)</f>
        <v>254.99178082191781</v>
      </c>
      <c r="I16" s="89">
        <f>E2*($F$3*$H$3*$J$3)/($F$5*$H$5)</f>
        <v>14047.749510763209</v>
      </c>
      <c r="J16" s="89">
        <f>E2*($G$3*$I$3*$K$3)/($G$5*$I$5)</f>
        <v>32778.082191780821</v>
      </c>
      <c r="K16" s="70">
        <f>1000000*A2*($J$5*$H$3*$J$3)/($F$5*$H$5*$F$8)</f>
        <v>6.9852032268510047E-3</v>
      </c>
      <c r="L16" s="70">
        <f>1000000*A2*($K$5*$I$3*$K$3)/($G$5*$I$5*$G$8)</f>
        <v>1.2387093722282447E-2</v>
      </c>
      <c r="M16" s="70">
        <f>B2*($J$5*$H$3*$J$3)/($F$5*$H$5*$F$8)*1000000</f>
        <v>1.7556772585845218E-3</v>
      </c>
      <c r="N16" s="70">
        <f>1000000*B2*($K$5*$I$3*$K$3)/($G$5*$I$5*$G$8)</f>
        <v>3.1134010052232186E-3</v>
      </c>
      <c r="O16" s="70">
        <f>C2*($J$5*$H$3*$J$3)/($F$5*$H$5*$F$8)*1000000</f>
        <v>2.2506525503667517E-2</v>
      </c>
      <c r="P16" s="69">
        <f>1000000*C2*($K$5*$I$3*$K$3)/($G$5*$I$5*$G$8)</f>
        <v>3.9911571893170399E-2</v>
      </c>
      <c r="Q16" s="72">
        <f>D2*($J$5*$H$3*$J$3)/($F$5*$H$5*$F$8)*1000000</f>
        <v>7.8620281856706421E-3</v>
      </c>
      <c r="R16" s="72">
        <f>1000000*D2*($K$5*$I$3*$K$3)/($G$5*$I$5*$G$8)</f>
        <v>1.3941996649255937E-2</v>
      </c>
      <c r="S16" s="71">
        <f>E2*($J$5*$H$3*$J$3)/($F$5*$H$5*$F$8)*1000000</f>
        <v>1.0106294612059863</v>
      </c>
      <c r="T16" s="72">
        <f>1000000*E2*($K$5*$I$3*$K$3)/($G$5*$I$5*$G$8)</f>
        <v>1.7921829112052823</v>
      </c>
    </row>
    <row r="17" spans="1:26" x14ac:dyDescent="0.3">
      <c r="A17" s="38">
        <f>A3*($F$3*$H$3*$J$3)/($F$5*$H$5)</f>
        <v>119.53972602739726</v>
      </c>
      <c r="B17" s="38">
        <f>A3*($G$3*$I$3*$K$3)/($G$5*$I$5)</f>
        <v>278.92602739726027</v>
      </c>
      <c r="C17" s="38">
        <f>B3*($F$3*$H$3*$J$3)/($F$5*$H$5)</f>
        <v>62.418786692759298</v>
      </c>
      <c r="D17" s="38">
        <f>B3*($G$3*$I$3*$K$3)/($G$5*$I$5)</f>
        <v>145.64383561643837</v>
      </c>
      <c r="E17" s="38">
        <f>C3*($F$3*$H$3*$J$3)/($F$5*$H$5)</f>
        <v>993.76908023483361</v>
      </c>
      <c r="F17" s="38">
        <f>C3*($G$3*$I$3*$K$3)/($G$5*$I$5)</f>
        <v>2318.794520547945</v>
      </c>
      <c r="G17" s="89">
        <f t="shared" ref="G17:G18" si="0">D3*($F$3*$H$3*$J$3)/($F$5*$H$5)</f>
        <v>124.66849315068494</v>
      </c>
      <c r="H17" s="89">
        <f t="shared" ref="H17:H18" si="1">D3*($G$3*$I$3*$K$3)/($G$5*$I$5)</f>
        <v>290.89315068493153</v>
      </c>
      <c r="I17" s="89">
        <f t="shared" ref="I17:I18" si="2">E3*($F$3*$H$3*$J$3)/($F$5*$H$5)</f>
        <v>18936.986301369863</v>
      </c>
      <c r="J17" s="89">
        <f t="shared" ref="J17:J18" si="3">E3*($G$3*$I$3*$K$3)/($G$5*$I$5)</f>
        <v>44186.301369863017</v>
      </c>
      <c r="K17" s="70">
        <f>1000000*A3*($J$5*$H$3*$J$3)/($F$5*$H$5*$F$8)</f>
        <v>8.5999802897408096E-3</v>
      </c>
      <c r="L17" s="70">
        <f>1000000*A3*($K$5*$I$3*$K$3)/($G$5*$I$5*$G$8)</f>
        <v>1.5250631713807037E-2</v>
      </c>
      <c r="M17" s="70">
        <f>B3*($J$5*$H$3*$J$3)/($F$5*$H$5*$F$8)*1000000</f>
        <v>4.4905601937236901E-3</v>
      </c>
      <c r="N17" s="70">
        <f>1000000*B3*($K$5*$I$3*$K$3)/($G$5*$I$5*$G$8)</f>
        <v>7.9632600768700101E-3</v>
      </c>
      <c r="O17" s="70">
        <f>C3*($J$5*$H$3*$J$3)/($F$5*$H$5*$F$8)*1000000</f>
        <v>7.1494178434160685E-2</v>
      </c>
      <c r="P17" s="70">
        <f t="shared" ref="P17:P18" si="4">1000000*C3*($K$5*$I$3*$K$3)/($G$5*$I$5*$G$8)</f>
        <v>0.1267830097565783</v>
      </c>
      <c r="Q17" s="72">
        <f t="shared" ref="Q17:Q18" si="5">D3*($J$5*$H$3*$J$3)/($F$5*$H$5*$F$8)*1000000</f>
        <v>8.9689563417758942E-3</v>
      </c>
      <c r="R17" s="72">
        <f t="shared" ref="R17:R18" si="6">1000000*D3*($K$5*$I$3*$K$3)/($G$5*$I$5*$G$8)</f>
        <v>1.5904949246082586E-2</v>
      </c>
      <c r="S17" s="72">
        <f t="shared" ref="S17:S18" si="7">E3*($J$5*$H$3*$J$3)/($F$5*$H$5*$F$8)*1000000</f>
        <v>1.3623731152064651</v>
      </c>
      <c r="T17" s="72">
        <f t="shared" ref="T17:T18" si="8">1000000*E3*($K$5*$I$3*$K$3)/($G$5*$I$5*$G$8)</f>
        <v>2.4159416576327977</v>
      </c>
    </row>
    <row r="18" spans="1:26" x14ac:dyDescent="0.3">
      <c r="A18" s="38">
        <f>A4*($F$3*$H$3*$J$3)/($F$5*$H$5)</f>
        <v>62.686497064579257</v>
      </c>
      <c r="B18" s="38">
        <f>A4*($G$3*$I$3*$K$3)/($G$5*$I$5)</f>
        <v>146.26849315068492</v>
      </c>
      <c r="C18" s="38">
        <f>B4*($F$3*$H$3*$J$3)/($F$5*$H$5)</f>
        <v>18.457925636007829</v>
      </c>
      <c r="D18" s="38">
        <f>B4*($G$3*$I$3*$K$3)/($G$5*$I$5)</f>
        <v>43.06849315068493</v>
      </c>
      <c r="E18" s="38">
        <f>C4*($F$3*$H$3*$J$3)/($F$5*$H$5)</f>
        <v>43.946771037181996</v>
      </c>
      <c r="F18" s="38">
        <f>C4*($G$3*$I$3*$K$3)/($G$5*$I$5)</f>
        <v>102.54246575342465</v>
      </c>
      <c r="G18" s="89">
        <f t="shared" si="0"/>
        <v>102.87123287671233</v>
      </c>
      <c r="H18" s="89">
        <f t="shared" si="1"/>
        <v>240.0328767123288</v>
      </c>
      <c r="I18" s="89">
        <f t="shared" si="2"/>
        <v>9031.7025440313118</v>
      </c>
      <c r="J18" s="89">
        <f t="shared" si="3"/>
        <v>21073.972602739726</v>
      </c>
      <c r="K18" s="70">
        <f>1000000*A4*($J$5*$H$3*$J$3)/($F$5*$H$5*$F$8)</f>
        <v>4.5098199327035437E-3</v>
      </c>
      <c r="L18" s="70">
        <f>1000000*A4*($K$5*$I$3*$K$3)/($G$5*$I$5*$G$8)</f>
        <v>7.9974140139942845E-3</v>
      </c>
      <c r="M18" s="70">
        <f>B4*($J$5*$H$3*$J$3)/($F$5*$H$5*$F$8)*1000000</f>
        <v>1.3279083191372538E-3</v>
      </c>
      <c r="N18" s="70">
        <f>1000000*B4*($K$5*$I$3*$K$3)/($G$5*$I$5*$G$8)</f>
        <v>2.3548240859367301E-3</v>
      </c>
      <c r="O18" s="70">
        <f>C4*($J$5*$H$3*$J$3)/($F$5*$H$5*$F$8)*1000000</f>
        <v>3.1616382041138127E-3</v>
      </c>
      <c r="P18" s="70">
        <f t="shared" si="4"/>
        <v>5.6066384152951608E-3</v>
      </c>
      <c r="Q18" s="72">
        <f t="shared" si="5"/>
        <v>7.4008081206267864E-3</v>
      </c>
      <c r="R18" s="72">
        <f t="shared" si="6"/>
        <v>1.3124099733911501E-2</v>
      </c>
      <c r="S18" s="72">
        <f t="shared" si="7"/>
        <v>0.64976277295189289</v>
      </c>
      <c r="T18" s="72">
        <f t="shared" si="8"/>
        <v>1.1522459840346901</v>
      </c>
    </row>
    <row r="19" spans="1:26" x14ac:dyDescent="0.3">
      <c r="A19" s="38"/>
      <c r="B19" s="38"/>
      <c r="C19" s="38"/>
      <c r="D19" s="38"/>
      <c r="E19" s="38"/>
      <c r="F19" s="38"/>
      <c r="G19" s="33"/>
      <c r="H19" s="33"/>
      <c r="I19" s="33"/>
      <c r="J19" s="33"/>
      <c r="K19" s="45"/>
      <c r="L19" s="45"/>
      <c r="M19" s="45"/>
      <c r="N19" s="45"/>
      <c r="O19" s="46"/>
      <c r="P19" s="47"/>
      <c r="Q19" s="41"/>
      <c r="R19" s="41"/>
      <c r="S19" s="41"/>
      <c r="T19" s="41"/>
    </row>
    <row r="20" spans="1:26" x14ac:dyDescent="0.3">
      <c r="A20" s="48"/>
      <c r="B20" s="48"/>
      <c r="C20" s="48"/>
      <c r="D20" s="49" t="s">
        <v>30</v>
      </c>
      <c r="E20" s="48"/>
      <c r="F20" s="75"/>
      <c r="G20" s="75"/>
      <c r="H20" s="75"/>
      <c r="I20" s="75"/>
      <c r="J20" s="75"/>
    </row>
    <row r="21" spans="1:26" x14ac:dyDescent="0.3">
      <c r="A21" s="48"/>
      <c r="B21" s="50" t="s">
        <v>28</v>
      </c>
      <c r="C21" s="49" t="s">
        <v>31</v>
      </c>
      <c r="D21" s="49"/>
      <c r="E21" s="49"/>
      <c r="F21" s="75"/>
      <c r="G21" s="75"/>
      <c r="H21" s="75"/>
      <c r="I21" s="75"/>
      <c r="J21" s="75"/>
    </row>
    <row r="22" spans="1:26" x14ac:dyDescent="0.3">
      <c r="A22" s="51" t="s">
        <v>20</v>
      </c>
      <c r="B22" s="51" t="s">
        <v>21</v>
      </c>
      <c r="C22" s="51" t="s">
        <v>22</v>
      </c>
      <c r="D22" s="51" t="s">
        <v>23</v>
      </c>
      <c r="E22" s="51" t="s">
        <v>51</v>
      </c>
      <c r="F22" s="19" t="s">
        <v>52</v>
      </c>
      <c r="G22" s="19" t="s">
        <v>53</v>
      </c>
      <c r="H22" s="19" t="s">
        <v>54</v>
      </c>
      <c r="I22" s="19" t="s">
        <v>55</v>
      </c>
      <c r="J22" s="19" t="s">
        <v>56</v>
      </c>
    </row>
    <row r="23" spans="1:26" x14ac:dyDescent="0.3">
      <c r="A23" s="74">
        <f>A2*($H$8*$F$11*$H$3*$J$3*$J$8)/($F$5*$H$5)</f>
        <v>1.9370317808219175</v>
      </c>
      <c r="B23" s="74">
        <f>A2*($I$8*$G$11*$I$3*$K$3*$K$8)/($G$5*$I$5)</f>
        <v>1.2686991780821919</v>
      </c>
      <c r="C23" s="74">
        <f>B2*($H$8*$F$11*$H$3*$J$3*$J$8)/($F$5*$H$5)</f>
        <v>0.48685808219178078</v>
      </c>
      <c r="D23" s="74">
        <f>B2*($I$8*$G$11*$I$3*$K$3*$K$8)/($G$5*$I$5)</f>
        <v>0.31887780821917816</v>
      </c>
      <c r="E23" s="73">
        <f>C2*($H$8*$F$11*$H$3*$J$3*$J$8)/($F$5*$H$5)</f>
        <v>6.2411720547945198</v>
      </c>
      <c r="F23" s="77">
        <f>C2*($I$8*$G$11*$I$3*$K$3*$K$8)/($G$5*$I$5)</f>
        <v>4.0877852054794523</v>
      </c>
      <c r="G23" s="77">
        <f>D2*($H$8*$F$11*$H$3*$J$3*$J$8)/($F$5*$H$5)</f>
        <v>2.1801797260273972</v>
      </c>
      <c r="H23" s="77">
        <f>D2*($I$8*$G$11*$I$3*$K$3*$K$8)/($G$5*$I$5)</f>
        <v>1.4279539726027399</v>
      </c>
      <c r="I23" s="77">
        <f>E2*($H$8*$F$11*$H$3*$J$3*$J$8)/($F$5*$H$5)</f>
        <v>280.252602739726</v>
      </c>
      <c r="J23" s="77">
        <f>E2*($I$8*$G$11*$I$3*$K$3*$K$8)/($G$5*$I$5)</f>
        <v>183.55726027397264</v>
      </c>
    </row>
    <row r="24" spans="1:26" x14ac:dyDescent="0.3">
      <c r="A24" s="74">
        <f>A3*($H$8*$F$11*$H$3*$J$3*$J$8)/($F$5*$H$5)</f>
        <v>2.3848175342465749</v>
      </c>
      <c r="B24" s="74">
        <f>A3*($I$8*$G$11*$I$3*$K$3*$K$8)/($G$5*$I$5)</f>
        <v>1.561985753424658</v>
      </c>
      <c r="C24" s="74">
        <f>B3*($H$8*$F$11*$H$3*$J$3*$J$8)/($F$5*$H$5)</f>
        <v>1.2452547945205479</v>
      </c>
      <c r="D24" s="74">
        <f>B3*($I$8*$G$11*$I$3*$K$3*$K$8)/($G$5*$I$5)</f>
        <v>0.81560547945205486</v>
      </c>
      <c r="E24" s="74">
        <f>C3*($H$8*$F$11*$H$3*$J$3*$J$8)/($F$5*$H$5)</f>
        <v>19.825693150684931</v>
      </c>
      <c r="F24" s="77">
        <f>C3*($I$8*$G$11*$I$3*$K$3*$K$8)/($G$5*$I$5)</f>
        <v>12.985249315068494</v>
      </c>
      <c r="G24" s="77">
        <f t="shared" ref="G24:G25" si="9">D3*($H$8*$F$11*$H$3*$J$3*$J$8)/($F$5*$H$5)</f>
        <v>2.4871364383561643</v>
      </c>
      <c r="H24" s="77">
        <f t="shared" ref="H24:H25" si="10">D3*($I$8*$G$11*$I$3*$K$3*$K$8)/($G$5*$I$5)</f>
        <v>1.6290016438356165</v>
      </c>
      <c r="I24" s="77">
        <f t="shared" ref="I24:I25" si="11">E3*($H$8*$F$11*$H$3*$J$3*$J$8)/($F$5*$H$5)</f>
        <v>377.79287671232868</v>
      </c>
      <c r="J24" s="77">
        <f t="shared" ref="J24:J25" si="12">E3*($I$8*$G$11*$I$3*$K$3*$K$8)/($G$5*$I$5)</f>
        <v>247.44328767123289</v>
      </c>
    </row>
    <row r="25" spans="1:26" x14ac:dyDescent="0.3">
      <c r="A25" s="74">
        <f>A4*($H$8*$F$11*$H$3*$J$3*$J$8)/($F$5*$H$5)</f>
        <v>1.250595616438356</v>
      </c>
      <c r="B25" s="74">
        <f>A4*($I$8*$G$11*$I$3*$K$3*$K$8)/($G$5*$I$5)</f>
        <v>0.81910356164383569</v>
      </c>
      <c r="C25" s="74">
        <f>B4*($H$8*$F$11*$H$3*$J$3*$J$8)/($F$5*$H$5)</f>
        <v>0.36823561643835612</v>
      </c>
      <c r="D25" s="74">
        <f>B4*($I$8*$G$11*$I$3*$K$3*$K$8)/($G$5*$I$5)</f>
        <v>0.24118356164383564</v>
      </c>
      <c r="E25" s="74">
        <f>C4*($H$8*$F$11*$H$3*$J$3*$J$8)/($F$5*$H$5)</f>
        <v>0.87673808219178073</v>
      </c>
      <c r="F25" s="77">
        <f>C4*($I$8*$G$11*$I$3*$K$3*$K$8)/($G$5*$I$5)</f>
        <v>0.57423780821917814</v>
      </c>
      <c r="G25" s="77">
        <f t="shared" si="9"/>
        <v>2.052281095890411</v>
      </c>
      <c r="H25" s="77">
        <f t="shared" si="10"/>
        <v>1.3441841095890414</v>
      </c>
      <c r="I25" s="77">
        <f t="shared" si="11"/>
        <v>180.18246575342462</v>
      </c>
      <c r="J25" s="76">
        <f t="shared" si="12"/>
        <v>118.01424657534248</v>
      </c>
    </row>
    <row r="26" spans="1:26" x14ac:dyDescent="0.3">
      <c r="A26" s="48"/>
      <c r="B26" s="48"/>
      <c r="C26" s="48"/>
      <c r="D26" s="48"/>
      <c r="E26" s="48"/>
      <c r="F26" s="75"/>
      <c r="G26" s="75"/>
      <c r="H26" s="75"/>
      <c r="I26" s="75"/>
      <c r="J26" s="75"/>
    </row>
    <row r="28" spans="1:26" x14ac:dyDescent="0.3">
      <c r="L28" s="52"/>
      <c r="M28" s="31" t="s">
        <v>34</v>
      </c>
      <c r="N28" s="31" t="s">
        <v>59</v>
      </c>
      <c r="O28" s="52"/>
      <c r="P28" s="52"/>
      <c r="Q28" s="40"/>
      <c r="R28" s="27" t="s">
        <v>35</v>
      </c>
      <c r="S28" s="40"/>
      <c r="T28" s="40"/>
      <c r="U28" s="40"/>
      <c r="V28" s="21"/>
      <c r="W28" s="53" t="s">
        <v>38</v>
      </c>
      <c r="X28" s="21"/>
      <c r="Y28" s="21"/>
      <c r="Z28" s="21"/>
    </row>
    <row r="29" spans="1:26" x14ac:dyDescent="0.3">
      <c r="A29" s="54" t="s">
        <v>33</v>
      </c>
      <c r="B29" s="55"/>
      <c r="C29" s="55"/>
      <c r="D29" s="55"/>
      <c r="E29" s="55"/>
      <c r="F29" s="55"/>
      <c r="G29" s="55"/>
      <c r="H29" s="55"/>
      <c r="I29" s="55"/>
      <c r="J29" s="55"/>
      <c r="L29" s="31" t="s">
        <v>0</v>
      </c>
      <c r="M29" s="31" t="s">
        <v>1</v>
      </c>
      <c r="N29" s="31" t="s">
        <v>48</v>
      </c>
      <c r="O29" s="31" t="s">
        <v>49</v>
      </c>
      <c r="P29" s="31" t="s">
        <v>50</v>
      </c>
      <c r="Q29" s="27" t="s">
        <v>0</v>
      </c>
      <c r="R29" s="27" t="s">
        <v>36</v>
      </c>
      <c r="S29" s="27" t="s">
        <v>48</v>
      </c>
      <c r="T29" s="27" t="s">
        <v>49</v>
      </c>
      <c r="U29" s="27" t="s">
        <v>50</v>
      </c>
      <c r="V29" s="20" t="s">
        <v>0</v>
      </c>
      <c r="W29" s="20" t="s">
        <v>36</v>
      </c>
      <c r="X29" s="20" t="s">
        <v>48</v>
      </c>
      <c r="Y29" s="20" t="s">
        <v>49</v>
      </c>
      <c r="Z29" s="20" t="s">
        <v>50</v>
      </c>
    </row>
    <row r="30" spans="1:26" x14ac:dyDescent="0.3">
      <c r="A30" s="18" t="s">
        <v>20</v>
      </c>
      <c r="B30" s="18" t="s">
        <v>26</v>
      </c>
      <c r="C30" s="18" t="s">
        <v>32</v>
      </c>
      <c r="D30" s="18" t="s">
        <v>23</v>
      </c>
      <c r="E30" s="18" t="s">
        <v>51</v>
      </c>
      <c r="F30" s="18" t="s">
        <v>52</v>
      </c>
      <c r="G30" s="18" t="s">
        <v>53</v>
      </c>
      <c r="H30" s="18" t="s">
        <v>54</v>
      </c>
      <c r="I30" s="18" t="s">
        <v>60</v>
      </c>
      <c r="J30" s="18" t="s">
        <v>56</v>
      </c>
      <c r="L30" s="52">
        <v>300000</v>
      </c>
      <c r="M30" s="52">
        <v>1400</v>
      </c>
      <c r="N30" s="52">
        <v>3000</v>
      </c>
      <c r="O30" s="52">
        <v>40000</v>
      </c>
      <c r="P30" s="52">
        <v>700000</v>
      </c>
      <c r="Q30" s="10">
        <v>300000</v>
      </c>
      <c r="R30" s="10">
        <v>3520</v>
      </c>
      <c r="S30" s="10">
        <v>28.6</v>
      </c>
      <c r="T30" s="10">
        <v>40000</v>
      </c>
      <c r="U30" s="10">
        <v>700000</v>
      </c>
      <c r="V30" s="21">
        <v>6000</v>
      </c>
      <c r="W30" s="21">
        <v>524</v>
      </c>
      <c r="X30" s="21">
        <v>60</v>
      </c>
      <c r="Y30" s="21">
        <v>12000</v>
      </c>
      <c r="Z30" s="21">
        <v>738000</v>
      </c>
    </row>
    <row r="31" spans="1:26" x14ac:dyDescent="0.3">
      <c r="A31" s="81">
        <f t="shared" ref="A31:B33" si="13">A16/$L$30</f>
        <v>3.2364774951076323E-4</v>
      </c>
      <c r="B31" s="81">
        <f t="shared" si="13"/>
        <v>7.5517808219178074E-4</v>
      </c>
      <c r="C31" s="81">
        <f t="shared" ref="C31:D33" si="14">C16/$M$30</f>
        <v>1.7431367067374894E-2</v>
      </c>
      <c r="D31" s="81">
        <f t="shared" si="14"/>
        <v>4.0673189823874752E-2</v>
      </c>
      <c r="E31" s="81">
        <f t="shared" ref="E31:F33" si="15">E16/$N$30</f>
        <v>0.10428023483365949</v>
      </c>
      <c r="F31" s="81">
        <f t="shared" si="15"/>
        <v>0.24332054794520547</v>
      </c>
      <c r="G31" s="81">
        <f>G16/$O$30</f>
        <v>2.7320547945205481E-3</v>
      </c>
      <c r="H31" s="81">
        <f>G16/$O$30</f>
        <v>2.7320547945205481E-3</v>
      </c>
      <c r="I31" s="81">
        <f>I16/$P$30</f>
        <v>2.0068213586804586E-2</v>
      </c>
      <c r="J31" s="81">
        <f>J16/$P$30</f>
        <v>4.6825831702544028E-2</v>
      </c>
    </row>
    <row r="32" spans="1:26" x14ac:dyDescent="0.3">
      <c r="A32" s="81">
        <f t="shared" si="13"/>
        <v>3.9846575342465754E-4</v>
      </c>
      <c r="B32" s="81">
        <f t="shared" si="13"/>
        <v>9.2975342465753425E-4</v>
      </c>
      <c r="C32" s="81">
        <f t="shared" si="14"/>
        <v>4.4584847637685214E-2</v>
      </c>
      <c r="D32" s="81">
        <f t="shared" si="14"/>
        <v>0.10403131115459884</v>
      </c>
      <c r="E32" s="81">
        <f t="shared" si="15"/>
        <v>0.33125636007827786</v>
      </c>
      <c r="F32" s="81">
        <f t="shared" si="15"/>
        <v>0.772931506849315</v>
      </c>
      <c r="G32" s="81">
        <f t="shared" ref="G32:G33" si="16">G17/$O$30</f>
        <v>3.1167123287671235E-3</v>
      </c>
      <c r="H32" s="81">
        <f t="shared" ref="H32:H33" si="17">G17/$O$30</f>
        <v>3.1167123287671235E-3</v>
      </c>
      <c r="I32" s="81">
        <f t="shared" ref="I32:J33" si="18">I17/$P$30</f>
        <v>2.7052837573385519E-2</v>
      </c>
      <c r="J32" s="81">
        <f t="shared" si="18"/>
        <v>6.3123287671232875E-2</v>
      </c>
    </row>
    <row r="33" spans="1:23" x14ac:dyDescent="0.3">
      <c r="A33" s="81">
        <f t="shared" si="13"/>
        <v>2.0895499021526419E-4</v>
      </c>
      <c r="B33" s="80">
        <f t="shared" si="13"/>
        <v>4.875616438356164E-4</v>
      </c>
      <c r="C33" s="81">
        <f t="shared" si="14"/>
        <v>1.3184232597148449E-2</v>
      </c>
      <c r="D33" s="81">
        <f t="shared" si="14"/>
        <v>3.0763209393346379E-2</v>
      </c>
      <c r="E33" s="81">
        <f t="shared" si="15"/>
        <v>1.4648923679060665E-2</v>
      </c>
      <c r="F33" s="81">
        <f t="shared" si="15"/>
        <v>3.4180821917808218E-2</v>
      </c>
      <c r="G33" s="81">
        <f t="shared" si="16"/>
        <v>2.5717808219178082E-3</v>
      </c>
      <c r="H33" s="81">
        <f t="shared" si="17"/>
        <v>2.5717808219178082E-3</v>
      </c>
      <c r="I33" s="81">
        <f t="shared" si="18"/>
        <v>1.2902432205759018E-2</v>
      </c>
      <c r="J33" s="81">
        <f t="shared" si="18"/>
        <v>3.0105675146771038E-2</v>
      </c>
      <c r="P33" s="78"/>
    </row>
    <row r="34" spans="1:23" x14ac:dyDescent="0.3">
      <c r="A34" s="55"/>
      <c r="B34" s="55"/>
      <c r="C34" s="55"/>
      <c r="D34" s="55"/>
      <c r="E34" s="55"/>
      <c r="F34" s="55"/>
      <c r="G34" s="55"/>
      <c r="H34" s="55"/>
      <c r="I34" s="55"/>
      <c r="J34" s="55"/>
      <c r="P34" s="79"/>
    </row>
    <row r="36" spans="1:23" x14ac:dyDescent="0.3">
      <c r="A36" s="56" t="s">
        <v>37</v>
      </c>
      <c r="B36" s="57"/>
      <c r="C36" s="57"/>
      <c r="D36" s="57"/>
      <c r="E36" s="57"/>
      <c r="F36" s="57"/>
      <c r="G36" s="57"/>
      <c r="H36" s="57"/>
      <c r="I36" s="57"/>
      <c r="J36" s="57"/>
      <c r="N36" s="1"/>
      <c r="O36" s="1"/>
      <c r="P36" s="25" t="s">
        <v>39</v>
      </c>
      <c r="Q36" s="1"/>
      <c r="R36" s="1"/>
      <c r="S36" s="1"/>
      <c r="T36" s="1"/>
      <c r="U36" s="1"/>
      <c r="V36" s="1"/>
      <c r="W36" s="1"/>
    </row>
    <row r="37" spans="1:23" x14ac:dyDescent="0.3">
      <c r="A37" s="32" t="s">
        <v>20</v>
      </c>
      <c r="B37" s="32" t="s">
        <v>26</v>
      </c>
      <c r="C37" s="32" t="s">
        <v>25</v>
      </c>
      <c r="D37" s="32" t="s">
        <v>27</v>
      </c>
      <c r="E37" s="32" t="s">
        <v>57</v>
      </c>
      <c r="F37" s="32" t="s">
        <v>58</v>
      </c>
      <c r="G37" s="32" t="s">
        <v>53</v>
      </c>
      <c r="H37" s="32" t="s">
        <v>54</v>
      </c>
      <c r="I37" s="32" t="s">
        <v>55</v>
      </c>
      <c r="J37" s="32" t="s">
        <v>56</v>
      </c>
      <c r="N37" s="1" t="s">
        <v>20</v>
      </c>
      <c r="O37" s="1" t="s">
        <v>26</v>
      </c>
      <c r="P37" s="1" t="s">
        <v>25</v>
      </c>
      <c r="Q37" s="1" t="s">
        <v>27</v>
      </c>
      <c r="R37" s="1" t="s">
        <v>57</v>
      </c>
      <c r="S37" s="1" t="s">
        <v>58</v>
      </c>
      <c r="T37" s="1" t="s">
        <v>53</v>
      </c>
      <c r="U37" s="1" t="s">
        <v>54</v>
      </c>
      <c r="V37" s="1" t="s">
        <v>55</v>
      </c>
      <c r="W37" s="1" t="s">
        <v>56</v>
      </c>
    </row>
    <row r="38" spans="1:23" x14ac:dyDescent="0.3">
      <c r="A38" s="58">
        <f t="shared" ref="A38:B40" si="19">K16/$Q$30</f>
        <v>2.3284010756170014E-8</v>
      </c>
      <c r="B38" s="58">
        <f t="shared" si="19"/>
        <v>4.1290312407608157E-8</v>
      </c>
      <c r="C38" s="58">
        <f t="shared" ref="C38:D40" si="20">M16/$R$30</f>
        <v>4.9877194846151192E-7</v>
      </c>
      <c r="D38" s="57">
        <f t="shared" si="20"/>
        <v>8.8448892193841436E-7</v>
      </c>
      <c r="E38" s="83">
        <f t="shared" ref="E38:F40" si="21">O16/$S$30</f>
        <v>7.8694145117718588E-4</v>
      </c>
      <c r="F38" s="83">
        <f t="shared" si="21"/>
        <v>1.3955095067542096E-3</v>
      </c>
      <c r="G38" s="57">
        <f>Q16/$T$30</f>
        <v>1.9655070464176606E-7</v>
      </c>
      <c r="H38" s="57">
        <f>R16/$T$30</f>
        <v>3.4854991623139844E-7</v>
      </c>
      <c r="I38" s="57">
        <f>S16/$U$30</f>
        <v>1.4437563731514089E-6</v>
      </c>
      <c r="J38" s="57">
        <f>T16/$U$30</f>
        <v>2.5602613017218317E-6</v>
      </c>
      <c r="N38" s="84">
        <f>A23/$V$30</f>
        <v>3.2283863013698625E-4</v>
      </c>
      <c r="O38" s="84">
        <f>B23/$V$30</f>
        <v>2.1144986301369865E-4</v>
      </c>
      <c r="P38" s="84">
        <f>C23/$W$30</f>
        <v>9.2911847746523048E-4</v>
      </c>
      <c r="Q38" s="84">
        <f>D23/$W$30</f>
        <v>6.0854543553278274E-4</v>
      </c>
      <c r="R38" s="84">
        <f>E23/$X$30</f>
        <v>0.10401953424657533</v>
      </c>
      <c r="S38" s="84">
        <f>F23/$X$30</f>
        <v>6.8129753424657533E-2</v>
      </c>
      <c r="T38" s="84">
        <f>G23/$Y$30</f>
        <v>1.8168164383561644E-4</v>
      </c>
      <c r="U38" s="84">
        <f>H23/$Y$30</f>
        <v>1.1899616438356166E-4</v>
      </c>
      <c r="V38" s="84">
        <f>I23/$Z$30</f>
        <v>3.7974607417307044E-4</v>
      </c>
      <c r="W38" s="84">
        <f>J23/$Z$30</f>
        <v>2.487225748969819E-4</v>
      </c>
    </row>
    <row r="39" spans="1:23" x14ac:dyDescent="0.3">
      <c r="A39" s="58">
        <f t="shared" si="19"/>
        <v>2.8666600965802699E-8</v>
      </c>
      <c r="B39" s="58">
        <f t="shared" si="19"/>
        <v>5.0835439046023458E-8</v>
      </c>
      <c r="C39" s="58">
        <f t="shared" si="20"/>
        <v>1.2757273277624119E-6</v>
      </c>
      <c r="D39" s="57">
        <f t="shared" si="20"/>
        <v>2.2622897945653436E-6</v>
      </c>
      <c r="E39" s="83">
        <f t="shared" si="21"/>
        <v>2.4997964487468768E-3</v>
      </c>
      <c r="F39" s="83">
        <f t="shared" si="21"/>
        <v>4.4329723691111291E-3</v>
      </c>
      <c r="G39" s="57">
        <f t="shared" ref="G39:G40" si="22">Q17/$T$30</f>
        <v>2.2422390854439736E-7</v>
      </c>
      <c r="H39" s="57">
        <f t="shared" ref="H39:H40" si="23">R17/$T$30</f>
        <v>3.9762373115206467E-7</v>
      </c>
      <c r="I39" s="57">
        <f t="shared" ref="I39:I40" si="24">S17/$U$30</f>
        <v>1.9462473074378075E-6</v>
      </c>
      <c r="J39" s="57">
        <f t="shared" ref="J39:J40" si="25">T17/$U$30</f>
        <v>3.4513452251897108E-6</v>
      </c>
      <c r="N39" s="84">
        <f t="shared" ref="N39:N40" si="26">A24/$V$30</f>
        <v>3.9746958904109581E-4</v>
      </c>
      <c r="O39" s="84">
        <f t="shared" ref="O39:O40" si="27">B24/$V$30</f>
        <v>2.6033095890410968E-4</v>
      </c>
      <c r="P39" s="84">
        <f>C24/$W$30</f>
        <v>2.3764404475582973E-3</v>
      </c>
      <c r="Q39" s="84">
        <f t="shared" ref="Q39:Q40" si="28">D24/$W$30</f>
        <v>1.5564990065878909E-3</v>
      </c>
      <c r="R39" s="84">
        <f t="shared" ref="R39:R40" si="29">E24/$X$30</f>
        <v>0.33042821917808218</v>
      </c>
      <c r="S39" s="84">
        <f t="shared" ref="S39:S40" si="30">F24/$X$30</f>
        <v>0.21642082191780823</v>
      </c>
      <c r="T39" s="84">
        <f t="shared" ref="T39:T40" si="31">G24/$Y$30</f>
        <v>2.0726136986301368E-4</v>
      </c>
      <c r="U39" s="84">
        <f t="shared" ref="U39:U40" si="32">H24/$Y$30</f>
        <v>1.3575013698630136E-4</v>
      </c>
      <c r="V39" s="84">
        <f t="shared" ref="V39:V40" si="33">I24/$Z$30</f>
        <v>5.1191446708987625E-4</v>
      </c>
      <c r="W39" s="84">
        <f t="shared" ref="W39:W40" si="34">J24/$Z$30</f>
        <v>3.3528900768459743E-4</v>
      </c>
    </row>
    <row r="40" spans="1:23" x14ac:dyDescent="0.3">
      <c r="A40" s="58">
        <f t="shared" si="19"/>
        <v>1.5032733109011811E-8</v>
      </c>
      <c r="B40" s="58">
        <f t="shared" si="19"/>
        <v>2.6658046713314282E-8</v>
      </c>
      <c r="C40" s="58">
        <f t="shared" si="20"/>
        <v>3.7724668157308348E-7</v>
      </c>
      <c r="D40" s="57">
        <f t="shared" si="20"/>
        <v>6.6898411532293464E-7</v>
      </c>
      <c r="E40" s="83">
        <f t="shared" si="21"/>
        <v>1.1054679035362981E-4</v>
      </c>
      <c r="F40" s="83">
        <f t="shared" si="21"/>
        <v>1.9603630822710353E-4</v>
      </c>
      <c r="G40" s="57">
        <f t="shared" si="22"/>
        <v>1.8502020301566965E-7</v>
      </c>
      <c r="H40" s="57">
        <f t="shared" si="23"/>
        <v>3.2810249334778752E-7</v>
      </c>
      <c r="I40" s="57">
        <f t="shared" si="24"/>
        <v>9.2823253278841839E-7</v>
      </c>
      <c r="J40" s="57">
        <f t="shared" si="25"/>
        <v>1.6460656914781289E-6</v>
      </c>
      <c r="N40" s="84">
        <f t="shared" si="26"/>
        <v>2.0843260273972601E-4</v>
      </c>
      <c r="O40" s="84">
        <f t="shared" si="27"/>
        <v>1.365172602739726E-4</v>
      </c>
      <c r="P40" s="84">
        <f t="shared" ref="P40" si="35">C25/$W$30</f>
        <v>7.0273972602739713E-4</v>
      </c>
      <c r="Q40" s="84">
        <f t="shared" si="28"/>
        <v>4.6027397260273975E-4</v>
      </c>
      <c r="R40" s="84">
        <f t="shared" si="29"/>
        <v>1.4612301369863013E-2</v>
      </c>
      <c r="S40" s="84">
        <f t="shared" si="30"/>
        <v>9.5706301369863026E-3</v>
      </c>
      <c r="T40" s="84">
        <f t="shared" si="31"/>
        <v>1.7102342465753425E-4</v>
      </c>
      <c r="U40" s="84">
        <f t="shared" si="32"/>
        <v>1.1201534246575346E-4</v>
      </c>
      <c r="V40" s="84">
        <f t="shared" si="33"/>
        <v>2.4414968259271627E-4</v>
      </c>
      <c r="W40" s="84">
        <f t="shared" si="34"/>
        <v>1.5991090321862124E-4</v>
      </c>
    </row>
    <row r="41" spans="1:23" x14ac:dyDescent="0.3">
      <c r="N41" s="82"/>
      <c r="O41" s="82"/>
      <c r="P41" s="82"/>
      <c r="Q41" s="82"/>
      <c r="R41" s="82"/>
      <c r="S41" s="82"/>
      <c r="T41" s="82"/>
      <c r="U41" s="82"/>
      <c r="V41" s="82"/>
      <c r="W41" s="82"/>
    </row>
    <row r="45" spans="1:23" x14ac:dyDescent="0.3">
      <c r="A45" s="67"/>
      <c r="B45" s="67" t="s">
        <v>40</v>
      </c>
      <c r="C45" s="8"/>
      <c r="D45" s="8"/>
      <c r="E45" s="8"/>
      <c r="F45" s="8"/>
      <c r="G45" s="8"/>
      <c r="H45" s="8"/>
      <c r="I45" s="8"/>
      <c r="J45" s="8"/>
    </row>
    <row r="46" spans="1:23" x14ac:dyDescent="0.3">
      <c r="A46" s="67" t="s">
        <v>20</v>
      </c>
      <c r="B46" s="67" t="s">
        <v>26</v>
      </c>
      <c r="C46" s="67" t="s">
        <v>25</v>
      </c>
      <c r="D46" s="67" t="s">
        <v>27</v>
      </c>
      <c r="E46" s="67" t="s">
        <v>57</v>
      </c>
      <c r="F46" s="67" t="s">
        <v>58</v>
      </c>
      <c r="G46" s="67" t="s">
        <v>53</v>
      </c>
      <c r="H46" s="67" t="s">
        <v>54</v>
      </c>
      <c r="I46" s="67" t="s">
        <v>60</v>
      </c>
      <c r="J46" s="67" t="s">
        <v>56</v>
      </c>
    </row>
    <row r="47" spans="1:23" x14ac:dyDescent="0.3">
      <c r="A47" s="85">
        <f t="shared" ref="A47:E47" si="36">SUM(A31:A34)</f>
        <v>9.3106849315068496E-4</v>
      </c>
      <c r="B47" s="85">
        <f t="shared" si="36"/>
        <v>2.1724931506849313E-3</v>
      </c>
      <c r="C47" s="85">
        <f t="shared" si="36"/>
        <v>7.5200447302208553E-2</v>
      </c>
      <c r="D47" s="85">
        <f t="shared" si="36"/>
        <v>0.17546771037181996</v>
      </c>
      <c r="E47" s="85">
        <f t="shared" si="36"/>
        <v>0.45018551859099804</v>
      </c>
      <c r="F47" s="85">
        <f>SUM(F31:F34)</f>
        <v>1.0504328767123285</v>
      </c>
      <c r="G47" s="85">
        <f>SUM(G31:G34)</f>
        <v>8.4205479452054803E-3</v>
      </c>
      <c r="H47" s="85">
        <f>SUM(H31:H34)</f>
        <v>8.4205479452054803E-3</v>
      </c>
      <c r="I47" s="85">
        <f>SUM(I31:I34)</f>
        <v>6.0023483365949128E-2</v>
      </c>
      <c r="J47" s="85">
        <f>SUM(J31:J34)</f>
        <v>0.14005479452054795</v>
      </c>
    </row>
    <row r="48" spans="1:23" x14ac:dyDescent="0.3">
      <c r="A48" s="20" t="s">
        <v>42</v>
      </c>
      <c r="B48" s="91"/>
      <c r="C48" s="91"/>
      <c r="D48" s="91"/>
      <c r="E48" s="91"/>
      <c r="F48" s="91"/>
      <c r="G48" s="91"/>
      <c r="H48" s="91"/>
      <c r="I48" s="91"/>
      <c r="J48" s="91"/>
    </row>
    <row r="49" spans="1:10" x14ac:dyDescent="0.3">
      <c r="A49" s="20" t="s">
        <v>20</v>
      </c>
      <c r="B49" s="20" t="s">
        <v>26</v>
      </c>
      <c r="C49" s="20" t="s">
        <v>25</v>
      </c>
      <c r="D49" s="20" t="s">
        <v>27</v>
      </c>
      <c r="E49" s="20" t="s">
        <v>57</v>
      </c>
      <c r="F49" s="20" t="s">
        <v>58</v>
      </c>
      <c r="G49" s="20" t="s">
        <v>53</v>
      </c>
      <c r="H49" s="20" t="s">
        <v>54</v>
      </c>
      <c r="I49" s="20" t="s">
        <v>60</v>
      </c>
      <c r="J49" s="20" t="s">
        <v>56</v>
      </c>
    </row>
    <row r="50" spans="1:10" x14ac:dyDescent="0.3">
      <c r="A50" s="86">
        <f t="shared" ref="A50:J50" si="37">SUM(N38:N41)</f>
        <v>9.2874082191780807E-4</v>
      </c>
      <c r="B50" s="86">
        <f t="shared" si="37"/>
        <v>6.082980821917809E-4</v>
      </c>
      <c r="C50" s="86">
        <f t="shared" si="37"/>
        <v>4.0082986510509254E-3</v>
      </c>
      <c r="D50" s="86">
        <f t="shared" si="37"/>
        <v>2.6253184147234133E-3</v>
      </c>
      <c r="E50" s="86">
        <f t="shared" si="37"/>
        <v>0.44906005479452055</v>
      </c>
      <c r="F50" s="86">
        <f t="shared" si="37"/>
        <v>0.29412120547945203</v>
      </c>
      <c r="G50" s="86">
        <f t="shared" si="37"/>
        <v>5.5996643835616437E-4</v>
      </c>
      <c r="H50" s="86">
        <f t="shared" si="37"/>
        <v>3.667616438356165E-4</v>
      </c>
      <c r="I50" s="86">
        <f t="shared" si="37"/>
        <v>1.1358102238556629E-3</v>
      </c>
      <c r="J50" s="86">
        <f t="shared" si="37"/>
        <v>7.4392248580020057E-4</v>
      </c>
    </row>
    <row r="51" spans="1:10" x14ac:dyDescent="0.3">
      <c r="A51" s="60"/>
      <c r="B51" s="60"/>
      <c r="C51" s="60" t="s">
        <v>41</v>
      </c>
      <c r="D51" s="62"/>
      <c r="E51" s="62"/>
      <c r="F51" s="62"/>
      <c r="G51" s="62"/>
      <c r="H51" s="62"/>
      <c r="I51" s="62"/>
      <c r="J51" s="62"/>
    </row>
    <row r="52" spans="1:10" x14ac:dyDescent="0.3">
      <c r="A52" s="60" t="s">
        <v>20</v>
      </c>
      <c r="B52" s="60" t="s">
        <v>26</v>
      </c>
      <c r="C52" s="60" t="s">
        <v>25</v>
      </c>
      <c r="D52" s="60" t="s">
        <v>27</v>
      </c>
      <c r="E52" s="60" t="s">
        <v>57</v>
      </c>
      <c r="F52" s="60" t="s">
        <v>58</v>
      </c>
      <c r="G52" s="60" t="s">
        <v>53</v>
      </c>
      <c r="H52" s="60" t="s">
        <v>54</v>
      </c>
      <c r="I52" s="60" t="s">
        <v>55</v>
      </c>
      <c r="J52" s="60" t="s">
        <v>56</v>
      </c>
    </row>
    <row r="53" spans="1:10" x14ac:dyDescent="0.3">
      <c r="A53" s="61">
        <f t="shared" ref="A53:J53" si="38">SUM(A38:A41)</f>
        <v>6.6983344830984521E-8</v>
      </c>
      <c r="B53" s="62">
        <f t="shared" si="38"/>
        <v>1.187837981669459E-7</v>
      </c>
      <c r="C53" s="62">
        <f t="shared" si="38"/>
        <v>2.1517459577970074E-6</v>
      </c>
      <c r="D53" s="62">
        <f t="shared" si="38"/>
        <v>3.8157628318266926E-6</v>
      </c>
      <c r="E53" s="61">
        <f t="shared" si="38"/>
        <v>3.3972846902776926E-3</v>
      </c>
      <c r="F53" s="87">
        <f t="shared" si="38"/>
        <v>6.0245181840924422E-3</v>
      </c>
      <c r="G53" s="87">
        <f t="shared" si="38"/>
        <v>6.0579481620183305E-7</v>
      </c>
      <c r="H53" s="62">
        <f t="shared" si="38"/>
        <v>1.0742761407312506E-6</v>
      </c>
      <c r="I53" s="62">
        <f t="shared" si="38"/>
        <v>4.3182362133776348E-6</v>
      </c>
      <c r="J53" s="62">
        <f t="shared" si="38"/>
        <v>7.6576722183896709E-6</v>
      </c>
    </row>
    <row r="55" spans="1:10" x14ac:dyDescent="0.3">
      <c r="H55" s="63"/>
      <c r="I55" s="64" t="s">
        <v>45</v>
      </c>
      <c r="J55" s="63"/>
    </row>
    <row r="56" spans="1:10" x14ac:dyDescent="0.3">
      <c r="A56" s="35"/>
      <c r="B56" s="35" t="s">
        <v>46</v>
      </c>
      <c r="C56" s="36"/>
      <c r="D56" s="33"/>
      <c r="E56" s="33"/>
      <c r="F56" s="33"/>
      <c r="H56" s="63"/>
      <c r="I56" s="64" t="s">
        <v>1</v>
      </c>
      <c r="J56" s="64" t="s">
        <v>48</v>
      </c>
    </row>
    <row r="57" spans="1:10" x14ac:dyDescent="0.3">
      <c r="A57" s="59" t="s">
        <v>43</v>
      </c>
      <c r="B57" s="35" t="s">
        <v>44</v>
      </c>
      <c r="C57" s="35"/>
      <c r="D57" s="33"/>
      <c r="E57" s="33"/>
      <c r="F57" s="33"/>
      <c r="H57" s="63"/>
      <c r="I57" s="66">
        <v>8.0000000000000007E-5</v>
      </c>
      <c r="J57" s="65">
        <v>1.2E-2</v>
      </c>
    </row>
    <row r="58" spans="1:10" x14ac:dyDescent="0.3">
      <c r="A58" s="34" t="s">
        <v>20</v>
      </c>
      <c r="B58" s="34" t="s">
        <v>26</v>
      </c>
      <c r="C58" s="34" t="s">
        <v>25</v>
      </c>
      <c r="D58" s="34" t="s">
        <v>27</v>
      </c>
      <c r="E58" s="34" t="s">
        <v>57</v>
      </c>
      <c r="F58" s="34" t="s">
        <v>58</v>
      </c>
    </row>
    <row r="59" spans="1:10" x14ac:dyDescent="0.3">
      <c r="A59" s="37" t="s">
        <v>47</v>
      </c>
      <c r="B59" s="37" t="s">
        <v>47</v>
      </c>
      <c r="C59" s="90">
        <f>B2*($H$11*$H$3*$J$3*$I$57)/($F$5*$H$5)</f>
        <v>1.3666191780821921E-4</v>
      </c>
      <c r="D59" s="88">
        <f>B2*($I$11*$I$3*$K$3*$I$57)/($G$5*$I$5)</f>
        <v>3.6443178082191783E-4</v>
      </c>
      <c r="E59" s="89">
        <f>C2*($H$11*$H$3*$J$3*$J$57)/($F$5*$H$5)</f>
        <v>0.26278619178082196</v>
      </c>
      <c r="F59" s="89">
        <f>C2*($I$11*$I$3*$K$3*$J$57)/($G$5*$I$5)</f>
        <v>0.7007631780821918</v>
      </c>
    </row>
    <row r="60" spans="1:10" x14ac:dyDescent="0.3">
      <c r="A60" s="37" t="s">
        <v>47</v>
      </c>
      <c r="B60" s="37" t="s">
        <v>47</v>
      </c>
      <c r="C60" s="33">
        <f>B3*($H$11*$H$3*$J$3*$I$57)/($F$5*$H$5)</f>
        <v>3.4954520547945207E-4</v>
      </c>
      <c r="D60" s="88">
        <f>B3*($I$11*$I$3*$K$3*$I$57)/($G$5*$I$5)</f>
        <v>9.3212054794520542E-4</v>
      </c>
      <c r="E60" s="89">
        <f>C3*($H$11*$H$3*$J$3*$J$57)/($F$5*$H$5)</f>
        <v>0.83476602739726025</v>
      </c>
      <c r="F60" s="89">
        <f>C3*($I$11*$I$3*$K$3*$J$57)/($G$5*$I$5)</f>
        <v>2.2260427397260276</v>
      </c>
    </row>
    <row r="61" spans="1:10" x14ac:dyDescent="0.3">
      <c r="A61" s="37" t="s">
        <v>47</v>
      </c>
      <c r="B61" s="37" t="s">
        <v>47</v>
      </c>
      <c r="C61" s="33">
        <f>B4*($H$11*$H$3*$J$3*$I$57)/($F$5*$H$5)</f>
        <v>1.0336438356164385E-4</v>
      </c>
      <c r="D61" s="88">
        <f>B4*($I$11*$I$3*$K$3*$I$57)/($G$5*$I$5)</f>
        <v>2.7563835616438356E-4</v>
      </c>
      <c r="E61" s="89">
        <f>C4*($H$11*$H$3*$J$3*$J$57)/($F$5*$H$5)</f>
        <v>3.6915287671232887E-2</v>
      </c>
      <c r="F61" s="89">
        <f>C4*($I$11*$I$3*$K$3*$J$57)/($G$5*$I$5)</f>
        <v>9.8440767123287684E-2</v>
      </c>
    </row>
    <row r="62" spans="1:10" x14ac:dyDescent="0.3">
      <c r="A62" s="94" t="s">
        <v>47</v>
      </c>
      <c r="B62" s="94" t="s">
        <v>47</v>
      </c>
      <c r="C62" s="95"/>
      <c r="D62" s="95"/>
      <c r="E62" s="95"/>
      <c r="F62" s="95"/>
      <c r="G62" s="96"/>
    </row>
    <row r="64" spans="1:10" x14ac:dyDescent="0.3">
      <c r="A64" s="82"/>
      <c r="B64" s="82"/>
      <c r="C64" s="82"/>
      <c r="D64" s="82"/>
      <c r="E64" s="82"/>
    </row>
    <row r="65" spans="1:5" x14ac:dyDescent="0.3">
      <c r="A65" s="82"/>
      <c r="B65" s="92"/>
      <c r="C65" s="82"/>
      <c r="D65" s="82"/>
      <c r="E65" s="82"/>
    </row>
    <row r="66" spans="1:5" x14ac:dyDescent="0.3">
      <c r="A66" s="82"/>
      <c r="B66" s="93"/>
      <c r="C66" s="82"/>
      <c r="D66" s="82"/>
      <c r="E66" s="82"/>
    </row>
    <row r="67" spans="1:5" x14ac:dyDescent="0.3">
      <c r="A67" s="82"/>
      <c r="B67" s="82"/>
      <c r="C67" s="82"/>
      <c r="D67" s="82"/>
      <c r="E67" s="8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Farhad</dc:creator>
  <cp:lastModifiedBy>Farhad Zeynalli</cp:lastModifiedBy>
  <dcterms:created xsi:type="dcterms:W3CDTF">2021-12-20T21:59:54Z</dcterms:created>
  <dcterms:modified xsi:type="dcterms:W3CDTF">2022-05-13T17:35:19Z</dcterms:modified>
</cp:coreProperties>
</file>