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4F5650FA-65C1-4C73-8475-A3E457B12511}" xr6:coauthVersionLast="47" xr6:coauthVersionMax="47" xr10:uidLastSave="{00000000-0000-0000-0000-000000000000}"/>
  <bookViews>
    <workbookView xWindow="-120" yWindow="-120" windowWidth="29040" windowHeight="15720" tabRatio="777" activeTab="4" xr2:uid="{00000000-000D-0000-FFFF-FFFF00000000}"/>
  </bookViews>
  <sheets>
    <sheet name="result" sheetId="6" r:id="rId1"/>
    <sheet name="RQ" sheetId="12" r:id="rId2"/>
    <sheet name="Me" sheetId="9" r:id="rId3"/>
    <sheet name="recovery RSD calibrate curves" sheetId="10" r:id="rId4"/>
    <sheet name="LOD+LOQ" sheetId="11" r:id="rId5"/>
  </sheets>
  <definedNames>
    <definedName name="_xlnm._FilterDatabase" localSheetId="0" hidden="1">result!$A$1:$J$86</definedName>
    <definedName name="_xlchart.v1.0" hidden="1">Me!$A$2</definedName>
    <definedName name="_xlchart.v1.1" hidden="1">Me!$A$3</definedName>
    <definedName name="_xlchart.v1.10" hidden="1">Me!$B$3:$N$3</definedName>
    <definedName name="_xlchart.v1.11" hidden="1">Me!$B$4:$N$4</definedName>
    <definedName name="_xlchart.v1.12" hidden="1">Me!$B$5:$N$5</definedName>
    <definedName name="_xlchart.v1.13" hidden="1">Me!$B$6:$N$6</definedName>
    <definedName name="_xlchart.v1.14" hidden="1">Me!$B$7:$N$7</definedName>
    <definedName name="_xlchart.v1.15" hidden="1">Me!$B$8:$N$8</definedName>
    <definedName name="_xlchart.v1.16" hidden="1">Me!$B$9:$N$9</definedName>
    <definedName name="_xlchart.v1.2" hidden="1">Me!$A$4</definedName>
    <definedName name="_xlchart.v1.3" hidden="1">Me!$A$5</definedName>
    <definedName name="_xlchart.v1.4" hidden="1">Me!$A$6</definedName>
    <definedName name="_xlchart.v1.5" hidden="1">Me!$A$7</definedName>
    <definedName name="_xlchart.v1.6" hidden="1">Me!$A$8</definedName>
    <definedName name="_xlchart.v1.7" hidden="1">Me!$A$9</definedName>
    <definedName name="_xlchart.v1.8" hidden="1">Me!$B$1:$N$1</definedName>
    <definedName name="_xlchart.v1.9" hidden="1">Me!$B$2:$N$2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3" i="10" l="1"/>
  <c r="H43" i="10"/>
  <c r="G43" i="10"/>
  <c r="F43" i="10"/>
  <c r="E43" i="10"/>
  <c r="D43" i="10"/>
  <c r="C43" i="10"/>
  <c r="B43" i="10"/>
  <c r="H8" i="12"/>
  <c r="H9" i="12"/>
  <c r="H13" i="12"/>
  <c r="H14" i="12"/>
  <c r="H15" i="12"/>
  <c r="F3" i="12"/>
  <c r="H3" i="12" s="1"/>
  <c r="F4" i="12"/>
  <c r="H4" i="12" s="1"/>
  <c r="F5" i="12"/>
  <c r="H5" i="12" s="1"/>
  <c r="F6" i="12"/>
  <c r="H6" i="12" s="1"/>
  <c r="F7" i="12"/>
  <c r="H7" i="12" s="1"/>
  <c r="F8" i="12"/>
  <c r="F9" i="12"/>
  <c r="F10" i="12"/>
  <c r="H10" i="12" s="1"/>
  <c r="F11" i="12"/>
  <c r="H11" i="12" s="1"/>
  <c r="F12" i="12"/>
  <c r="H12" i="12" s="1"/>
  <c r="F13" i="12"/>
  <c r="F14" i="12"/>
  <c r="F15" i="12"/>
  <c r="F16" i="12"/>
  <c r="H16" i="12" s="1"/>
  <c r="F17" i="12"/>
  <c r="H17" i="12" s="1"/>
  <c r="F2" i="12"/>
  <c r="H2" i="12" s="1"/>
  <c r="O3" i="9"/>
  <c r="O4" i="9"/>
  <c r="O5" i="9"/>
  <c r="O6" i="9"/>
  <c r="O7" i="9"/>
  <c r="O8" i="9"/>
  <c r="O9" i="9"/>
  <c r="O2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E6" i="11"/>
  <c r="E7" i="11"/>
  <c r="G3" i="11"/>
  <c r="H3" i="11" s="1"/>
  <c r="G4" i="11"/>
  <c r="H4" i="11" s="1"/>
  <c r="G5" i="11"/>
  <c r="H5" i="11" s="1"/>
  <c r="G6" i="11"/>
  <c r="H6" i="11" s="1"/>
  <c r="G7" i="11"/>
  <c r="H7" i="11" s="1"/>
  <c r="G8" i="11"/>
  <c r="H8" i="11" s="1"/>
  <c r="G9" i="11"/>
  <c r="H9" i="11" s="1"/>
  <c r="G2" i="11"/>
  <c r="H2" i="11" s="1"/>
  <c r="D3" i="11"/>
  <c r="E3" i="11" s="1"/>
  <c r="D4" i="11"/>
  <c r="E4" i="11" s="1"/>
  <c r="D5" i="11"/>
  <c r="E5" i="11" s="1"/>
  <c r="D6" i="11"/>
  <c r="D7" i="11"/>
  <c r="D8" i="11"/>
  <c r="E8" i="11" s="1"/>
  <c r="D9" i="11"/>
  <c r="E9" i="11" s="1"/>
  <c r="D2" i="11"/>
  <c r="E2" i="11" s="1"/>
  <c r="P30" i="10"/>
  <c r="P32" i="10" s="1"/>
  <c r="P29" i="10"/>
  <c r="P20" i="10"/>
  <c r="P22" i="10" s="1"/>
  <c r="P19" i="10"/>
  <c r="Q8" i="10"/>
  <c r="P10" i="10"/>
  <c r="Q3" i="10" s="1"/>
  <c r="P9" i="10"/>
  <c r="P11" i="10" s="1"/>
  <c r="N30" i="10"/>
  <c r="O28" i="10" s="1"/>
  <c r="N29" i="10"/>
  <c r="N31" i="10" s="1"/>
  <c r="O17" i="10"/>
  <c r="O16" i="10"/>
  <c r="O15" i="10"/>
  <c r="N20" i="10"/>
  <c r="N22" i="10" s="1"/>
  <c r="N19" i="10"/>
  <c r="N10" i="10"/>
  <c r="N12" i="10" s="1"/>
  <c r="N9" i="10"/>
  <c r="M26" i="10"/>
  <c r="L30" i="10"/>
  <c r="M24" i="10" s="1"/>
  <c r="L29" i="10"/>
  <c r="L31" i="10" s="1"/>
  <c r="L20" i="10"/>
  <c r="L22" i="10" s="1"/>
  <c r="L19" i="10"/>
  <c r="L10" i="10"/>
  <c r="L12" i="10" s="1"/>
  <c r="L9" i="10"/>
  <c r="J30" i="10"/>
  <c r="K25" i="10" s="1"/>
  <c r="J29" i="10"/>
  <c r="J20" i="10"/>
  <c r="J22" i="10" s="1"/>
  <c r="J19" i="10"/>
  <c r="J10" i="10"/>
  <c r="J12" i="10" s="1"/>
  <c r="J9" i="10"/>
  <c r="H30" i="10"/>
  <c r="I26" i="10" s="1"/>
  <c r="H29" i="10"/>
  <c r="H20" i="10"/>
  <c r="H22" i="10" s="1"/>
  <c r="H19" i="10"/>
  <c r="H10" i="10"/>
  <c r="H12" i="10" s="1"/>
  <c r="H9" i="10"/>
  <c r="H11" i="10" s="1"/>
  <c r="F30" i="10"/>
  <c r="F32" i="10" s="1"/>
  <c r="F29" i="10"/>
  <c r="F20" i="10"/>
  <c r="F22" i="10" s="1"/>
  <c r="F19" i="10"/>
  <c r="F10" i="10"/>
  <c r="F12" i="10" s="1"/>
  <c r="F9" i="10"/>
  <c r="D30" i="10"/>
  <c r="D32" i="10" s="1"/>
  <c r="D29" i="10"/>
  <c r="D31" i="10" s="1"/>
  <c r="D20" i="10"/>
  <c r="D22" i="10" s="1"/>
  <c r="D19" i="10"/>
  <c r="D10" i="10"/>
  <c r="E8" i="10" s="1"/>
  <c r="D9" i="10"/>
  <c r="D11" i="10" s="1"/>
  <c r="C14" i="10"/>
  <c r="C15" i="10"/>
  <c r="C16" i="10"/>
  <c r="C17" i="10"/>
  <c r="C18" i="10"/>
  <c r="C13" i="10"/>
  <c r="C4" i="10"/>
  <c r="C5" i="10"/>
  <c r="C6" i="10"/>
  <c r="C7" i="10"/>
  <c r="C8" i="10"/>
  <c r="C3" i="10"/>
  <c r="B30" i="10"/>
  <c r="C26" i="10" s="1"/>
  <c r="B29" i="10"/>
  <c r="B31" i="10" s="1"/>
  <c r="B20" i="10"/>
  <c r="B22" i="10" s="1"/>
  <c r="B19" i="10"/>
  <c r="B10" i="10"/>
  <c r="B12" i="10" s="1"/>
  <c r="B9" i="10"/>
  <c r="B11" i="10" l="1"/>
  <c r="J11" i="10"/>
  <c r="O18" i="10"/>
  <c r="Q18" i="10"/>
  <c r="K4" i="10"/>
  <c r="M18" i="10"/>
  <c r="N21" i="10"/>
  <c r="Q4" i="10"/>
  <c r="Q5" i="10"/>
  <c r="O13" i="10"/>
  <c r="Q6" i="10"/>
  <c r="O14" i="10"/>
  <c r="Q7" i="10"/>
  <c r="H31" i="10"/>
  <c r="K13" i="10"/>
  <c r="L21" i="10"/>
  <c r="N11" i="10"/>
  <c r="P31" i="10"/>
  <c r="K16" i="10"/>
  <c r="O4" i="10"/>
  <c r="B32" i="10"/>
  <c r="D21" i="10"/>
  <c r="I3" i="10"/>
  <c r="K3" i="10"/>
  <c r="K17" i="10"/>
  <c r="M25" i="10"/>
  <c r="O5" i="10"/>
  <c r="P21" i="10"/>
  <c r="O3" i="10"/>
  <c r="I4" i="10"/>
  <c r="K18" i="10"/>
  <c r="O6" i="10"/>
  <c r="I5" i="10"/>
  <c r="K5" i="10"/>
  <c r="J31" i="10"/>
  <c r="M13" i="10"/>
  <c r="O7" i="10"/>
  <c r="Q13" i="10"/>
  <c r="I6" i="10"/>
  <c r="K6" i="10"/>
  <c r="M14" i="10"/>
  <c r="O8" i="10"/>
  <c r="Q14" i="10"/>
  <c r="I7" i="10"/>
  <c r="K7" i="10"/>
  <c r="K26" i="10"/>
  <c r="M15" i="10"/>
  <c r="Q15" i="10"/>
  <c r="I8" i="10"/>
  <c r="K8" i="10"/>
  <c r="K28" i="10"/>
  <c r="M16" i="10"/>
  <c r="P12" i="10"/>
  <c r="Q16" i="10"/>
  <c r="K14" i="10"/>
  <c r="K15" i="10"/>
  <c r="F21" i="10"/>
  <c r="H21" i="10"/>
  <c r="J21" i="10"/>
  <c r="L11" i="10"/>
  <c r="M17" i="10"/>
  <c r="Q17" i="10"/>
  <c r="Q25" i="10"/>
  <c r="Q23" i="10"/>
  <c r="Q24" i="10"/>
  <c r="Q26" i="10"/>
  <c r="Q27" i="10"/>
  <c r="Q28" i="10"/>
  <c r="N32" i="10"/>
  <c r="O23" i="10"/>
  <c r="O24" i="10"/>
  <c r="O25" i="10"/>
  <c r="O26" i="10"/>
  <c r="O27" i="10"/>
  <c r="M28" i="10"/>
  <c r="L32" i="10"/>
  <c r="M27" i="10"/>
  <c r="M23" i="10"/>
  <c r="K27" i="10"/>
  <c r="J32" i="10"/>
  <c r="K23" i="10"/>
  <c r="K24" i="10"/>
  <c r="H32" i="10"/>
  <c r="I23" i="10"/>
  <c r="I27" i="10"/>
  <c r="I24" i="10"/>
  <c r="I28" i="10"/>
  <c r="I25" i="10"/>
  <c r="F31" i="10"/>
  <c r="G23" i="10"/>
  <c r="G24" i="10"/>
  <c r="G25" i="10"/>
  <c r="G28" i="10"/>
  <c r="G26" i="10"/>
  <c r="G27" i="10"/>
  <c r="E28" i="10"/>
  <c r="E23" i="10"/>
  <c r="E24" i="10"/>
  <c r="E25" i="10"/>
  <c r="E26" i="10"/>
  <c r="E27" i="10"/>
  <c r="M8" i="10"/>
  <c r="M3" i="10"/>
  <c r="M6" i="10"/>
  <c r="M7" i="10"/>
  <c r="M4" i="10"/>
  <c r="M5" i="10"/>
  <c r="I15" i="10"/>
  <c r="I16" i="10"/>
  <c r="I17" i="10"/>
  <c r="I18" i="10"/>
  <c r="I13" i="10"/>
  <c r="I14" i="10"/>
  <c r="G16" i="10"/>
  <c r="G18" i="10"/>
  <c r="G17" i="10"/>
  <c r="G13" i="10"/>
  <c r="G14" i="10"/>
  <c r="G15" i="10"/>
  <c r="G3" i="10"/>
  <c r="G4" i="10"/>
  <c r="G5" i="10"/>
  <c r="G6" i="10"/>
  <c r="F11" i="10"/>
  <c r="G7" i="10"/>
  <c r="G8" i="10"/>
  <c r="D12" i="10"/>
  <c r="B21" i="10"/>
  <c r="E13" i="10"/>
  <c r="E14" i="10"/>
  <c r="C24" i="10"/>
  <c r="E15" i="10"/>
  <c r="C28" i="10"/>
  <c r="E16" i="10"/>
  <c r="E17" i="10"/>
  <c r="E18" i="10"/>
  <c r="E7" i="10"/>
  <c r="E6" i="10"/>
  <c r="E3" i="10"/>
  <c r="E4" i="10"/>
  <c r="E5" i="10"/>
  <c r="C27" i="10"/>
  <c r="C23" i="10"/>
  <c r="C25" i="10"/>
</calcChain>
</file>

<file path=xl/sharedStrings.xml><?xml version="1.0" encoding="utf-8"?>
<sst xmlns="http://schemas.openxmlformats.org/spreadsheetml/2006/main" count="716" uniqueCount="192">
  <si>
    <t>多菌灵</t>
    <phoneticPr fontId="1" type="noConversion"/>
  </si>
  <si>
    <t>甲霜灵</t>
    <phoneticPr fontId="1" type="noConversion"/>
  </si>
  <si>
    <t>嘧霉胺</t>
    <phoneticPr fontId="1" type="noConversion"/>
  </si>
  <si>
    <t>烯酰吗啉</t>
    <phoneticPr fontId="1" type="noConversion"/>
  </si>
  <si>
    <t>三唑酮</t>
    <phoneticPr fontId="1" type="noConversion"/>
  </si>
  <si>
    <t>苯醚甲环唑</t>
    <phoneticPr fontId="1" type="noConversion"/>
  </si>
  <si>
    <t>戊唑醇</t>
    <phoneticPr fontId="1" type="noConversion"/>
  </si>
  <si>
    <t>丙环唑</t>
    <phoneticPr fontId="1" type="noConversion"/>
  </si>
  <si>
    <t>HDWX-19-SC037</t>
  </si>
  <si>
    <t>HDGP-19-SC039</t>
    <phoneticPr fontId="1" type="noConversion"/>
  </si>
  <si>
    <t>HDGP-19-SC041</t>
  </si>
  <si>
    <t>HDWA-19-SC045</t>
  </si>
  <si>
    <t>HDCX-19-SC0127</t>
  </si>
  <si>
    <t>HDCX-19-SC0128</t>
  </si>
  <si>
    <t>HDQZ-19-SC0129</t>
    <phoneticPr fontId="1" type="noConversion"/>
  </si>
  <si>
    <t>HDQZ-19-SC0130</t>
  </si>
  <si>
    <t>HDQZ-19-SC0131</t>
  </si>
  <si>
    <t>HDJZ-19-SC0132</t>
    <phoneticPr fontId="1" type="noConversion"/>
  </si>
  <si>
    <t>HDJZ-19-SC0134</t>
  </si>
  <si>
    <t>HDJZ-19-SC0135</t>
  </si>
  <si>
    <t>HDGT-20-SC-016</t>
  </si>
  <si>
    <t>HDQX-20-SC-020</t>
  </si>
  <si>
    <t>HDQX-20-SC-021</t>
  </si>
  <si>
    <t>QHD-20-SC-0039</t>
    <phoneticPr fontId="1" type="noConversion"/>
  </si>
  <si>
    <t>QHD-20-SC-0040</t>
  </si>
  <si>
    <t>QHD-20-SC-0053</t>
  </si>
  <si>
    <t>QHD-20-SG-0043</t>
    <phoneticPr fontId="1" type="noConversion"/>
  </si>
  <si>
    <t>QHD-20-SG-0044</t>
  </si>
  <si>
    <t>QHD-20-SG-0063</t>
    <phoneticPr fontId="1" type="noConversion"/>
  </si>
  <si>
    <t>QHD-20-SG-0065</t>
  </si>
  <si>
    <t>HDYN-18-SC0187</t>
    <phoneticPr fontId="1" type="noConversion"/>
  </si>
  <si>
    <t>HDYN-18-SC0188</t>
  </si>
  <si>
    <t>HDYN-18-SC0189</t>
  </si>
  <si>
    <t>HDYN-18-SC0190</t>
  </si>
  <si>
    <t>HDYN-18-SC0191</t>
  </si>
  <si>
    <t>HDYN-18-SC0192</t>
  </si>
  <si>
    <t>HDYN-18-SC0193</t>
  </si>
  <si>
    <t>HDYN-18-SC0194</t>
  </si>
  <si>
    <t>HDWX-19-SC036</t>
    <phoneticPr fontId="1" type="noConversion"/>
  </si>
  <si>
    <t>HDWX-19-SC038</t>
  </si>
  <si>
    <t>HDGP-19-SC040</t>
  </si>
  <si>
    <t>HDCX-19-SC0126</t>
    <phoneticPr fontId="1" type="noConversion"/>
  </si>
  <si>
    <t>HDJZ-19-SC0133</t>
  </si>
  <si>
    <t>多菌灵</t>
  </si>
  <si>
    <t>甲霜灵</t>
  </si>
  <si>
    <t>三唑酮</t>
  </si>
  <si>
    <t>戊唑醇</t>
  </si>
  <si>
    <t>丙环唑</t>
  </si>
  <si>
    <t>苯醚甲环唑</t>
  </si>
  <si>
    <t>&lt;0.003</t>
    <phoneticPr fontId="1" type="noConversion"/>
  </si>
  <si>
    <t>HDGT-20-SC-015</t>
    <phoneticPr fontId="1" type="noConversion"/>
  </si>
  <si>
    <t>HDGT-20-SC-017</t>
  </si>
  <si>
    <t>HDGT-20-SC-018</t>
  </si>
  <si>
    <t>HDQX-20-SC-019</t>
    <phoneticPr fontId="1" type="noConversion"/>
  </si>
  <si>
    <t>HDQX-20-SC-022</t>
  </si>
  <si>
    <t>QHD-20-SC-0041</t>
  </si>
  <si>
    <t>QHD-20-SC-0042</t>
  </si>
  <si>
    <t>QHD-20-SC-0052</t>
    <phoneticPr fontId="1" type="noConversion"/>
  </si>
  <si>
    <t>QHD-20-SC-0054</t>
  </si>
  <si>
    <t>QHD-20-SG-0064</t>
  </si>
  <si>
    <t>HDLZ-20-SC-094</t>
    <phoneticPr fontId="1" type="noConversion"/>
  </si>
  <si>
    <t>HDLZ-20-SC-095</t>
  </si>
  <si>
    <t>HDLZ-20-SC-096</t>
  </si>
  <si>
    <t>HDLZ-20-SC-097</t>
  </si>
  <si>
    <t>HDSX-20-SC-098</t>
    <phoneticPr fontId="1" type="noConversion"/>
  </si>
  <si>
    <t>HDSX-20-SC-099</t>
  </si>
  <si>
    <t>HDSX-20-SC-100</t>
  </si>
  <si>
    <t>HDSX-20-SC-101</t>
    <phoneticPr fontId="1" type="noConversion"/>
  </si>
  <si>
    <t>HDWA-21-SC-013</t>
    <phoneticPr fontId="1" type="noConversion"/>
  </si>
  <si>
    <t>HDWA-21-SC-014</t>
  </si>
  <si>
    <t>HDWA-21-SC-015</t>
  </si>
  <si>
    <t>HDWA-21-SC-016</t>
  </si>
  <si>
    <t>HDDM-21-SC-017</t>
    <phoneticPr fontId="1" type="noConversion"/>
  </si>
  <si>
    <t>HDDM-21-SC-018</t>
  </si>
  <si>
    <t>HDDM-21-SC-019</t>
  </si>
  <si>
    <t>HDDM-21-SC-020</t>
  </si>
  <si>
    <t>HDCX-21-SC-021</t>
    <phoneticPr fontId="1" type="noConversion"/>
  </si>
  <si>
    <t>HDCX-21-SC-022</t>
  </si>
  <si>
    <t>HDCX-21-SC-023</t>
  </si>
  <si>
    <t>HDWA-21-SC-077</t>
    <phoneticPr fontId="1" type="noConversion"/>
  </si>
  <si>
    <t>HDWA-21-SC-078</t>
  </si>
  <si>
    <t>HDWA-21-SC-079</t>
  </si>
  <si>
    <t>HDWA-21-SC-080</t>
  </si>
  <si>
    <t>HDGP-21-SC-081</t>
    <phoneticPr fontId="1" type="noConversion"/>
  </si>
  <si>
    <t>HDGP-21-SC-082</t>
  </si>
  <si>
    <t>HDGP-21-SC-083</t>
  </si>
  <si>
    <t>HDGP-21-SC-084</t>
  </si>
  <si>
    <t>HDQZ-21-SC-085</t>
    <phoneticPr fontId="1" type="noConversion"/>
  </si>
  <si>
    <t>HDQZ-21-SC-086</t>
  </si>
  <si>
    <t>HDQZ-21-SC-087</t>
  </si>
  <si>
    <t>HDWA-19-SC042韭菜</t>
    <phoneticPr fontId="1" type="noConversion"/>
  </si>
  <si>
    <t>HDWA-19-SC043芹菜</t>
    <phoneticPr fontId="1" type="noConversion"/>
  </si>
  <si>
    <t>HDWA-19-SC044香菜</t>
    <phoneticPr fontId="1" type="noConversion"/>
  </si>
  <si>
    <t>韭菜</t>
    <phoneticPr fontId="1" type="noConversion"/>
  </si>
  <si>
    <t>香菜</t>
    <phoneticPr fontId="1" type="noConversion"/>
  </si>
  <si>
    <t>大白菜</t>
    <phoneticPr fontId="1" type="noConversion"/>
  </si>
  <si>
    <t>茼蒿</t>
    <phoneticPr fontId="1" type="noConversion"/>
  </si>
  <si>
    <t>菠菜</t>
    <phoneticPr fontId="1" type="noConversion"/>
  </si>
  <si>
    <t>叶用莴苣</t>
    <phoneticPr fontId="1" type="noConversion"/>
  </si>
  <si>
    <t>洋白菜</t>
    <phoneticPr fontId="1" type="noConversion"/>
  </si>
  <si>
    <t>辣椒</t>
    <phoneticPr fontId="1" type="noConversion"/>
  </si>
  <si>
    <t>尖椒</t>
    <phoneticPr fontId="1" type="noConversion"/>
  </si>
  <si>
    <t>马铃薯</t>
    <phoneticPr fontId="1" type="noConversion"/>
  </si>
  <si>
    <t>多菌灵9</t>
    <phoneticPr fontId="1" type="noConversion"/>
  </si>
  <si>
    <t>甲霜灵5</t>
    <phoneticPr fontId="1" type="noConversion"/>
  </si>
  <si>
    <t>2.21/2.18</t>
    <phoneticPr fontId="1" type="noConversion"/>
  </si>
  <si>
    <t>嘧霉胺5</t>
    <phoneticPr fontId="1" type="noConversion"/>
  </si>
  <si>
    <t>烯酰吗啉dimethomorph12</t>
    <phoneticPr fontId="1" type="noConversion"/>
  </si>
  <si>
    <t>三唑酮5</t>
    <phoneticPr fontId="1" type="noConversion"/>
  </si>
  <si>
    <t>苯醚甲环唑15</t>
    <phoneticPr fontId="1" type="noConversion"/>
  </si>
  <si>
    <t>戊唑醇18</t>
    <phoneticPr fontId="1" type="noConversion"/>
  </si>
  <si>
    <t>丙环唑9</t>
    <phoneticPr fontId="1" type="noConversion"/>
  </si>
  <si>
    <t>洋葱4</t>
    <phoneticPr fontId="1" type="noConversion"/>
  </si>
  <si>
    <t>菠菜1</t>
    <phoneticPr fontId="1" type="noConversion"/>
  </si>
  <si>
    <t>西兰花1</t>
    <phoneticPr fontId="1" type="noConversion"/>
  </si>
  <si>
    <t>芹菜6</t>
    <phoneticPr fontId="1" type="noConversion"/>
  </si>
  <si>
    <t>香菜3</t>
    <phoneticPr fontId="1" type="noConversion"/>
  </si>
  <si>
    <t>油麦菜6</t>
    <phoneticPr fontId="1" type="noConversion"/>
  </si>
  <si>
    <t>茼蒿5</t>
    <phoneticPr fontId="1" type="noConversion"/>
  </si>
  <si>
    <t>菠菜2</t>
    <phoneticPr fontId="1" type="noConversion"/>
  </si>
  <si>
    <t>油麦菜3</t>
    <phoneticPr fontId="1" type="noConversion"/>
  </si>
  <si>
    <t>蕹菜1</t>
    <phoneticPr fontId="1" type="noConversion"/>
  </si>
  <si>
    <t>香菜1</t>
    <phoneticPr fontId="1" type="noConversion"/>
  </si>
  <si>
    <t>大白菜2</t>
    <phoneticPr fontId="1" type="noConversion"/>
  </si>
  <si>
    <t>芹菜7</t>
    <phoneticPr fontId="1" type="noConversion"/>
  </si>
  <si>
    <t>香菜5</t>
    <phoneticPr fontId="1" type="noConversion"/>
  </si>
  <si>
    <t>叶用莴苣6</t>
    <phoneticPr fontId="1" type="noConversion"/>
  </si>
  <si>
    <t>菠菜3</t>
    <phoneticPr fontId="1" type="noConversion"/>
  </si>
  <si>
    <t>山药1</t>
    <phoneticPr fontId="1" type="noConversion"/>
  </si>
  <si>
    <t>萝卜2</t>
    <phoneticPr fontId="1" type="noConversion"/>
  </si>
  <si>
    <t>叶用莴苣3</t>
    <phoneticPr fontId="1" type="noConversion"/>
  </si>
  <si>
    <t>韭菜1</t>
    <phoneticPr fontId="1" type="noConversion"/>
  </si>
  <si>
    <t>长豆角4</t>
    <phoneticPr fontId="1" type="noConversion"/>
  </si>
  <si>
    <t>芹菜4</t>
    <phoneticPr fontId="1" type="noConversion"/>
  </si>
  <si>
    <t>Analyte</t>
  </si>
  <si>
    <t>carbendazim</t>
  </si>
  <si>
    <t>metalaxyl</t>
  </si>
  <si>
    <t>mepanipyrim</t>
  </si>
  <si>
    <t>dimethomorph</t>
  </si>
  <si>
    <t>triazolone</t>
  </si>
  <si>
    <t>difenoconazole</t>
  </si>
  <si>
    <t>tebuconazole</t>
  </si>
  <si>
    <t>propiconazo</t>
  </si>
  <si>
    <t>韭菜Leek</t>
    <phoneticPr fontId="1" type="noConversion"/>
  </si>
  <si>
    <t>菠菜Spinach</t>
    <phoneticPr fontId="1" type="noConversion"/>
  </si>
  <si>
    <t>大白菜Chinese cabbage</t>
    <phoneticPr fontId="1" type="noConversion"/>
  </si>
  <si>
    <t>洋白菜cabbage</t>
    <phoneticPr fontId="1" type="noConversion"/>
  </si>
  <si>
    <t>芹菜celery</t>
    <phoneticPr fontId="1" type="noConversion"/>
  </si>
  <si>
    <t>叶用莴苣Lettuce</t>
    <phoneticPr fontId="1" type="noConversion"/>
  </si>
  <si>
    <t>蕹菜water spinach</t>
    <phoneticPr fontId="1" type="noConversion"/>
  </si>
  <si>
    <t xml:space="preserve">香菜coriander </t>
    <phoneticPr fontId="1" type="noConversion"/>
  </si>
  <si>
    <t>茼蒿 crowndaisy chrysanthemum</t>
    <phoneticPr fontId="1" type="noConversion"/>
  </si>
  <si>
    <t>辣椒pepper</t>
    <phoneticPr fontId="1" type="noConversion"/>
  </si>
  <si>
    <t>马铃薯potato</t>
    <phoneticPr fontId="1" type="noConversion"/>
  </si>
  <si>
    <t>山药Dioscorea opposita</t>
    <phoneticPr fontId="1" type="noConversion"/>
  </si>
  <si>
    <t>萝卜radish</t>
    <phoneticPr fontId="1" type="noConversion"/>
  </si>
  <si>
    <t>Leek</t>
    <phoneticPr fontId="1" type="noConversion"/>
  </si>
  <si>
    <t>cabbage</t>
    <phoneticPr fontId="1" type="noConversion"/>
  </si>
  <si>
    <t>Spinach</t>
    <phoneticPr fontId="1" type="noConversion"/>
  </si>
  <si>
    <t>Chinese cabbage</t>
    <phoneticPr fontId="1" type="noConversion"/>
  </si>
  <si>
    <t>celery</t>
    <phoneticPr fontId="1" type="noConversion"/>
  </si>
  <si>
    <t>crowndaisy chrysanthemum</t>
    <phoneticPr fontId="1" type="noConversion"/>
  </si>
  <si>
    <t>water spinach</t>
    <phoneticPr fontId="1" type="noConversion"/>
  </si>
  <si>
    <t xml:space="preserve">coriander </t>
    <phoneticPr fontId="1" type="noConversion"/>
  </si>
  <si>
    <t>Lettuce</t>
    <phoneticPr fontId="1" type="noConversion"/>
  </si>
  <si>
    <t>pepper</t>
    <phoneticPr fontId="1" type="noConversion"/>
  </si>
  <si>
    <t>potato</t>
    <phoneticPr fontId="1" type="noConversion"/>
  </si>
  <si>
    <t>Dioscorea opposita</t>
    <phoneticPr fontId="1" type="noConversion"/>
  </si>
  <si>
    <t>radish</t>
    <phoneticPr fontId="1" type="noConversion"/>
  </si>
  <si>
    <t>metalaxyl</t>
    <phoneticPr fontId="1" type="noConversion"/>
  </si>
  <si>
    <t>difenoconazole</t>
    <phoneticPr fontId="1" type="noConversion"/>
  </si>
  <si>
    <t>tebuconazole</t>
    <phoneticPr fontId="1" type="noConversion"/>
  </si>
  <si>
    <t>propiconazo</t>
    <phoneticPr fontId="1" type="noConversion"/>
  </si>
  <si>
    <t>STDEV</t>
    <phoneticPr fontId="1" type="noConversion"/>
  </si>
  <si>
    <t>AVERAGE</t>
    <phoneticPr fontId="1" type="noConversion"/>
  </si>
  <si>
    <t>RSD</t>
    <phoneticPr fontId="1" type="noConversion"/>
  </si>
  <si>
    <t>relative deviation</t>
  </si>
  <si>
    <t>Recovery</t>
    <phoneticPr fontId="1" type="noConversion"/>
  </si>
  <si>
    <r>
      <t>5</t>
    </r>
    <r>
      <rPr>
        <sz val="11"/>
        <color theme="1"/>
        <rFont val="Calibri"/>
        <family val="2"/>
        <charset val="161"/>
      </rPr>
      <t>μ</t>
    </r>
    <r>
      <rPr>
        <sz val="11"/>
        <color theme="1"/>
        <rFont val="宋体"/>
        <family val="2"/>
        <charset val="134"/>
        <scheme val="minor"/>
      </rPr>
      <t>g/L</t>
    </r>
    <phoneticPr fontId="1" type="noConversion"/>
  </si>
  <si>
    <r>
      <t>50</t>
    </r>
    <r>
      <rPr>
        <sz val="11"/>
        <color theme="1"/>
        <rFont val="Calibri"/>
        <family val="2"/>
        <charset val="161"/>
      </rPr>
      <t>μ</t>
    </r>
    <r>
      <rPr>
        <sz val="11"/>
        <color theme="1"/>
        <rFont val="宋体"/>
        <family val="2"/>
        <charset val="134"/>
        <scheme val="minor"/>
      </rPr>
      <t>g/L</t>
    </r>
    <phoneticPr fontId="1" type="noConversion"/>
  </si>
  <si>
    <r>
      <t>200</t>
    </r>
    <r>
      <rPr>
        <sz val="11"/>
        <color theme="1"/>
        <rFont val="Calibri"/>
        <family val="2"/>
        <charset val="161"/>
      </rPr>
      <t>μ</t>
    </r>
    <r>
      <rPr>
        <sz val="11"/>
        <color theme="1"/>
        <rFont val="宋体"/>
        <family val="2"/>
        <charset val="134"/>
        <scheme val="minor"/>
      </rPr>
      <t>g/L</t>
    </r>
    <phoneticPr fontId="1" type="noConversion"/>
  </si>
  <si>
    <r>
      <t>5</t>
    </r>
    <r>
      <rPr>
        <sz val="11"/>
        <color theme="1"/>
        <rFont val="Times New Roman"/>
        <family val="1"/>
      </rPr>
      <t>μ</t>
    </r>
    <r>
      <rPr>
        <sz val="11"/>
        <color theme="1"/>
        <rFont val="宋体"/>
        <family val="3"/>
        <charset val="134"/>
      </rPr>
      <t>g/L</t>
    </r>
    <r>
      <rPr>
        <sz val="11"/>
        <color theme="1"/>
        <rFont val="宋体"/>
        <family val="2"/>
        <charset val="134"/>
        <scheme val="minor"/>
      </rPr>
      <t xml:space="preserve"> S/N</t>
    </r>
    <phoneticPr fontId="1" type="noConversion"/>
  </si>
  <si>
    <t>峰高</t>
    <phoneticPr fontId="1" type="noConversion"/>
  </si>
  <si>
    <t>Gender</t>
  </si>
  <si>
    <t>BW(Kg)</t>
  </si>
  <si>
    <r>
      <t>F</t>
    </r>
    <r>
      <rPr>
        <vertAlign val="subscript"/>
        <sz val="16"/>
        <color theme="1"/>
        <rFont val="Times New Roman"/>
        <family val="1"/>
      </rPr>
      <t>i</t>
    </r>
    <r>
      <rPr>
        <sz val="16"/>
        <color theme="1"/>
        <rFont val="Times New Roman"/>
        <family val="1"/>
      </rPr>
      <t>((kg/d))</t>
    </r>
  </si>
  <si>
    <t>NEDI [mg/(kg bw•days)]</t>
  </si>
  <si>
    <t>Male</t>
  </si>
  <si>
    <t>Female</t>
  </si>
  <si>
    <t>STMRi
(mg/Kg)</t>
    <phoneticPr fontId="1" type="noConversion"/>
  </si>
  <si>
    <t>ADI (mg/Kg bw)</t>
    <phoneticPr fontId="1" type="noConversion"/>
  </si>
  <si>
    <t>RQ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</si>
</sst>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;[Red]\-0.000\ "/>
    <numFmt numFmtId="177" formatCode="0_ "/>
    <numFmt numFmtId="178" formatCode="0.0_ "/>
    <numFmt numFmtId="179" formatCode="0.00_ "/>
  </numFmts>
  <fonts count="2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0000"/>
      <name val="Microsoft YaHei"/>
      <family val="2"/>
      <charset val="134"/>
    </font>
    <font>
      <sz val="10.5"/>
      <color theme="1"/>
      <name val="宋体"/>
      <family val="3"/>
      <charset val="134"/>
    </font>
    <font>
      <sz val="10.5"/>
      <color theme="1"/>
      <name val="Times New Roman"/>
      <family val="1"/>
    </font>
    <font>
      <sz val="11"/>
      <color rgb="FF00B0F0"/>
      <name val="宋体"/>
      <family val="2"/>
      <charset val="134"/>
      <scheme val="minor"/>
    </font>
    <font>
      <sz val="11"/>
      <color rgb="FF00B0F0"/>
      <name val="宋体"/>
      <family val="3"/>
      <charset val="134"/>
      <scheme val="minor"/>
    </font>
    <font>
      <sz val="11"/>
      <color rgb="FF00B0F0"/>
      <name val="Microsoft YaHei"/>
      <family val="2"/>
      <charset val="134"/>
    </font>
    <font>
      <sz val="11"/>
      <color theme="1"/>
      <name val="Times New Roman"/>
      <family val="1"/>
    </font>
    <font>
      <sz val="12"/>
      <color rgb="FF333333"/>
      <name val="Arial"/>
      <family val="2"/>
    </font>
    <font>
      <sz val="16"/>
      <color rgb="FFFF0000"/>
      <name val="Times New Roman"/>
      <family val="1"/>
    </font>
    <font>
      <sz val="11"/>
      <color theme="1"/>
      <name val="Calibri"/>
      <family val="2"/>
      <charset val="161"/>
    </font>
    <font>
      <sz val="11"/>
      <color theme="1"/>
      <name val="宋体"/>
      <family val="3"/>
      <charset val="134"/>
    </font>
    <font>
      <sz val="12"/>
      <color theme="1"/>
      <name val="Times New Roman"/>
      <family val="1"/>
    </font>
    <font>
      <sz val="14"/>
      <color theme="1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vertAlign val="subscript"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justify" vertical="center"/>
    </xf>
    <xf numFmtId="0" fontId="7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176" fontId="9" fillId="0" borderId="6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9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176" fontId="8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vertical="center" wrapText="1"/>
    </xf>
    <xf numFmtId="10" fontId="11" fillId="0" borderId="0" xfId="0" applyNumberFormat="1" applyFont="1">
      <alignment vertical="center"/>
    </xf>
    <xf numFmtId="178" fontId="7" fillId="0" borderId="0" xfId="0" applyNumberFormat="1" applyFont="1" applyAlignment="1">
      <alignment vertical="center" wrapText="1"/>
    </xf>
    <xf numFmtId="10" fontId="13" fillId="0" borderId="0" xfId="0" applyNumberFormat="1" applyFont="1">
      <alignment vertical="center"/>
    </xf>
    <xf numFmtId="10" fontId="12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1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79" fontId="0" fillId="0" borderId="0" xfId="0" applyNumberFormat="1">
      <alignment vertical="center"/>
    </xf>
    <xf numFmtId="176" fontId="18" fillId="0" borderId="0" xfId="0" applyNumberFormat="1" applyFont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0" fontId="19" fillId="0" borderId="0" xfId="0" applyNumberFormat="1" applyFont="1" applyBorder="1" applyAlignment="1">
      <alignment horizontal="center" vertical="center" wrapText="1"/>
    </xf>
    <xf numFmtId="10" fontId="19" fillId="0" borderId="8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fgColor rgb="FF00B0F0"/>
          <bgColor rgb="FFFFFF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'recovery RSD calibrate curves'!$A$40</c:f>
              <c:strCache>
                <c:ptCount val="1"/>
                <c:pt idx="0">
                  <c:v>5μg/L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'recovery RSD calibrate curves'!$B$45:$I$45</c:f>
                <c:numCache>
                  <c:formatCode>General</c:formatCode>
                  <c:ptCount val="8"/>
                  <c:pt idx="0">
                    <c:v>4.5784855005293057E-2</c:v>
                  </c:pt>
                  <c:pt idx="1">
                    <c:v>3.4908145716710887E-2</c:v>
                  </c:pt>
                  <c:pt idx="2">
                    <c:v>4.4712045510625825E-2</c:v>
                  </c:pt>
                  <c:pt idx="3">
                    <c:v>2.4253137907596669E-2</c:v>
                  </c:pt>
                  <c:pt idx="4">
                    <c:v>3.8394306045830599E-2</c:v>
                  </c:pt>
                  <c:pt idx="5">
                    <c:v>8.4423101238401591E-2</c:v>
                  </c:pt>
                  <c:pt idx="6">
                    <c:v>4.8498181302283248E-2</c:v>
                  </c:pt>
                  <c:pt idx="7">
                    <c:v>6.5304289932238524E-2</c:v>
                  </c:pt>
                </c:numCache>
              </c:numRef>
            </c:plus>
            <c:minus>
              <c:numRef>
                <c:f>'recovery RSD calibrate curves'!$B$45:$I$45</c:f>
                <c:numCache>
                  <c:formatCode>General</c:formatCode>
                  <c:ptCount val="8"/>
                  <c:pt idx="0">
                    <c:v>4.5784855005293057E-2</c:v>
                  </c:pt>
                  <c:pt idx="1">
                    <c:v>3.4908145716710887E-2</c:v>
                  </c:pt>
                  <c:pt idx="2">
                    <c:v>4.4712045510625825E-2</c:v>
                  </c:pt>
                  <c:pt idx="3">
                    <c:v>2.4253137907596669E-2</c:v>
                  </c:pt>
                  <c:pt idx="4">
                    <c:v>3.8394306045830599E-2</c:v>
                  </c:pt>
                  <c:pt idx="5">
                    <c:v>8.4423101238401591E-2</c:v>
                  </c:pt>
                  <c:pt idx="6">
                    <c:v>4.8498181302283248E-2</c:v>
                  </c:pt>
                  <c:pt idx="7">
                    <c:v>6.5304289932238524E-2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'recovery RSD calibrate curves'!$B$39:$I$39</c:f>
              <c:strCache>
                <c:ptCount val="8"/>
                <c:pt idx="0">
                  <c:v>carbendazim</c:v>
                </c:pt>
                <c:pt idx="1">
                  <c:v>metalaxyl</c:v>
                </c:pt>
                <c:pt idx="2">
                  <c:v>mepanipyrim</c:v>
                </c:pt>
                <c:pt idx="3">
                  <c:v>dimethomorph</c:v>
                </c:pt>
                <c:pt idx="4">
                  <c:v>triazolone</c:v>
                </c:pt>
                <c:pt idx="5">
                  <c:v>difenoconazole</c:v>
                </c:pt>
                <c:pt idx="6">
                  <c:v>tebuconazole</c:v>
                </c:pt>
                <c:pt idx="7">
                  <c:v>propiconazo</c:v>
                </c:pt>
              </c:strCache>
            </c:strRef>
          </c:cat>
          <c:val>
            <c:numRef>
              <c:f>'recovery RSD calibrate curves'!$B$40:$I$40</c:f>
              <c:numCache>
                <c:formatCode>0.00%</c:formatCode>
                <c:ptCount val="8"/>
                <c:pt idx="0">
                  <c:v>0.71333333333333326</c:v>
                </c:pt>
                <c:pt idx="1">
                  <c:v>0.84333333333333338</c:v>
                </c:pt>
                <c:pt idx="2">
                  <c:v>0.98000000000000009</c:v>
                </c:pt>
                <c:pt idx="3">
                  <c:v>1.1266666666666665</c:v>
                </c:pt>
                <c:pt idx="4">
                  <c:v>0.78999999999999981</c:v>
                </c:pt>
                <c:pt idx="5">
                  <c:v>0.71333333333333326</c:v>
                </c:pt>
                <c:pt idx="6">
                  <c:v>0.75666666666666671</c:v>
                </c:pt>
                <c:pt idx="7">
                  <c:v>0.76666666666666672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DD-4C35-A3F4-36C6E54DEC39}"/>
            </c:ext>
          </c:extLst>
        </c:ser>
        <c:ser>
          <c:idx val="1"/>
          <c:order val="1"/>
          <c:tx>
            <c:strRef>
              <c:f>'recovery RSD calibrate curves'!$A$41</c:f>
              <c:strCache>
                <c:ptCount val="1"/>
                <c:pt idx="0">
                  <c:v>50μg/L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'recovery RSD calibrate curves'!$B$46:$I$46</c:f>
                <c:numCache>
                  <c:formatCode>General</c:formatCode>
                  <c:ptCount val="8"/>
                  <c:pt idx="0">
                    <c:v>4.734649839190451E-2</c:v>
                  </c:pt>
                  <c:pt idx="1">
                    <c:v>3.4494293916221934E-2</c:v>
                  </c:pt>
                  <c:pt idx="2">
                    <c:v>4.287640689838132E-2</c:v>
                  </c:pt>
                  <c:pt idx="3">
                    <c:v>3.7361386507596447E-2</c:v>
                  </c:pt>
                  <c:pt idx="4">
                    <c:v>4.3686124664393935E-2</c:v>
                  </c:pt>
                  <c:pt idx="5">
                    <c:v>1.7622228365346632E-2</c:v>
                  </c:pt>
                  <c:pt idx="6">
                    <c:v>3.1643228849873195E-2</c:v>
                  </c:pt>
                  <c:pt idx="7">
                    <c:v>6.2514553884332372E-2</c:v>
                  </c:pt>
                </c:numCache>
              </c:numRef>
            </c:plus>
            <c:minus>
              <c:numRef>
                <c:f>'recovery RSD calibrate curves'!$B$46:$I$46</c:f>
                <c:numCache>
                  <c:formatCode>General</c:formatCode>
                  <c:ptCount val="8"/>
                  <c:pt idx="0">
                    <c:v>4.734649839190451E-2</c:v>
                  </c:pt>
                  <c:pt idx="1">
                    <c:v>3.4494293916221934E-2</c:v>
                  </c:pt>
                  <c:pt idx="2">
                    <c:v>4.287640689838132E-2</c:v>
                  </c:pt>
                  <c:pt idx="3">
                    <c:v>3.7361386507596447E-2</c:v>
                  </c:pt>
                  <c:pt idx="4">
                    <c:v>4.3686124664393935E-2</c:v>
                  </c:pt>
                  <c:pt idx="5">
                    <c:v>1.7622228365346632E-2</c:v>
                  </c:pt>
                  <c:pt idx="6">
                    <c:v>3.1643228849873195E-2</c:v>
                  </c:pt>
                  <c:pt idx="7">
                    <c:v>6.2514553884332372E-2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'recovery RSD calibrate curves'!$B$39:$I$39</c:f>
              <c:strCache>
                <c:ptCount val="8"/>
                <c:pt idx="0">
                  <c:v>carbendazim</c:v>
                </c:pt>
                <c:pt idx="1">
                  <c:v>metalaxyl</c:v>
                </c:pt>
                <c:pt idx="2">
                  <c:v>mepanipyrim</c:v>
                </c:pt>
                <c:pt idx="3">
                  <c:v>dimethomorph</c:v>
                </c:pt>
                <c:pt idx="4">
                  <c:v>triazolone</c:v>
                </c:pt>
                <c:pt idx="5">
                  <c:v>difenoconazole</c:v>
                </c:pt>
                <c:pt idx="6">
                  <c:v>tebuconazole</c:v>
                </c:pt>
                <c:pt idx="7">
                  <c:v>propiconazo</c:v>
                </c:pt>
              </c:strCache>
            </c:strRef>
          </c:cat>
          <c:val>
            <c:numRef>
              <c:f>'recovery RSD calibrate curves'!$B$41:$I$41</c:f>
              <c:numCache>
                <c:formatCode>0.00%</c:formatCode>
                <c:ptCount val="8"/>
                <c:pt idx="0">
                  <c:v>0.80433333333333323</c:v>
                </c:pt>
                <c:pt idx="1">
                  <c:v>0.745</c:v>
                </c:pt>
                <c:pt idx="2">
                  <c:v>0.98199999999999998</c:v>
                </c:pt>
                <c:pt idx="3">
                  <c:v>1.0853333333333333</c:v>
                </c:pt>
                <c:pt idx="4">
                  <c:v>0.8836666666666666</c:v>
                </c:pt>
                <c:pt idx="5">
                  <c:v>0.88033333333333341</c:v>
                </c:pt>
                <c:pt idx="6">
                  <c:v>0.77966666666666673</c:v>
                </c:pt>
                <c:pt idx="7">
                  <c:v>0.80266666666666664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DD-4C35-A3F4-36C6E54DEC39}"/>
            </c:ext>
          </c:extLst>
        </c:ser>
        <c:ser>
          <c:idx val="2"/>
          <c:order val="2"/>
          <c:tx>
            <c:strRef>
              <c:f>'recovery RSD calibrate curves'!$A$42</c:f>
              <c:strCache>
                <c:ptCount val="1"/>
                <c:pt idx="0">
                  <c:v>200μg/L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'recovery RSD calibrate curves'!$B$47:$I$47</c:f>
                <c:numCache>
                  <c:formatCode>General</c:formatCode>
                  <c:ptCount val="8"/>
                  <c:pt idx="0">
                    <c:v>4.750217894695119E-2</c:v>
                  </c:pt>
                  <c:pt idx="1">
                    <c:v>2.3313906581847028E-2</c:v>
                  </c:pt>
                  <c:pt idx="2">
                    <c:v>2.5424492539384773E-2</c:v>
                  </c:pt>
                  <c:pt idx="3">
                    <c:v>2.8578734286110616E-2</c:v>
                  </c:pt>
                  <c:pt idx="4">
                    <c:v>1.5952774298565731E-2</c:v>
                  </c:pt>
                  <c:pt idx="5">
                    <c:v>1.418630003390778E-2</c:v>
                  </c:pt>
                  <c:pt idx="6">
                    <c:v>1.7646325263309639E-2</c:v>
                  </c:pt>
                  <c:pt idx="7">
                    <c:v>2.6166593491890981E-2</c:v>
                  </c:pt>
                </c:numCache>
              </c:numRef>
            </c:plus>
            <c:minus>
              <c:numRef>
                <c:f>'recovery RSD calibrate curves'!$B$47:$I$47</c:f>
                <c:numCache>
                  <c:formatCode>General</c:formatCode>
                  <c:ptCount val="8"/>
                  <c:pt idx="0">
                    <c:v>4.750217894695119E-2</c:v>
                  </c:pt>
                  <c:pt idx="1">
                    <c:v>2.3313906581847028E-2</c:v>
                  </c:pt>
                  <c:pt idx="2">
                    <c:v>2.5424492539384773E-2</c:v>
                  </c:pt>
                  <c:pt idx="3">
                    <c:v>2.8578734286110616E-2</c:v>
                  </c:pt>
                  <c:pt idx="4">
                    <c:v>1.5952774298565731E-2</c:v>
                  </c:pt>
                  <c:pt idx="5">
                    <c:v>1.418630003390778E-2</c:v>
                  </c:pt>
                  <c:pt idx="6">
                    <c:v>1.7646325263309639E-2</c:v>
                  </c:pt>
                  <c:pt idx="7">
                    <c:v>2.6166593491890981E-2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'recovery RSD calibrate curves'!$B$39:$I$39</c:f>
              <c:strCache>
                <c:ptCount val="8"/>
                <c:pt idx="0">
                  <c:v>carbendazim</c:v>
                </c:pt>
                <c:pt idx="1">
                  <c:v>metalaxyl</c:v>
                </c:pt>
                <c:pt idx="2">
                  <c:v>mepanipyrim</c:v>
                </c:pt>
                <c:pt idx="3">
                  <c:v>dimethomorph</c:v>
                </c:pt>
                <c:pt idx="4">
                  <c:v>triazolone</c:v>
                </c:pt>
                <c:pt idx="5">
                  <c:v>difenoconazole</c:v>
                </c:pt>
                <c:pt idx="6">
                  <c:v>tebuconazole</c:v>
                </c:pt>
                <c:pt idx="7">
                  <c:v>propiconazo</c:v>
                </c:pt>
              </c:strCache>
            </c:strRef>
          </c:cat>
          <c:val>
            <c:numRef>
              <c:f>'recovery RSD calibrate curves'!$B$42:$I$42</c:f>
              <c:numCache>
                <c:formatCode>0.00%</c:formatCode>
                <c:ptCount val="8"/>
                <c:pt idx="0">
                  <c:v>0.78966666666666652</c:v>
                </c:pt>
                <c:pt idx="1">
                  <c:v>0.73716666666666686</c:v>
                </c:pt>
                <c:pt idx="2">
                  <c:v>0.95583333333333331</c:v>
                </c:pt>
                <c:pt idx="3">
                  <c:v>1.1053333333333335</c:v>
                </c:pt>
                <c:pt idx="4">
                  <c:v>0.83483333333333332</c:v>
                </c:pt>
                <c:pt idx="5">
                  <c:v>0.8321666666666665</c:v>
                </c:pt>
                <c:pt idx="6">
                  <c:v>0.78883333333333339</c:v>
                </c:pt>
                <c:pt idx="7">
                  <c:v>0.78049999999999997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DD-4C35-A3F4-36C6E54DE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3384320"/>
        <c:axId val="563388480"/>
      </c:barChart>
      <c:catAx>
        <c:axId val="56338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563388480"/>
        <c:crosses val="autoZero"/>
        <c:auto val="1"/>
        <c:lblAlgn val="ctr"/>
        <c:lblOffset val="100"/>
        <c:noMultiLvlLbl val="0"/>
      </c:catAx>
      <c:valAx>
        <c:axId val="56338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600" b="1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Recovery(100%)</a:t>
                </a:r>
                <a:endParaRPr lang="zh-CN" altLang="en-US" sz="1600" b="1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4598612066695547E-2"/>
              <c:y val="0.265676173511730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zh-CN"/>
          </a:p>
        </c:txPr>
        <c:crossAx val="56338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_xlchart.v1.8</cx:f>
      </cx:strDim>
      <cx:numDim type="val">
        <cx:f dir="row">_xlchart.v1.9</cx:f>
      </cx:numDim>
    </cx:data>
    <cx:data id="1">
      <cx:strDim type="cat">
        <cx:f dir="row">_xlchart.v1.8</cx:f>
      </cx:strDim>
      <cx:numDim type="val">
        <cx:f dir="row">_xlchart.v1.10</cx:f>
      </cx:numDim>
    </cx:data>
    <cx:data id="2">
      <cx:strDim type="cat">
        <cx:f dir="row">_xlchart.v1.8</cx:f>
      </cx:strDim>
      <cx:numDim type="val">
        <cx:f dir="row">_xlchart.v1.11</cx:f>
      </cx:numDim>
    </cx:data>
    <cx:data id="3">
      <cx:strDim type="cat">
        <cx:f dir="row">_xlchart.v1.8</cx:f>
      </cx:strDim>
      <cx:numDim type="val">
        <cx:f dir="row">_xlchart.v1.12</cx:f>
      </cx:numDim>
    </cx:data>
    <cx:data id="4">
      <cx:strDim type="cat">
        <cx:f dir="row">_xlchart.v1.8</cx:f>
      </cx:strDim>
      <cx:numDim type="val">
        <cx:f dir="row">_xlchart.v1.13</cx:f>
      </cx:numDim>
    </cx:data>
    <cx:data id="5">
      <cx:strDim type="cat">
        <cx:f dir="row">_xlchart.v1.8</cx:f>
      </cx:strDim>
      <cx:numDim type="val">
        <cx:f dir="row">_xlchart.v1.14</cx:f>
      </cx:numDim>
    </cx:data>
    <cx:data id="6">
      <cx:strDim type="cat">
        <cx:f dir="row">_xlchart.v1.8</cx:f>
      </cx:strDim>
      <cx:numDim type="val">
        <cx:f dir="row">_xlchart.v1.15</cx:f>
      </cx:numDim>
    </cx:data>
    <cx:data id="7">
      <cx:strDim type="cat">
        <cx:f dir="row">_xlchart.v1.8</cx:f>
      </cx:strDim>
      <cx:numDim type="val">
        <cx:f dir="row">_xlchart.v1.16</cx:f>
      </cx:numDim>
    </cx:data>
  </cx:chartData>
  <cx:chart>
    <cx:plotArea>
      <cx:plotAreaRegion>
        <cx:series layoutId="boxWhisker" uniqueId="{42D04916-A55E-45D7-9E93-3A15A3562473}">
          <cx:tx>
            <cx:txData>
              <cx:f>_xlchart.v1.0</cx:f>
              <cx:v>carbendazim</cx:v>
            </cx:txData>
          </cx:tx>
          <cx:dataId val="0"/>
          <cx:layoutPr>
            <cx:statistics quartileMethod="exclusive"/>
          </cx:layoutPr>
        </cx:series>
        <cx:series layoutId="boxWhisker" uniqueId="{EF1E7531-DC17-4E30-97A7-5D1E73266721}">
          <cx:tx>
            <cx:txData>
              <cx:f>_xlchart.v1.1</cx:f>
              <cx:v>metalaxyl</cx:v>
            </cx:txData>
          </cx:tx>
          <cx:dataId val="1"/>
          <cx:layoutPr>
            <cx:statistics quartileMethod="exclusive"/>
          </cx:layoutPr>
        </cx:series>
        <cx:series layoutId="boxWhisker" uniqueId="{36B52A81-0BD9-4F34-B806-7B59CEBCD6CA}">
          <cx:tx>
            <cx:txData>
              <cx:f>_xlchart.v1.2</cx:f>
              <cx:v>mepanipyrim</cx:v>
            </cx:txData>
          </cx:tx>
          <cx:dataId val="2"/>
          <cx:layoutPr>
            <cx:statistics quartileMethod="exclusive"/>
          </cx:layoutPr>
        </cx:series>
        <cx:series layoutId="boxWhisker" uniqueId="{83AC6617-B20D-4C18-BBDD-EFA9F87B693E}">
          <cx:tx>
            <cx:txData>
              <cx:f>_xlchart.v1.3</cx:f>
              <cx:v>dimethomorph</cx:v>
            </cx:txData>
          </cx:tx>
          <cx:dataId val="3"/>
          <cx:layoutPr>
            <cx:statistics quartileMethod="exclusive"/>
          </cx:layoutPr>
        </cx:series>
        <cx:series layoutId="boxWhisker" uniqueId="{BDD78B59-2EA2-4661-93EA-B9CA94F94D05}">
          <cx:tx>
            <cx:txData>
              <cx:f>_xlchart.v1.4</cx:f>
              <cx:v>triazolone</cx:v>
            </cx:txData>
          </cx:tx>
          <cx:dataId val="4"/>
          <cx:layoutPr>
            <cx:statistics quartileMethod="exclusive"/>
          </cx:layoutPr>
        </cx:series>
        <cx:series layoutId="boxWhisker" uniqueId="{0E5ED0B6-36EF-45BB-8923-D299F4AA1C2F}">
          <cx:tx>
            <cx:txData>
              <cx:f>_xlchart.v1.5</cx:f>
              <cx:v>difenoconazole</cx:v>
            </cx:txData>
          </cx:tx>
          <cx:dataId val="5"/>
          <cx:layoutPr>
            <cx:statistics quartileMethod="exclusive"/>
          </cx:layoutPr>
        </cx:series>
        <cx:series layoutId="boxWhisker" uniqueId="{71AC7B9F-8A6B-43D7-B985-A758D52EF302}">
          <cx:tx>
            <cx:txData>
              <cx:f>_xlchart.v1.6</cx:f>
              <cx:v>tebuconazole</cx:v>
            </cx:txData>
          </cx:tx>
          <cx:dataId val="6"/>
          <cx:layoutPr>
            <cx:statistics quartileMethod="exclusive"/>
          </cx:layoutPr>
        </cx:series>
        <cx:series layoutId="boxWhisker" uniqueId="{C0E633A8-897C-4BC0-9656-0C264AD29A5B}">
          <cx:tx>
            <cx:txData>
              <cx:f>_xlchart.v1.7</cx:f>
              <cx:v>propiconazo</cx:v>
            </cx:txData>
          </cx:tx>
          <cx:dataId val="7"/>
          <cx:layoutPr>
            <cx:statistics quartileMethod="exclusive"/>
          </cx:layoutPr>
        </cx:series>
      </cx:plotAreaRegion>
      <cx:axis id="0">
        <cx:catScaling/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defRPr>
            </a:pPr>
            <a:endParaRPr lang="zh-CN" altLang="en-US" sz="10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宋体" panose="02010600030101010101" pitchFamily="2" charset="-122"/>
              <a:cs typeface="Times New Roman" panose="02020603050405020304" pitchFamily="18" charset="0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lvl="1">
                  <a:defRPr b="1"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zh-CN" sz="1600" b="1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Matrix effect</a:t>
                </a:r>
                <a:r>
                  <a:rPr lang="zh-CN" altLang="en-US" sz="1600" b="1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zh-CN" sz="1600" b="1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100%</a:t>
                </a:r>
                <a:r>
                  <a:rPr lang="zh-CN" altLang="en-US" sz="1600" b="1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zh-CN" altLang="zh-CN" sz="1600" b="1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x:rich>
          </cx:tx>
        </cx:title>
        <cx:majorGridlines/>
        <cx:tickLabels/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>
              <a:latin typeface="Times New Roman" panose="02020603050405020304" pitchFamily="18" charset="0"/>
              <a:ea typeface="Times New Roman" panose="02020603050405020304" pitchFamily="18" charset="0"/>
              <a:cs typeface="Times New Roman" panose="02020603050405020304" pitchFamily="18" charset="0"/>
            </a:defRPr>
          </a:pPr>
          <a:endParaRPr lang="zh-CN" altLang="en-US" sz="16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Times New Roman" panose="02020603050405020304" pitchFamily="18" charset="0"/>
            <a:ea typeface="宋体" panose="02010600030101010101" pitchFamily="2" charset="-122"/>
            <a:cs typeface="Times New Roman" panose="02020603050405020304" pitchFamily="18" charset="0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15</xdr:row>
      <xdr:rowOff>66673</xdr:rowOff>
    </xdr:from>
    <xdr:to>
      <xdr:col>10</xdr:col>
      <xdr:colOff>133350</xdr:colOff>
      <xdr:row>46</xdr:row>
      <xdr:rowOff>28574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图表 7">
              <a:extLst>
                <a:ext uri="{FF2B5EF4-FFF2-40B4-BE49-F238E27FC236}">
                  <a16:creationId xmlns:a16="http://schemas.microsoft.com/office/drawing/2014/main" id="{FDFD3600-3BBE-454E-A090-DB118E3ABD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38475" y="3752848"/>
              <a:ext cx="8782050" cy="53149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CN" altLang="en-US" sz="1100"/>
                <a:t>此图表在您的 Excel 版本中不可用。
编辑此形状或将此工作簿转换为其他文件格式将永久破坏图表。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34</xdr:row>
      <xdr:rowOff>161925</xdr:rowOff>
    </xdr:from>
    <xdr:to>
      <xdr:col>19</xdr:col>
      <xdr:colOff>538350</xdr:colOff>
      <xdr:row>53</xdr:row>
      <xdr:rowOff>47625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A91F8B4E-957B-4F60-A704-9FDD090CA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22CF8-4883-430E-9735-292E69A8936D}">
  <sheetPr filterMode="1"/>
  <dimension ref="A1:Y106"/>
  <sheetViews>
    <sheetView workbookViewId="0">
      <selection activeCell="A107" sqref="A107:F148"/>
    </sheetView>
  </sheetViews>
  <sheetFormatPr defaultRowHeight="13.5"/>
  <cols>
    <col min="1" max="1" width="24.25" customWidth="1"/>
    <col min="2" max="2" width="12.625" style="24" customWidth="1"/>
    <col min="3" max="3" width="27.125" customWidth="1"/>
    <col min="4" max="5" width="22.625" customWidth="1"/>
    <col min="6" max="6" width="15.625" customWidth="1"/>
  </cols>
  <sheetData>
    <row r="1" spans="1:10" ht="65.25" customHeight="1">
      <c r="C1" s="4" t="s">
        <v>103</v>
      </c>
      <c r="D1" s="5" t="s">
        <v>104</v>
      </c>
      <c r="E1" s="5" t="s">
        <v>106</v>
      </c>
      <c r="F1" s="5" t="s">
        <v>107</v>
      </c>
      <c r="G1" s="5" t="s">
        <v>108</v>
      </c>
      <c r="H1" s="5" t="s">
        <v>109</v>
      </c>
      <c r="I1" s="5" t="s">
        <v>110</v>
      </c>
      <c r="J1" s="5" t="s">
        <v>111</v>
      </c>
    </row>
    <row r="2" spans="1:10" hidden="1">
      <c r="A2" s="24" t="s">
        <v>38</v>
      </c>
      <c r="B2" s="8" t="s">
        <v>93</v>
      </c>
      <c r="C2" s="6">
        <v>-1E-3</v>
      </c>
      <c r="D2" s="2">
        <v>-1E-3</v>
      </c>
      <c r="E2" s="2">
        <v>-1E-3</v>
      </c>
      <c r="F2" s="2">
        <v>-1E-3</v>
      </c>
      <c r="G2" s="2">
        <v>-1E-3</v>
      </c>
      <c r="H2" s="2">
        <v>-1E-3</v>
      </c>
      <c r="I2" s="2">
        <v>-1E-3</v>
      </c>
      <c r="J2" s="2">
        <v>-1E-3</v>
      </c>
    </row>
    <row r="3" spans="1:10">
      <c r="A3" s="31" t="s">
        <v>8</v>
      </c>
      <c r="B3" s="31" t="s">
        <v>112</v>
      </c>
      <c r="C3" s="26">
        <v>9.1999999999999998E-2</v>
      </c>
      <c r="D3" s="2">
        <v>-1E-3</v>
      </c>
      <c r="E3" s="30">
        <v>0.157</v>
      </c>
      <c r="F3" s="2">
        <v>-1E-3</v>
      </c>
      <c r="G3" s="2">
        <v>-1E-3</v>
      </c>
      <c r="H3" s="28">
        <v>6.0000000000000001E-3</v>
      </c>
      <c r="I3" s="30">
        <v>7.0000000000000001E-3</v>
      </c>
      <c r="J3" s="2">
        <v>-1E-3</v>
      </c>
    </row>
    <row r="4" spans="1:10" hidden="1">
      <c r="A4" s="24" t="s">
        <v>39</v>
      </c>
      <c r="B4" s="8" t="s">
        <v>99</v>
      </c>
      <c r="C4" s="6">
        <v>-1E-3</v>
      </c>
      <c r="D4" s="2">
        <v>-1E-3</v>
      </c>
      <c r="E4" s="2">
        <v>-1E-3</v>
      </c>
      <c r="F4" s="2">
        <v>-1E-3</v>
      </c>
      <c r="G4" s="2">
        <v>-1E-3</v>
      </c>
      <c r="H4" s="2">
        <v>-1E-3</v>
      </c>
      <c r="I4" s="2">
        <v>-1E-3</v>
      </c>
      <c r="J4" s="2">
        <v>-1E-3</v>
      </c>
    </row>
    <row r="5" spans="1:10">
      <c r="A5" s="31" t="s">
        <v>9</v>
      </c>
      <c r="B5" s="31" t="s">
        <v>113</v>
      </c>
      <c r="C5" s="6">
        <v>-1E-3</v>
      </c>
      <c r="D5" s="2">
        <v>-1E-3</v>
      </c>
      <c r="E5" s="2">
        <v>-1E-3</v>
      </c>
      <c r="F5" s="2">
        <v>-1E-3</v>
      </c>
      <c r="G5" s="2">
        <v>-1E-3</v>
      </c>
      <c r="H5" s="2">
        <v>-1E-3</v>
      </c>
      <c r="I5" s="30">
        <v>7.0000000000000001E-3</v>
      </c>
      <c r="J5" s="3">
        <v>-1E-3</v>
      </c>
    </row>
    <row r="6" spans="1:10" hidden="1">
      <c r="A6" s="24" t="s">
        <v>40</v>
      </c>
      <c r="B6" s="8" t="s">
        <v>95</v>
      </c>
      <c r="C6" s="6">
        <v>-1E-3</v>
      </c>
      <c r="D6" s="2">
        <v>-1E-3</v>
      </c>
      <c r="E6" s="2">
        <v>-1E-3</v>
      </c>
      <c r="F6" s="2">
        <v>-1E-3</v>
      </c>
      <c r="G6" s="2">
        <v>-1E-3</v>
      </c>
      <c r="H6" s="2">
        <v>-1E-3</v>
      </c>
      <c r="I6" s="2">
        <v>-1E-3</v>
      </c>
      <c r="J6" s="2">
        <v>-1E-3</v>
      </c>
    </row>
    <row r="7" spans="1:10">
      <c r="A7" s="31" t="s">
        <v>10</v>
      </c>
      <c r="B7" s="31" t="s">
        <v>114</v>
      </c>
      <c r="C7" s="6">
        <v>-1E-3</v>
      </c>
      <c r="D7" s="2">
        <v>-1E-3</v>
      </c>
      <c r="E7" s="2">
        <v>-1E-3</v>
      </c>
      <c r="F7" s="2">
        <v>-1E-3</v>
      </c>
      <c r="G7" s="2">
        <v>-1E-3</v>
      </c>
      <c r="H7" s="2">
        <v>-1E-3</v>
      </c>
      <c r="I7" s="30">
        <v>7.0000000000000001E-3</v>
      </c>
      <c r="J7" s="3">
        <v>-1E-3</v>
      </c>
    </row>
    <row r="8" spans="1:10" hidden="1">
      <c r="A8" s="24" t="s">
        <v>90</v>
      </c>
      <c r="B8" s="8" t="s">
        <v>93</v>
      </c>
      <c r="C8" s="6">
        <v>-1E-3</v>
      </c>
      <c r="D8" s="2">
        <v>-1E-3</v>
      </c>
      <c r="E8" s="2">
        <v>-1E-3</v>
      </c>
      <c r="F8" s="2">
        <v>-1E-3</v>
      </c>
      <c r="G8" s="2">
        <v>-1E-3</v>
      </c>
      <c r="H8" s="2">
        <v>-1E-3</v>
      </c>
      <c r="I8" s="2">
        <v>-1E-3</v>
      </c>
      <c r="J8" s="2">
        <v>-1E-3</v>
      </c>
    </row>
    <row r="9" spans="1:10">
      <c r="A9" s="31" t="s">
        <v>91</v>
      </c>
      <c r="B9" s="31" t="s">
        <v>115</v>
      </c>
      <c r="C9" s="26">
        <v>2.1999999999999999E-2</v>
      </c>
      <c r="D9" s="2">
        <v>-1E-3</v>
      </c>
      <c r="E9" s="2">
        <v>-1E-3</v>
      </c>
      <c r="F9" s="30">
        <v>1.2999999999999999E-2</v>
      </c>
      <c r="G9" s="30">
        <v>1.2E-2</v>
      </c>
      <c r="H9" s="28">
        <v>0.374</v>
      </c>
      <c r="I9" s="30">
        <v>7.0000000000000001E-3</v>
      </c>
      <c r="J9" s="30">
        <v>8.0000000000000002E-3</v>
      </c>
    </row>
    <row r="10" spans="1:10">
      <c r="A10" s="31" t="s">
        <v>92</v>
      </c>
      <c r="B10" s="31" t="s">
        <v>116</v>
      </c>
      <c r="C10" s="6">
        <v>-1E-3</v>
      </c>
      <c r="D10" s="2">
        <v>-1E-3</v>
      </c>
      <c r="E10" s="2">
        <v>-1E-3</v>
      </c>
      <c r="F10" s="30">
        <v>0.01</v>
      </c>
      <c r="G10" s="30">
        <v>8.0000000000000002E-3</v>
      </c>
      <c r="H10" s="28">
        <v>0.11799999999999999</v>
      </c>
      <c r="I10" s="2">
        <v>-1E-3</v>
      </c>
      <c r="J10" s="2">
        <v>-1E-3</v>
      </c>
    </row>
    <row r="11" spans="1:10">
      <c r="A11" s="31" t="s">
        <v>11</v>
      </c>
      <c r="B11" s="31" t="s">
        <v>117</v>
      </c>
      <c r="C11" s="26">
        <v>0.17599999999999999</v>
      </c>
      <c r="D11" s="30">
        <v>4.0000000000000001E-3</v>
      </c>
      <c r="E11" s="2">
        <v>-1E-3</v>
      </c>
      <c r="F11" s="30">
        <v>2.52</v>
      </c>
      <c r="G11" s="2">
        <v>-1E-3</v>
      </c>
      <c r="H11" s="28">
        <v>1.1599999999999999</v>
      </c>
      <c r="I11" s="30">
        <v>8.9999999999999993E-3</v>
      </c>
      <c r="J11" s="30">
        <v>0.01</v>
      </c>
    </row>
    <row r="12" spans="1:10" hidden="1">
      <c r="A12" s="24" t="s">
        <v>41</v>
      </c>
      <c r="B12" s="8" t="s">
        <v>95</v>
      </c>
      <c r="C12" s="6">
        <v>-1E-3</v>
      </c>
      <c r="D12" s="2">
        <v>-1E-3</v>
      </c>
      <c r="E12" s="2">
        <v>-1E-3</v>
      </c>
      <c r="F12" s="2">
        <v>-1E-3</v>
      </c>
      <c r="G12" s="2">
        <v>-1E-3</v>
      </c>
      <c r="H12" s="2">
        <v>-1E-3</v>
      </c>
      <c r="I12" s="2">
        <v>-1E-3</v>
      </c>
      <c r="J12" s="2">
        <v>-1E-3</v>
      </c>
    </row>
    <row r="13" spans="1:10">
      <c r="A13" s="31" t="s">
        <v>12</v>
      </c>
      <c r="B13" s="31" t="s">
        <v>118</v>
      </c>
      <c r="C13" s="26">
        <v>9.1999999999999998E-2</v>
      </c>
      <c r="D13" s="30">
        <v>0.01</v>
      </c>
      <c r="E13" s="30">
        <v>0.157</v>
      </c>
      <c r="F13" s="30">
        <v>8.4000000000000005E-2</v>
      </c>
      <c r="G13" s="2">
        <v>-1E-3</v>
      </c>
      <c r="H13" s="28">
        <v>7.1999999999999995E-2</v>
      </c>
      <c r="I13" s="2">
        <v>-1E-3</v>
      </c>
      <c r="J13" s="3">
        <v>-1E-3</v>
      </c>
    </row>
    <row r="14" spans="1:10">
      <c r="A14" s="31" t="s">
        <v>13</v>
      </c>
      <c r="B14" s="31" t="s">
        <v>119</v>
      </c>
      <c r="C14" s="6">
        <v>-1E-3</v>
      </c>
      <c r="D14" s="2">
        <v>-1E-3</v>
      </c>
      <c r="E14" s="2">
        <v>-1E-3</v>
      </c>
      <c r="F14" s="2">
        <v>-1E-3</v>
      </c>
      <c r="G14" s="2">
        <v>-1E-3</v>
      </c>
      <c r="H14" s="28">
        <v>8.9999999999999993E-3</v>
      </c>
      <c r="I14" s="30">
        <v>8.9999999999999993E-3</v>
      </c>
      <c r="J14" s="3">
        <v>-1E-3</v>
      </c>
    </row>
    <row r="15" spans="1:10">
      <c r="A15" s="31" t="s">
        <v>14</v>
      </c>
      <c r="B15" s="31" t="s">
        <v>120</v>
      </c>
      <c r="C15" s="6">
        <v>-1E-3</v>
      </c>
      <c r="D15" s="2">
        <v>-1E-3</v>
      </c>
      <c r="E15" s="2">
        <v>-1E-3</v>
      </c>
      <c r="F15" s="2">
        <v>-1E-3</v>
      </c>
      <c r="G15" s="2">
        <v>-1E-3</v>
      </c>
      <c r="H15" s="28">
        <v>4.3999999999999997E-2</v>
      </c>
      <c r="I15" s="30">
        <v>1.0999999999999999E-2</v>
      </c>
      <c r="J15" s="30">
        <v>0.63400000000000001</v>
      </c>
    </row>
    <row r="16" spans="1:10" ht="16.5">
      <c r="A16" s="25" t="s">
        <v>15</v>
      </c>
      <c r="B16" s="37" t="s">
        <v>121</v>
      </c>
      <c r="C16" s="6">
        <v>-1E-3</v>
      </c>
      <c r="D16" s="2">
        <v>-1E-3</v>
      </c>
      <c r="E16" s="2">
        <v>-1E-3</v>
      </c>
      <c r="F16" s="2">
        <v>-1E-3</v>
      </c>
      <c r="G16" s="2">
        <v>-1E-3</v>
      </c>
      <c r="H16" s="2">
        <v>-1E-3</v>
      </c>
      <c r="I16" s="2">
        <v>-1E-3</v>
      </c>
      <c r="J16" s="30">
        <v>8.0000000000000002E-3</v>
      </c>
    </row>
    <row r="17" spans="1:10">
      <c r="A17" s="31" t="s">
        <v>16</v>
      </c>
      <c r="B17" s="31" t="s">
        <v>122</v>
      </c>
      <c r="C17" s="6">
        <v>-1E-3</v>
      </c>
      <c r="D17" s="2">
        <v>-1E-3</v>
      </c>
      <c r="E17" s="2">
        <v>-1E-3</v>
      </c>
      <c r="F17" s="2">
        <v>-1E-3</v>
      </c>
      <c r="G17" s="2">
        <v>-1E-3</v>
      </c>
      <c r="H17" s="2">
        <v>-1E-3</v>
      </c>
      <c r="I17" s="30">
        <v>7.0000000000000001E-3</v>
      </c>
      <c r="J17" s="2">
        <v>-1E-3</v>
      </c>
    </row>
    <row r="18" spans="1:10">
      <c r="A18" s="31" t="s">
        <v>17</v>
      </c>
      <c r="B18" s="31" t="s">
        <v>123</v>
      </c>
      <c r="C18" s="6">
        <v>-1E-3</v>
      </c>
      <c r="D18" s="2">
        <v>-1E-3</v>
      </c>
      <c r="E18" s="2">
        <v>-1E-3</v>
      </c>
      <c r="F18" s="30">
        <v>0.11799999999999999</v>
      </c>
      <c r="G18" s="2">
        <v>-1E-3</v>
      </c>
      <c r="H18" s="2">
        <v>-1E-3</v>
      </c>
      <c r="I18" s="30">
        <v>8.0000000000000002E-3</v>
      </c>
      <c r="J18" s="3">
        <v>-1E-3</v>
      </c>
    </row>
    <row r="19" spans="1:10">
      <c r="A19" s="31" t="s">
        <v>42</v>
      </c>
      <c r="B19" s="31" t="s">
        <v>124</v>
      </c>
      <c r="C19" s="26">
        <v>0.222</v>
      </c>
      <c r="D19" s="30">
        <v>3.1E-2</v>
      </c>
      <c r="E19" s="2">
        <v>-1E-3</v>
      </c>
      <c r="F19" s="30">
        <v>1.2999999999999999E-2</v>
      </c>
      <c r="G19" s="30">
        <v>1.2E-2</v>
      </c>
      <c r="H19" s="28" t="s">
        <v>105</v>
      </c>
      <c r="I19" s="30">
        <v>0.47399999999999998</v>
      </c>
      <c r="J19" s="39">
        <v>0.14699999999999999</v>
      </c>
    </row>
    <row r="20" spans="1:10">
      <c r="A20" s="31" t="s">
        <v>18</v>
      </c>
      <c r="B20" s="31" t="s">
        <v>125</v>
      </c>
      <c r="C20" s="26">
        <v>1.7999999999999999E-2</v>
      </c>
      <c r="D20" s="2">
        <v>-1E-3</v>
      </c>
      <c r="E20" s="2">
        <v>-1E-3</v>
      </c>
      <c r="F20" s="30">
        <v>0.01</v>
      </c>
      <c r="G20" s="30">
        <v>8.0000000000000002E-3</v>
      </c>
      <c r="H20" s="28">
        <v>3.2000000000000001E-2</v>
      </c>
      <c r="I20" s="30">
        <v>1.2999999999999999E-2</v>
      </c>
      <c r="J20" s="2">
        <v>-1E-3</v>
      </c>
    </row>
    <row r="21" spans="1:10">
      <c r="A21" s="31" t="s">
        <v>19</v>
      </c>
      <c r="B21" s="31" t="s">
        <v>126</v>
      </c>
      <c r="C21" s="26">
        <v>5.0000000000000001E-3</v>
      </c>
      <c r="D21" s="30">
        <v>0.17</v>
      </c>
      <c r="E21" s="2">
        <v>-1E-3</v>
      </c>
      <c r="F21" s="30">
        <v>1.2E-2</v>
      </c>
      <c r="G21" s="2">
        <v>-1E-3</v>
      </c>
      <c r="H21" s="28">
        <v>1.6E-2</v>
      </c>
      <c r="I21" s="30">
        <v>8.0000000000000002E-3</v>
      </c>
      <c r="J21" s="30">
        <v>8.0000000000000002E-3</v>
      </c>
    </row>
    <row r="22" spans="1:10" hidden="1">
      <c r="B22"/>
      <c r="C22" s="2" t="s">
        <v>43</v>
      </c>
      <c r="D22" s="1" t="s">
        <v>44</v>
      </c>
      <c r="E22" s="5" t="s">
        <v>2</v>
      </c>
      <c r="F22" s="5" t="s">
        <v>3</v>
      </c>
      <c r="G22" s="1" t="s">
        <v>45</v>
      </c>
      <c r="H22" s="1" t="s">
        <v>5</v>
      </c>
      <c r="I22" s="1" t="s">
        <v>6</v>
      </c>
      <c r="J22" s="1" t="s">
        <v>47</v>
      </c>
    </row>
    <row r="23" spans="1:10">
      <c r="A23" s="34" t="s">
        <v>23</v>
      </c>
      <c r="B23" s="27"/>
      <c r="C23" s="3" t="s">
        <v>49</v>
      </c>
      <c r="D23" s="2" t="s">
        <v>49</v>
      </c>
      <c r="E23" s="2" t="s">
        <v>49</v>
      </c>
      <c r="F23" s="2" t="s">
        <v>49</v>
      </c>
      <c r="G23" s="2" t="s">
        <v>49</v>
      </c>
      <c r="H23" s="28">
        <v>2.1999999999999999E-2</v>
      </c>
      <c r="I23" s="2" t="s">
        <v>49</v>
      </c>
      <c r="J23" s="2" t="s">
        <v>49</v>
      </c>
    </row>
    <row r="24" spans="1:10">
      <c r="A24" s="34" t="s">
        <v>24</v>
      </c>
      <c r="B24" s="27"/>
      <c r="C24" s="3" t="s">
        <v>49</v>
      </c>
      <c r="D24" s="2" t="s">
        <v>49</v>
      </c>
      <c r="E24" s="2" t="s">
        <v>49</v>
      </c>
      <c r="F24" s="2" t="s">
        <v>49</v>
      </c>
      <c r="G24" s="2" t="s">
        <v>49</v>
      </c>
      <c r="H24" s="2" t="s">
        <v>49</v>
      </c>
      <c r="I24" s="30">
        <v>6.0000000000000001E-3</v>
      </c>
      <c r="J24" s="2" t="s">
        <v>49</v>
      </c>
    </row>
    <row r="25" spans="1:10" hidden="1">
      <c r="A25" s="1" t="s">
        <v>55</v>
      </c>
      <c r="B25" s="1"/>
      <c r="C25" s="2" t="s">
        <v>49</v>
      </c>
      <c r="D25" s="2" t="s">
        <v>49</v>
      </c>
      <c r="E25" s="2" t="s">
        <v>49</v>
      </c>
      <c r="F25" s="2" t="s">
        <v>49</v>
      </c>
      <c r="G25" s="2" t="s">
        <v>49</v>
      </c>
      <c r="H25" s="2" t="s">
        <v>49</v>
      </c>
      <c r="I25" s="2" t="s">
        <v>49</v>
      </c>
      <c r="J25" s="2" t="s">
        <v>49</v>
      </c>
    </row>
    <row r="26" spans="1:10" hidden="1">
      <c r="A26" s="1" t="s">
        <v>56</v>
      </c>
      <c r="B26" s="1"/>
      <c r="C26" s="2" t="s">
        <v>49</v>
      </c>
      <c r="D26" s="2" t="s">
        <v>49</v>
      </c>
      <c r="E26" s="2" t="s">
        <v>49</v>
      </c>
      <c r="F26" s="2" t="s">
        <v>49</v>
      </c>
      <c r="G26" s="2" t="s">
        <v>49</v>
      </c>
      <c r="H26" s="2" t="s">
        <v>49</v>
      </c>
      <c r="I26" s="2" t="s">
        <v>49</v>
      </c>
      <c r="J26" s="2" t="s">
        <v>49</v>
      </c>
    </row>
    <row r="27" spans="1:10" hidden="1">
      <c r="A27" s="1" t="s">
        <v>57</v>
      </c>
      <c r="B27" s="1"/>
      <c r="C27" s="2" t="s">
        <v>49</v>
      </c>
      <c r="D27" s="2" t="s">
        <v>49</v>
      </c>
      <c r="E27" s="2" t="s">
        <v>49</v>
      </c>
      <c r="F27" s="2" t="s">
        <v>49</v>
      </c>
      <c r="G27" s="2" t="s">
        <v>49</v>
      </c>
      <c r="H27" s="2" t="s">
        <v>49</v>
      </c>
      <c r="I27" s="2" t="s">
        <v>49</v>
      </c>
      <c r="J27" s="2" t="s">
        <v>49</v>
      </c>
    </row>
    <row r="28" spans="1:10" hidden="1">
      <c r="A28" s="1" t="s">
        <v>25</v>
      </c>
      <c r="B28" s="1"/>
      <c r="C28" s="2" t="s">
        <v>49</v>
      </c>
      <c r="D28" s="2" t="s">
        <v>49</v>
      </c>
      <c r="E28" s="2" t="s">
        <v>49</v>
      </c>
      <c r="F28" s="2" t="s">
        <v>49</v>
      </c>
      <c r="G28" s="2" t="s">
        <v>49</v>
      </c>
      <c r="H28" s="2" t="s">
        <v>49</v>
      </c>
      <c r="I28" s="2" t="s">
        <v>49</v>
      </c>
      <c r="J28" s="2" t="s">
        <v>49</v>
      </c>
    </row>
    <row r="29" spans="1:10" hidden="1">
      <c r="A29" s="1" t="s">
        <v>58</v>
      </c>
      <c r="B29" s="1"/>
      <c r="C29" s="2" t="s">
        <v>49</v>
      </c>
      <c r="D29" s="2" t="s">
        <v>49</v>
      </c>
      <c r="E29" s="2" t="s">
        <v>49</v>
      </c>
      <c r="F29" s="2" t="s">
        <v>49</v>
      </c>
      <c r="G29" s="2" t="s">
        <v>49</v>
      </c>
      <c r="H29" s="2" t="s">
        <v>49</v>
      </c>
      <c r="I29" s="2" t="s">
        <v>49</v>
      </c>
      <c r="J29" s="2" t="s">
        <v>49</v>
      </c>
    </row>
    <row r="30" spans="1:10">
      <c r="A30" s="34" t="s">
        <v>26</v>
      </c>
      <c r="B30" s="23"/>
      <c r="C30" s="3" t="s">
        <v>49</v>
      </c>
      <c r="D30" s="2" t="s">
        <v>49</v>
      </c>
      <c r="E30" s="30">
        <v>0.13600000000000001</v>
      </c>
      <c r="F30" s="2" t="s">
        <v>49</v>
      </c>
      <c r="G30" s="2" t="s">
        <v>49</v>
      </c>
      <c r="H30" s="2" t="s">
        <v>49</v>
      </c>
      <c r="I30" s="2" t="s">
        <v>49</v>
      </c>
      <c r="J30" s="2" t="s">
        <v>49</v>
      </c>
    </row>
    <row r="31" spans="1:10">
      <c r="A31" s="34" t="s">
        <v>27</v>
      </c>
      <c r="B31" s="23"/>
      <c r="C31" s="3" t="s">
        <v>49</v>
      </c>
      <c r="D31" s="2" t="s">
        <v>49</v>
      </c>
      <c r="E31" s="30">
        <v>0.13700000000000001</v>
      </c>
      <c r="F31" s="2" t="s">
        <v>49</v>
      </c>
      <c r="G31" s="2" t="s">
        <v>49</v>
      </c>
      <c r="H31" s="2" t="s">
        <v>49</v>
      </c>
      <c r="I31" s="2" t="s">
        <v>49</v>
      </c>
      <c r="J31" s="2" t="s">
        <v>49</v>
      </c>
    </row>
    <row r="32" spans="1:10">
      <c r="A32" s="34" t="s">
        <v>28</v>
      </c>
      <c r="B32" s="27"/>
      <c r="C32" s="3" t="s">
        <v>49</v>
      </c>
      <c r="D32" s="2" t="s">
        <v>49</v>
      </c>
      <c r="E32" s="30">
        <v>0.75</v>
      </c>
      <c r="F32" s="2" t="s">
        <v>49</v>
      </c>
      <c r="G32" s="2" t="s">
        <v>49</v>
      </c>
      <c r="H32" s="2" t="s">
        <v>49</v>
      </c>
      <c r="I32" s="30">
        <v>8.0000000000000002E-3</v>
      </c>
      <c r="J32" s="2" t="s">
        <v>49</v>
      </c>
    </row>
    <row r="33" spans="1:10" hidden="1">
      <c r="A33" s="1" t="s">
        <v>59</v>
      </c>
      <c r="B33" s="1"/>
      <c r="C33" s="2" t="s">
        <v>49</v>
      </c>
      <c r="D33" s="2" t="s">
        <v>49</v>
      </c>
      <c r="E33" s="2" t="s">
        <v>49</v>
      </c>
      <c r="F33" s="2" t="s">
        <v>49</v>
      </c>
      <c r="G33" s="2" t="s">
        <v>49</v>
      </c>
      <c r="H33" s="2" t="s">
        <v>49</v>
      </c>
      <c r="I33" s="2" t="s">
        <v>49</v>
      </c>
      <c r="J33" s="2" t="s">
        <v>49</v>
      </c>
    </row>
    <row r="34" spans="1:10">
      <c r="A34" s="34" t="s">
        <v>29</v>
      </c>
      <c r="B34" s="27"/>
      <c r="C34" s="3" t="s">
        <v>49</v>
      </c>
      <c r="D34" s="2" t="s">
        <v>49</v>
      </c>
      <c r="E34" s="2" t="s">
        <v>49</v>
      </c>
      <c r="F34" s="2" t="s">
        <v>49</v>
      </c>
      <c r="G34" s="2" t="s">
        <v>49</v>
      </c>
      <c r="H34" s="2" t="s">
        <v>49</v>
      </c>
      <c r="I34" s="30">
        <v>1.7000000000000001E-2</v>
      </c>
      <c r="J34" s="2" t="s">
        <v>49</v>
      </c>
    </row>
    <row r="35" spans="1:10" hidden="1">
      <c r="B35"/>
      <c r="C35" s="2" t="s">
        <v>43</v>
      </c>
      <c r="D35" s="1" t="s">
        <v>44</v>
      </c>
      <c r="E35" s="5" t="s">
        <v>2</v>
      </c>
      <c r="F35" s="5" t="s">
        <v>3</v>
      </c>
      <c r="G35" s="1" t="s">
        <v>45</v>
      </c>
      <c r="H35" s="1" t="s">
        <v>5</v>
      </c>
      <c r="I35" s="1" t="s">
        <v>6</v>
      </c>
      <c r="J35" s="1" t="s">
        <v>47</v>
      </c>
    </row>
    <row r="36" spans="1:10" hidden="1">
      <c r="A36" s="1" t="s">
        <v>50</v>
      </c>
      <c r="B36" s="1" t="s">
        <v>100</v>
      </c>
      <c r="C36" s="2" t="s">
        <v>49</v>
      </c>
      <c r="D36" s="2" t="s">
        <v>49</v>
      </c>
      <c r="E36" s="2" t="s">
        <v>49</v>
      </c>
      <c r="F36" s="2" t="s">
        <v>49</v>
      </c>
      <c r="G36" s="2" t="s">
        <v>49</v>
      </c>
      <c r="H36" s="2" t="s">
        <v>49</v>
      </c>
      <c r="I36" s="2" t="s">
        <v>49</v>
      </c>
      <c r="J36" s="2" t="s">
        <v>49</v>
      </c>
    </row>
    <row r="37" spans="1:10" hidden="1">
      <c r="A37" s="1" t="s">
        <v>20</v>
      </c>
      <c r="B37" s="1" t="s">
        <v>94</v>
      </c>
      <c r="C37" s="2" t="s">
        <v>49</v>
      </c>
      <c r="D37" s="2" t="s">
        <v>49</v>
      </c>
      <c r="E37" s="2" t="s">
        <v>49</v>
      </c>
      <c r="F37" s="2" t="s">
        <v>49</v>
      </c>
      <c r="G37" s="2" t="s">
        <v>49</v>
      </c>
      <c r="H37" s="2" t="s">
        <v>49</v>
      </c>
      <c r="I37" s="2" t="s">
        <v>49</v>
      </c>
      <c r="J37" s="2" t="s">
        <v>49</v>
      </c>
    </row>
    <row r="38" spans="1:10" hidden="1">
      <c r="A38" s="1" t="s">
        <v>51</v>
      </c>
      <c r="B38" s="1" t="s">
        <v>96</v>
      </c>
      <c r="C38" s="2" t="s">
        <v>49</v>
      </c>
      <c r="D38" s="2" t="s">
        <v>49</v>
      </c>
      <c r="E38" s="2" t="s">
        <v>49</v>
      </c>
      <c r="F38" s="2" t="s">
        <v>49</v>
      </c>
      <c r="G38" s="2" t="s">
        <v>49</v>
      </c>
      <c r="H38" s="2" t="s">
        <v>49</v>
      </c>
      <c r="I38" s="2" t="s">
        <v>49</v>
      </c>
      <c r="J38" s="2" t="s">
        <v>49</v>
      </c>
    </row>
    <row r="39" spans="1:10" hidden="1">
      <c r="A39" s="1" t="s">
        <v>52</v>
      </c>
      <c r="B39" s="1" t="s">
        <v>96</v>
      </c>
      <c r="C39" s="2" t="s">
        <v>49</v>
      </c>
      <c r="D39" s="2" t="s">
        <v>49</v>
      </c>
      <c r="E39" s="2" t="s">
        <v>49</v>
      </c>
      <c r="F39" s="2" t="s">
        <v>49</v>
      </c>
      <c r="G39" s="2" t="s">
        <v>49</v>
      </c>
      <c r="H39" s="2" t="s">
        <v>49</v>
      </c>
      <c r="I39" s="2" t="s">
        <v>49</v>
      </c>
      <c r="J39" s="2" t="s">
        <v>49</v>
      </c>
    </row>
    <row r="40" spans="1:10" hidden="1">
      <c r="A40" s="1" t="s">
        <v>53</v>
      </c>
      <c r="B40" s="1" t="s">
        <v>100</v>
      </c>
      <c r="C40" s="2" t="s">
        <v>49</v>
      </c>
      <c r="D40" s="2" t="s">
        <v>49</v>
      </c>
      <c r="E40" s="2" t="s">
        <v>49</v>
      </c>
      <c r="F40" s="2" t="s">
        <v>49</v>
      </c>
      <c r="G40" s="2" t="s">
        <v>49</v>
      </c>
      <c r="H40" s="2" t="s">
        <v>49</v>
      </c>
      <c r="I40" s="2" t="s">
        <v>49</v>
      </c>
      <c r="J40" s="2" t="s">
        <v>49</v>
      </c>
    </row>
    <row r="41" spans="1:10" hidden="1">
      <c r="A41" s="1" t="s">
        <v>21</v>
      </c>
      <c r="B41" s="1" t="s">
        <v>96</v>
      </c>
      <c r="C41" s="2" t="s">
        <v>49</v>
      </c>
      <c r="D41" s="2" t="s">
        <v>49</v>
      </c>
      <c r="E41" s="2" t="s">
        <v>49</v>
      </c>
      <c r="F41" s="2" t="s">
        <v>49</v>
      </c>
      <c r="G41" s="2" t="s">
        <v>49</v>
      </c>
      <c r="H41" s="2" t="s">
        <v>49</v>
      </c>
      <c r="I41" s="2" t="s">
        <v>49</v>
      </c>
      <c r="J41" s="2" t="s">
        <v>49</v>
      </c>
    </row>
    <row r="42" spans="1:10" hidden="1">
      <c r="A42" s="1" t="s">
        <v>22</v>
      </c>
      <c r="B42" s="1" t="s">
        <v>96</v>
      </c>
      <c r="C42" s="2" t="s">
        <v>49</v>
      </c>
      <c r="D42" s="2" t="s">
        <v>49</v>
      </c>
      <c r="E42" s="2" t="s">
        <v>49</v>
      </c>
      <c r="F42" s="2" t="s">
        <v>49</v>
      </c>
      <c r="G42" s="2" t="s">
        <v>49</v>
      </c>
      <c r="H42" s="2" t="s">
        <v>49</v>
      </c>
      <c r="I42" s="2" t="s">
        <v>49</v>
      </c>
      <c r="J42" s="2" t="s">
        <v>49</v>
      </c>
    </row>
    <row r="43" spans="1:10" hidden="1">
      <c r="A43" s="1" t="s">
        <v>54</v>
      </c>
      <c r="B43" s="1" t="s">
        <v>94</v>
      </c>
      <c r="C43" s="2" t="s">
        <v>49</v>
      </c>
      <c r="D43" s="2" t="s">
        <v>49</v>
      </c>
      <c r="E43" s="2" t="s">
        <v>49</v>
      </c>
      <c r="F43" s="2" t="s">
        <v>49</v>
      </c>
      <c r="G43" s="2" t="s">
        <v>49</v>
      </c>
      <c r="H43" s="2" t="s">
        <v>49</v>
      </c>
      <c r="I43" s="2" t="s">
        <v>49</v>
      </c>
      <c r="J43" s="2" t="s">
        <v>49</v>
      </c>
    </row>
    <row r="44" spans="1:10" hidden="1">
      <c r="A44" s="1"/>
      <c r="B44" s="1"/>
      <c r="C44" s="2" t="s">
        <v>43</v>
      </c>
      <c r="D44" s="1" t="s">
        <v>44</v>
      </c>
      <c r="E44" s="5" t="s">
        <v>2</v>
      </c>
      <c r="F44" s="5" t="s">
        <v>3</v>
      </c>
      <c r="G44" s="1" t="s">
        <v>45</v>
      </c>
      <c r="H44" s="1" t="s">
        <v>5</v>
      </c>
      <c r="I44" s="1" t="s">
        <v>6</v>
      </c>
      <c r="J44" s="1" t="s">
        <v>47</v>
      </c>
    </row>
    <row r="45" spans="1:10" hidden="1">
      <c r="A45" s="1" t="s">
        <v>60</v>
      </c>
      <c r="B45" s="1" t="s">
        <v>100</v>
      </c>
      <c r="C45" s="2" t="s">
        <v>49</v>
      </c>
      <c r="D45" s="2" t="s">
        <v>49</v>
      </c>
      <c r="E45" s="2" t="s">
        <v>49</v>
      </c>
      <c r="F45" s="2" t="s">
        <v>49</v>
      </c>
      <c r="G45" s="2" t="s">
        <v>49</v>
      </c>
      <c r="H45" s="2" t="s">
        <v>49</v>
      </c>
      <c r="I45" s="2" t="s">
        <v>49</v>
      </c>
      <c r="J45" s="2" t="s">
        <v>49</v>
      </c>
    </row>
    <row r="46" spans="1:10" hidden="1">
      <c r="A46" s="1" t="s">
        <v>61</v>
      </c>
      <c r="B46" s="1" t="s">
        <v>96</v>
      </c>
      <c r="C46" s="2" t="s">
        <v>49</v>
      </c>
      <c r="D46" s="2" t="s">
        <v>49</v>
      </c>
      <c r="E46" s="2" t="s">
        <v>49</v>
      </c>
      <c r="F46" s="2" t="s">
        <v>49</v>
      </c>
      <c r="G46" s="2" t="s">
        <v>49</v>
      </c>
      <c r="H46" s="2" t="s">
        <v>49</v>
      </c>
      <c r="I46" s="2" t="s">
        <v>49</v>
      </c>
      <c r="J46" s="2" t="s">
        <v>49</v>
      </c>
    </row>
    <row r="47" spans="1:10" hidden="1">
      <c r="A47" s="1" t="s">
        <v>62</v>
      </c>
      <c r="B47" s="1" t="s">
        <v>94</v>
      </c>
      <c r="C47" s="2" t="s">
        <v>49</v>
      </c>
      <c r="D47" s="2" t="s">
        <v>49</v>
      </c>
      <c r="E47" s="2" t="s">
        <v>49</v>
      </c>
      <c r="F47" s="2" t="s">
        <v>49</v>
      </c>
      <c r="G47" s="2" t="s">
        <v>49</v>
      </c>
      <c r="H47" s="2" t="s">
        <v>49</v>
      </c>
      <c r="I47" s="2" t="s">
        <v>49</v>
      </c>
      <c r="J47" s="2" t="s">
        <v>49</v>
      </c>
    </row>
    <row r="48" spans="1:10" hidden="1">
      <c r="A48" s="1" t="s">
        <v>63</v>
      </c>
      <c r="B48" s="1" t="s">
        <v>100</v>
      </c>
      <c r="C48" s="2" t="s">
        <v>49</v>
      </c>
      <c r="D48" s="2" t="s">
        <v>49</v>
      </c>
      <c r="E48" s="2" t="s">
        <v>49</v>
      </c>
      <c r="F48" s="2" t="s">
        <v>49</v>
      </c>
      <c r="G48" s="2" t="s">
        <v>49</v>
      </c>
      <c r="H48" s="2" t="s">
        <v>49</v>
      </c>
      <c r="I48" s="2" t="s">
        <v>49</v>
      </c>
      <c r="J48" s="2" t="s">
        <v>49</v>
      </c>
    </row>
    <row r="49" spans="1:10" hidden="1">
      <c r="A49" s="1" t="s">
        <v>64</v>
      </c>
      <c r="B49" s="1" t="s">
        <v>100</v>
      </c>
      <c r="C49" s="2" t="s">
        <v>49</v>
      </c>
      <c r="D49" s="2" t="s">
        <v>49</v>
      </c>
      <c r="E49" s="2" t="s">
        <v>49</v>
      </c>
      <c r="F49" s="2" t="s">
        <v>49</v>
      </c>
      <c r="G49" s="2" t="s">
        <v>49</v>
      </c>
      <c r="H49" s="2" t="s">
        <v>49</v>
      </c>
      <c r="I49" s="2" t="s">
        <v>49</v>
      </c>
      <c r="J49" s="2" t="s">
        <v>49</v>
      </c>
    </row>
    <row r="50" spans="1:10" hidden="1">
      <c r="A50" s="1" t="s">
        <v>65</v>
      </c>
      <c r="B50" s="1" t="s">
        <v>96</v>
      </c>
      <c r="C50" s="2" t="s">
        <v>49</v>
      </c>
      <c r="D50" s="2" t="s">
        <v>49</v>
      </c>
      <c r="E50" s="2" t="s">
        <v>49</v>
      </c>
      <c r="F50" s="2" t="s">
        <v>49</v>
      </c>
      <c r="G50" s="2" t="s">
        <v>49</v>
      </c>
      <c r="H50" s="2" t="s">
        <v>49</v>
      </c>
      <c r="I50" s="2" t="s">
        <v>49</v>
      </c>
      <c r="J50" s="2" t="s">
        <v>49</v>
      </c>
    </row>
    <row r="51" spans="1:10" hidden="1">
      <c r="A51" s="1" t="s">
        <v>66</v>
      </c>
      <c r="B51" s="1" t="s">
        <v>94</v>
      </c>
      <c r="C51" s="2" t="s">
        <v>49</v>
      </c>
      <c r="D51" s="2" t="s">
        <v>49</v>
      </c>
      <c r="E51" s="2" t="s">
        <v>49</v>
      </c>
      <c r="F51" s="2" t="s">
        <v>49</v>
      </c>
      <c r="G51" s="2" t="s">
        <v>49</v>
      </c>
      <c r="H51" s="2" t="s">
        <v>49</v>
      </c>
      <c r="I51" s="2" t="s">
        <v>49</v>
      </c>
      <c r="J51" s="2" t="s">
        <v>49</v>
      </c>
    </row>
    <row r="52" spans="1:10" hidden="1">
      <c r="A52" s="1" t="s">
        <v>67</v>
      </c>
      <c r="B52" s="1" t="s">
        <v>100</v>
      </c>
      <c r="C52" s="2" t="s">
        <v>49</v>
      </c>
      <c r="D52" s="2" t="s">
        <v>49</v>
      </c>
      <c r="E52" s="2" t="s">
        <v>49</v>
      </c>
      <c r="F52" s="2" t="s">
        <v>49</v>
      </c>
      <c r="G52" s="2" t="s">
        <v>49</v>
      </c>
      <c r="H52" s="2" t="s">
        <v>49</v>
      </c>
      <c r="I52" s="2" t="s">
        <v>49</v>
      </c>
      <c r="J52" s="2" t="s">
        <v>49</v>
      </c>
    </row>
    <row r="53" spans="1:10" hidden="1">
      <c r="A53" s="1"/>
      <c r="B53" s="1"/>
      <c r="C53" s="2" t="s">
        <v>43</v>
      </c>
      <c r="D53" s="1" t="s">
        <v>44</v>
      </c>
      <c r="E53" s="5" t="s">
        <v>2</v>
      </c>
      <c r="F53" s="5" t="s">
        <v>3</v>
      </c>
      <c r="G53" s="1" t="s">
        <v>45</v>
      </c>
      <c r="H53" s="1" t="s">
        <v>48</v>
      </c>
      <c r="I53" s="1" t="s">
        <v>46</v>
      </c>
      <c r="J53" s="1" t="s">
        <v>47</v>
      </c>
    </row>
    <row r="54" spans="1:10" hidden="1">
      <c r="A54" s="1" t="s">
        <v>68</v>
      </c>
      <c r="B54" s="1" t="s">
        <v>98</v>
      </c>
      <c r="C54" s="2" t="s">
        <v>49</v>
      </c>
      <c r="D54" s="2" t="s">
        <v>49</v>
      </c>
      <c r="E54" s="2" t="s">
        <v>49</v>
      </c>
      <c r="F54" s="2" t="s">
        <v>49</v>
      </c>
      <c r="G54" s="2" t="s">
        <v>49</v>
      </c>
      <c r="H54" s="2" t="s">
        <v>49</v>
      </c>
      <c r="I54" s="2" t="s">
        <v>49</v>
      </c>
      <c r="J54" s="2" t="s">
        <v>49</v>
      </c>
    </row>
    <row r="55" spans="1:10" hidden="1">
      <c r="A55" s="1" t="s">
        <v>69</v>
      </c>
      <c r="B55" s="1" t="s">
        <v>97</v>
      </c>
      <c r="C55" s="2" t="s">
        <v>49</v>
      </c>
      <c r="D55" s="2" t="s">
        <v>49</v>
      </c>
      <c r="E55" s="2" t="s">
        <v>49</v>
      </c>
      <c r="F55" s="2" t="s">
        <v>49</v>
      </c>
      <c r="G55" s="2" t="s">
        <v>49</v>
      </c>
      <c r="H55" s="2" t="s">
        <v>49</v>
      </c>
      <c r="I55" s="2" t="s">
        <v>49</v>
      </c>
      <c r="J55" s="2" t="s">
        <v>49</v>
      </c>
    </row>
    <row r="56" spans="1:10" hidden="1">
      <c r="A56" s="1" t="s">
        <v>70</v>
      </c>
      <c r="B56" s="1" t="s">
        <v>102</v>
      </c>
      <c r="C56" s="2" t="s">
        <v>49</v>
      </c>
      <c r="D56" s="2" t="s">
        <v>49</v>
      </c>
      <c r="E56" s="2" t="s">
        <v>49</v>
      </c>
      <c r="F56" s="2" t="s">
        <v>49</v>
      </c>
      <c r="G56" s="2" t="s">
        <v>49</v>
      </c>
      <c r="H56" s="2" t="s">
        <v>49</v>
      </c>
      <c r="I56" s="2" t="s">
        <v>49</v>
      </c>
      <c r="J56" s="2" t="s">
        <v>49</v>
      </c>
    </row>
    <row r="57" spans="1:10" hidden="1">
      <c r="A57" s="1" t="s">
        <v>71</v>
      </c>
      <c r="B57" s="1" t="s">
        <v>102</v>
      </c>
      <c r="C57" s="2" t="s">
        <v>49</v>
      </c>
      <c r="D57" s="2" t="s">
        <v>49</v>
      </c>
      <c r="E57" s="2" t="s">
        <v>49</v>
      </c>
      <c r="F57" s="2" t="s">
        <v>49</v>
      </c>
      <c r="G57" s="2" t="s">
        <v>49</v>
      </c>
      <c r="H57" s="2" t="s">
        <v>49</v>
      </c>
      <c r="I57" s="2" t="s">
        <v>49</v>
      </c>
      <c r="J57" s="2" t="s">
        <v>49</v>
      </c>
    </row>
    <row r="58" spans="1:10" hidden="1">
      <c r="A58" s="1" t="s">
        <v>72</v>
      </c>
      <c r="B58" s="1" t="s">
        <v>102</v>
      </c>
      <c r="C58" s="2" t="s">
        <v>49</v>
      </c>
      <c r="D58" s="2" t="s">
        <v>49</v>
      </c>
      <c r="E58" s="2" t="s">
        <v>49</v>
      </c>
      <c r="F58" s="2" t="s">
        <v>49</v>
      </c>
      <c r="G58" s="2" t="s">
        <v>49</v>
      </c>
      <c r="H58" s="2" t="s">
        <v>49</v>
      </c>
      <c r="I58" s="2" t="s">
        <v>49</v>
      </c>
      <c r="J58" s="2" t="s">
        <v>49</v>
      </c>
    </row>
    <row r="59" spans="1:10" hidden="1">
      <c r="A59" s="1" t="s">
        <v>73</v>
      </c>
      <c r="B59" s="1" t="s">
        <v>98</v>
      </c>
      <c r="C59" s="2" t="s">
        <v>49</v>
      </c>
      <c r="D59" s="2" t="s">
        <v>49</v>
      </c>
      <c r="E59" s="2" t="s">
        <v>49</v>
      </c>
      <c r="F59" s="2" t="s">
        <v>49</v>
      </c>
      <c r="G59" s="2" t="s">
        <v>49</v>
      </c>
      <c r="H59" s="2" t="s">
        <v>49</v>
      </c>
      <c r="I59" s="2" t="s">
        <v>49</v>
      </c>
      <c r="J59" s="2" t="s">
        <v>49</v>
      </c>
    </row>
    <row r="60" spans="1:10" hidden="1">
      <c r="A60" s="1" t="s">
        <v>74</v>
      </c>
      <c r="B60" s="1" t="s">
        <v>102</v>
      </c>
      <c r="C60" s="2" t="s">
        <v>49</v>
      </c>
      <c r="D60" s="2" t="s">
        <v>49</v>
      </c>
      <c r="E60" s="2" t="s">
        <v>49</v>
      </c>
      <c r="F60" s="2" t="s">
        <v>49</v>
      </c>
      <c r="G60" s="2" t="s">
        <v>49</v>
      </c>
      <c r="H60" s="2" t="s">
        <v>49</v>
      </c>
      <c r="I60" s="2" t="s">
        <v>49</v>
      </c>
      <c r="J60" s="2" t="s">
        <v>49</v>
      </c>
    </row>
    <row r="61" spans="1:10" hidden="1">
      <c r="A61" s="1" t="s">
        <v>75</v>
      </c>
      <c r="B61" s="1" t="s">
        <v>97</v>
      </c>
      <c r="C61" s="2" t="s">
        <v>49</v>
      </c>
      <c r="D61" s="2" t="s">
        <v>49</v>
      </c>
      <c r="E61" s="2" t="s">
        <v>49</v>
      </c>
      <c r="F61" s="2" t="s">
        <v>49</v>
      </c>
      <c r="G61" s="2" t="s">
        <v>49</v>
      </c>
      <c r="H61" s="2" t="s">
        <v>49</v>
      </c>
      <c r="I61" s="2" t="s">
        <v>49</v>
      </c>
      <c r="J61" s="2" t="s">
        <v>49</v>
      </c>
    </row>
    <row r="62" spans="1:10" hidden="1">
      <c r="A62" s="1" t="s">
        <v>76</v>
      </c>
      <c r="B62" s="1" t="s">
        <v>98</v>
      </c>
      <c r="C62" s="2" t="s">
        <v>49</v>
      </c>
      <c r="D62" s="2" t="s">
        <v>49</v>
      </c>
      <c r="E62" s="2" t="s">
        <v>49</v>
      </c>
      <c r="F62" s="2" t="s">
        <v>49</v>
      </c>
      <c r="G62" s="2" t="s">
        <v>49</v>
      </c>
      <c r="H62" s="2" t="s">
        <v>49</v>
      </c>
      <c r="I62" s="2" t="s">
        <v>49</v>
      </c>
      <c r="J62" s="2" t="s">
        <v>49</v>
      </c>
    </row>
    <row r="63" spans="1:10" hidden="1">
      <c r="A63" s="1" t="s">
        <v>77</v>
      </c>
      <c r="B63" s="1" t="s">
        <v>97</v>
      </c>
      <c r="C63" s="2" t="s">
        <v>49</v>
      </c>
      <c r="D63" s="2" t="s">
        <v>49</v>
      </c>
      <c r="E63" s="2" t="s">
        <v>49</v>
      </c>
      <c r="F63" s="2" t="s">
        <v>49</v>
      </c>
      <c r="G63" s="2" t="s">
        <v>49</v>
      </c>
      <c r="H63" s="2" t="s">
        <v>49</v>
      </c>
      <c r="I63" s="2" t="s">
        <v>49</v>
      </c>
      <c r="J63" s="2" t="s">
        <v>49</v>
      </c>
    </row>
    <row r="64" spans="1:10" hidden="1">
      <c r="A64" s="1" t="s">
        <v>78</v>
      </c>
      <c r="B64" s="1" t="s">
        <v>102</v>
      </c>
      <c r="C64" s="2" t="s">
        <v>49</v>
      </c>
      <c r="D64" s="2" t="s">
        <v>49</v>
      </c>
      <c r="E64" s="2" t="s">
        <v>49</v>
      </c>
      <c r="F64" s="2" t="s">
        <v>49</v>
      </c>
      <c r="G64" s="2" t="s">
        <v>49</v>
      </c>
      <c r="H64" s="2" t="s">
        <v>49</v>
      </c>
      <c r="I64" s="2" t="s">
        <v>49</v>
      </c>
      <c r="J64" s="2" t="s">
        <v>49</v>
      </c>
    </row>
    <row r="65" spans="1:10" hidden="1">
      <c r="A65" s="1"/>
      <c r="B65" s="1"/>
      <c r="C65" s="2" t="s">
        <v>43</v>
      </c>
      <c r="D65" s="1" t="s">
        <v>44</v>
      </c>
      <c r="E65" s="5" t="s">
        <v>2</v>
      </c>
      <c r="F65" s="5" t="s">
        <v>3</v>
      </c>
      <c r="G65" s="1" t="s">
        <v>45</v>
      </c>
      <c r="H65" s="1" t="s">
        <v>48</v>
      </c>
      <c r="I65" s="1" t="s">
        <v>46</v>
      </c>
      <c r="J65" s="1" t="s">
        <v>47</v>
      </c>
    </row>
    <row r="66" spans="1:10" hidden="1">
      <c r="A66" s="1" t="s">
        <v>79</v>
      </c>
      <c r="B66" s="1" t="s">
        <v>98</v>
      </c>
      <c r="C66" s="2" t="s">
        <v>49</v>
      </c>
      <c r="D66" s="2" t="s">
        <v>49</v>
      </c>
      <c r="E66" s="2" t="s">
        <v>49</v>
      </c>
      <c r="F66" s="2" t="s">
        <v>49</v>
      </c>
      <c r="G66" s="2" t="s">
        <v>49</v>
      </c>
      <c r="H66" s="2" t="s">
        <v>49</v>
      </c>
      <c r="I66" s="2" t="s">
        <v>49</v>
      </c>
      <c r="J66" s="2" t="s">
        <v>49</v>
      </c>
    </row>
    <row r="67" spans="1:10" hidden="1">
      <c r="A67" s="1" t="s">
        <v>80</v>
      </c>
      <c r="B67" s="1" t="s">
        <v>98</v>
      </c>
      <c r="C67" s="2" t="s">
        <v>49</v>
      </c>
      <c r="D67" s="2" t="s">
        <v>49</v>
      </c>
      <c r="E67" s="2" t="s">
        <v>49</v>
      </c>
      <c r="F67" s="2" t="s">
        <v>49</v>
      </c>
      <c r="G67" s="2" t="s">
        <v>49</v>
      </c>
      <c r="H67" s="2" t="s">
        <v>49</v>
      </c>
      <c r="I67" s="2" t="s">
        <v>49</v>
      </c>
      <c r="J67" s="2" t="s">
        <v>49</v>
      </c>
    </row>
    <row r="68" spans="1:10" hidden="1">
      <c r="A68" s="1" t="s">
        <v>81</v>
      </c>
      <c r="B68" s="1" t="s">
        <v>97</v>
      </c>
      <c r="C68" s="2" t="s">
        <v>49</v>
      </c>
      <c r="D68" s="2" t="s">
        <v>49</v>
      </c>
      <c r="E68" s="2" t="s">
        <v>49</v>
      </c>
      <c r="F68" s="2" t="s">
        <v>49</v>
      </c>
      <c r="G68" s="2" t="s">
        <v>49</v>
      </c>
      <c r="H68" s="2" t="s">
        <v>49</v>
      </c>
      <c r="I68" s="2" t="s">
        <v>49</v>
      </c>
      <c r="J68" s="2" t="s">
        <v>49</v>
      </c>
    </row>
    <row r="69" spans="1:10" hidden="1">
      <c r="A69" s="1" t="s">
        <v>82</v>
      </c>
      <c r="B69" s="1" t="s">
        <v>102</v>
      </c>
      <c r="C69" s="2" t="s">
        <v>49</v>
      </c>
      <c r="D69" s="2" t="s">
        <v>49</v>
      </c>
      <c r="E69" s="2" t="s">
        <v>49</v>
      </c>
      <c r="F69" s="2" t="s">
        <v>49</v>
      </c>
      <c r="G69" s="2" t="s">
        <v>49</v>
      </c>
      <c r="H69" s="2" t="s">
        <v>49</v>
      </c>
      <c r="I69" s="2" t="s">
        <v>49</v>
      </c>
      <c r="J69" s="2" t="s">
        <v>49</v>
      </c>
    </row>
    <row r="70" spans="1:10" hidden="1">
      <c r="A70" s="1" t="s">
        <v>83</v>
      </c>
      <c r="B70" s="1" t="s">
        <v>97</v>
      </c>
      <c r="C70" s="2" t="s">
        <v>49</v>
      </c>
      <c r="D70" s="2" t="s">
        <v>49</v>
      </c>
      <c r="E70" s="2" t="s">
        <v>49</v>
      </c>
      <c r="F70" s="2" t="s">
        <v>49</v>
      </c>
      <c r="G70" s="2" t="s">
        <v>49</v>
      </c>
      <c r="H70" s="2" t="s">
        <v>49</v>
      </c>
      <c r="I70" s="2" t="s">
        <v>49</v>
      </c>
      <c r="J70" s="2" t="s">
        <v>49</v>
      </c>
    </row>
    <row r="71" spans="1:10" hidden="1">
      <c r="A71" s="1" t="s">
        <v>84</v>
      </c>
      <c r="B71" s="1" t="s">
        <v>98</v>
      </c>
      <c r="C71" s="2" t="s">
        <v>49</v>
      </c>
      <c r="D71" s="2" t="s">
        <v>49</v>
      </c>
      <c r="E71" s="2" t="s">
        <v>49</v>
      </c>
      <c r="F71" s="2" t="s">
        <v>49</v>
      </c>
      <c r="G71" s="2" t="s">
        <v>49</v>
      </c>
      <c r="H71" s="2" t="s">
        <v>49</v>
      </c>
      <c r="I71" s="2" t="s">
        <v>49</v>
      </c>
      <c r="J71" s="2" t="s">
        <v>49</v>
      </c>
    </row>
    <row r="72" spans="1:10" hidden="1">
      <c r="A72" s="1" t="s">
        <v>85</v>
      </c>
      <c r="B72" s="1" t="s">
        <v>102</v>
      </c>
      <c r="C72" s="2" t="s">
        <v>49</v>
      </c>
      <c r="D72" s="2" t="s">
        <v>49</v>
      </c>
      <c r="E72" s="2" t="s">
        <v>49</v>
      </c>
      <c r="F72" s="2" t="s">
        <v>49</v>
      </c>
      <c r="G72" s="2" t="s">
        <v>49</v>
      </c>
      <c r="H72" s="2" t="s">
        <v>49</v>
      </c>
      <c r="I72" s="2" t="s">
        <v>49</v>
      </c>
      <c r="J72" s="2" t="s">
        <v>49</v>
      </c>
    </row>
    <row r="73" spans="1:10" hidden="1">
      <c r="A73" s="1" t="s">
        <v>86</v>
      </c>
      <c r="B73" s="1" t="s">
        <v>102</v>
      </c>
      <c r="C73" s="2" t="s">
        <v>49</v>
      </c>
      <c r="D73" s="2" t="s">
        <v>49</v>
      </c>
      <c r="E73" s="2" t="s">
        <v>49</v>
      </c>
      <c r="F73" s="2" t="s">
        <v>49</v>
      </c>
      <c r="G73" s="2" t="s">
        <v>49</v>
      </c>
      <c r="H73" s="2" t="s">
        <v>49</v>
      </c>
      <c r="I73" s="2" t="s">
        <v>49</v>
      </c>
      <c r="J73" s="2" t="s">
        <v>49</v>
      </c>
    </row>
    <row r="74" spans="1:10" hidden="1">
      <c r="A74" s="1" t="s">
        <v>87</v>
      </c>
      <c r="B74" s="1" t="s">
        <v>98</v>
      </c>
      <c r="C74" s="2" t="s">
        <v>49</v>
      </c>
      <c r="D74" s="2" t="s">
        <v>49</v>
      </c>
      <c r="E74" s="2" t="s">
        <v>49</v>
      </c>
      <c r="F74" s="2" t="s">
        <v>49</v>
      </c>
      <c r="G74" s="2" t="s">
        <v>49</v>
      </c>
      <c r="H74" s="2" t="s">
        <v>49</v>
      </c>
      <c r="I74" s="2" t="s">
        <v>49</v>
      </c>
      <c r="J74" s="2" t="s">
        <v>49</v>
      </c>
    </row>
    <row r="75" spans="1:10">
      <c r="A75" s="27" t="s">
        <v>88</v>
      </c>
      <c r="B75" s="27" t="s">
        <v>127</v>
      </c>
      <c r="C75" s="28">
        <v>0.46</v>
      </c>
      <c r="D75" s="2" t="s">
        <v>49</v>
      </c>
      <c r="E75" s="2" t="s">
        <v>49</v>
      </c>
      <c r="F75" s="30">
        <v>4.7E-2</v>
      </c>
      <c r="G75" s="2" t="s">
        <v>49</v>
      </c>
      <c r="H75" s="28">
        <v>0.13500000000000001</v>
      </c>
      <c r="I75" s="2" t="s">
        <v>49</v>
      </c>
      <c r="J75" s="2" t="s">
        <v>49</v>
      </c>
    </row>
    <row r="76" spans="1:10" hidden="1">
      <c r="A76" s="1" t="s">
        <v>89</v>
      </c>
      <c r="B76" s="1" t="s">
        <v>102</v>
      </c>
      <c r="C76" s="2" t="s">
        <v>49</v>
      </c>
      <c r="D76" s="2" t="s">
        <v>49</v>
      </c>
      <c r="E76" s="2" t="s">
        <v>49</v>
      </c>
      <c r="F76" s="2" t="s">
        <v>49</v>
      </c>
      <c r="G76" s="2" t="s">
        <v>49</v>
      </c>
      <c r="H76" s="2" t="s">
        <v>49</v>
      </c>
      <c r="I76" s="2" t="s">
        <v>49</v>
      </c>
      <c r="J76" s="2" t="s">
        <v>49</v>
      </c>
    </row>
    <row r="77" spans="1:10" hidden="1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hidden="1">
      <c r="A78" s="8"/>
      <c r="B78" s="8"/>
      <c r="C78" s="9" t="s">
        <v>0</v>
      </c>
      <c r="D78" s="10" t="s">
        <v>1</v>
      </c>
      <c r="E78" s="10" t="s">
        <v>2</v>
      </c>
      <c r="F78" s="10" t="s">
        <v>3</v>
      </c>
      <c r="G78" s="10" t="s">
        <v>4</v>
      </c>
      <c r="H78" s="10" t="s">
        <v>5</v>
      </c>
      <c r="I78" s="10" t="s">
        <v>6</v>
      </c>
      <c r="J78" s="11" t="s">
        <v>7</v>
      </c>
    </row>
    <row r="79" spans="1:10">
      <c r="A79" s="25" t="s">
        <v>30</v>
      </c>
      <c r="B79" s="31" t="s">
        <v>128</v>
      </c>
      <c r="C79" s="29">
        <v>6.0000000000000001E-3</v>
      </c>
      <c r="D79" s="2">
        <v>-1E-3</v>
      </c>
      <c r="E79" s="2">
        <v>-1E-3</v>
      </c>
      <c r="F79" s="2">
        <v>-1E-3</v>
      </c>
      <c r="G79" s="2">
        <v>-1E-3</v>
      </c>
      <c r="H79" s="2">
        <v>-1E-3</v>
      </c>
      <c r="I79" s="2">
        <v>-1E-3</v>
      </c>
      <c r="J79" s="13">
        <v>-1E-3</v>
      </c>
    </row>
    <row r="80" spans="1:10">
      <c r="A80" s="31" t="s">
        <v>31</v>
      </c>
      <c r="B80" s="31" t="s">
        <v>129</v>
      </c>
      <c r="C80" s="12">
        <v>-1E-3</v>
      </c>
      <c r="D80" s="30">
        <v>6.0000000000000001E-3</v>
      </c>
      <c r="E80" s="2">
        <v>-1E-3</v>
      </c>
      <c r="F80" s="2">
        <v>-1E-3</v>
      </c>
      <c r="G80" s="2">
        <v>-1E-3</v>
      </c>
      <c r="H80" s="2">
        <v>-1E-3</v>
      </c>
      <c r="I80" s="30">
        <v>4.0000000000000001E-3</v>
      </c>
      <c r="J80" s="13">
        <v>-1E-3</v>
      </c>
    </row>
    <row r="81" spans="1:10">
      <c r="A81" s="31" t="s">
        <v>32</v>
      </c>
      <c r="B81" s="31" t="s">
        <v>130</v>
      </c>
      <c r="C81" s="12">
        <v>-1E-3</v>
      </c>
      <c r="D81" s="2">
        <v>-1E-3</v>
      </c>
      <c r="E81" s="2">
        <v>-1E-3</v>
      </c>
      <c r="F81" s="30">
        <v>4.0000000000000001E-3</v>
      </c>
      <c r="G81" s="2">
        <v>-1E-3</v>
      </c>
      <c r="H81" s="28">
        <v>7.8E-2</v>
      </c>
      <c r="I81" s="2">
        <v>-1E-3</v>
      </c>
      <c r="J81" s="36">
        <v>0.182</v>
      </c>
    </row>
    <row r="82" spans="1:10" hidden="1">
      <c r="A82" s="32" t="s">
        <v>33</v>
      </c>
      <c r="B82" s="33" t="s">
        <v>101</v>
      </c>
      <c r="C82" s="12">
        <v>-1E-3</v>
      </c>
      <c r="D82" s="2">
        <v>2E-3</v>
      </c>
      <c r="E82" s="2">
        <v>-1E-3</v>
      </c>
      <c r="F82" s="2">
        <v>-1E-3</v>
      </c>
      <c r="G82" s="2">
        <v>-1E-3</v>
      </c>
      <c r="H82" s="2">
        <v>-1E-3</v>
      </c>
      <c r="I82" s="2">
        <v>-1E-3</v>
      </c>
      <c r="J82" s="13">
        <v>-1E-3</v>
      </c>
    </row>
    <row r="83" spans="1:10">
      <c r="A83" s="31" t="s">
        <v>34</v>
      </c>
      <c r="B83" s="31" t="s">
        <v>131</v>
      </c>
      <c r="C83" s="12">
        <v>-1E-3</v>
      </c>
      <c r="D83" s="2">
        <v>-1E-3</v>
      </c>
      <c r="E83" s="2">
        <v>-1E-3</v>
      </c>
      <c r="F83" s="30">
        <v>4.0000000000000001E-3</v>
      </c>
      <c r="G83" s="2">
        <v>-1E-3</v>
      </c>
      <c r="H83" s="2">
        <v>-1E-3</v>
      </c>
      <c r="I83" s="2">
        <v>2E-3</v>
      </c>
      <c r="J83" s="13">
        <v>-1E-3</v>
      </c>
    </row>
    <row r="84" spans="1:10" hidden="1">
      <c r="A84" s="24" t="s">
        <v>35</v>
      </c>
      <c r="B84" s="8" t="s">
        <v>97</v>
      </c>
      <c r="C84" s="12">
        <v>-1E-3</v>
      </c>
      <c r="D84" s="2">
        <v>-1E-3</v>
      </c>
      <c r="E84" s="2">
        <v>-1E-3</v>
      </c>
      <c r="F84" s="2">
        <v>-1E-3</v>
      </c>
      <c r="G84" s="2">
        <v>-1E-3</v>
      </c>
      <c r="H84" s="2">
        <v>-1E-3</v>
      </c>
      <c r="I84" s="2">
        <v>-1E-3</v>
      </c>
      <c r="J84" s="13">
        <v>-1E-3</v>
      </c>
    </row>
    <row r="85" spans="1:10">
      <c r="A85" s="31" t="s">
        <v>36</v>
      </c>
      <c r="B85" s="31" t="s">
        <v>132</v>
      </c>
      <c r="C85" s="12">
        <v>-1E-3</v>
      </c>
      <c r="D85" s="2">
        <v>2E-3</v>
      </c>
      <c r="E85" s="2">
        <v>-1E-3</v>
      </c>
      <c r="F85" s="2">
        <v>-1E-3</v>
      </c>
      <c r="G85" s="30">
        <v>0.14099999999999999</v>
      </c>
      <c r="H85" s="28">
        <v>0.218</v>
      </c>
      <c r="I85" s="30">
        <v>0.13100000000000001</v>
      </c>
      <c r="J85" s="36">
        <v>0.2</v>
      </c>
    </row>
    <row r="86" spans="1:10">
      <c r="A86" s="31" t="s">
        <v>37</v>
      </c>
      <c r="B86" s="31" t="s">
        <v>133</v>
      </c>
      <c r="C86" s="12">
        <v>-1E-3</v>
      </c>
      <c r="D86" s="2">
        <v>-1E-3</v>
      </c>
      <c r="E86" s="2">
        <v>2E-3</v>
      </c>
      <c r="F86" s="30">
        <v>4.0000000000000001E-3</v>
      </c>
      <c r="G86" s="2">
        <v>-1E-3</v>
      </c>
      <c r="H86" s="28">
        <v>3.5999999999999997E-2</v>
      </c>
      <c r="I86" s="30">
        <v>8.0000000000000002E-3</v>
      </c>
      <c r="J86" s="36">
        <v>8.0000000000000002E-3</v>
      </c>
    </row>
    <row r="87" spans="1:10">
      <c r="A87" s="8"/>
      <c r="C87" s="8"/>
      <c r="D87" s="8"/>
      <c r="E87" s="8"/>
      <c r="F87" s="8"/>
      <c r="G87" s="8"/>
      <c r="H87" s="8"/>
      <c r="I87" s="8"/>
      <c r="J87" s="8"/>
    </row>
    <row r="88" spans="1:10">
      <c r="C88" s="26">
        <v>9.1999999999999998E-2</v>
      </c>
      <c r="D88" s="30">
        <v>4.0000000000000001E-3</v>
      </c>
      <c r="E88" s="30">
        <v>0.157</v>
      </c>
      <c r="F88" s="30">
        <v>1.2999999999999999E-2</v>
      </c>
      <c r="G88" s="30">
        <v>1.2E-2</v>
      </c>
      <c r="H88" s="28">
        <v>6.0000000000000001E-3</v>
      </c>
      <c r="I88" s="30">
        <v>7.0000000000000001E-3</v>
      </c>
      <c r="J88" s="30">
        <v>8.0000000000000002E-3</v>
      </c>
    </row>
    <row r="89" spans="1:10">
      <c r="C89" s="26">
        <v>2.1999999999999999E-2</v>
      </c>
      <c r="D89" s="30">
        <v>0.01</v>
      </c>
      <c r="E89" s="30">
        <v>0.157</v>
      </c>
      <c r="F89" s="30">
        <v>0.01</v>
      </c>
      <c r="G89" s="30">
        <v>8.0000000000000002E-3</v>
      </c>
      <c r="H89" s="28">
        <v>0.374</v>
      </c>
      <c r="I89" s="30">
        <v>7.0000000000000001E-3</v>
      </c>
      <c r="J89" s="30">
        <v>0.01</v>
      </c>
    </row>
    <row r="90" spans="1:10">
      <c r="C90" s="26">
        <v>0.17599999999999999</v>
      </c>
      <c r="D90" s="30">
        <v>3.1E-2</v>
      </c>
      <c r="E90" s="30">
        <v>0.13600000000000001</v>
      </c>
      <c r="F90" s="30">
        <v>2.52</v>
      </c>
      <c r="G90" s="30">
        <v>1.2E-2</v>
      </c>
      <c r="H90" s="28">
        <v>0.11799999999999999</v>
      </c>
      <c r="I90" s="30">
        <v>7.0000000000000001E-3</v>
      </c>
      <c r="J90" s="30">
        <v>0.63400000000000001</v>
      </c>
    </row>
    <row r="91" spans="1:10">
      <c r="C91" s="26">
        <v>9.1999999999999998E-2</v>
      </c>
      <c r="D91" s="30">
        <v>0.17</v>
      </c>
      <c r="E91" s="30">
        <v>0.13700000000000001</v>
      </c>
      <c r="F91" s="30">
        <v>8.4000000000000005E-2</v>
      </c>
      <c r="G91" s="30">
        <v>8.0000000000000002E-3</v>
      </c>
      <c r="H91" s="28">
        <v>1.1599999999999999</v>
      </c>
      <c r="I91" s="30">
        <v>7.0000000000000001E-3</v>
      </c>
      <c r="J91" s="30">
        <v>8.0000000000000002E-3</v>
      </c>
    </row>
    <row r="92" spans="1:10">
      <c r="C92" s="26">
        <v>0.222</v>
      </c>
      <c r="D92" s="30">
        <v>6.0000000000000001E-3</v>
      </c>
      <c r="E92" s="30">
        <v>0.75</v>
      </c>
      <c r="F92" s="30">
        <v>0.11799999999999999</v>
      </c>
      <c r="G92" s="30">
        <v>0.14099999999999999</v>
      </c>
      <c r="H92" s="28">
        <v>7.1999999999999995E-2</v>
      </c>
      <c r="I92" s="30">
        <v>8.9999999999999993E-3</v>
      </c>
      <c r="J92" s="30">
        <v>0.14699999999999999</v>
      </c>
    </row>
    <row r="93" spans="1:10">
      <c r="C93" s="26">
        <v>1.7999999999999999E-2</v>
      </c>
      <c r="D93" s="2"/>
      <c r="F93" s="30">
        <v>1.2999999999999999E-2</v>
      </c>
      <c r="H93" s="28">
        <v>8.9999999999999993E-3</v>
      </c>
      <c r="I93" s="30">
        <v>8.9999999999999993E-3</v>
      </c>
      <c r="J93" s="30">
        <v>8.0000000000000002E-3</v>
      </c>
    </row>
    <row r="94" spans="1:10">
      <c r="C94" s="26">
        <v>5.0000000000000001E-3</v>
      </c>
      <c r="D94" s="2"/>
      <c r="F94" s="30">
        <v>0.01</v>
      </c>
      <c r="H94" s="28">
        <v>4.3999999999999997E-2</v>
      </c>
      <c r="I94" s="30">
        <v>1.0999999999999999E-2</v>
      </c>
      <c r="J94" s="36">
        <v>0.182</v>
      </c>
    </row>
    <row r="95" spans="1:10">
      <c r="C95" s="28">
        <v>0.46</v>
      </c>
      <c r="F95" s="30">
        <v>1.2E-2</v>
      </c>
      <c r="H95" s="28" t="s">
        <v>105</v>
      </c>
      <c r="I95" s="30">
        <v>7.0000000000000001E-3</v>
      </c>
      <c r="J95" s="36">
        <v>0.2</v>
      </c>
    </row>
    <row r="96" spans="1:10">
      <c r="C96" s="29">
        <v>6.0000000000000001E-3</v>
      </c>
      <c r="F96" s="30">
        <v>4.7E-2</v>
      </c>
      <c r="H96" s="28">
        <v>3.2000000000000001E-2</v>
      </c>
      <c r="I96" s="30">
        <v>8.0000000000000002E-3</v>
      </c>
      <c r="J96" s="36">
        <v>8.0000000000000002E-3</v>
      </c>
    </row>
    <row r="97" spans="1:25">
      <c r="F97" s="30">
        <v>4.0000000000000001E-3</v>
      </c>
      <c r="H97" s="28">
        <v>1.6E-2</v>
      </c>
      <c r="I97" s="30">
        <v>0.47399999999999998</v>
      </c>
    </row>
    <row r="98" spans="1:25" ht="14.25" thickBot="1">
      <c r="F98" s="30">
        <v>4.0000000000000001E-3</v>
      </c>
      <c r="H98" s="34">
        <v>2.1999999999999999E-2</v>
      </c>
      <c r="I98" s="30">
        <v>1.2999999999999999E-2</v>
      </c>
    </row>
    <row r="99" spans="1:25" ht="15" thickTop="1" thickBot="1">
      <c r="A99" s="24"/>
      <c r="C99" s="6"/>
      <c r="F99" s="30">
        <v>4.0000000000000001E-3</v>
      </c>
      <c r="H99" s="28">
        <v>0.13500000000000001</v>
      </c>
      <c r="I99" s="30">
        <v>8.0000000000000002E-3</v>
      </c>
      <c r="L99" s="17"/>
      <c r="M99" s="20"/>
      <c r="N99" s="20"/>
      <c r="O99" s="20"/>
      <c r="Q99" s="20"/>
      <c r="R99" s="20"/>
      <c r="S99" s="20"/>
      <c r="T99" s="20"/>
      <c r="V99" s="16"/>
      <c r="W99" s="17"/>
      <c r="X99" s="18"/>
      <c r="Y99" s="19"/>
    </row>
    <row r="100" spans="1:25" ht="15" thickTop="1" thickBot="1">
      <c r="A100" s="24"/>
      <c r="C100" s="6"/>
      <c r="H100" s="28">
        <v>7.8E-2</v>
      </c>
      <c r="I100" s="35">
        <v>6.0000000000000001E-3</v>
      </c>
      <c r="L100" s="18"/>
      <c r="M100" s="21"/>
      <c r="N100" s="21"/>
      <c r="O100" s="21"/>
      <c r="Q100" s="21"/>
      <c r="R100" s="21"/>
      <c r="S100" s="21"/>
      <c r="T100" s="21"/>
      <c r="V100" s="14"/>
      <c r="W100" s="20"/>
      <c r="X100" s="21"/>
      <c r="Y100" s="22"/>
    </row>
    <row r="101" spans="1:25" ht="14.25" thickTop="1">
      <c r="A101" s="24"/>
      <c r="C101" s="6"/>
      <c r="H101" s="28">
        <v>0.218</v>
      </c>
      <c r="I101" s="35">
        <v>8.0000000000000002E-3</v>
      </c>
      <c r="L101" s="19"/>
      <c r="M101" s="22"/>
      <c r="N101" s="22"/>
      <c r="O101" s="22"/>
      <c r="Q101" s="22"/>
      <c r="R101" s="22"/>
      <c r="S101" s="22"/>
      <c r="T101" s="22"/>
      <c r="V101" s="15"/>
      <c r="W101" s="20"/>
      <c r="X101" s="21"/>
      <c r="Y101" s="22"/>
    </row>
    <row r="102" spans="1:25">
      <c r="A102" s="24"/>
      <c r="C102" s="6"/>
      <c r="H102" s="28">
        <v>3.5999999999999997E-2</v>
      </c>
      <c r="I102" s="35">
        <v>1.7000000000000001E-2</v>
      </c>
      <c r="V102" s="15"/>
      <c r="W102" s="20"/>
      <c r="X102" s="21"/>
      <c r="Y102" s="22"/>
    </row>
    <row r="103" spans="1:25">
      <c r="A103" s="24"/>
      <c r="C103" s="6"/>
      <c r="I103" s="30">
        <v>4.0000000000000001E-3</v>
      </c>
      <c r="V103" s="15"/>
      <c r="W103" s="20"/>
      <c r="X103" s="21"/>
      <c r="Y103" s="22"/>
    </row>
    <row r="104" spans="1:25">
      <c r="A104" s="24"/>
      <c r="C104" s="6"/>
      <c r="I104" s="30">
        <v>0.13100000000000001</v>
      </c>
      <c r="V104" s="15"/>
      <c r="W104" s="20"/>
      <c r="X104" s="21"/>
      <c r="Y104" s="22"/>
    </row>
    <row r="105" spans="1:25">
      <c r="A105" s="24"/>
      <c r="C105" s="6"/>
      <c r="I105" s="30">
        <v>8.0000000000000002E-3</v>
      </c>
      <c r="V105" s="15"/>
      <c r="W105" s="20"/>
      <c r="X105" s="21"/>
      <c r="Y105" s="22"/>
    </row>
    <row r="106" spans="1:25">
      <c r="A106" s="23"/>
      <c r="B106" s="23"/>
      <c r="C106" s="7"/>
      <c r="V106" s="14"/>
      <c r="W106" s="20"/>
      <c r="X106" s="21"/>
      <c r="Y106" s="22"/>
    </row>
  </sheetData>
  <autoFilter ref="A1:J86" xr:uid="{A8D22CF8-4883-430E-9735-292E69A8936D}">
    <filterColumn colId="0">
      <colorFilter dxfId="0" cellColor="0"/>
    </filterColumn>
  </autoFilter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F573D-BE7C-4293-9223-A6972DB9AAD5}">
  <dimension ref="A1:H18"/>
  <sheetViews>
    <sheetView workbookViewId="0">
      <selection activeCell="J14" sqref="J14"/>
    </sheetView>
  </sheetViews>
  <sheetFormatPr defaultRowHeight="13.5"/>
  <cols>
    <col min="1" max="1" width="16.5" bestFit="1" customWidth="1"/>
    <col min="2" max="2" width="8.625" bestFit="1" customWidth="1"/>
    <col min="3" max="3" width="9.75" bestFit="1" customWidth="1"/>
    <col min="4" max="4" width="11.75" bestFit="1" customWidth="1"/>
    <col min="5" max="5" width="19.125" bestFit="1" customWidth="1"/>
    <col min="6" max="6" width="26.875" bestFit="1" customWidth="1"/>
    <col min="7" max="7" width="26.875" customWidth="1"/>
    <col min="8" max="8" width="12.125" bestFit="1" customWidth="1"/>
  </cols>
  <sheetData>
    <row r="1" spans="1:8" ht="66.75" customHeight="1" thickTop="1" thickBot="1">
      <c r="A1" s="60" t="s">
        <v>134</v>
      </c>
      <c r="B1" s="60" t="s">
        <v>183</v>
      </c>
      <c r="C1" s="60" t="s">
        <v>184</v>
      </c>
      <c r="D1" s="61" t="s">
        <v>185</v>
      </c>
      <c r="E1" s="61" t="s">
        <v>189</v>
      </c>
      <c r="F1" s="60" t="s">
        <v>186</v>
      </c>
      <c r="G1" s="59" t="s">
        <v>190</v>
      </c>
      <c r="H1" s="60" t="s">
        <v>191</v>
      </c>
    </row>
    <row r="2" spans="1:8" ht="24" customHeight="1" thickTop="1">
      <c r="A2" s="70" t="s">
        <v>135</v>
      </c>
      <c r="B2" s="63" t="s">
        <v>187</v>
      </c>
      <c r="C2" s="63">
        <v>66.2</v>
      </c>
      <c r="D2" s="66">
        <v>0.26319999999999999</v>
      </c>
      <c r="E2" s="63">
        <v>9.1999999999999998E-2</v>
      </c>
      <c r="F2" s="63">
        <f>E2*D2/C2</f>
        <v>3.6577643504531716E-4</v>
      </c>
      <c r="G2" s="63">
        <v>0.03</v>
      </c>
      <c r="H2" s="64">
        <f>F2/G2</f>
        <v>1.2192547834843906E-2</v>
      </c>
    </row>
    <row r="3" spans="1:8" ht="18.75">
      <c r="A3" s="70"/>
      <c r="B3" s="63" t="s">
        <v>188</v>
      </c>
      <c r="C3" s="63">
        <v>57.3</v>
      </c>
      <c r="D3" s="63">
        <v>0.24199999999999999</v>
      </c>
      <c r="E3" s="63">
        <v>9.1999999999999998E-2</v>
      </c>
      <c r="F3" s="63">
        <f t="shared" ref="F3:F17" si="0">E3*D3/C3</f>
        <v>3.8855148342059338E-4</v>
      </c>
      <c r="G3" s="63">
        <v>0.03</v>
      </c>
      <c r="H3" s="64">
        <f t="shared" ref="H3:H17" si="1">F3/G3</f>
        <v>1.295171611401978E-2</v>
      </c>
    </row>
    <row r="4" spans="1:8" ht="24" customHeight="1">
      <c r="A4" s="68" t="s">
        <v>136</v>
      </c>
      <c r="B4" s="63" t="s">
        <v>187</v>
      </c>
      <c r="C4" s="63">
        <v>66.2</v>
      </c>
      <c r="D4" s="63">
        <v>0.26319999999999999</v>
      </c>
      <c r="E4" s="63">
        <v>0.01</v>
      </c>
      <c r="F4" s="63">
        <f t="shared" si="0"/>
        <v>3.9758308157099692E-5</v>
      </c>
      <c r="G4" s="63">
        <v>0.08</v>
      </c>
      <c r="H4" s="64">
        <f t="shared" si="1"/>
        <v>4.969788519637461E-4</v>
      </c>
    </row>
    <row r="5" spans="1:8" ht="18.75">
      <c r="A5" s="68"/>
      <c r="B5" s="63" t="s">
        <v>188</v>
      </c>
      <c r="C5" s="63">
        <v>57.3</v>
      </c>
      <c r="D5" s="63">
        <v>0.24199999999999999</v>
      </c>
      <c r="E5" s="63">
        <v>0.01</v>
      </c>
      <c r="F5" s="63">
        <f t="shared" si="0"/>
        <v>4.2233856893542756E-5</v>
      </c>
      <c r="G5" s="63">
        <v>0.08</v>
      </c>
      <c r="H5" s="64">
        <f t="shared" si="1"/>
        <v>5.2792321116928444E-4</v>
      </c>
    </row>
    <row r="6" spans="1:8" ht="24" customHeight="1">
      <c r="A6" s="68" t="s">
        <v>137</v>
      </c>
      <c r="B6" s="63" t="s">
        <v>187</v>
      </c>
      <c r="C6" s="63">
        <v>66.2</v>
      </c>
      <c r="D6" s="63">
        <v>0.26319999999999999</v>
      </c>
      <c r="E6" s="63">
        <v>0.157</v>
      </c>
      <c r="F6" s="63">
        <f t="shared" si="0"/>
        <v>6.2420543806646512E-4</v>
      </c>
      <c r="G6" s="63">
        <v>0.2</v>
      </c>
      <c r="H6" s="64">
        <f t="shared" si="1"/>
        <v>3.1210271903323256E-3</v>
      </c>
    </row>
    <row r="7" spans="1:8" ht="18.75">
      <c r="A7" s="68"/>
      <c r="B7" s="63" t="s">
        <v>188</v>
      </c>
      <c r="C7" s="63">
        <v>57.3</v>
      </c>
      <c r="D7" s="63">
        <v>0.24199999999999999</v>
      </c>
      <c r="E7" s="63">
        <v>0.157</v>
      </c>
      <c r="F7" s="63">
        <f t="shared" si="0"/>
        <v>6.6307155322862133E-4</v>
      </c>
      <c r="G7" s="63">
        <v>0.2</v>
      </c>
      <c r="H7" s="64">
        <f t="shared" si="1"/>
        <v>3.3153577661431065E-3</v>
      </c>
    </row>
    <row r="8" spans="1:8" ht="24" customHeight="1">
      <c r="A8" s="68" t="s">
        <v>138</v>
      </c>
      <c r="B8" s="63" t="s">
        <v>187</v>
      </c>
      <c r="C8" s="63">
        <v>66.2</v>
      </c>
      <c r="D8" s="63">
        <v>0.26319999999999999</v>
      </c>
      <c r="E8" s="63">
        <v>1.2999999999999999E-2</v>
      </c>
      <c r="F8" s="63">
        <f t="shared" si="0"/>
        <v>5.1685800604229603E-5</v>
      </c>
      <c r="G8" s="63">
        <v>0.2</v>
      </c>
      <c r="H8" s="64">
        <f t="shared" si="1"/>
        <v>2.5842900302114802E-4</v>
      </c>
    </row>
    <row r="9" spans="1:8" ht="18.75">
      <c r="A9" s="68"/>
      <c r="B9" s="63" t="s">
        <v>188</v>
      </c>
      <c r="C9" s="63">
        <v>57.3</v>
      </c>
      <c r="D9" s="63">
        <v>0.24199999999999999</v>
      </c>
      <c r="E9" s="63">
        <v>1.2999999999999999E-2</v>
      </c>
      <c r="F9" s="63">
        <f t="shared" si="0"/>
        <v>5.4904013961605589E-5</v>
      </c>
      <c r="G9" s="63">
        <v>0.2</v>
      </c>
      <c r="H9" s="64">
        <f t="shared" si="1"/>
        <v>2.7452006980802795E-4</v>
      </c>
    </row>
    <row r="10" spans="1:8" ht="24" customHeight="1">
      <c r="A10" s="68" t="s">
        <v>139</v>
      </c>
      <c r="B10" s="63" t="s">
        <v>187</v>
      </c>
      <c r="C10" s="63">
        <v>66.2</v>
      </c>
      <c r="D10" s="63">
        <v>0.26319999999999999</v>
      </c>
      <c r="E10" s="63">
        <v>1.2E-2</v>
      </c>
      <c r="F10" s="63">
        <f t="shared" si="0"/>
        <v>4.7709969788519638E-5</v>
      </c>
      <c r="G10" s="63">
        <v>0.03</v>
      </c>
      <c r="H10" s="64">
        <f t="shared" si="1"/>
        <v>1.590332326283988E-3</v>
      </c>
    </row>
    <row r="11" spans="1:8" ht="18.75">
      <c r="A11" s="68"/>
      <c r="B11" s="63" t="s">
        <v>188</v>
      </c>
      <c r="C11" s="63">
        <v>57.3</v>
      </c>
      <c r="D11" s="63">
        <v>0.24199999999999999</v>
      </c>
      <c r="E11" s="63">
        <v>1.2E-2</v>
      </c>
      <c r="F11" s="63">
        <f t="shared" si="0"/>
        <v>5.0680628272251311E-5</v>
      </c>
      <c r="G11" s="63">
        <v>0.03</v>
      </c>
      <c r="H11" s="64">
        <f t="shared" si="1"/>
        <v>1.6893542757417104E-3</v>
      </c>
    </row>
    <row r="12" spans="1:8" ht="24" customHeight="1">
      <c r="A12" s="68" t="s">
        <v>140</v>
      </c>
      <c r="B12" s="63" t="s">
        <v>187</v>
      </c>
      <c r="C12" s="63">
        <v>66.2</v>
      </c>
      <c r="D12" s="63">
        <v>0.26319999999999999</v>
      </c>
      <c r="E12" s="63">
        <v>7.1999999999999995E-2</v>
      </c>
      <c r="F12" s="63">
        <f t="shared" si="0"/>
        <v>2.8625981873111781E-4</v>
      </c>
      <c r="G12" s="63">
        <v>0.01</v>
      </c>
      <c r="H12" s="64">
        <f t="shared" si="1"/>
        <v>2.8625981873111779E-2</v>
      </c>
    </row>
    <row r="13" spans="1:8" ht="18.75">
      <c r="A13" s="68"/>
      <c r="B13" s="63" t="s">
        <v>188</v>
      </c>
      <c r="C13" s="63">
        <v>57.3</v>
      </c>
      <c r="D13" s="63">
        <v>0.24199999999999999</v>
      </c>
      <c r="E13" s="63">
        <v>7.1999999999999995E-2</v>
      </c>
      <c r="F13" s="63">
        <f t="shared" si="0"/>
        <v>3.0408376963350783E-4</v>
      </c>
      <c r="G13" s="63">
        <v>0.01</v>
      </c>
      <c r="H13" s="64">
        <f t="shared" si="1"/>
        <v>3.0408376963350782E-2</v>
      </c>
    </row>
    <row r="14" spans="1:8" ht="24" customHeight="1">
      <c r="A14" s="68" t="s">
        <v>141</v>
      </c>
      <c r="B14" s="63" t="s">
        <v>187</v>
      </c>
      <c r="C14" s="63">
        <v>66.2</v>
      </c>
      <c r="D14" s="63">
        <v>0.26319999999999999</v>
      </c>
      <c r="E14" s="63">
        <v>8.0000000000000002E-3</v>
      </c>
      <c r="F14" s="63">
        <f t="shared" si="0"/>
        <v>3.1806646525679754E-5</v>
      </c>
      <c r="G14" s="63">
        <v>0.03</v>
      </c>
      <c r="H14" s="64">
        <f t="shared" si="1"/>
        <v>1.0602215508559918E-3</v>
      </c>
    </row>
    <row r="15" spans="1:8" ht="18.75">
      <c r="A15" s="68"/>
      <c r="B15" s="63" t="s">
        <v>188</v>
      </c>
      <c r="C15" s="63">
        <v>57.3</v>
      </c>
      <c r="D15" s="63">
        <v>0.24199999999999999</v>
      </c>
      <c r="E15" s="63">
        <v>8.0000000000000002E-3</v>
      </c>
      <c r="F15" s="63">
        <f t="shared" si="0"/>
        <v>3.3787085514834207E-5</v>
      </c>
      <c r="G15" s="63">
        <v>0.03</v>
      </c>
      <c r="H15" s="64">
        <f t="shared" si="1"/>
        <v>1.126236183827807E-3</v>
      </c>
    </row>
    <row r="16" spans="1:8" ht="23.25" customHeight="1">
      <c r="A16" s="68" t="s">
        <v>142</v>
      </c>
      <c r="B16" s="63" t="s">
        <v>187</v>
      </c>
      <c r="C16" s="63">
        <v>66.2</v>
      </c>
      <c r="D16" s="63">
        <v>0.26319999999999999</v>
      </c>
      <c r="E16" s="63">
        <v>0.01</v>
      </c>
      <c r="F16" s="63">
        <f t="shared" si="0"/>
        <v>3.9758308157099692E-5</v>
      </c>
      <c r="G16" s="63">
        <v>7.0000000000000007E-2</v>
      </c>
      <c r="H16" s="64">
        <f t="shared" si="1"/>
        <v>5.6797583081570982E-4</v>
      </c>
    </row>
    <row r="17" spans="1:8" ht="19.5" thickBot="1">
      <c r="A17" s="69"/>
      <c r="B17" s="62" t="s">
        <v>188</v>
      </c>
      <c r="C17" s="62">
        <v>57.3</v>
      </c>
      <c r="D17" s="63">
        <v>0.24199999999999999</v>
      </c>
      <c r="E17" s="62">
        <v>0.01</v>
      </c>
      <c r="F17" s="62">
        <f t="shared" si="0"/>
        <v>4.2233856893542756E-5</v>
      </c>
      <c r="G17" s="62">
        <v>7.0000000000000007E-2</v>
      </c>
      <c r="H17" s="65">
        <f t="shared" si="1"/>
        <v>6.0334081276489646E-4</v>
      </c>
    </row>
    <row r="18" spans="1:8" ht="14.25" thickTop="1">
      <c r="D18" s="67"/>
    </row>
  </sheetData>
  <mergeCells count="8">
    <mergeCell ref="A14:A15"/>
    <mergeCell ref="A16:A17"/>
    <mergeCell ref="A2:A3"/>
    <mergeCell ref="A4:A5"/>
    <mergeCell ref="A6:A7"/>
    <mergeCell ref="A8:A9"/>
    <mergeCell ref="A10:A11"/>
    <mergeCell ref="A12:A1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048A8-BF2C-4593-A347-9D0E033A6F2D}">
  <dimension ref="A1:O28"/>
  <sheetViews>
    <sheetView workbookViewId="0">
      <selection activeCell="N2" sqref="N2:N4"/>
    </sheetView>
  </sheetViews>
  <sheetFormatPr defaultRowHeight="13.5"/>
  <cols>
    <col min="1" max="1" width="16.375" customWidth="1"/>
    <col min="2" max="2" width="11.5" bestFit="1" customWidth="1"/>
    <col min="3" max="3" width="14.875" bestFit="1" customWidth="1"/>
    <col min="4" max="4" width="12.75" bestFit="1" customWidth="1"/>
    <col min="5" max="5" width="15.25" customWidth="1"/>
    <col min="6" max="6" width="11.625" bestFit="1" customWidth="1"/>
    <col min="7" max="7" width="18.875" customWidth="1"/>
    <col min="8" max="8" width="19.125" bestFit="1" customWidth="1"/>
    <col min="9" max="9" width="16.125" bestFit="1" customWidth="1"/>
    <col min="10" max="10" width="16.875" bestFit="1" customWidth="1"/>
    <col min="11" max="11" width="13" bestFit="1" customWidth="1"/>
    <col min="12" max="12" width="13.75" bestFit="1" customWidth="1"/>
    <col min="13" max="13" width="16.875" customWidth="1"/>
    <col min="14" max="14" width="11.5" bestFit="1" customWidth="1"/>
  </cols>
  <sheetData>
    <row r="1" spans="1:15" ht="39" customHeight="1">
      <c r="A1" t="s">
        <v>134</v>
      </c>
      <c r="B1" s="5" t="s">
        <v>156</v>
      </c>
      <c r="C1" s="5" t="s">
        <v>157</v>
      </c>
      <c r="D1" s="5" t="s">
        <v>158</v>
      </c>
      <c r="E1" s="5" t="s">
        <v>159</v>
      </c>
      <c r="F1" s="5" t="s">
        <v>160</v>
      </c>
      <c r="G1" s="5" t="s">
        <v>161</v>
      </c>
      <c r="H1" s="5" t="s">
        <v>162</v>
      </c>
      <c r="I1" s="5" t="s">
        <v>163</v>
      </c>
      <c r="J1" s="5" t="s">
        <v>164</v>
      </c>
      <c r="K1" s="41" t="s">
        <v>165</v>
      </c>
      <c r="L1" s="41" t="s">
        <v>166</v>
      </c>
      <c r="M1" s="5" t="s">
        <v>167</v>
      </c>
      <c r="N1" s="5" t="s">
        <v>168</v>
      </c>
      <c r="O1" s="5"/>
    </row>
    <row r="2" spans="1:15" ht="18.75">
      <c r="A2" t="s">
        <v>135</v>
      </c>
      <c r="B2" s="51">
        <v>62</v>
      </c>
      <c r="C2" s="58">
        <v>102</v>
      </c>
      <c r="D2" s="51">
        <v>57</v>
      </c>
      <c r="E2" s="51">
        <v>98</v>
      </c>
      <c r="F2" s="58">
        <v>124</v>
      </c>
      <c r="G2" s="51">
        <v>89</v>
      </c>
      <c r="H2" s="51">
        <v>67</v>
      </c>
      <c r="I2" s="58">
        <v>134</v>
      </c>
      <c r="J2" s="51">
        <v>95</v>
      </c>
      <c r="K2" s="58">
        <v>112</v>
      </c>
      <c r="L2" s="51">
        <v>89</v>
      </c>
      <c r="M2" s="58">
        <v>102</v>
      </c>
      <c r="N2" s="58">
        <v>108</v>
      </c>
      <c r="O2" s="57">
        <f>AVERAGE(B2:N2)</f>
        <v>95.307692307692307</v>
      </c>
    </row>
    <row r="3" spans="1:15" ht="18.75">
      <c r="A3" t="s">
        <v>136</v>
      </c>
      <c r="B3" s="51">
        <v>59</v>
      </c>
      <c r="C3" s="51">
        <v>89</v>
      </c>
      <c r="D3" s="51">
        <v>69</v>
      </c>
      <c r="E3" s="51">
        <v>86</v>
      </c>
      <c r="F3" s="58">
        <v>118</v>
      </c>
      <c r="G3" s="51">
        <v>85</v>
      </c>
      <c r="H3" s="51">
        <v>78</v>
      </c>
      <c r="I3" s="58">
        <v>107</v>
      </c>
      <c r="J3" s="51">
        <v>86</v>
      </c>
      <c r="K3" s="58">
        <v>118</v>
      </c>
      <c r="L3" s="51">
        <v>96</v>
      </c>
      <c r="M3" s="51">
        <v>94</v>
      </c>
      <c r="N3" s="58">
        <v>115</v>
      </c>
      <c r="O3" s="57">
        <f t="shared" ref="O3:O9" si="0">AVERAGE(B3:N3)</f>
        <v>92.307692307692307</v>
      </c>
    </row>
    <row r="4" spans="1:15" ht="18.75">
      <c r="A4" t="s">
        <v>137</v>
      </c>
      <c r="B4" s="51">
        <v>61</v>
      </c>
      <c r="C4" s="51">
        <v>85</v>
      </c>
      <c r="D4" s="51">
        <v>81</v>
      </c>
      <c r="E4" s="51">
        <v>81</v>
      </c>
      <c r="F4" s="58">
        <v>135</v>
      </c>
      <c r="G4" s="51">
        <v>69</v>
      </c>
      <c r="H4" s="51">
        <v>81</v>
      </c>
      <c r="I4" s="51">
        <v>89</v>
      </c>
      <c r="J4" s="51">
        <v>85</v>
      </c>
      <c r="K4" s="58">
        <v>151</v>
      </c>
      <c r="L4" s="51">
        <v>95</v>
      </c>
      <c r="M4" s="51">
        <v>89</v>
      </c>
      <c r="N4" s="58">
        <v>102</v>
      </c>
      <c r="O4" s="57">
        <f t="shared" si="0"/>
        <v>92.615384615384613</v>
      </c>
    </row>
    <row r="5" spans="1:15" ht="18.75">
      <c r="A5" t="s">
        <v>138</v>
      </c>
      <c r="B5" s="51">
        <v>71</v>
      </c>
      <c r="C5" s="51">
        <v>79</v>
      </c>
      <c r="D5" s="51">
        <v>83</v>
      </c>
      <c r="E5" s="51">
        <v>85</v>
      </c>
      <c r="F5" s="51">
        <v>91</v>
      </c>
      <c r="G5" s="51">
        <v>84</v>
      </c>
      <c r="H5" s="51">
        <v>56</v>
      </c>
      <c r="I5" s="51">
        <v>91</v>
      </c>
      <c r="J5" s="51">
        <v>83</v>
      </c>
      <c r="K5" s="58">
        <v>147</v>
      </c>
      <c r="L5" s="51">
        <v>84</v>
      </c>
      <c r="M5" s="51">
        <v>77</v>
      </c>
      <c r="N5" s="51">
        <v>81</v>
      </c>
      <c r="O5" s="57">
        <f t="shared" si="0"/>
        <v>85.538461538461533</v>
      </c>
    </row>
    <row r="6" spans="1:15" ht="18.75">
      <c r="A6" t="s">
        <v>139</v>
      </c>
      <c r="B6" s="51">
        <v>82</v>
      </c>
      <c r="C6" s="51">
        <v>91</v>
      </c>
      <c r="D6" s="51">
        <v>92</v>
      </c>
      <c r="E6" s="51">
        <v>86</v>
      </c>
      <c r="F6" s="51">
        <v>65</v>
      </c>
      <c r="G6" s="51">
        <v>91</v>
      </c>
      <c r="H6" s="51">
        <v>91</v>
      </c>
      <c r="I6" s="51">
        <v>82</v>
      </c>
      <c r="J6" s="51">
        <v>91</v>
      </c>
      <c r="K6" s="58">
        <v>162</v>
      </c>
      <c r="L6" s="51">
        <v>79</v>
      </c>
      <c r="M6" s="51">
        <v>89</v>
      </c>
      <c r="N6" s="51">
        <v>98</v>
      </c>
      <c r="O6" s="57">
        <f t="shared" si="0"/>
        <v>92.230769230769226</v>
      </c>
    </row>
    <row r="7" spans="1:15" ht="18.75">
      <c r="A7" t="s">
        <v>140</v>
      </c>
      <c r="B7" s="51">
        <v>94</v>
      </c>
      <c r="C7" s="51">
        <v>93</v>
      </c>
      <c r="D7" s="51">
        <v>68</v>
      </c>
      <c r="E7" s="51">
        <v>87</v>
      </c>
      <c r="F7" s="51">
        <v>75</v>
      </c>
      <c r="G7" s="51">
        <v>86</v>
      </c>
      <c r="H7" s="58">
        <v>110</v>
      </c>
      <c r="I7" s="58">
        <v>119</v>
      </c>
      <c r="J7" s="51">
        <v>91</v>
      </c>
      <c r="K7" s="58">
        <v>108</v>
      </c>
      <c r="L7" s="51">
        <v>89</v>
      </c>
      <c r="M7" s="51">
        <v>91</v>
      </c>
      <c r="N7" s="51">
        <v>76</v>
      </c>
      <c r="O7" s="57">
        <f t="shared" si="0"/>
        <v>91.307692307692307</v>
      </c>
    </row>
    <row r="8" spans="1:15" ht="18.75">
      <c r="A8" t="s">
        <v>141</v>
      </c>
      <c r="B8" s="51">
        <v>69</v>
      </c>
      <c r="C8" s="58">
        <v>103</v>
      </c>
      <c r="D8" s="51">
        <v>79</v>
      </c>
      <c r="E8" s="51">
        <v>89</v>
      </c>
      <c r="F8" s="51">
        <v>85</v>
      </c>
      <c r="G8" s="51">
        <v>57</v>
      </c>
      <c r="H8" s="51">
        <v>82</v>
      </c>
      <c r="I8" s="51">
        <v>57</v>
      </c>
      <c r="J8" s="51">
        <v>86</v>
      </c>
      <c r="K8" s="51">
        <v>89</v>
      </c>
      <c r="L8" s="51">
        <v>81</v>
      </c>
      <c r="M8" s="51">
        <v>98</v>
      </c>
      <c r="N8" s="51">
        <v>91</v>
      </c>
      <c r="O8" s="57">
        <f t="shared" si="0"/>
        <v>82</v>
      </c>
    </row>
    <row r="9" spans="1:15" ht="18.75">
      <c r="A9" t="s">
        <v>142</v>
      </c>
      <c r="B9" s="51">
        <v>81</v>
      </c>
      <c r="C9" s="51">
        <v>89</v>
      </c>
      <c r="D9" s="51">
        <v>85</v>
      </c>
      <c r="E9" s="51">
        <v>82</v>
      </c>
      <c r="F9" s="51">
        <v>63</v>
      </c>
      <c r="G9" s="51">
        <v>86</v>
      </c>
      <c r="H9" s="51">
        <v>91</v>
      </c>
      <c r="I9" s="51">
        <v>81</v>
      </c>
      <c r="J9" s="51">
        <v>57</v>
      </c>
      <c r="K9" s="58">
        <v>131</v>
      </c>
      <c r="L9" s="51">
        <v>89</v>
      </c>
      <c r="M9" s="58">
        <v>106</v>
      </c>
      <c r="N9" s="51">
        <v>82</v>
      </c>
      <c r="O9" s="57">
        <f t="shared" si="0"/>
        <v>86.384615384615387</v>
      </c>
    </row>
    <row r="10" spans="1:15" ht="27">
      <c r="B10" s="5" t="s">
        <v>143</v>
      </c>
      <c r="C10" s="5" t="s">
        <v>146</v>
      </c>
      <c r="D10" s="5" t="s">
        <v>144</v>
      </c>
      <c r="E10" s="5" t="s">
        <v>145</v>
      </c>
      <c r="F10" s="5" t="s">
        <v>147</v>
      </c>
      <c r="G10" s="5" t="s">
        <v>151</v>
      </c>
      <c r="H10" s="5" t="s">
        <v>149</v>
      </c>
      <c r="I10" s="5" t="s">
        <v>150</v>
      </c>
      <c r="J10" s="5" t="s">
        <v>148</v>
      </c>
      <c r="K10" s="41" t="s">
        <v>152</v>
      </c>
      <c r="L10" s="41" t="s">
        <v>153</v>
      </c>
      <c r="M10" s="5" t="s">
        <v>154</v>
      </c>
      <c r="N10" s="5" t="s">
        <v>155</v>
      </c>
      <c r="O10" s="5"/>
    </row>
    <row r="11" spans="1:15" ht="20.25">
      <c r="B11" s="56">
        <f>AVERAGE(B2:B9)</f>
        <v>72.375</v>
      </c>
      <c r="C11" s="56">
        <f t="shared" ref="C11:N11" si="1">AVERAGE(C2:C9)</f>
        <v>91.375</v>
      </c>
      <c r="D11" s="56">
        <f t="shared" si="1"/>
        <v>76.75</v>
      </c>
      <c r="E11" s="56">
        <f t="shared" si="1"/>
        <v>86.75</v>
      </c>
      <c r="F11" s="56">
        <f t="shared" si="1"/>
        <v>94.5</v>
      </c>
      <c r="G11" s="56">
        <f t="shared" si="1"/>
        <v>80.875</v>
      </c>
      <c r="H11" s="56">
        <f t="shared" si="1"/>
        <v>82</v>
      </c>
      <c r="I11" s="56">
        <f t="shared" si="1"/>
        <v>95</v>
      </c>
      <c r="J11" s="56">
        <f t="shared" si="1"/>
        <v>84.25</v>
      </c>
      <c r="K11" s="56">
        <f t="shared" si="1"/>
        <v>127.25</v>
      </c>
      <c r="L11" s="56">
        <f t="shared" si="1"/>
        <v>87.75</v>
      </c>
      <c r="M11" s="56">
        <f t="shared" si="1"/>
        <v>93.25</v>
      </c>
      <c r="N11" s="56">
        <f t="shared" si="1"/>
        <v>94.125</v>
      </c>
    </row>
    <row r="18" spans="3:3">
      <c r="C18" s="40"/>
    </row>
    <row r="19" spans="3:3">
      <c r="C19" s="40"/>
    </row>
    <row r="20" spans="3:3">
      <c r="C20" s="40"/>
    </row>
    <row r="21" spans="3:3">
      <c r="C21" s="40"/>
    </row>
    <row r="22" spans="3:3">
      <c r="C22" s="40"/>
    </row>
    <row r="23" spans="3:3">
      <c r="C23" s="40"/>
    </row>
    <row r="24" spans="3:3" ht="16.5">
      <c r="C24" s="38"/>
    </row>
    <row r="25" spans="3:3">
      <c r="C25" s="40"/>
    </row>
    <row r="26" spans="3:3">
      <c r="C26" s="40"/>
    </row>
    <row r="27" spans="3:3">
      <c r="C27" s="2"/>
    </row>
    <row r="28" spans="3:3">
      <c r="C28" s="2"/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631A-D4C5-4FD9-BC68-33FBAD927399}">
  <dimension ref="A1:S47"/>
  <sheetViews>
    <sheetView topLeftCell="A19" workbookViewId="0">
      <selection activeCell="E40" sqref="E40"/>
    </sheetView>
  </sheetViews>
  <sheetFormatPr defaultRowHeight="15"/>
  <cols>
    <col min="2" max="2" width="11.625" style="43" bestFit="1" customWidth="1"/>
    <col min="3" max="3" width="10.5" style="43" bestFit="1" customWidth="1"/>
    <col min="4" max="4" width="12.75" style="43" bestFit="1" customWidth="1"/>
    <col min="5" max="5" width="13.875" style="43" bestFit="1" customWidth="1"/>
    <col min="6" max="6" width="11.625" style="43" bestFit="1" customWidth="1"/>
    <col min="7" max="7" width="16.125" style="45" bestFit="1" customWidth="1"/>
    <col min="8" max="8" width="13.875" style="43" bestFit="1" customWidth="1"/>
    <col min="9" max="9" width="12.75" style="43" bestFit="1" customWidth="1"/>
    <col min="10" max="10" width="11.25" bestFit="1" customWidth="1"/>
    <col min="12" max="12" width="11.25" bestFit="1" customWidth="1"/>
    <col min="14" max="14" width="11.25" bestFit="1" customWidth="1"/>
    <col min="16" max="16" width="11.25" bestFit="1" customWidth="1"/>
  </cols>
  <sheetData>
    <row r="1" spans="1:18" ht="30">
      <c r="B1" s="42"/>
      <c r="C1" s="44" t="s">
        <v>176</v>
      </c>
      <c r="E1" s="44" t="s">
        <v>176</v>
      </c>
      <c r="G1" s="48" t="s">
        <v>176</v>
      </c>
      <c r="I1" s="44" t="s">
        <v>176</v>
      </c>
      <c r="K1" s="44" t="s">
        <v>176</v>
      </c>
      <c r="M1" s="44" t="s">
        <v>176</v>
      </c>
      <c r="O1" s="44" t="s">
        <v>176</v>
      </c>
      <c r="Q1" s="44" t="s">
        <v>176</v>
      </c>
    </row>
    <row r="2" spans="1:18" ht="13.5" customHeight="1">
      <c r="B2" s="42" t="s">
        <v>135</v>
      </c>
      <c r="D2" s="43" t="s">
        <v>169</v>
      </c>
      <c r="F2" s="43" t="s">
        <v>137</v>
      </c>
      <c r="H2" s="43" t="s">
        <v>138</v>
      </c>
      <c r="J2" s="43" t="s">
        <v>139</v>
      </c>
      <c r="L2" s="43" t="s">
        <v>170</v>
      </c>
      <c r="N2" s="43" t="s">
        <v>171</v>
      </c>
      <c r="P2" s="43" t="s">
        <v>172</v>
      </c>
    </row>
    <row r="3" spans="1:18" ht="24" customHeight="1">
      <c r="B3" s="43">
        <v>3.7</v>
      </c>
      <c r="C3" s="45">
        <f>(B3-3.5666667)/3.5666667</f>
        <v>3.7383167874923753E-2</v>
      </c>
      <c r="D3" s="43">
        <v>4.2</v>
      </c>
      <c r="E3" s="45">
        <f>(D3-D10)/D10</f>
        <v>-3.9525691699604602E-3</v>
      </c>
      <c r="F3" s="43">
        <v>4.8</v>
      </c>
      <c r="G3" s="45">
        <f>(F3-F10)/F10</f>
        <v>-2.0408163265306228E-2</v>
      </c>
      <c r="H3" s="43">
        <v>5.8</v>
      </c>
      <c r="I3" s="45">
        <f>(H3-H10)/H10</f>
        <v>2.9585798816568101E-2</v>
      </c>
      <c r="J3">
        <v>4.0999999999999996</v>
      </c>
      <c r="K3" s="45">
        <f>(J3-J10)/J10</f>
        <v>3.7974683544303896E-2</v>
      </c>
      <c r="L3">
        <v>3.9</v>
      </c>
      <c r="M3" s="45">
        <f>(L3-L10)/L10</f>
        <v>9.3457943925233697E-2</v>
      </c>
      <c r="N3">
        <v>3.8</v>
      </c>
      <c r="O3" s="45">
        <f>(N3-N10)/N10</f>
        <v>4.4052863436122016E-3</v>
      </c>
      <c r="P3">
        <v>3.6</v>
      </c>
      <c r="Q3" s="45">
        <f>(P3-P10)/P10</f>
        <v>-6.0869565217391321E-2</v>
      </c>
    </row>
    <row r="4" spans="1:18">
      <c r="B4" s="43">
        <v>3.8</v>
      </c>
      <c r="C4" s="45">
        <f t="shared" ref="C4:C8" si="0">(B4-3.5666667)/3.5666667</f>
        <v>6.5420550790462134E-2</v>
      </c>
      <c r="D4" s="43">
        <v>4.0999999999999996</v>
      </c>
      <c r="E4" s="45">
        <f>(D4-D10)/D10</f>
        <v>-2.7667984189723431E-2</v>
      </c>
      <c r="F4" s="43">
        <v>5.0999999999999996</v>
      </c>
      <c r="G4" s="45">
        <f>(F4-F10)/F10</f>
        <v>4.0816326530612096E-2</v>
      </c>
      <c r="H4" s="43">
        <v>5.6</v>
      </c>
      <c r="I4" s="45">
        <f>(H4-H10)/H10</f>
        <v>-5.9171597633135885E-3</v>
      </c>
      <c r="J4">
        <v>4</v>
      </c>
      <c r="K4" s="45">
        <f>(J4-J10)/J10</f>
        <v>1.2658227848101448E-2</v>
      </c>
      <c r="L4">
        <v>3.8</v>
      </c>
      <c r="M4" s="45">
        <f>(L4-L10)/L10</f>
        <v>6.5420560747663573E-2</v>
      </c>
      <c r="N4">
        <v>4.0999999999999996</v>
      </c>
      <c r="O4" s="45">
        <f>(N4-N10)/N10</f>
        <v>8.3700440528634179E-2</v>
      </c>
      <c r="P4">
        <v>3.9</v>
      </c>
      <c r="Q4" s="45">
        <f>(P4-P10)/P10</f>
        <v>1.7391304347826025E-2</v>
      </c>
    </row>
    <row r="5" spans="1:18" ht="24" customHeight="1">
      <c r="B5" s="43">
        <v>3.4</v>
      </c>
      <c r="C5" s="45">
        <f t="shared" si="0"/>
        <v>-4.6728980871691757E-2</v>
      </c>
      <c r="D5" s="43">
        <v>4.2</v>
      </c>
      <c r="E5" s="45">
        <f>(D5-D10)/D10</f>
        <v>-3.9525691699604602E-3</v>
      </c>
      <c r="F5" s="43">
        <v>4.9000000000000004</v>
      </c>
      <c r="G5" s="45">
        <f>(F5-F10)/F10</f>
        <v>0</v>
      </c>
      <c r="H5" s="43">
        <v>5.7</v>
      </c>
      <c r="I5" s="45">
        <f>(H5-H10)/H10</f>
        <v>1.1834319526627335E-2</v>
      </c>
      <c r="J5">
        <v>4.0999999999999996</v>
      </c>
      <c r="K5" s="45">
        <f>(J5-J10)/J10</f>
        <v>3.7974683544303896E-2</v>
      </c>
      <c r="L5">
        <v>3.3</v>
      </c>
      <c r="M5" s="45">
        <f>(L5-L10)/L10</f>
        <v>-7.476635514018691E-2</v>
      </c>
      <c r="N5">
        <v>3.6</v>
      </c>
      <c r="O5" s="45">
        <f>(N5-N10)/N10</f>
        <v>-4.845814977973574E-2</v>
      </c>
      <c r="P5">
        <v>4.0999999999999996</v>
      </c>
      <c r="Q5" s="45">
        <f>(P5-P10)/P10</f>
        <v>6.956521739130421E-2</v>
      </c>
    </row>
    <row r="6" spans="1:18">
      <c r="B6" s="43">
        <v>3.6</v>
      </c>
      <c r="C6" s="45">
        <f t="shared" si="0"/>
        <v>9.3457849593852529E-3</v>
      </c>
      <c r="D6" s="43">
        <v>4.5</v>
      </c>
      <c r="E6" s="45">
        <f>(D6-D10)/D10</f>
        <v>6.7193675889328036E-2</v>
      </c>
      <c r="F6" s="43">
        <v>5.2</v>
      </c>
      <c r="G6" s="45">
        <f>(F6-F10)/F10</f>
        <v>6.1224489795918324E-2</v>
      </c>
      <c r="H6" s="43">
        <v>5.6</v>
      </c>
      <c r="I6" s="45">
        <f>(H6-H10)/H10</f>
        <v>-5.9171597633135885E-3</v>
      </c>
      <c r="J6">
        <v>3.9</v>
      </c>
      <c r="K6" s="45">
        <f>(J6-J10)/J10</f>
        <v>-1.2658227848101111E-2</v>
      </c>
      <c r="L6">
        <v>3.4</v>
      </c>
      <c r="M6" s="45">
        <f>(L6-L10)/L10</f>
        <v>-4.6728971962616786E-2</v>
      </c>
      <c r="N6">
        <v>3.8</v>
      </c>
      <c r="O6" s="45">
        <f>(N6-N10)/N10</f>
        <v>4.4052863436122016E-3</v>
      </c>
      <c r="P6">
        <v>4.0999999999999996</v>
      </c>
      <c r="Q6" s="45">
        <f>(P6-P10)/P10</f>
        <v>6.956521739130421E-2</v>
      </c>
    </row>
    <row r="7" spans="1:18" ht="24" customHeight="1">
      <c r="B7" s="43">
        <v>3.5</v>
      </c>
      <c r="C7" s="45">
        <f t="shared" si="0"/>
        <v>-1.8691597956153251E-2</v>
      </c>
      <c r="D7" s="43">
        <v>4.0999999999999996</v>
      </c>
      <c r="E7" s="45">
        <f>(D7-D10)/D10</f>
        <v>-2.7667984189723431E-2</v>
      </c>
      <c r="F7" s="43">
        <v>4.5999999999999996</v>
      </c>
      <c r="G7" s="45">
        <f>(F7-F10)/F10</f>
        <v>-6.1224489795918505E-2</v>
      </c>
      <c r="H7" s="43">
        <v>5.7</v>
      </c>
      <c r="I7" s="45">
        <f>(H7-H10)/H10</f>
        <v>1.1834319526627335E-2</v>
      </c>
      <c r="J7">
        <v>3.9</v>
      </c>
      <c r="K7" s="45">
        <f>(J7-J10)/J10</f>
        <v>-1.2658227848101111E-2</v>
      </c>
      <c r="L7">
        <v>3.8</v>
      </c>
      <c r="M7" s="45">
        <f>(L7-L10)/L10</f>
        <v>6.5420560747663573E-2</v>
      </c>
      <c r="N7">
        <v>3.6</v>
      </c>
      <c r="O7" s="45">
        <f>(N7-N10)/N10</f>
        <v>-4.845814977973574E-2</v>
      </c>
      <c r="P7">
        <v>3.8</v>
      </c>
      <c r="Q7" s="45">
        <f>(P7-P10)/P10</f>
        <v>-8.6956521739131286E-3</v>
      </c>
    </row>
    <row r="8" spans="1:18">
      <c r="B8" s="43">
        <v>3.4</v>
      </c>
      <c r="C8" s="45">
        <f t="shared" si="0"/>
        <v>-4.6728980871691757E-2</v>
      </c>
      <c r="D8" s="43">
        <v>4.2</v>
      </c>
      <c r="E8" s="45">
        <f>(D8-D10)/D10</f>
        <v>-3.9525691699604602E-3</v>
      </c>
      <c r="F8" s="43">
        <v>4.8</v>
      </c>
      <c r="G8" s="45">
        <f>(F8-F10)/F10</f>
        <v>-2.0408163265306228E-2</v>
      </c>
      <c r="H8" s="43">
        <v>5.4</v>
      </c>
      <c r="I8" s="45">
        <f>(H8-H10)/H10</f>
        <v>-4.1420118343195124E-2</v>
      </c>
      <c r="J8">
        <v>3.7</v>
      </c>
      <c r="K8" s="45">
        <f>(J8-J10)/J10</f>
        <v>-6.3291139240506111E-2</v>
      </c>
      <c r="L8">
        <v>3.2</v>
      </c>
      <c r="M8" s="45">
        <f>(L8-L10)/L10</f>
        <v>-0.1028037383177569</v>
      </c>
      <c r="N8">
        <v>3.8</v>
      </c>
      <c r="O8" s="45">
        <f>(N8-N10)/N10</f>
        <v>4.4052863436122016E-3</v>
      </c>
      <c r="P8">
        <v>3.5</v>
      </c>
      <c r="Q8" s="45">
        <f>(P8-P10)/P10</f>
        <v>-8.6956521739130474E-2</v>
      </c>
    </row>
    <row r="9" spans="1:18">
      <c r="A9" t="s">
        <v>173</v>
      </c>
      <c r="B9" s="43">
        <f>STDEV(B3:B8)</f>
        <v>0.16329931618554522</v>
      </c>
      <c r="D9" s="43">
        <f>STDEV(D3:D8)</f>
        <v>0.14719601443879757</v>
      </c>
      <c r="E9" s="45"/>
      <c r="F9" s="43">
        <f>STDEV(F3:F8)</f>
        <v>0.21908902300206656</v>
      </c>
      <c r="H9" s="43">
        <f>STDEV(H3:H8)</f>
        <v>0.13662601021279455</v>
      </c>
      <c r="J9" s="43">
        <f>STDEV(J3:J8)</f>
        <v>0.15165750888103083</v>
      </c>
      <c r="L9" s="43">
        <f>STDEV(L3:L8)</f>
        <v>0.30110906108363233</v>
      </c>
      <c r="N9" s="43">
        <f>STDEV(N3:N8)</f>
        <v>0.18348478592697165</v>
      </c>
      <c r="P9" s="43">
        <f>STDEV(P3:P8)</f>
        <v>0.25033311140691433</v>
      </c>
    </row>
    <row r="10" spans="1:18">
      <c r="A10" t="s">
        <v>174</v>
      </c>
      <c r="B10" s="43">
        <f>AVERAGE(B3:B8)</f>
        <v>3.5666666666666664</v>
      </c>
      <c r="D10" s="43">
        <f>AVERAGE(D3:D8)</f>
        <v>4.2166666666666668</v>
      </c>
      <c r="E10" s="45"/>
      <c r="F10" s="43">
        <f>AVERAGE(F3:F8)</f>
        <v>4.9000000000000004</v>
      </c>
      <c r="H10" s="43">
        <f>AVERAGE(H3:H8)</f>
        <v>5.6333333333333329</v>
      </c>
      <c r="J10" s="43">
        <f>AVERAGE(J3:J8)</f>
        <v>3.9499999999999993</v>
      </c>
      <c r="L10" s="43">
        <f>AVERAGE(L3:L8)</f>
        <v>3.5666666666666664</v>
      </c>
      <c r="N10" s="43">
        <f>AVERAGE(N3:N8)</f>
        <v>3.7833333333333337</v>
      </c>
      <c r="P10" s="43">
        <f>AVERAGE(P3:P8)</f>
        <v>3.8333333333333335</v>
      </c>
    </row>
    <row r="11" spans="1:18">
      <c r="A11" t="s">
        <v>175</v>
      </c>
      <c r="B11" s="43">
        <f>B9/B10</f>
        <v>4.5784855005293057E-2</v>
      </c>
      <c r="D11" s="43">
        <f>D9/D10</f>
        <v>3.4908145716710887E-2</v>
      </c>
      <c r="E11" s="45"/>
      <c r="F11" s="43">
        <f>F9/F10</f>
        <v>4.4712045510625825E-2</v>
      </c>
      <c r="H11" s="43">
        <f>H9/H10</f>
        <v>2.4253137907596669E-2</v>
      </c>
      <c r="J11" s="43">
        <f>J9/J10</f>
        <v>3.8394306045830599E-2</v>
      </c>
      <c r="L11" s="43">
        <f>L9/L10</f>
        <v>8.4423101238401591E-2</v>
      </c>
      <c r="N11" s="43">
        <f>N9/N10</f>
        <v>4.8498181302283248E-2</v>
      </c>
      <c r="P11" s="43">
        <f>P9/P10</f>
        <v>6.5304289932238524E-2</v>
      </c>
    </row>
    <row r="12" spans="1:18" ht="20.25">
      <c r="A12" t="s">
        <v>177</v>
      </c>
      <c r="B12" s="47">
        <f>B10/5</f>
        <v>0.71333333333333326</v>
      </c>
      <c r="D12" s="47">
        <f>D10/5</f>
        <v>0.84333333333333338</v>
      </c>
      <c r="E12" s="47"/>
      <c r="F12" s="47">
        <f>F10/5</f>
        <v>0.98000000000000009</v>
      </c>
      <c r="G12" s="47"/>
      <c r="H12" s="47">
        <f>H10/5</f>
        <v>1.1266666666666665</v>
      </c>
      <c r="I12" s="47"/>
      <c r="J12" s="47">
        <f>J10/5</f>
        <v>0.78999999999999981</v>
      </c>
      <c r="K12" s="47"/>
      <c r="L12" s="47">
        <f>L10/5</f>
        <v>0.71333333333333326</v>
      </c>
      <c r="M12" s="47"/>
      <c r="N12" s="47">
        <f>N10/5</f>
        <v>0.75666666666666671</v>
      </c>
      <c r="O12" s="47"/>
      <c r="P12" s="47">
        <f>P10/5</f>
        <v>0.76666666666666672</v>
      </c>
      <c r="Q12" s="47"/>
      <c r="R12" s="47"/>
    </row>
    <row r="13" spans="1:18" ht="24" customHeight="1">
      <c r="B13" s="46">
        <v>39</v>
      </c>
      <c r="C13" s="45">
        <f>(B13-40.328571)/40.823571</f>
        <v>-3.2544213243863369E-2</v>
      </c>
      <c r="D13" s="43">
        <v>38.4</v>
      </c>
      <c r="E13" s="45">
        <f>(D13-D20)/D20</f>
        <v>3.0872483221476472E-2</v>
      </c>
      <c r="F13" s="43">
        <v>51.2</v>
      </c>
      <c r="G13" s="45">
        <f>(F13-F20)/F20</f>
        <v>4.2769857433808581E-2</v>
      </c>
      <c r="H13" s="43">
        <v>51.8</v>
      </c>
      <c r="I13" s="45">
        <f>(H13-H20)/H20</f>
        <v>-4.5454545454545366E-2</v>
      </c>
      <c r="J13">
        <v>45.7</v>
      </c>
      <c r="K13" s="45">
        <f>(J13-J20)/J20</f>
        <v>3.4326669181441109E-2</v>
      </c>
      <c r="L13">
        <v>42.8</v>
      </c>
      <c r="M13" s="45">
        <f>(L13-L20)/L20</f>
        <v>-2.764104505869009E-2</v>
      </c>
      <c r="N13">
        <v>38.5</v>
      </c>
      <c r="O13" s="45">
        <f>(N13-N20)/N20</f>
        <v>-1.239846088071828E-2</v>
      </c>
      <c r="P13">
        <v>41.2</v>
      </c>
      <c r="Q13" s="45">
        <f>(P13-P20)/P20</f>
        <v>2.6578073089701081E-2</v>
      </c>
    </row>
    <row r="14" spans="1:18">
      <c r="B14" s="46">
        <v>41.2</v>
      </c>
      <c r="C14" s="45">
        <f t="shared" ref="C14:C18" si="1">(B14-40.328571)/40.823571</f>
        <v>2.1346221769771346E-2</v>
      </c>
      <c r="D14" s="43">
        <v>36.5</v>
      </c>
      <c r="E14" s="45">
        <f>(D14-D20)/D20</f>
        <v>-2.0134228187919462E-2</v>
      </c>
      <c r="F14" s="43">
        <v>48.6</v>
      </c>
      <c r="G14" s="45">
        <f>(F14-F20)/F20</f>
        <v>-1.0183299389002037E-2</v>
      </c>
      <c r="H14" s="43">
        <v>51.8</v>
      </c>
      <c r="I14" s="45">
        <f>(H14-H20)/H20</f>
        <v>-4.5454545454545366E-2</v>
      </c>
      <c r="J14">
        <v>42.8</v>
      </c>
      <c r="K14" s="45">
        <f>(J14-J20)/J20</f>
        <v>-3.1308940022632958E-2</v>
      </c>
      <c r="L14">
        <v>43.7</v>
      </c>
      <c r="M14" s="45">
        <f>(L14-L20)/L20</f>
        <v>-7.1942446043166209E-3</v>
      </c>
      <c r="N14">
        <v>39.1</v>
      </c>
      <c r="O14" s="45">
        <f>(N14-N20)/N20</f>
        <v>2.9927319367251083E-3</v>
      </c>
      <c r="P14">
        <v>43.8</v>
      </c>
      <c r="Q14" s="45">
        <f>(P14-P20)/P20</f>
        <v>9.1362126245847122E-2</v>
      </c>
    </row>
    <row r="15" spans="1:18" ht="24" customHeight="1">
      <c r="B15" s="46">
        <v>38.6</v>
      </c>
      <c r="C15" s="45">
        <f t="shared" si="1"/>
        <v>-4.2342474155433268E-2</v>
      </c>
      <c r="D15" s="43">
        <v>36.4</v>
      </c>
      <c r="E15" s="45">
        <f>(D15-D20)/D20</f>
        <v>-2.2818791946308762E-2</v>
      </c>
      <c r="F15" s="43">
        <v>46.7</v>
      </c>
      <c r="G15" s="45">
        <f>(F15-F20)/F20</f>
        <v>-4.8879837067209747E-2</v>
      </c>
      <c r="H15" s="43">
        <v>54.8</v>
      </c>
      <c r="I15" s="45">
        <f>(H15-H20)/H20</f>
        <v>9.8280098280099249E-3</v>
      </c>
      <c r="J15">
        <v>43.9</v>
      </c>
      <c r="K15" s="45">
        <f>(J15-J20)/J20</f>
        <v>-6.4126744624669512E-3</v>
      </c>
      <c r="L15">
        <v>43.9</v>
      </c>
      <c r="M15" s="45">
        <f>(L15-L20)/L20</f>
        <v>-2.6505111700115313E-3</v>
      </c>
      <c r="N15">
        <v>41.2</v>
      </c>
      <c r="O15" s="45">
        <f>(N15-N20)/N20</f>
        <v>5.6861906797776876E-2</v>
      </c>
      <c r="P15">
        <v>41.7</v>
      </c>
      <c r="Q15" s="45">
        <f>(P15-P20)/P20</f>
        <v>3.9036544850498421E-2</v>
      </c>
    </row>
    <row r="16" spans="1:18">
      <c r="B16" s="46">
        <v>38.1</v>
      </c>
      <c r="C16" s="45">
        <f t="shared" si="1"/>
        <v>-5.4590300294895693E-2</v>
      </c>
      <c r="D16" s="43">
        <v>35.9</v>
      </c>
      <c r="E16" s="45">
        <f>(D16-D20)/D20</f>
        <v>-3.6241610738255069E-2</v>
      </c>
      <c r="F16" s="43">
        <v>48.4</v>
      </c>
      <c r="G16" s="45">
        <f>(F16-F20)/F20</f>
        <v>-1.4256619144602909E-2</v>
      </c>
      <c r="H16" s="43">
        <v>54.7</v>
      </c>
      <c r="I16" s="45">
        <f>(H16-H20)/H20</f>
        <v>7.9852579852581866E-3</v>
      </c>
      <c r="J16">
        <v>43.8</v>
      </c>
      <c r="K16" s="45">
        <f>(J16-J20)/J20</f>
        <v>-8.6759713315729819E-3</v>
      </c>
      <c r="L16">
        <v>44.5</v>
      </c>
      <c r="M16" s="45">
        <f>(L16-L20)/L20</f>
        <v>1.0980689132904061E-2</v>
      </c>
      <c r="N16">
        <v>37.5</v>
      </c>
      <c r="O16" s="45">
        <f>(N16-N20)/N20</f>
        <v>-3.8050448909790535E-2</v>
      </c>
      <c r="P16">
        <v>38.9</v>
      </c>
      <c r="Q16" s="45">
        <f>(P16-P20)/P20</f>
        <v>-3.0730897009966802E-2</v>
      </c>
    </row>
    <row r="17" spans="1:19" ht="24" customHeight="1">
      <c r="B17" s="46">
        <v>42.8</v>
      </c>
      <c r="C17" s="45">
        <f t="shared" si="1"/>
        <v>6.0539265416050952E-2</v>
      </c>
      <c r="D17" s="43">
        <v>37.1</v>
      </c>
      <c r="E17" s="45">
        <f>(D17-D20)/D20</f>
        <v>-4.0268456375838549E-3</v>
      </c>
      <c r="F17" s="43">
        <v>47.6</v>
      </c>
      <c r="G17" s="45">
        <f>(F17-F20)/F20</f>
        <v>-3.0549898167006109E-2</v>
      </c>
      <c r="H17" s="43">
        <v>56.1</v>
      </c>
      <c r="I17" s="45">
        <f>(H17-H20)/H20</f>
        <v>3.3783783783783966E-2</v>
      </c>
      <c r="J17">
        <v>47.1</v>
      </c>
      <c r="K17" s="45">
        <f>(J17-J20)/J20</f>
        <v>6.6012825348925053E-2</v>
      </c>
      <c r="L17">
        <v>45.1</v>
      </c>
      <c r="M17" s="45">
        <f>(L17-L20)/L20</f>
        <v>2.4611889435819653E-2</v>
      </c>
      <c r="N17">
        <v>38.5</v>
      </c>
      <c r="O17" s="45">
        <f>(N17-N20)/N20</f>
        <v>-1.239846088071828E-2</v>
      </c>
      <c r="P17">
        <v>37.799999999999997</v>
      </c>
      <c r="Q17" s="45">
        <f>(P17-P20)/P20</f>
        <v>-5.8139534883720992E-2</v>
      </c>
    </row>
    <row r="18" spans="1:19">
      <c r="B18" s="46">
        <v>41.6</v>
      </c>
      <c r="C18" s="45">
        <f t="shared" si="1"/>
        <v>3.1144482681341248E-2</v>
      </c>
      <c r="D18" s="43">
        <v>39.200000000000003</v>
      </c>
      <c r="E18" s="45">
        <f>(D18-D20)/D20</f>
        <v>5.2348993288590683E-2</v>
      </c>
      <c r="F18" s="43">
        <v>52.1</v>
      </c>
      <c r="G18" s="45">
        <f>(F18-F20)/F20</f>
        <v>6.1099796334012219E-2</v>
      </c>
      <c r="H18" s="43">
        <v>56.4</v>
      </c>
      <c r="I18" s="45">
        <f>(H18-H20)/H20</f>
        <v>3.9312039312039443E-2</v>
      </c>
      <c r="J18">
        <v>41.8</v>
      </c>
      <c r="K18" s="45">
        <f>(J18-J20)/J20</f>
        <v>-5.3941908713692942E-2</v>
      </c>
      <c r="L18">
        <v>44.1</v>
      </c>
      <c r="M18" s="45">
        <f>(L18-L20)/L20</f>
        <v>1.8932222642937201E-3</v>
      </c>
      <c r="N18">
        <v>39.1</v>
      </c>
      <c r="O18" s="45">
        <f>(N18-N20)/N20</f>
        <v>2.9927319367251083E-3</v>
      </c>
      <c r="P18">
        <v>37.4</v>
      </c>
      <c r="Q18" s="45">
        <f>(P18-P20)/P20</f>
        <v>-6.8106312292358834E-2</v>
      </c>
    </row>
    <row r="19" spans="1:19">
      <c r="A19" t="s">
        <v>173</v>
      </c>
      <c r="B19" s="42">
        <f>STDEV(B13:B18)</f>
        <v>1.9041183436610927</v>
      </c>
      <c r="D19" s="43">
        <f>STDEV(D13:D18)</f>
        <v>1.2849124483792671</v>
      </c>
      <c r="E19" s="45"/>
      <c r="F19" s="43">
        <f>STDEV(F13:F18)</f>
        <v>2.1052315787105229</v>
      </c>
      <c r="H19" s="43">
        <f>STDEV(H13:H18)</f>
        <v>2.0274779078122336</v>
      </c>
      <c r="J19" s="43">
        <f>STDEV(J13:J18)</f>
        <v>1.9301986080884719</v>
      </c>
      <c r="L19" s="43">
        <f>STDEV(L13:L18)</f>
        <v>0.77567175188134097</v>
      </c>
      <c r="N19" s="43">
        <f>STDEV(N13:N18)</f>
        <v>1.2335585379975567</v>
      </c>
      <c r="P19" s="43">
        <f>STDEV(P13:P18)</f>
        <v>2.5089174292245393</v>
      </c>
    </row>
    <row r="20" spans="1:19">
      <c r="A20" t="s">
        <v>174</v>
      </c>
      <c r="B20" s="43">
        <f>AVERAGE(B13:B18)</f>
        <v>40.216666666666661</v>
      </c>
      <c r="D20" s="43">
        <f>AVERAGE(D13:D18)</f>
        <v>37.25</v>
      </c>
      <c r="E20" s="45"/>
      <c r="F20" s="43">
        <f>AVERAGE(F13:F18)</f>
        <v>49.1</v>
      </c>
      <c r="H20" s="43">
        <f>AVERAGE(H13:H18)</f>
        <v>54.266666666666659</v>
      </c>
      <c r="J20" s="43">
        <f>AVERAGE(J13:J18)</f>
        <v>44.18333333333333</v>
      </c>
      <c r="L20" s="43">
        <f>AVERAGE(L13:L18)</f>
        <v>44.016666666666673</v>
      </c>
      <c r="N20" s="43">
        <f>AVERAGE(N13:N18)</f>
        <v>38.983333333333334</v>
      </c>
      <c r="P20" s="43">
        <f>AVERAGE(P13:P18)</f>
        <v>40.133333333333333</v>
      </c>
    </row>
    <row r="21" spans="1:19">
      <c r="A21" t="s">
        <v>175</v>
      </c>
      <c r="B21" s="43">
        <f>B19/B20</f>
        <v>4.734649839190451E-2</v>
      </c>
      <c r="D21" s="43">
        <f>D19/D20</f>
        <v>3.4494293916221934E-2</v>
      </c>
      <c r="E21" s="45"/>
      <c r="F21" s="43">
        <f>F19/F20</f>
        <v>4.287640689838132E-2</v>
      </c>
      <c r="H21" s="43">
        <f>H19/H20</f>
        <v>3.7361386507596447E-2</v>
      </c>
      <c r="J21" s="43">
        <f>J19/J20</f>
        <v>4.3686124664393935E-2</v>
      </c>
      <c r="L21" s="43">
        <f>L19/L20</f>
        <v>1.7622228365346632E-2</v>
      </c>
      <c r="N21" s="43">
        <f>N19/N20</f>
        <v>3.1643228849873195E-2</v>
      </c>
      <c r="P21" s="43">
        <f>P19/P20</f>
        <v>6.2514553884332372E-2</v>
      </c>
    </row>
    <row r="22" spans="1:19" ht="20.25">
      <c r="A22" t="s">
        <v>177</v>
      </c>
      <c r="B22" s="47">
        <f>B20/50</f>
        <v>0.80433333333333323</v>
      </c>
      <c r="D22" s="47">
        <f>D20/50</f>
        <v>0.745</v>
      </c>
      <c r="E22" s="47"/>
      <c r="F22" s="47">
        <f>F20/50</f>
        <v>0.98199999999999998</v>
      </c>
      <c r="G22" s="47"/>
      <c r="H22" s="47">
        <f>H20/50</f>
        <v>1.0853333333333333</v>
      </c>
      <c r="I22" s="47"/>
      <c r="J22" s="47">
        <f>J20/50</f>
        <v>0.8836666666666666</v>
      </c>
      <c r="K22" s="47"/>
      <c r="L22" s="47">
        <f>L20/50</f>
        <v>0.88033333333333341</v>
      </c>
      <c r="M22" s="47"/>
      <c r="N22" s="47">
        <f>N20/50</f>
        <v>0.77966666666666673</v>
      </c>
      <c r="O22" s="47"/>
      <c r="P22" s="47">
        <f>P20/50</f>
        <v>0.80266666666666664</v>
      </c>
      <c r="Q22" s="47"/>
    </row>
    <row r="23" spans="1:19">
      <c r="B23" s="43">
        <v>164.8</v>
      </c>
      <c r="C23" s="45">
        <f>(B23-B30)/B30</f>
        <v>4.3478260869565452E-2</v>
      </c>
      <c r="D23" s="43">
        <v>143</v>
      </c>
      <c r="E23" s="45">
        <f>(D23-D30)/D30</f>
        <v>-3.0070088175446742E-2</v>
      </c>
      <c r="F23" s="43">
        <v>197.2</v>
      </c>
      <c r="G23" s="45">
        <f>(F23-F30)/F30</f>
        <v>3.156059285091542E-2</v>
      </c>
      <c r="H23" s="43">
        <v>224.8</v>
      </c>
      <c r="I23" s="45">
        <f>(H23-H30)/H30</f>
        <v>1.6887816646562061E-2</v>
      </c>
      <c r="J23">
        <v>162.4</v>
      </c>
      <c r="K23" s="45">
        <f>(J23-J30)/J30</f>
        <v>-2.7350768616490294E-2</v>
      </c>
      <c r="L23">
        <v>168.4</v>
      </c>
      <c r="M23" s="45">
        <f>(L23-L30)/L30</f>
        <v>1.1816543160424778E-2</v>
      </c>
      <c r="N23">
        <v>158.19999999999999</v>
      </c>
      <c r="O23" s="45">
        <f>(N23-N30)/N30</f>
        <v>2.7466723008661019E-3</v>
      </c>
      <c r="P23">
        <v>157.80000000000001</v>
      </c>
      <c r="Q23" s="45">
        <f>(P23-P30)/P30</f>
        <v>1.0890454836643287E-2</v>
      </c>
    </row>
    <row r="24" spans="1:19">
      <c r="B24" s="43">
        <v>153.6</v>
      </c>
      <c r="C24" s="45">
        <f>(B24-B30)/B30</f>
        <v>-2.7437737441958515E-2</v>
      </c>
      <c r="D24" s="43">
        <v>144.80000000000001</v>
      </c>
      <c r="E24" s="45">
        <f>(D24-D30)/D30</f>
        <v>-1.7861180194438303E-2</v>
      </c>
      <c r="F24" s="43">
        <v>190.2</v>
      </c>
      <c r="G24" s="45">
        <f>(F24-F30)/F30</f>
        <v>-5.0566695727986156E-3</v>
      </c>
      <c r="H24" s="43">
        <v>217.8</v>
      </c>
      <c r="I24" s="45">
        <f>(H24-H30)/H30</f>
        <v>-1.4776839565741917E-2</v>
      </c>
      <c r="J24">
        <v>169</v>
      </c>
      <c r="K24" s="45">
        <f>(J24-J30)/J30</f>
        <v>1.2178079456977429E-2</v>
      </c>
      <c r="L24">
        <v>162.4</v>
      </c>
      <c r="M24" s="45">
        <f>(L24-L30)/L30</f>
        <v>-2.4233927498497718E-2</v>
      </c>
      <c r="N24">
        <v>162.4</v>
      </c>
      <c r="O24" s="45">
        <f>(N24-N30)/N30</f>
        <v>2.9368265370800711E-2</v>
      </c>
      <c r="P24">
        <v>158.19999999999999</v>
      </c>
      <c r="Q24" s="45">
        <f>(P24-P30)/P30</f>
        <v>1.3452914798206242E-2</v>
      </c>
    </row>
    <row r="25" spans="1:19">
      <c r="B25" s="43">
        <v>145.19999999999999</v>
      </c>
      <c r="C25" s="45">
        <f>(B25-B30)/B30</f>
        <v>-8.0624736175601452E-2</v>
      </c>
      <c r="D25" s="43">
        <v>148.19999999999999</v>
      </c>
      <c r="E25" s="45">
        <f>(D25-D30)/D30</f>
        <v>5.2000904363551179E-3</v>
      </c>
      <c r="F25" s="43">
        <v>188.2</v>
      </c>
      <c r="G25" s="45">
        <f>(F25-F30)/F30</f>
        <v>-1.5518744551002626E-2</v>
      </c>
      <c r="H25" s="43">
        <v>222.8</v>
      </c>
      <c r="I25" s="45">
        <f>(H25-H30)/H30</f>
        <v>7.8407720144752103E-3</v>
      </c>
      <c r="J25">
        <v>167.6</v>
      </c>
      <c r="K25" s="45">
        <f>(J25-J30)/J30</f>
        <v>3.7931722898781736E-3</v>
      </c>
      <c r="L25">
        <v>167.6</v>
      </c>
      <c r="M25" s="45">
        <f>(L25-L30)/L30</f>
        <v>7.009813739235044E-3</v>
      </c>
      <c r="N25">
        <v>157</v>
      </c>
      <c r="O25" s="45">
        <f>(N25-N30)/N30</f>
        <v>-4.85949714768654E-3</v>
      </c>
      <c r="P25">
        <v>162.4</v>
      </c>
      <c r="Q25" s="45">
        <f>(P25-P30)/P30</f>
        <v>4.0358744394618909E-2</v>
      </c>
    </row>
    <row r="26" spans="1:19">
      <c r="B26" s="43">
        <v>164</v>
      </c>
      <c r="C26" s="45">
        <f>(B26-B30)/B30</f>
        <v>3.841283241874225E-2</v>
      </c>
      <c r="D26" s="43">
        <v>146.19999999999999</v>
      </c>
      <c r="E26" s="45">
        <f>(D26-D30)/D30</f>
        <v>-8.3653628758763952E-3</v>
      </c>
      <c r="F26" s="43">
        <v>185.4</v>
      </c>
      <c r="G26" s="45">
        <f>(F26-F30)/F30</f>
        <v>-3.0165649520488152E-2</v>
      </c>
      <c r="H26" s="43">
        <v>224.2</v>
      </c>
      <c r="I26" s="45">
        <f>(H26-H30)/H30</f>
        <v>1.4173703256935902E-2</v>
      </c>
      <c r="J26">
        <v>169.8</v>
      </c>
      <c r="K26" s="45">
        <f>(J26-J30)/J30</f>
        <v>1.6969454981034197E-2</v>
      </c>
      <c r="L26">
        <v>167.2</v>
      </c>
      <c r="M26" s="45">
        <f>(L26-L30)/L30</f>
        <v>4.6064490286401765E-3</v>
      </c>
      <c r="N26">
        <v>153.80000000000001</v>
      </c>
      <c r="O26" s="45">
        <f>(N26-N30)/N30</f>
        <v>-2.5142615677160373E-2</v>
      </c>
      <c r="P26">
        <v>151.6</v>
      </c>
      <c r="Q26" s="45">
        <f>(P26-P30)/P30</f>
        <v>-2.8827674567584883E-2</v>
      </c>
    </row>
    <row r="27" spans="1:19">
      <c r="B27" s="43">
        <v>158</v>
      </c>
      <c r="C27" s="45">
        <f>(B27-B30)/B30</f>
        <v>4.221190375687504E-4</v>
      </c>
      <c r="D27" s="43">
        <v>150.19999999999999</v>
      </c>
      <c r="E27" s="45">
        <f>(D27-D30)/D30</f>
        <v>1.8765543748586633E-2</v>
      </c>
      <c r="F27" s="43">
        <v>197</v>
      </c>
      <c r="G27" s="45">
        <f>(F27-F30)/F30</f>
        <v>3.0514385353095082E-2</v>
      </c>
      <c r="H27" s="43">
        <v>227</v>
      </c>
      <c r="I27" s="45">
        <f>(H27-H30)/H30</f>
        <v>2.6839565741857547E-2</v>
      </c>
      <c r="J27">
        <v>165.6</v>
      </c>
      <c r="K27" s="45">
        <f>(J27-J30)/J30</f>
        <v>-8.1852665202635701E-3</v>
      </c>
      <c r="L27">
        <v>168.2</v>
      </c>
      <c r="M27" s="45">
        <f>(L27-L30)/L30</f>
        <v>1.0614860805127259E-2</v>
      </c>
      <c r="N27">
        <v>157</v>
      </c>
      <c r="O27" s="45">
        <f>(N27-N30)/N30</f>
        <v>-4.85949714768654E-3</v>
      </c>
      <c r="P27">
        <v>153.80000000000001</v>
      </c>
      <c r="Q27" s="45">
        <f>(P27-P30)/P30</f>
        <v>-1.4734144778987719E-2</v>
      </c>
    </row>
    <row r="28" spans="1:19">
      <c r="B28" s="43">
        <v>162</v>
      </c>
      <c r="C28" s="45">
        <f>(B28-B30)/B30</f>
        <v>2.5749261291684415E-2</v>
      </c>
      <c r="D28" s="43">
        <v>152.19999999999999</v>
      </c>
      <c r="E28" s="45">
        <f>(D28-D30)/D30</f>
        <v>3.2330997060818149E-2</v>
      </c>
      <c r="F28" s="43">
        <v>189</v>
      </c>
      <c r="G28" s="45">
        <f>(F28-F30)/F30</f>
        <v>-1.1333914559720963E-2</v>
      </c>
      <c r="H28" s="43">
        <v>209.8</v>
      </c>
      <c r="I28" s="45">
        <f>(H28-H30)/H30</f>
        <v>-5.096501809408932E-2</v>
      </c>
      <c r="J28">
        <v>167.4</v>
      </c>
      <c r="K28" s="45">
        <f>(J28-J30)/J30</f>
        <v>2.5953284088640672E-3</v>
      </c>
      <c r="L28">
        <v>164.8</v>
      </c>
      <c r="M28" s="45">
        <f>(L28-L30)/L30</f>
        <v>-9.813739234928686E-3</v>
      </c>
      <c r="N28">
        <v>158.19999999999999</v>
      </c>
      <c r="O28" s="45">
        <f>(N28-N30)/N30</f>
        <v>2.7466723008661019E-3</v>
      </c>
      <c r="P28">
        <v>152.80000000000001</v>
      </c>
      <c r="Q28" s="45">
        <f>(P28-P30)/P30</f>
        <v>-2.114029468289547E-2</v>
      </c>
    </row>
    <row r="29" spans="1:19">
      <c r="A29" t="s">
        <v>173</v>
      </c>
      <c r="B29" s="43">
        <f>STDEV(B23:B28)</f>
        <v>7.5021774616884906</v>
      </c>
      <c r="D29" s="43">
        <f>STDEV(D23:D28)</f>
        <v>3.4372469603836473</v>
      </c>
      <c r="E29" s="45"/>
      <c r="F29" s="43">
        <f>STDEV(F23:F28)</f>
        <v>4.8603154904457222</v>
      </c>
      <c r="H29" s="43">
        <f>STDEV(H23:H28)</f>
        <v>6.3178055261828545</v>
      </c>
      <c r="J29" s="43">
        <f>STDEV(J23:J28)</f>
        <v>2.6635815487171914</v>
      </c>
      <c r="L29" s="43">
        <f>STDEV(L23:L28)</f>
        <v>2.3610732023100511</v>
      </c>
      <c r="N29" s="43">
        <f>STDEV(N23:N28)</f>
        <v>2.784001915708151</v>
      </c>
      <c r="P29" s="43">
        <f>STDEV(P23:P28)</f>
        <v>4.084605244084182</v>
      </c>
    </row>
    <row r="30" spans="1:19">
      <c r="A30" t="s">
        <v>174</v>
      </c>
      <c r="B30" s="43">
        <f>AVERAGE(B23:B28)</f>
        <v>157.93333333333331</v>
      </c>
      <c r="D30" s="43">
        <f>AVERAGE(D23:D28)</f>
        <v>147.43333333333337</v>
      </c>
      <c r="E30" s="45"/>
      <c r="F30" s="43">
        <f>AVERAGE(F23:F28)</f>
        <v>191.16666666666666</v>
      </c>
      <c r="H30" s="43">
        <f>AVERAGE(H23:H28)</f>
        <v>221.06666666666669</v>
      </c>
      <c r="J30" s="43">
        <f>AVERAGE(J23:J28)</f>
        <v>166.96666666666667</v>
      </c>
      <c r="L30" s="43">
        <f>AVERAGE(L23:L28)</f>
        <v>166.43333333333331</v>
      </c>
      <c r="N30" s="43">
        <f>AVERAGE(N23:N28)</f>
        <v>157.76666666666668</v>
      </c>
      <c r="P30" s="43">
        <f>AVERAGE(P23:P28)</f>
        <v>156.1</v>
      </c>
    </row>
    <row r="31" spans="1:19">
      <c r="A31" t="s">
        <v>175</v>
      </c>
      <c r="B31" s="43">
        <f>B29/B30</f>
        <v>4.750217894695119E-2</v>
      </c>
      <c r="D31" s="43">
        <f>D29/D30</f>
        <v>2.3313906581847028E-2</v>
      </c>
      <c r="E31" s="45"/>
      <c r="F31" s="43">
        <f>F29/F30</f>
        <v>2.5424492539384773E-2</v>
      </c>
      <c r="H31" s="43">
        <f>H29/H30</f>
        <v>2.8578734286110616E-2</v>
      </c>
      <c r="J31" s="43">
        <f>J29/J30</f>
        <v>1.5952774298565731E-2</v>
      </c>
      <c r="L31" s="43">
        <f>L29/L30</f>
        <v>1.418630003390778E-2</v>
      </c>
      <c r="N31" s="43">
        <f>N29/N30</f>
        <v>1.7646325263309639E-2</v>
      </c>
      <c r="P31" s="43">
        <f>P29/P30</f>
        <v>2.6166593491890981E-2</v>
      </c>
    </row>
    <row r="32" spans="1:19" ht="20.25">
      <c r="A32" t="s">
        <v>177</v>
      </c>
      <c r="B32" s="47">
        <f>B30/200</f>
        <v>0.78966666666666652</v>
      </c>
      <c r="D32" s="47">
        <f>D30/200</f>
        <v>0.73716666666666686</v>
      </c>
      <c r="E32" s="47"/>
      <c r="F32" s="47">
        <f>F30/200</f>
        <v>0.95583333333333331</v>
      </c>
      <c r="G32" s="47"/>
      <c r="H32" s="47">
        <f>H30/200</f>
        <v>1.1053333333333335</v>
      </c>
      <c r="I32" s="47"/>
      <c r="J32" s="47">
        <f>J30/200</f>
        <v>0.83483333333333332</v>
      </c>
      <c r="K32" s="47"/>
      <c r="L32" s="47">
        <f>L30/200</f>
        <v>0.8321666666666665</v>
      </c>
      <c r="M32" s="47"/>
      <c r="N32" s="47">
        <f>N30/200</f>
        <v>0.78883333333333339</v>
      </c>
      <c r="O32" s="47"/>
      <c r="P32" s="47">
        <f>P30/200</f>
        <v>0.78049999999999997</v>
      </c>
      <c r="Q32" s="47"/>
      <c r="R32" s="47"/>
      <c r="S32" s="47"/>
    </row>
    <row r="37" spans="1:17">
      <c r="N37" s="43"/>
      <c r="O37" s="43"/>
      <c r="P37" s="43"/>
      <c r="Q37" s="43"/>
    </row>
    <row r="38" spans="1:17">
      <c r="N38" s="43"/>
      <c r="O38" s="43"/>
      <c r="P38" s="43"/>
      <c r="Q38" s="43"/>
    </row>
    <row r="39" spans="1:17">
      <c r="B39" s="42" t="s">
        <v>135</v>
      </c>
      <c r="C39" s="43" t="s">
        <v>169</v>
      </c>
      <c r="D39" s="43" t="s">
        <v>137</v>
      </c>
      <c r="E39" s="43" t="s">
        <v>138</v>
      </c>
      <c r="F39" s="43" t="s">
        <v>139</v>
      </c>
      <c r="G39" s="43" t="s">
        <v>170</v>
      </c>
      <c r="H39" s="43" t="s">
        <v>171</v>
      </c>
      <c r="I39" s="43" t="s">
        <v>172</v>
      </c>
      <c r="N39" s="43"/>
      <c r="O39" s="43"/>
      <c r="P39" s="43"/>
      <c r="Q39" s="43"/>
    </row>
    <row r="40" spans="1:17" ht="20.25">
      <c r="A40" t="s">
        <v>178</v>
      </c>
      <c r="B40" s="47">
        <v>0.71333333333333326</v>
      </c>
      <c r="C40" s="47">
        <v>0.84333333333333338</v>
      </c>
      <c r="D40" s="47">
        <v>0.98000000000000009</v>
      </c>
      <c r="E40" s="47">
        <v>1.1266666666666665</v>
      </c>
      <c r="F40" s="47">
        <v>0.78999999999999981</v>
      </c>
      <c r="G40" s="47">
        <v>0.71333333333333326</v>
      </c>
      <c r="H40" s="47">
        <v>0.75666666666666671</v>
      </c>
      <c r="I40" s="47">
        <v>0.76666666666666672</v>
      </c>
      <c r="N40" s="43"/>
      <c r="O40" s="43"/>
      <c r="P40" s="43"/>
      <c r="Q40" s="43"/>
    </row>
    <row r="41" spans="1:17" ht="20.25">
      <c r="A41" t="s">
        <v>179</v>
      </c>
      <c r="B41" s="47">
        <v>0.80433333333333323</v>
      </c>
      <c r="C41" s="47">
        <v>0.745</v>
      </c>
      <c r="D41" s="47">
        <v>0.98199999999999998</v>
      </c>
      <c r="E41" s="47">
        <v>1.0853333333333333</v>
      </c>
      <c r="F41" s="47">
        <v>0.8836666666666666</v>
      </c>
      <c r="G41" s="47">
        <v>0.88033333333333341</v>
      </c>
      <c r="H41" s="47">
        <v>0.77966666666666673</v>
      </c>
      <c r="I41" s="47">
        <v>0.80266666666666664</v>
      </c>
      <c r="N41" s="43"/>
      <c r="O41" s="43"/>
      <c r="P41" s="43"/>
      <c r="Q41" s="43"/>
    </row>
    <row r="42" spans="1:17" ht="20.25">
      <c r="A42" t="s">
        <v>180</v>
      </c>
      <c r="B42" s="47">
        <v>0.78966666666666652</v>
      </c>
      <c r="C42" s="47">
        <v>0.73716666666666686</v>
      </c>
      <c r="D42" s="47">
        <v>0.95583333333333331</v>
      </c>
      <c r="E42" s="47">
        <v>1.1053333333333335</v>
      </c>
      <c r="F42" s="47">
        <v>0.83483333333333332</v>
      </c>
      <c r="G42" s="47">
        <v>0.8321666666666665</v>
      </c>
      <c r="H42" s="47">
        <v>0.78883333333333339</v>
      </c>
      <c r="I42" s="47">
        <v>0.78049999999999997</v>
      </c>
      <c r="N42" s="43"/>
      <c r="O42" s="43"/>
      <c r="P42" s="43"/>
      <c r="Q42" s="43"/>
    </row>
    <row r="43" spans="1:17">
      <c r="B43" s="45">
        <f>AVERAGE(B40:B42)</f>
        <v>0.76911111111111108</v>
      </c>
      <c r="C43" s="45">
        <f t="shared" ref="C43:I43" si="2">AVERAGE(C40:C42)</f>
        <v>0.77516666666666678</v>
      </c>
      <c r="D43" s="45">
        <f t="shared" si="2"/>
        <v>0.97261111111111109</v>
      </c>
      <c r="E43" s="45">
        <f t="shared" si="2"/>
        <v>1.1057777777777777</v>
      </c>
      <c r="F43" s="45">
        <f t="shared" si="2"/>
        <v>0.83616666666666661</v>
      </c>
      <c r="G43" s="45">
        <f t="shared" si="2"/>
        <v>0.80861111111111106</v>
      </c>
      <c r="H43" s="45">
        <f t="shared" si="2"/>
        <v>0.7750555555555555</v>
      </c>
      <c r="I43" s="45">
        <f t="shared" si="2"/>
        <v>0.78327777777777774</v>
      </c>
    </row>
    <row r="45" spans="1:17">
      <c r="B45" s="43">
        <v>4.5784855005293057E-2</v>
      </c>
      <c r="C45" s="43">
        <v>3.4908145716710887E-2</v>
      </c>
      <c r="D45" s="43">
        <v>4.4712045510625825E-2</v>
      </c>
      <c r="E45" s="43">
        <v>2.4253137907596669E-2</v>
      </c>
      <c r="F45" s="43">
        <v>3.8394306045830599E-2</v>
      </c>
      <c r="G45" s="43">
        <v>8.4423101238401591E-2</v>
      </c>
      <c r="H45" s="43">
        <v>4.8498181302283248E-2</v>
      </c>
      <c r="I45" s="43">
        <v>6.5304289932238524E-2</v>
      </c>
    </row>
    <row r="46" spans="1:17">
      <c r="B46" s="43">
        <v>4.734649839190451E-2</v>
      </c>
      <c r="C46" s="43">
        <v>3.4494293916221934E-2</v>
      </c>
      <c r="D46" s="43">
        <v>4.287640689838132E-2</v>
      </c>
      <c r="E46" s="43">
        <v>3.7361386507596447E-2</v>
      </c>
      <c r="F46" s="43">
        <v>4.3686124664393935E-2</v>
      </c>
      <c r="G46" s="43">
        <v>1.7622228365346632E-2</v>
      </c>
      <c r="H46" s="43">
        <v>3.1643228849873195E-2</v>
      </c>
      <c r="I46" s="43">
        <v>6.2514553884332372E-2</v>
      </c>
    </row>
    <row r="47" spans="1:17">
      <c r="B47" s="43">
        <v>4.750217894695119E-2</v>
      </c>
      <c r="C47" s="43">
        <v>2.3313906581847028E-2</v>
      </c>
      <c r="D47" s="43">
        <v>2.5424492539384773E-2</v>
      </c>
      <c r="E47" s="43">
        <v>2.8578734286110616E-2</v>
      </c>
      <c r="F47" s="43">
        <v>1.5952774298565731E-2</v>
      </c>
      <c r="G47" s="43">
        <v>1.418630003390778E-2</v>
      </c>
      <c r="H47" s="43">
        <v>1.7646325263309639E-2</v>
      </c>
      <c r="I47" s="43">
        <v>2.6166593491890981E-2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B4887-BC3C-41ED-A390-05B5A92264F2}">
  <dimension ref="A1:H20"/>
  <sheetViews>
    <sheetView tabSelected="1" workbookViewId="0">
      <selection activeCell="D11" sqref="D11:H21"/>
    </sheetView>
  </sheetViews>
  <sheetFormatPr defaultRowHeight="13.5"/>
  <cols>
    <col min="1" max="1" width="22.75" customWidth="1"/>
    <col min="2" max="2" width="12.625" bestFit="1" customWidth="1"/>
    <col min="3" max="3" width="11.875" customWidth="1"/>
    <col min="4" max="4" width="9.125" customWidth="1"/>
    <col min="5" max="5" width="14" customWidth="1"/>
  </cols>
  <sheetData>
    <row r="1" spans="1:8" ht="15">
      <c r="C1" s="49" t="s">
        <v>181</v>
      </c>
      <c r="F1" s="49" t="s">
        <v>182</v>
      </c>
    </row>
    <row r="2" spans="1:8">
      <c r="A2" s="4" t="s">
        <v>103</v>
      </c>
      <c r="B2" s="42" t="s">
        <v>135</v>
      </c>
      <c r="C2">
        <v>1356</v>
      </c>
      <c r="D2" s="50">
        <f>C2/2853</f>
        <v>0.47528916929547843</v>
      </c>
      <c r="E2">
        <f>5*0.0673/D2</f>
        <v>0.70799004424778766</v>
      </c>
      <c r="F2">
        <v>809714</v>
      </c>
      <c r="G2" s="50">
        <f>F2/1385697</f>
        <v>0.58433697987366651</v>
      </c>
      <c r="H2">
        <f>5*0.1185/G2</f>
        <v>1.0139697133802799</v>
      </c>
    </row>
    <row r="3" spans="1:8" ht="15">
      <c r="A3" s="5" t="s">
        <v>104</v>
      </c>
      <c r="B3" s="43" t="s">
        <v>169</v>
      </c>
      <c r="C3">
        <v>2853</v>
      </c>
      <c r="D3" s="50">
        <f t="shared" ref="D3:D9" si="0">C3/2853</f>
        <v>1</v>
      </c>
      <c r="E3">
        <f t="shared" ref="E3:E9" si="1">5*0.0673/D3</f>
        <v>0.33650000000000002</v>
      </c>
      <c r="F3">
        <v>1385697</v>
      </c>
      <c r="G3" s="50">
        <f t="shared" ref="G3:G9" si="2">F3/1385697</f>
        <v>1</v>
      </c>
      <c r="H3">
        <f t="shared" ref="H3:H9" si="3">5*0.1185/G3</f>
        <v>0.59250000000000003</v>
      </c>
    </row>
    <row r="4" spans="1:8" ht="15">
      <c r="A4" s="5" t="s">
        <v>106</v>
      </c>
      <c r="B4" s="43" t="s">
        <v>137</v>
      </c>
      <c r="C4">
        <v>865</v>
      </c>
      <c r="D4" s="50">
        <f t="shared" si="0"/>
        <v>0.30318962495618645</v>
      </c>
      <c r="E4">
        <f t="shared" si="1"/>
        <v>1.1098664739884394</v>
      </c>
      <c r="F4">
        <v>332905</v>
      </c>
      <c r="G4" s="50">
        <f t="shared" si="2"/>
        <v>0.24024371850411741</v>
      </c>
      <c r="H4">
        <f t="shared" si="3"/>
        <v>2.4662455430227843</v>
      </c>
    </row>
    <row r="5" spans="1:8" ht="15">
      <c r="A5" s="5" t="s">
        <v>107</v>
      </c>
      <c r="B5" s="43" t="s">
        <v>138</v>
      </c>
      <c r="C5">
        <v>379</v>
      </c>
      <c r="D5" s="50">
        <f t="shared" si="0"/>
        <v>0.13284262180161233</v>
      </c>
      <c r="E5">
        <f t="shared" si="1"/>
        <v>2.5330725593667549</v>
      </c>
      <c r="F5">
        <v>144518</v>
      </c>
      <c r="G5" s="50">
        <f t="shared" si="2"/>
        <v>0.10429264117624561</v>
      </c>
      <c r="H5">
        <f t="shared" si="3"/>
        <v>5.6811294959797394</v>
      </c>
    </row>
    <row r="6" spans="1:8" ht="15">
      <c r="A6" s="5" t="s">
        <v>108</v>
      </c>
      <c r="B6" s="43" t="s">
        <v>139</v>
      </c>
      <c r="C6">
        <v>258</v>
      </c>
      <c r="D6" s="50">
        <f t="shared" si="0"/>
        <v>9.0431125131440596E-2</v>
      </c>
      <c r="E6">
        <f t="shared" si="1"/>
        <v>3.7210639534883723</v>
      </c>
      <c r="F6">
        <v>121232</v>
      </c>
      <c r="G6" s="50">
        <f t="shared" si="2"/>
        <v>8.7488101655701062E-2</v>
      </c>
      <c r="H6">
        <f t="shared" si="3"/>
        <v>6.7723494828098199</v>
      </c>
    </row>
    <row r="7" spans="1:8" ht="15">
      <c r="A7" s="5" t="s">
        <v>109</v>
      </c>
      <c r="B7" s="43" t="s">
        <v>170</v>
      </c>
      <c r="C7">
        <v>309</v>
      </c>
      <c r="D7" s="50">
        <f t="shared" si="0"/>
        <v>0.10830704521556257</v>
      </c>
      <c r="E7">
        <f t="shared" si="1"/>
        <v>3.1069077669902914</v>
      </c>
      <c r="F7">
        <v>216879</v>
      </c>
      <c r="G7" s="50">
        <f t="shared" si="2"/>
        <v>0.1565125709300085</v>
      </c>
      <c r="H7">
        <f t="shared" si="3"/>
        <v>3.7856384089745898</v>
      </c>
    </row>
    <row r="8" spans="1:8" ht="15">
      <c r="A8" s="5" t="s">
        <v>110</v>
      </c>
      <c r="B8" s="43" t="s">
        <v>171</v>
      </c>
      <c r="C8">
        <v>1346</v>
      </c>
      <c r="D8" s="50">
        <f t="shared" si="0"/>
        <v>0.47178408692604279</v>
      </c>
      <c r="E8">
        <f t="shared" si="1"/>
        <v>0.71325000000000005</v>
      </c>
      <c r="F8">
        <v>659304</v>
      </c>
      <c r="G8" s="50">
        <f t="shared" si="2"/>
        <v>0.47579232689397466</v>
      </c>
      <c r="H8">
        <f t="shared" si="3"/>
        <v>1.2452912048159879</v>
      </c>
    </row>
    <row r="9" spans="1:8" ht="15">
      <c r="A9" s="5" t="s">
        <v>111</v>
      </c>
      <c r="B9" s="43" t="s">
        <v>172</v>
      </c>
      <c r="C9">
        <v>192.07</v>
      </c>
      <c r="D9" s="50">
        <f t="shared" si="0"/>
        <v>6.7322117069751136E-2</v>
      </c>
      <c r="E9">
        <f t="shared" si="1"/>
        <v>4.9983573697089607</v>
      </c>
      <c r="F9">
        <v>164210</v>
      </c>
      <c r="G9" s="50">
        <f t="shared" si="2"/>
        <v>0.11850354009570635</v>
      </c>
      <c r="H9">
        <f t="shared" si="3"/>
        <v>4.9998506333353632</v>
      </c>
    </row>
    <row r="11" spans="1:8" ht="14.25" thickBot="1"/>
    <row r="12" spans="1:8" ht="16.5" thickTop="1">
      <c r="E12" s="52"/>
      <c r="F12" s="55"/>
    </row>
    <row r="13" spans="1:8" ht="15.75">
      <c r="E13" s="53"/>
      <c r="F13" s="55"/>
    </row>
    <row r="14" spans="1:8" ht="15.75">
      <c r="E14" s="53"/>
      <c r="F14" s="55"/>
    </row>
    <row r="15" spans="1:8" ht="15.75">
      <c r="E15" s="53"/>
      <c r="F15" s="55"/>
    </row>
    <row r="16" spans="1:8" ht="15.75">
      <c r="E16" s="53"/>
      <c r="F16" s="55"/>
    </row>
    <row r="17" spans="5:6" ht="15.75">
      <c r="E17" s="53"/>
      <c r="F17" s="55"/>
    </row>
    <row r="18" spans="5:6" ht="15.75">
      <c r="E18" s="53"/>
      <c r="F18" s="55"/>
    </row>
    <row r="19" spans="5:6" ht="16.5" thickBot="1">
      <c r="E19" s="54"/>
      <c r="F19" s="55"/>
    </row>
    <row r="20" spans="5:6" ht="14.25" thickTop="1"/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result</vt:lpstr>
      <vt:lpstr>RQ</vt:lpstr>
      <vt:lpstr>Me</vt:lpstr>
      <vt:lpstr>recovery RSD calibrate curves</vt:lpstr>
      <vt:lpstr>LOD+LOQ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2022-06-22T02:28:05Z</dcterms:modified>
</cp:coreProperties>
</file>