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heet1" sheetId="1" r:id="rId1"/>
    <sheet name="kinetic  models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AM25" i="2" l="1"/>
  <c r="AM16" i="2"/>
  <c r="AM6" i="2"/>
  <c r="AD6" i="2"/>
  <c r="AD25" i="2"/>
  <c r="AD16" i="2"/>
  <c r="V25" i="2"/>
  <c r="V16" i="2"/>
  <c r="V6" i="2"/>
  <c r="M25" i="2"/>
  <c r="M16" i="2"/>
  <c r="M6" i="2"/>
  <c r="L16" i="2"/>
  <c r="L7" i="2"/>
  <c r="L8" i="2"/>
  <c r="L9" i="2"/>
  <c r="L10" i="2"/>
  <c r="L11" i="2"/>
  <c r="L17" i="2"/>
  <c r="L18" i="2"/>
  <c r="L19" i="2"/>
  <c r="L20" i="2"/>
  <c r="L21" i="2"/>
  <c r="L25" i="2"/>
  <c r="L26" i="2"/>
  <c r="L27" i="2"/>
  <c r="L28" i="2"/>
  <c r="L29" i="2"/>
  <c r="L30" i="2"/>
  <c r="L6" i="2"/>
  <c r="E25" i="2"/>
  <c r="E16" i="2"/>
  <c r="E6" i="2"/>
  <c r="U26" i="2"/>
  <c r="U27" i="2"/>
  <c r="U28" i="2"/>
  <c r="U29" i="2"/>
  <c r="U30" i="2"/>
  <c r="U21" i="2"/>
  <c r="U17" i="2"/>
  <c r="U18" i="2"/>
  <c r="U19" i="2"/>
  <c r="U20" i="2"/>
  <c r="U25" i="2"/>
  <c r="U16" i="2"/>
  <c r="U7" i="2"/>
  <c r="U8" i="2"/>
  <c r="U9" i="2"/>
  <c r="U10" i="2"/>
  <c r="U11" i="2"/>
  <c r="U6" i="2"/>
  <c r="AC25" i="2"/>
  <c r="AC30" i="2"/>
  <c r="AC29" i="2"/>
  <c r="AC28" i="2"/>
  <c r="AC27" i="2"/>
  <c r="AC26" i="2"/>
  <c r="AC21" i="2"/>
  <c r="AC20" i="2"/>
  <c r="AC19" i="2"/>
  <c r="AC18" i="2"/>
  <c r="AC17" i="2"/>
  <c r="AC16" i="2"/>
  <c r="AC7" i="2"/>
  <c r="AC8" i="2"/>
  <c r="AC9" i="2"/>
  <c r="AC10" i="2"/>
  <c r="AC11" i="2"/>
  <c r="AC6" i="2"/>
  <c r="AL30" i="2"/>
  <c r="AK30" i="2"/>
  <c r="AL29" i="2"/>
  <c r="AK29" i="2"/>
  <c r="AL28" i="2"/>
  <c r="AK28" i="2"/>
  <c r="AL27" i="2"/>
  <c r="AK27" i="2"/>
  <c r="AL26" i="2"/>
  <c r="AK26" i="2"/>
  <c r="AL25" i="2"/>
  <c r="AK25" i="2"/>
  <c r="AL21" i="2"/>
  <c r="AK21" i="2"/>
  <c r="AL20" i="2"/>
  <c r="AK20" i="2"/>
  <c r="AL19" i="2"/>
  <c r="AK19" i="2"/>
  <c r="AL18" i="2"/>
  <c r="AK18" i="2"/>
  <c r="AL17" i="2"/>
  <c r="AK17" i="2"/>
  <c r="AL16" i="2"/>
  <c r="AK16" i="2"/>
  <c r="AL7" i="2"/>
  <c r="AL8" i="2"/>
  <c r="AL9" i="2"/>
  <c r="AL10" i="2"/>
  <c r="AL11" i="2"/>
  <c r="AL6" i="2"/>
  <c r="AK7" i="2"/>
  <c r="AK8" i="2"/>
  <c r="AK9" i="2"/>
  <c r="AK10" i="2"/>
  <c r="AK11" i="2"/>
  <c r="AK6" i="2"/>
  <c r="D17" i="2" l="1"/>
  <c r="D18" i="2"/>
  <c r="D19" i="2"/>
  <c r="D20" i="2"/>
  <c r="D16" i="2"/>
  <c r="D26" i="2"/>
  <c r="D27" i="2"/>
  <c r="D28" i="2"/>
  <c r="D29" i="2"/>
  <c r="D25" i="2"/>
  <c r="D7" i="2"/>
  <c r="D8" i="2"/>
  <c r="D9" i="2"/>
  <c r="D10" i="2"/>
  <c r="D6" i="2"/>
</calcChain>
</file>

<file path=xl/sharedStrings.xml><?xml version="1.0" encoding="utf-8"?>
<sst xmlns="http://schemas.openxmlformats.org/spreadsheetml/2006/main" count="97" uniqueCount="22">
  <si>
    <t>pH=5</t>
  </si>
  <si>
    <t>Cr-Q</t>
  </si>
  <si>
    <t>pH=7</t>
  </si>
  <si>
    <t>pH=9</t>
  </si>
  <si>
    <t>Time</t>
  </si>
  <si>
    <t>First order kinetics</t>
  </si>
  <si>
    <r>
      <t xml:space="preserve">     </t>
    </r>
    <r>
      <rPr>
        <sz val="12"/>
        <color rgb="FFFF0000"/>
        <rFont val="Times New Roman"/>
        <family val="1"/>
      </rPr>
      <t>Ln(q0-q)</t>
    </r>
    <r>
      <rPr>
        <sz val="12"/>
        <color theme="1"/>
        <rFont val="Times New Roman"/>
        <family val="1"/>
      </rPr>
      <t xml:space="preserve"> = a - ( Ka * </t>
    </r>
    <r>
      <rPr>
        <sz val="12"/>
        <color rgb="FFFF0000"/>
        <rFont val="Times New Roman"/>
        <family val="1"/>
      </rPr>
      <t xml:space="preserve">T </t>
    </r>
    <r>
      <rPr>
        <sz val="12"/>
        <color theme="1"/>
        <rFont val="Times New Roman"/>
        <family val="1"/>
      </rPr>
      <t>)</t>
    </r>
  </si>
  <si>
    <t>ln(q0-q)</t>
  </si>
  <si>
    <t>SE</t>
  </si>
  <si>
    <t>Elovich model</t>
  </si>
  <si>
    <r>
      <rPr>
        <sz val="12"/>
        <color rgb="FFFF0000"/>
        <rFont val="Times New Roman"/>
        <family val="1"/>
      </rPr>
      <t>q</t>
    </r>
    <r>
      <rPr>
        <vertAlign val="subscript"/>
        <sz val="12"/>
        <color rgb="FFFF0000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= (1/ β) ln(α β ) + (1/ β) </t>
    </r>
    <r>
      <rPr>
        <sz val="12"/>
        <color rgb="FFFF0000"/>
        <rFont val="Times New Roman"/>
        <family val="1"/>
      </rPr>
      <t>lnt</t>
    </r>
  </si>
  <si>
    <t>Second order kinetics</t>
  </si>
  <si>
    <t>Parabolic diffusion model</t>
  </si>
  <si>
    <r>
      <rPr>
        <sz val="12"/>
        <color rgb="FFFF0000"/>
        <rFont val="Times New Roman"/>
        <family val="1"/>
      </rPr>
      <t>q</t>
    </r>
    <r>
      <rPr>
        <vertAlign val="subscript"/>
        <sz val="12"/>
        <color rgb="FFFF0000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= a + ka *</t>
    </r>
    <r>
      <rPr>
        <sz val="12"/>
        <color rgb="FFFF0000"/>
        <rFont val="Times New Roman"/>
        <family val="1"/>
      </rPr>
      <t>T</t>
    </r>
    <r>
      <rPr>
        <vertAlign val="superscript"/>
        <sz val="12"/>
        <color rgb="FFFF0000"/>
        <rFont val="Times New Roman"/>
        <family val="1"/>
      </rPr>
      <t>1/2</t>
    </r>
  </si>
  <si>
    <t>Power function model</t>
  </si>
  <si>
    <r>
      <rPr>
        <sz val="12"/>
        <color rgb="FFFF0000"/>
        <rFont val="Times New Roman"/>
        <family val="1"/>
      </rPr>
      <t>log q</t>
    </r>
    <r>
      <rPr>
        <sz val="12"/>
        <color theme="1"/>
        <rFont val="Times New Roman"/>
        <family val="1"/>
      </rPr>
      <t xml:space="preserve"> = logka Cο +(1/m)*</t>
    </r>
    <r>
      <rPr>
        <sz val="12"/>
        <color rgb="FFFF0000"/>
        <rFont val="Times New Roman"/>
        <family val="1"/>
      </rPr>
      <t xml:space="preserve"> logT</t>
    </r>
  </si>
  <si>
    <t>logt</t>
  </si>
  <si>
    <t>logq</t>
  </si>
  <si>
    <t>(t)^ 0.5</t>
  </si>
  <si>
    <t>lnt</t>
  </si>
  <si>
    <t>T/Q</t>
  </si>
  <si>
    <r>
      <t xml:space="preserve">    T/q = 1/k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*qe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+t/q</t>
    </r>
    <r>
      <rPr>
        <vertAlign val="subscript"/>
        <sz val="12"/>
        <color theme="1"/>
        <rFont val="Times New Roman"/>
        <family val="1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</si>
</sst>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78"/>
      <scheme val="minor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rgb="FFFF0000"/>
      <name val="Times New Roman"/>
      <family val="1"/>
    </font>
    <font>
      <vertAlign val="superscript"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4" borderId="0" xfId="0" applyFill="1"/>
    <xf numFmtId="0" fontId="9" fillId="3" borderId="0" xfId="0" applyFont="1" applyFill="1"/>
    <xf numFmtId="0" fontId="5" fillId="0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0" xfId="0" applyFont="1" applyFill="1"/>
    <xf numFmtId="0" fontId="0" fillId="0" borderId="0" xfId="0" applyFont="1" applyAlignment="1">
      <alignment horizontal="center"/>
    </xf>
    <xf numFmtId="11" fontId="5" fillId="0" borderId="0" xfId="0" applyNumberFormat="1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394558536653851"/>
          <c:y val="9.548052623453028E-2"/>
          <c:w val="0.77672024770113335"/>
          <c:h val="0.7297579288657029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 pH values-Hg'!$H$24:$H$29</c:f>
                <c:numCache>
                  <c:formatCode>General</c:formatCode>
                  <c:ptCount val="6"/>
                  <c:pt idx="0">
                    <c:v>253.33333333333334</c:v>
                  </c:pt>
                  <c:pt idx="1">
                    <c:v>266.66666666666669</c:v>
                  </c:pt>
                  <c:pt idx="2">
                    <c:v>193.33333333333334</c:v>
                  </c:pt>
                  <c:pt idx="3">
                    <c:v>230</c:v>
                  </c:pt>
                  <c:pt idx="4">
                    <c:v>326.66666666666669</c:v>
                  </c:pt>
                  <c:pt idx="5">
                    <c:v>333.33333333333331</c:v>
                  </c:pt>
                </c:numCache>
              </c:numRef>
            </c:plus>
            <c:minus>
              <c:numRef>
                <c:f>'[1] pH values-Hg'!$H$24:$H$29</c:f>
                <c:numCache>
                  <c:formatCode>General</c:formatCode>
                  <c:ptCount val="6"/>
                  <c:pt idx="0">
                    <c:v>253.33333333333334</c:v>
                  </c:pt>
                  <c:pt idx="1">
                    <c:v>266.66666666666669</c:v>
                  </c:pt>
                  <c:pt idx="2">
                    <c:v>193.33333333333334</c:v>
                  </c:pt>
                  <c:pt idx="3">
                    <c:v>230</c:v>
                  </c:pt>
                  <c:pt idx="4">
                    <c:v>326.66666666666669</c:v>
                  </c:pt>
                  <c:pt idx="5">
                    <c:v>333.33333333333331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xVal>
            <c:numRef>
              <c:f>Sheet1!$B$6:$B$11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Sheet1!$C$6:$C$11</c:f>
              <c:numCache>
                <c:formatCode>General</c:formatCode>
                <c:ptCount val="6"/>
                <c:pt idx="0">
                  <c:v>16296.67</c:v>
                </c:pt>
                <c:pt idx="1">
                  <c:v>17851.669999999998</c:v>
                </c:pt>
                <c:pt idx="2">
                  <c:v>18200</c:v>
                </c:pt>
                <c:pt idx="3">
                  <c:v>18466.669999999998</c:v>
                </c:pt>
                <c:pt idx="4">
                  <c:v>18596.669999999998</c:v>
                </c:pt>
                <c:pt idx="5">
                  <c:v>18632.330000000002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 pH values-Hg'!$H$24:$H$29</c:f>
                <c:numCache>
                  <c:formatCode>General</c:formatCode>
                  <c:ptCount val="6"/>
                  <c:pt idx="0">
                    <c:v>253.33333333333334</c:v>
                  </c:pt>
                  <c:pt idx="1">
                    <c:v>266.66666666666669</c:v>
                  </c:pt>
                  <c:pt idx="2">
                    <c:v>193.33333333333334</c:v>
                  </c:pt>
                  <c:pt idx="3">
                    <c:v>230</c:v>
                  </c:pt>
                  <c:pt idx="4">
                    <c:v>326.66666666666669</c:v>
                  </c:pt>
                  <c:pt idx="5">
                    <c:v>333.33333333333331</c:v>
                  </c:pt>
                </c:numCache>
              </c:numRef>
            </c:plus>
            <c:minus>
              <c:numRef>
                <c:f>'[1] pH values-Hg'!$H$24:$H$29</c:f>
                <c:numCache>
                  <c:formatCode>General</c:formatCode>
                  <c:ptCount val="6"/>
                  <c:pt idx="0">
                    <c:v>253.33333333333334</c:v>
                  </c:pt>
                  <c:pt idx="1">
                    <c:v>266.66666666666669</c:v>
                  </c:pt>
                  <c:pt idx="2">
                    <c:v>193.33333333333334</c:v>
                  </c:pt>
                  <c:pt idx="3">
                    <c:v>230</c:v>
                  </c:pt>
                  <c:pt idx="4">
                    <c:v>326.66666666666669</c:v>
                  </c:pt>
                  <c:pt idx="5">
                    <c:v>333.33333333333331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xVal>
            <c:numRef>
              <c:f>Sheet1!$B$16:$B$21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Sheet1!$C$16:$C$21</c:f>
              <c:numCache>
                <c:formatCode>General</c:formatCode>
                <c:ptCount val="6"/>
                <c:pt idx="0">
                  <c:v>11253.33</c:v>
                </c:pt>
                <c:pt idx="1">
                  <c:v>12600</c:v>
                </c:pt>
                <c:pt idx="2">
                  <c:v>13290</c:v>
                </c:pt>
                <c:pt idx="3">
                  <c:v>14200</c:v>
                </c:pt>
                <c:pt idx="4">
                  <c:v>14666.67</c:v>
                </c:pt>
                <c:pt idx="5">
                  <c:v>14883.33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 pH values-Hg'!$H$33:$H$38</c:f>
                <c:numCache>
                  <c:formatCode>General</c:formatCode>
                  <c:ptCount val="6"/>
                  <c:pt idx="0">
                    <c:v>220</c:v>
                  </c:pt>
                  <c:pt idx="1">
                    <c:v>218</c:v>
                  </c:pt>
                  <c:pt idx="2">
                    <c:v>266.66666666666669</c:v>
                  </c:pt>
                  <c:pt idx="3">
                    <c:v>233.33333333333334</c:v>
                  </c:pt>
                  <c:pt idx="4">
                    <c:v>226.66666666666666</c:v>
                  </c:pt>
                  <c:pt idx="5">
                    <c:v>166.66666666666666</c:v>
                  </c:pt>
                </c:numCache>
              </c:numRef>
            </c:plus>
            <c:minus>
              <c:numRef>
                <c:f>'[1] pH values-Hg'!$H$33:$H$38</c:f>
                <c:numCache>
                  <c:formatCode>General</c:formatCode>
                  <c:ptCount val="6"/>
                  <c:pt idx="0">
                    <c:v>220</c:v>
                  </c:pt>
                  <c:pt idx="1">
                    <c:v>218</c:v>
                  </c:pt>
                  <c:pt idx="2">
                    <c:v>266.66666666666669</c:v>
                  </c:pt>
                  <c:pt idx="3">
                    <c:v>233.33333333333334</c:v>
                  </c:pt>
                  <c:pt idx="4">
                    <c:v>226.66666666666666</c:v>
                  </c:pt>
                  <c:pt idx="5">
                    <c:v>166.66666666666666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xVal>
            <c:numRef>
              <c:f>Sheet1!$B$25:$B$30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Sheet1!$C$25:$C$30</c:f>
              <c:numCache>
                <c:formatCode>General</c:formatCode>
                <c:ptCount val="6"/>
                <c:pt idx="0">
                  <c:v>3566.6669999999999</c:v>
                </c:pt>
                <c:pt idx="1">
                  <c:v>4113.3329999999996</c:v>
                </c:pt>
                <c:pt idx="2">
                  <c:v>4773.3329999999996</c:v>
                </c:pt>
                <c:pt idx="3">
                  <c:v>4966.6670000000004</c:v>
                </c:pt>
                <c:pt idx="4">
                  <c:v>5076.6670000000004</c:v>
                </c:pt>
                <c:pt idx="5">
                  <c:v>5133.3329999999996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89184"/>
        <c:axId val="157795456"/>
      </c:scatterChart>
      <c:valAx>
        <c:axId val="157789184"/>
        <c:scaling>
          <c:orientation val="minMax"/>
          <c:max val="16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Time (min)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571580501654617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7795456"/>
        <c:crossesAt val="0"/>
        <c:crossBetween val="midCat"/>
        <c:majorUnit val="200"/>
      </c:valAx>
      <c:valAx>
        <c:axId val="157795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Sorbed Cr(VI), qe ( mgg-1)</a:t>
                </a:r>
              </a:p>
            </c:rich>
          </c:tx>
          <c:layout>
            <c:manualLayout>
              <c:xMode val="edge"/>
              <c:yMode val="edge"/>
              <c:x val="1.1007058061766712E-3"/>
              <c:y val="0.117058092196679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7789184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402860389787362"/>
          <c:y val="0.36677604153969917"/>
          <c:w val="0.24063524962524591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39051249820368"/>
          <c:y val="6.2456790424416764E-2"/>
          <c:w val="0.85014192931366839"/>
          <c:h val="0.76278166467581643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xVal>
            <c:numRef>
              <c:f>'kinetic  models'!$B$6:$B$11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models'!$D$6:$D$10</c:f>
              <c:numCache>
                <c:formatCode>General</c:formatCode>
                <c:ptCount val="5"/>
                <c:pt idx="0">
                  <c:v>7.7560497854097825</c:v>
                </c:pt>
                <c:pt idx="1">
                  <c:v>6.6601397157434441</c:v>
                </c:pt>
                <c:pt idx="2">
                  <c:v>6.0691891855183844</c:v>
                </c:pt>
                <c:pt idx="3">
                  <c:v>5.1099374951701391</c:v>
                </c:pt>
                <c:pt idx="4">
                  <c:v>3.5740296124350923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'kinetic  models'!$B$16:$B$21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models'!$D$16:$D$20</c:f>
              <c:numCache>
                <c:formatCode>General</c:formatCode>
                <c:ptCount val="5"/>
                <c:pt idx="0">
                  <c:v>8.1969879272588972</c:v>
                </c:pt>
                <c:pt idx="1">
                  <c:v>7.7333901827330811</c:v>
                </c:pt>
                <c:pt idx="2">
                  <c:v>7.3735814447649943</c:v>
                </c:pt>
                <c:pt idx="3">
                  <c:v>6.5269779054036663</c:v>
                </c:pt>
                <c:pt idx="4">
                  <c:v>5.378329304517421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xVal>
            <c:numRef>
              <c:f>'kinetic  models'!$B$25:$B$30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models'!$D$25:$D$29</c:f>
              <c:numCache>
                <c:formatCode>General</c:formatCode>
                <c:ptCount val="5"/>
                <c:pt idx="0">
                  <c:v>7.356705073498035</c:v>
                </c:pt>
                <c:pt idx="1">
                  <c:v>6.9275579062783166</c:v>
                </c:pt>
                <c:pt idx="2">
                  <c:v>5.8861040314501558</c:v>
                </c:pt>
                <c:pt idx="3">
                  <c:v>5.1159918097460775</c:v>
                </c:pt>
                <c:pt idx="4">
                  <c:v>4.0371743836070522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15872"/>
        <c:axId val="158018176"/>
      </c:scatterChart>
      <c:valAx>
        <c:axId val="158015872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Time (min)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6895679084890509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018176"/>
        <c:crossesAt val="0"/>
        <c:crossBetween val="midCat"/>
        <c:majorUnit val="100"/>
      </c:valAx>
      <c:valAx>
        <c:axId val="1580181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ln(q0-q) </a:t>
                </a:r>
              </a:p>
            </c:rich>
          </c:tx>
          <c:layout>
            <c:manualLayout>
              <c:xMode val="edge"/>
              <c:yMode val="edge"/>
              <c:x val="1.1007058061766712E-3"/>
              <c:y val="0.33996830891494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015872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391404873085379"/>
          <c:y val="0.54427862151905926"/>
          <c:w val="0.24063524962524591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60155913346653"/>
          <c:y val="6.2456790424416764E-2"/>
          <c:w val="0.77622573297740771"/>
          <c:h val="0.76278166467581643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xVal>
            <c:numRef>
              <c:f>'kinetic  models'!$J$6:$J$11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models'!$L$6:$L$11</c:f>
              <c:numCache>
                <c:formatCode>General</c:formatCode>
                <c:ptCount val="6"/>
                <c:pt idx="0">
                  <c:v>3.0681114608076374E-4</c:v>
                </c:pt>
                <c:pt idx="1">
                  <c:v>1.6805150442507622E-3</c:v>
                </c:pt>
                <c:pt idx="2">
                  <c:v>3.2967032967032967E-3</c:v>
                </c:pt>
                <c:pt idx="3">
                  <c:v>1.2996387545778422E-2</c:v>
                </c:pt>
                <c:pt idx="4">
                  <c:v>2.5811072627518802E-2</c:v>
                </c:pt>
                <c:pt idx="5">
                  <c:v>7.7285020177293981E-2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'kinetic  models'!$J$16:$J$21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models'!$L$16:$L$21</c:f>
              <c:numCache>
                <c:formatCode>General</c:formatCode>
                <c:ptCount val="6"/>
                <c:pt idx="0">
                  <c:v>4.4431292781781036E-4</c:v>
                </c:pt>
                <c:pt idx="1">
                  <c:v>2.3809523809523812E-3</c:v>
                </c:pt>
                <c:pt idx="2">
                  <c:v>4.5146726862302479E-3</c:v>
                </c:pt>
                <c:pt idx="3">
                  <c:v>1.6901408450704224E-2</c:v>
                </c:pt>
                <c:pt idx="4">
                  <c:v>3.2727265289257887E-2</c:v>
                </c:pt>
                <c:pt idx="5">
                  <c:v>9.6752541265966691E-2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xVal>
            <c:numRef>
              <c:f>'kinetic  models'!$J$25:$J$30</c:f>
              <c:numCache>
                <c:formatCode>General</c:formatCode>
                <c:ptCount val="6"/>
                <c:pt idx="0">
                  <c:v>5</c:v>
                </c:pt>
                <c:pt idx="1">
                  <c:v>30</c:v>
                </c:pt>
                <c:pt idx="2">
                  <c:v>60</c:v>
                </c:pt>
                <c:pt idx="3">
                  <c:v>240</c:v>
                </c:pt>
                <c:pt idx="4">
                  <c:v>480</c:v>
                </c:pt>
                <c:pt idx="5">
                  <c:v>1440</c:v>
                </c:pt>
              </c:numCache>
            </c:numRef>
          </c:xVal>
          <c:yVal>
            <c:numRef>
              <c:f>'kinetic  models'!$L$25:$L$30</c:f>
              <c:numCache>
                <c:formatCode>General</c:formatCode>
                <c:ptCount val="6"/>
                <c:pt idx="0">
                  <c:v>1.4018690278627076E-3</c:v>
                </c:pt>
                <c:pt idx="1">
                  <c:v>7.2933555343075804E-3</c:v>
                </c:pt>
                <c:pt idx="2">
                  <c:v>1.2569833280016292E-2</c:v>
                </c:pt>
                <c:pt idx="3">
                  <c:v>4.8322144407909766E-2</c:v>
                </c:pt>
                <c:pt idx="4">
                  <c:v>9.4550223601429825E-2</c:v>
                </c:pt>
                <c:pt idx="5">
                  <c:v>0.2805194987350324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687232"/>
        <c:axId val="158689536"/>
      </c:scatterChart>
      <c:valAx>
        <c:axId val="15868723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Time (min)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201294987380309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689536"/>
        <c:crossesAt val="0"/>
        <c:crossBetween val="midCat"/>
      </c:valAx>
      <c:valAx>
        <c:axId val="158689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T/q</a:t>
                </a:r>
              </a:p>
            </c:rich>
          </c:tx>
          <c:layout>
            <c:manualLayout>
              <c:xMode val="edge"/>
              <c:yMode val="edge"/>
              <c:x val="1.1007058061766712E-3"/>
              <c:y val="0.33996830891494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687232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0737068314221918"/>
          <c:y val="0.21816923039418826"/>
          <c:w val="0.24063524962524591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965715296823852"/>
          <c:y val="6.2456790424416764E-2"/>
          <c:w val="0.75225574331298473"/>
          <c:h val="0.76278166467581643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xVal>
            <c:numRef>
              <c:f>'kinetic  models'!$U$6:$U$11</c:f>
              <c:numCache>
                <c:formatCode>General</c:formatCode>
                <c:ptCount val="6"/>
                <c:pt idx="0">
                  <c:v>1.6094379124341003</c:v>
                </c:pt>
                <c:pt idx="1">
                  <c:v>3.4011973816621555</c:v>
                </c:pt>
                <c:pt idx="2">
                  <c:v>4.0943445622221004</c:v>
                </c:pt>
                <c:pt idx="3">
                  <c:v>5.4806389233419912</c:v>
                </c:pt>
                <c:pt idx="4">
                  <c:v>6.1737861039019366</c:v>
                </c:pt>
                <c:pt idx="5">
                  <c:v>7.2723983925700466</c:v>
                </c:pt>
              </c:numCache>
            </c:numRef>
          </c:xVal>
          <c:yVal>
            <c:numRef>
              <c:f>'kinetic  models'!$T$6:$T$11</c:f>
              <c:numCache>
                <c:formatCode>General</c:formatCode>
                <c:ptCount val="6"/>
                <c:pt idx="0">
                  <c:v>16296.67</c:v>
                </c:pt>
                <c:pt idx="1">
                  <c:v>17851.669999999998</c:v>
                </c:pt>
                <c:pt idx="2">
                  <c:v>18200</c:v>
                </c:pt>
                <c:pt idx="3">
                  <c:v>18466.669999999998</c:v>
                </c:pt>
                <c:pt idx="4">
                  <c:v>18596.669999999998</c:v>
                </c:pt>
                <c:pt idx="5">
                  <c:v>18632.330000000002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'kinetic  models'!$U$16:$U$21</c:f>
              <c:numCache>
                <c:formatCode>General</c:formatCode>
                <c:ptCount val="6"/>
                <c:pt idx="0">
                  <c:v>1.6094379124341003</c:v>
                </c:pt>
                <c:pt idx="1">
                  <c:v>3.4011973816621555</c:v>
                </c:pt>
                <c:pt idx="2">
                  <c:v>4.0943445622221004</c:v>
                </c:pt>
                <c:pt idx="3">
                  <c:v>5.4806389233419912</c:v>
                </c:pt>
                <c:pt idx="4">
                  <c:v>6.1737861039019366</c:v>
                </c:pt>
                <c:pt idx="5">
                  <c:v>7.2723983925700466</c:v>
                </c:pt>
              </c:numCache>
            </c:numRef>
          </c:xVal>
          <c:yVal>
            <c:numRef>
              <c:f>'kinetic  models'!$T$16:$T$21</c:f>
              <c:numCache>
                <c:formatCode>General</c:formatCode>
                <c:ptCount val="6"/>
                <c:pt idx="0">
                  <c:v>11253.33</c:v>
                </c:pt>
                <c:pt idx="1">
                  <c:v>12600</c:v>
                </c:pt>
                <c:pt idx="2">
                  <c:v>13290</c:v>
                </c:pt>
                <c:pt idx="3">
                  <c:v>14200</c:v>
                </c:pt>
                <c:pt idx="4">
                  <c:v>14666.67</c:v>
                </c:pt>
                <c:pt idx="5">
                  <c:v>14883.33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'kinetic  models'!$U$25:$U$30</c:f>
              <c:numCache>
                <c:formatCode>General</c:formatCode>
                <c:ptCount val="6"/>
                <c:pt idx="0">
                  <c:v>1.6094379124341003</c:v>
                </c:pt>
                <c:pt idx="1">
                  <c:v>3.4011973816621555</c:v>
                </c:pt>
                <c:pt idx="2">
                  <c:v>4.0943445622221004</c:v>
                </c:pt>
                <c:pt idx="3">
                  <c:v>5.4806389233419912</c:v>
                </c:pt>
                <c:pt idx="4">
                  <c:v>6.1737861039019366</c:v>
                </c:pt>
                <c:pt idx="5">
                  <c:v>7.2723983925700466</c:v>
                </c:pt>
              </c:numCache>
            </c:numRef>
          </c:xVal>
          <c:yVal>
            <c:numRef>
              <c:f>'kinetic  models'!$T$25:$T$30</c:f>
              <c:numCache>
                <c:formatCode>General</c:formatCode>
                <c:ptCount val="6"/>
                <c:pt idx="0">
                  <c:v>3566.6669999999999</c:v>
                </c:pt>
                <c:pt idx="1">
                  <c:v>4113.3329999999996</c:v>
                </c:pt>
                <c:pt idx="2">
                  <c:v>4773.3329999999996</c:v>
                </c:pt>
                <c:pt idx="3">
                  <c:v>4966.6670000000004</c:v>
                </c:pt>
                <c:pt idx="4">
                  <c:v>5076.6670000000004</c:v>
                </c:pt>
                <c:pt idx="5">
                  <c:v>5133.3329999999996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71680"/>
        <c:axId val="158473216"/>
      </c:scatterChart>
      <c:valAx>
        <c:axId val="15847168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Ln T</a:t>
                </a:r>
              </a:p>
            </c:rich>
          </c:tx>
          <c:layout>
            <c:manualLayout>
              <c:xMode val="edge"/>
              <c:yMode val="edge"/>
              <c:x val="0.4201294987380309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473216"/>
        <c:crossesAt val="0"/>
        <c:crossBetween val="midCat"/>
      </c:valAx>
      <c:valAx>
        <c:axId val="158473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q</a:t>
                </a:r>
              </a:p>
            </c:rich>
          </c:tx>
          <c:layout>
            <c:manualLayout>
              <c:xMode val="edge"/>
              <c:yMode val="edge"/>
              <c:x val="1.1005927629832788E-3"/>
              <c:y val="0.418399681463965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471680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6654669851661799"/>
          <c:y val="0.38741587642102016"/>
          <c:w val="0.39044808163024564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965715296823852"/>
          <c:y val="6.2456790424416764E-2"/>
          <c:w val="0.75225574331298473"/>
          <c:h val="0.76278166467581643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xVal>
            <c:numRef>
              <c:f>'kinetic  models'!$AC$6:$AC$11</c:f>
              <c:numCache>
                <c:formatCode>General</c:formatCode>
                <c:ptCount val="6"/>
                <c:pt idx="0">
                  <c:v>2.2360679774997898</c:v>
                </c:pt>
                <c:pt idx="1">
                  <c:v>5.4772255750516612</c:v>
                </c:pt>
                <c:pt idx="2">
                  <c:v>7.745966692414834</c:v>
                </c:pt>
                <c:pt idx="3">
                  <c:v>15.491933384829668</c:v>
                </c:pt>
                <c:pt idx="4">
                  <c:v>21.908902300206645</c:v>
                </c:pt>
                <c:pt idx="5">
                  <c:v>37.947331922020552</c:v>
                </c:pt>
              </c:numCache>
            </c:numRef>
          </c:xVal>
          <c:yVal>
            <c:numRef>
              <c:f>'kinetic  models'!$AB$6:$AB$11</c:f>
              <c:numCache>
                <c:formatCode>General</c:formatCode>
                <c:ptCount val="6"/>
                <c:pt idx="0">
                  <c:v>16296.67</c:v>
                </c:pt>
                <c:pt idx="1">
                  <c:v>17851.669999999998</c:v>
                </c:pt>
                <c:pt idx="2">
                  <c:v>18200</c:v>
                </c:pt>
                <c:pt idx="3">
                  <c:v>18466.669999999998</c:v>
                </c:pt>
                <c:pt idx="4">
                  <c:v>18596.669999999998</c:v>
                </c:pt>
                <c:pt idx="5">
                  <c:v>18632.330000000002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'kinetic  models'!$AC$16:$AC$21</c:f>
              <c:numCache>
                <c:formatCode>General</c:formatCode>
                <c:ptCount val="6"/>
                <c:pt idx="0">
                  <c:v>2.2360679774997898</c:v>
                </c:pt>
                <c:pt idx="1">
                  <c:v>5.4772255750516612</c:v>
                </c:pt>
                <c:pt idx="2">
                  <c:v>7.745966692414834</c:v>
                </c:pt>
                <c:pt idx="3">
                  <c:v>15.491933384829668</c:v>
                </c:pt>
                <c:pt idx="4">
                  <c:v>21.908902300206645</c:v>
                </c:pt>
                <c:pt idx="5">
                  <c:v>37.947331922020552</c:v>
                </c:pt>
              </c:numCache>
            </c:numRef>
          </c:xVal>
          <c:yVal>
            <c:numRef>
              <c:f>'kinetic  models'!$AB$16:$AB$21</c:f>
              <c:numCache>
                <c:formatCode>General</c:formatCode>
                <c:ptCount val="6"/>
                <c:pt idx="0">
                  <c:v>11253.33</c:v>
                </c:pt>
                <c:pt idx="1">
                  <c:v>12600</c:v>
                </c:pt>
                <c:pt idx="2">
                  <c:v>13290</c:v>
                </c:pt>
                <c:pt idx="3">
                  <c:v>14200</c:v>
                </c:pt>
                <c:pt idx="4">
                  <c:v>14666.67</c:v>
                </c:pt>
                <c:pt idx="5">
                  <c:v>14883.33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'kinetic  models'!$AC$25:$AC$30</c:f>
              <c:numCache>
                <c:formatCode>General</c:formatCode>
                <c:ptCount val="6"/>
                <c:pt idx="0">
                  <c:v>2.2360679774997898</c:v>
                </c:pt>
                <c:pt idx="1">
                  <c:v>5.4772255750516612</c:v>
                </c:pt>
                <c:pt idx="2">
                  <c:v>7.745966692414834</c:v>
                </c:pt>
                <c:pt idx="3">
                  <c:v>15.491933384829668</c:v>
                </c:pt>
                <c:pt idx="4">
                  <c:v>21.908902300206645</c:v>
                </c:pt>
                <c:pt idx="5">
                  <c:v>37.947331922020552</c:v>
                </c:pt>
              </c:numCache>
            </c:numRef>
          </c:xVal>
          <c:yVal>
            <c:numRef>
              <c:f>'kinetic  models'!$AB$25:$AB$30</c:f>
              <c:numCache>
                <c:formatCode>General</c:formatCode>
                <c:ptCount val="6"/>
                <c:pt idx="0">
                  <c:v>3566.6669999999999</c:v>
                </c:pt>
                <c:pt idx="1">
                  <c:v>4113.3329999999996</c:v>
                </c:pt>
                <c:pt idx="2">
                  <c:v>4773.3329999999996</c:v>
                </c:pt>
                <c:pt idx="3">
                  <c:v>4966.6670000000004</c:v>
                </c:pt>
                <c:pt idx="4">
                  <c:v>5076.6670000000004</c:v>
                </c:pt>
                <c:pt idx="5">
                  <c:v>5133.3329999999996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04448"/>
        <c:axId val="158506368"/>
      </c:scatterChart>
      <c:valAx>
        <c:axId val="158504448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(T ^ 0.5)</a:t>
                </a:r>
              </a:p>
            </c:rich>
          </c:tx>
          <c:layout>
            <c:manualLayout>
              <c:xMode val="edge"/>
              <c:yMode val="edge"/>
              <c:x val="0.4201294987380309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506368"/>
        <c:crossesAt val="0"/>
        <c:crossBetween val="midCat"/>
      </c:valAx>
      <c:valAx>
        <c:axId val="1585063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q</a:t>
                </a:r>
              </a:p>
            </c:rich>
          </c:tx>
          <c:layout>
            <c:manualLayout>
              <c:xMode val="edge"/>
              <c:yMode val="edge"/>
              <c:x val="1.1005927629832788E-3"/>
              <c:y val="0.418399681463965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8504448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845242266065056"/>
          <c:y val="0.32962433875332148"/>
          <c:w val="0.36348178949541421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6277094576661"/>
          <c:y val="6.2456790424416764E-2"/>
          <c:w val="0.79719956353770383"/>
          <c:h val="0.77516556560460903"/>
        </c:manualLayout>
      </c:layout>
      <c:scatterChart>
        <c:scatterStyle val="smoothMarker"/>
        <c:varyColors val="0"/>
        <c:ser>
          <c:idx val="3"/>
          <c:order val="0"/>
          <c:tx>
            <c:v>pH = 5</c:v>
          </c:tx>
          <c:spPr>
            <a:ln w="25400">
              <a:solidFill>
                <a:srgbClr val="4F81BD"/>
              </a:solidFill>
              <a:prstDash val="solid"/>
            </a:ln>
          </c:spPr>
          <c:marker>
            <c:symbol val="square"/>
            <c:size val="10"/>
            <c:spPr>
              <a:noFill/>
              <a:ln w="19050">
                <a:solidFill>
                  <a:srgbClr val="4F81BD"/>
                </a:solidFill>
              </a:ln>
            </c:spPr>
          </c:marker>
          <c:xVal>
            <c:numRef>
              <c:f>'kinetic  models'!$AK$6:$AK$11</c:f>
              <c:numCache>
                <c:formatCode>General</c:formatCode>
                <c:ptCount val="6"/>
                <c:pt idx="0">
                  <c:v>0.69897000433601886</c:v>
                </c:pt>
                <c:pt idx="1">
                  <c:v>1.4771212547196624</c:v>
                </c:pt>
                <c:pt idx="2">
                  <c:v>1.7781512503836436</c:v>
                </c:pt>
                <c:pt idx="3">
                  <c:v>2.3802112417116059</c:v>
                </c:pt>
                <c:pt idx="4">
                  <c:v>2.6812412373755872</c:v>
                </c:pt>
                <c:pt idx="5">
                  <c:v>3.1583624920952498</c:v>
                </c:pt>
              </c:numCache>
            </c:numRef>
          </c:xVal>
          <c:yVal>
            <c:numRef>
              <c:f>'kinetic  models'!$AL$6:$AL$11</c:f>
              <c:numCache>
                <c:formatCode>General</c:formatCode>
                <c:ptCount val="6"/>
                <c:pt idx="0">
                  <c:v>4.2120988713751073</c:v>
                </c:pt>
                <c:pt idx="1">
                  <c:v>4.2516788500201788</c:v>
                </c:pt>
                <c:pt idx="2">
                  <c:v>4.2600713879850751</c:v>
                </c:pt>
                <c:pt idx="3">
                  <c:v>4.2663885884012656</c:v>
                </c:pt>
                <c:pt idx="4">
                  <c:v>4.2694351845352028</c:v>
                </c:pt>
                <c:pt idx="5">
                  <c:v>4.2702671674496528</c:v>
                </c:pt>
              </c:numCache>
            </c:numRef>
          </c:yVal>
          <c:smooth val="1"/>
        </c:ser>
        <c:ser>
          <c:idx val="4"/>
          <c:order val="1"/>
          <c:tx>
            <c:v>pH = 7</c:v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10"/>
            <c:spPr>
              <a:noFill/>
              <a:ln w="19050">
                <a:solidFill>
                  <a:srgbClr val="FF0000"/>
                </a:solidFill>
              </a:ln>
            </c:spPr>
          </c:marker>
          <c:xVal>
            <c:numRef>
              <c:f>'kinetic  models'!$AK$16:$AK$21</c:f>
              <c:numCache>
                <c:formatCode>General</c:formatCode>
                <c:ptCount val="6"/>
                <c:pt idx="0">
                  <c:v>0.69897000433601886</c:v>
                </c:pt>
                <c:pt idx="1">
                  <c:v>1.4771212547196624</c:v>
                </c:pt>
                <c:pt idx="2">
                  <c:v>1.7781512503836436</c:v>
                </c:pt>
                <c:pt idx="3">
                  <c:v>2.3802112417116059</c:v>
                </c:pt>
                <c:pt idx="4">
                  <c:v>2.6812412373755872</c:v>
                </c:pt>
                <c:pt idx="5">
                  <c:v>3.1583624920952498</c:v>
                </c:pt>
              </c:numCache>
            </c:numRef>
          </c:xVal>
          <c:yVal>
            <c:numRef>
              <c:f>'kinetic  models'!$AL$16:$AL$21</c:f>
              <c:numCache>
                <c:formatCode>General</c:formatCode>
                <c:ptCount val="6"/>
                <c:pt idx="0">
                  <c:v>4.0512810545922058</c:v>
                </c:pt>
                <c:pt idx="1">
                  <c:v>4.1003705451175625</c:v>
                </c:pt>
                <c:pt idx="2">
                  <c:v>4.1235249809427321</c:v>
                </c:pt>
                <c:pt idx="3">
                  <c:v>4.1522883443830567</c:v>
                </c:pt>
                <c:pt idx="4">
                  <c:v>4.1663315204698055</c:v>
                </c:pt>
                <c:pt idx="5">
                  <c:v>4.1727001112384903</c:v>
                </c:pt>
              </c:numCache>
            </c:numRef>
          </c:yVal>
          <c:smooth val="1"/>
        </c:ser>
        <c:ser>
          <c:idx val="1"/>
          <c:order val="2"/>
          <c:tx>
            <c:v>pH = 9</c:v>
          </c:tx>
          <c:spPr>
            <a:ln w="25400" cmpd="sng">
              <a:solidFill>
                <a:srgbClr val="92D050"/>
              </a:solidFill>
            </a:ln>
          </c:spPr>
          <c:marker>
            <c:symbol val="triangle"/>
            <c:size val="10"/>
            <c:spPr>
              <a:noFill/>
              <a:ln w="19050">
                <a:solidFill>
                  <a:srgbClr val="92D050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'kinetic  models'!$AK$25:$AK$30</c:f>
              <c:numCache>
                <c:formatCode>General</c:formatCode>
                <c:ptCount val="6"/>
                <c:pt idx="0">
                  <c:v>0.69897000433601886</c:v>
                </c:pt>
                <c:pt idx="1">
                  <c:v>1.4771212547196624</c:v>
                </c:pt>
                <c:pt idx="2">
                  <c:v>1.7781512503836436</c:v>
                </c:pt>
                <c:pt idx="3">
                  <c:v>2.3802112417116059</c:v>
                </c:pt>
                <c:pt idx="4">
                  <c:v>2.6812412373755872</c:v>
                </c:pt>
                <c:pt idx="5">
                  <c:v>3.1583624920952498</c:v>
                </c:pt>
              </c:numCache>
            </c:numRef>
          </c:xVal>
          <c:yVal>
            <c:numRef>
              <c:f>'kinetic  models'!$AL$25:$AL$30</c:f>
              <c:numCache>
                <c:formatCode>General</c:formatCode>
                <c:ptCount val="6"/>
                <c:pt idx="0">
                  <c:v>3.5522625635538145</c:v>
                </c:pt>
                <c:pt idx="1">
                  <c:v>3.6141938697835165</c:v>
                </c:pt>
                <c:pt idx="2">
                  <c:v>3.6788217329243462</c:v>
                </c:pt>
                <c:pt idx="3">
                  <c:v>3.6960650428398911</c:v>
                </c:pt>
                <c:pt idx="4">
                  <c:v>3.7055786771321038</c:v>
                </c:pt>
                <c:pt idx="5">
                  <c:v>3.7103994379158594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29504"/>
        <c:axId val="159043968"/>
      </c:scatterChart>
      <c:valAx>
        <c:axId val="159029504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  <a:latin typeface="Times New Roman"/>
                    <a:ea typeface="Arial"/>
                    <a:cs typeface="Times New Roman"/>
                  </a:rPr>
                  <a:t>logT </a:t>
                </a:r>
              </a:p>
            </c:rich>
          </c:tx>
          <c:layout>
            <c:manualLayout>
              <c:xMode val="edge"/>
              <c:yMode val="edge"/>
              <c:x val="0.4201294987380309"/>
              <c:y val="0.917069143446852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9043968"/>
        <c:crossesAt val="0"/>
        <c:crossBetween val="midCat"/>
      </c:valAx>
      <c:valAx>
        <c:axId val="159043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log q </a:t>
                </a:r>
              </a:p>
            </c:rich>
          </c:tx>
          <c:layout>
            <c:manualLayout>
              <c:xMode val="edge"/>
              <c:yMode val="edge"/>
              <c:x val="1.1005927629832788E-3"/>
              <c:y val="0.418399681463965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59029504"/>
        <c:crossesAt val="0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845242266065056"/>
          <c:y val="0.32962433875332148"/>
          <c:w val="0.36348178949541421"/>
          <c:h val="0.21443520798290305"/>
        </c:manualLayout>
      </c:layout>
      <c:overlay val="1"/>
      <c:spPr>
        <a:noFill/>
        <a:ln w="19050">
          <a:noFill/>
        </a:ln>
      </c:spPr>
      <c:txPr>
        <a:bodyPr/>
        <a:lstStyle/>
        <a:p>
          <a:pPr>
            <a:defRPr sz="1400" b="1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7</xdr:row>
      <xdr:rowOff>66675</xdr:rowOff>
    </xdr:from>
    <xdr:to>
      <xdr:col>12</xdr:col>
      <xdr:colOff>195056</xdr:colOff>
      <xdr:row>23</xdr:row>
      <xdr:rowOff>95250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31</xdr:row>
      <xdr:rowOff>95250</xdr:rowOff>
    </xdr:from>
    <xdr:to>
      <xdr:col>7</xdr:col>
      <xdr:colOff>314325</xdr:colOff>
      <xdr:row>47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447675</xdr:colOff>
      <xdr:row>31</xdr:row>
      <xdr:rowOff>133350</xdr:rowOff>
    </xdr:from>
    <xdr:to>
      <xdr:col>16</xdr:col>
      <xdr:colOff>314325</xdr:colOff>
      <xdr:row>47</xdr:row>
      <xdr:rowOff>161925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133350</xdr:colOff>
      <xdr:row>33</xdr:row>
      <xdr:rowOff>152400</xdr:rowOff>
    </xdr:from>
    <xdr:to>
      <xdr:col>25</xdr:col>
      <xdr:colOff>104775</xdr:colOff>
      <xdr:row>49</xdr:row>
      <xdr:rowOff>180975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104775</xdr:colOff>
      <xdr:row>33</xdr:row>
      <xdr:rowOff>95250</xdr:rowOff>
    </xdr:from>
    <xdr:to>
      <xdr:col>33</xdr:col>
      <xdr:colOff>76200</xdr:colOff>
      <xdr:row>49</xdr:row>
      <xdr:rowOff>123825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342900</xdr:colOff>
      <xdr:row>31</xdr:row>
      <xdr:rowOff>123825</xdr:rowOff>
    </xdr:from>
    <xdr:to>
      <xdr:col>41</xdr:col>
      <xdr:colOff>314325</xdr:colOff>
      <xdr:row>47</xdr:row>
      <xdr:rowOff>152400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%20hala-1\for%20hala\competitive%20adsorption%20pH-H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H values-Hg"/>
      <sheetName val="First order kinetics"/>
      <sheetName val="Elovich model"/>
      <sheetName val="Parabolic diffusion model"/>
      <sheetName val="Power function model"/>
      <sheetName val="fig-Hg"/>
    </sheetNames>
    <sheetDataSet>
      <sheetData sheetId="0">
        <row r="24">
          <cell r="H24">
            <v>253.33333333333334</v>
          </cell>
        </row>
        <row r="25">
          <cell r="H25">
            <v>266.66666666666669</v>
          </cell>
        </row>
        <row r="26">
          <cell r="H26">
            <v>193.33333333333334</v>
          </cell>
        </row>
        <row r="27">
          <cell r="H27">
            <v>230</v>
          </cell>
        </row>
        <row r="28">
          <cell r="H28">
            <v>326.66666666666669</v>
          </cell>
        </row>
        <row r="29">
          <cell r="H29">
            <v>333.33333333333331</v>
          </cell>
        </row>
        <row r="33">
          <cell r="H33">
            <v>220</v>
          </cell>
        </row>
        <row r="34">
          <cell r="H34">
            <v>218</v>
          </cell>
        </row>
        <row r="35">
          <cell r="H35">
            <v>266.66666666666669</v>
          </cell>
        </row>
        <row r="36">
          <cell r="H36">
            <v>233.33333333333334</v>
          </cell>
        </row>
        <row r="37">
          <cell r="H37">
            <v>226.66666666666666</v>
          </cell>
        </row>
        <row r="38">
          <cell r="H38">
            <v>166.66666666666666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30"/>
  <sheetViews>
    <sheetView topLeftCell="A6" workbookViewId="0">
      <selection activeCell="N20" sqref="N20"/>
    </sheetView>
  </sheetViews>
  <sheetFormatPr defaultRowHeight="15"/>
  <cols>
    <col min="2" max="2" width="9.140625" style="1"/>
    <col min="3" max="3" width="12.28515625" style="1" customWidth="1"/>
  </cols>
  <sheetData>
    <row r="4" spans="2:3">
      <c r="C4" s="1" t="s">
        <v>0</v>
      </c>
    </row>
    <row r="5" spans="2:3">
      <c r="B5" s="1" t="s">
        <v>4</v>
      </c>
      <c r="C5" s="1" t="s">
        <v>1</v>
      </c>
    </row>
    <row r="6" spans="2:3">
      <c r="B6" s="1">
        <v>5</v>
      </c>
      <c r="C6" s="1">
        <v>16296.67</v>
      </c>
    </row>
    <row r="7" spans="2:3">
      <c r="B7" s="1">
        <v>30</v>
      </c>
      <c r="C7" s="1">
        <v>17851.669999999998</v>
      </c>
    </row>
    <row r="8" spans="2:3">
      <c r="B8" s="1">
        <v>60</v>
      </c>
      <c r="C8" s="1">
        <v>18200</v>
      </c>
    </row>
    <row r="9" spans="2:3">
      <c r="B9" s="1">
        <v>240</v>
      </c>
      <c r="C9" s="1">
        <v>18466.669999999998</v>
      </c>
    </row>
    <row r="10" spans="2:3">
      <c r="B10" s="1">
        <v>480</v>
      </c>
      <c r="C10" s="1">
        <v>18596.669999999998</v>
      </c>
    </row>
    <row r="11" spans="2:3">
      <c r="B11" s="1">
        <v>1440</v>
      </c>
      <c r="C11" s="1">
        <v>18632.330000000002</v>
      </c>
    </row>
    <row r="14" spans="2:3">
      <c r="C14" s="1" t="s">
        <v>2</v>
      </c>
    </row>
    <row r="15" spans="2:3">
      <c r="B15" s="1" t="s">
        <v>4</v>
      </c>
      <c r="C15" s="1" t="s">
        <v>1</v>
      </c>
    </row>
    <row r="16" spans="2:3">
      <c r="B16" s="1">
        <v>5</v>
      </c>
      <c r="C16" s="1">
        <v>11253.33</v>
      </c>
    </row>
    <row r="17" spans="2:3">
      <c r="B17" s="1">
        <v>30</v>
      </c>
      <c r="C17" s="1">
        <v>12600</v>
      </c>
    </row>
    <row r="18" spans="2:3">
      <c r="B18" s="1">
        <v>60</v>
      </c>
      <c r="C18" s="1">
        <v>13290</v>
      </c>
    </row>
    <row r="19" spans="2:3">
      <c r="B19" s="1">
        <v>240</v>
      </c>
      <c r="C19" s="1">
        <v>14200</v>
      </c>
    </row>
    <row r="20" spans="2:3">
      <c r="B20" s="1">
        <v>480</v>
      </c>
      <c r="C20" s="1">
        <v>14666.67</v>
      </c>
    </row>
    <row r="21" spans="2:3">
      <c r="B21" s="1">
        <v>1440</v>
      </c>
      <c r="C21" s="1">
        <v>14883.33</v>
      </c>
    </row>
    <row r="23" spans="2:3">
      <c r="C23" s="1" t="s">
        <v>3</v>
      </c>
    </row>
    <row r="24" spans="2:3">
      <c r="B24" s="1" t="s">
        <v>4</v>
      </c>
      <c r="C24" s="1" t="s">
        <v>1</v>
      </c>
    </row>
    <row r="25" spans="2:3">
      <c r="B25" s="1">
        <v>5</v>
      </c>
      <c r="C25" s="1">
        <v>3566.6669999999999</v>
      </c>
    </row>
    <row r="26" spans="2:3">
      <c r="B26" s="1">
        <v>30</v>
      </c>
      <c r="C26" s="1">
        <v>4113.3329999999996</v>
      </c>
    </row>
    <row r="27" spans="2:3">
      <c r="B27" s="1">
        <v>60</v>
      </c>
      <c r="C27" s="1">
        <v>4773.3329999999996</v>
      </c>
    </row>
    <row r="28" spans="2:3">
      <c r="B28" s="1">
        <v>240</v>
      </c>
      <c r="C28" s="1">
        <v>4966.6670000000004</v>
      </c>
    </row>
    <row r="29" spans="2:3">
      <c r="B29" s="1">
        <v>480</v>
      </c>
      <c r="C29" s="1">
        <v>5076.6670000000004</v>
      </c>
    </row>
    <row r="30" spans="2:3">
      <c r="B30" s="1">
        <v>1440</v>
      </c>
      <c r="C30" s="1">
        <v>5133.3329999999996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30"/>
  <sheetViews>
    <sheetView tabSelected="1" topLeftCell="X1" workbookViewId="0">
      <selection activeCell="AI2" sqref="AI2:AK2"/>
    </sheetView>
  </sheetViews>
  <sheetFormatPr defaultRowHeight="15"/>
  <cols>
    <col min="9" max="9" width="9.140625" style="7"/>
    <col min="13" max="13" width="14.140625" bestFit="1" customWidth="1"/>
    <col min="18" max="18" width="9.140625" style="7"/>
    <col min="26" max="26" width="9.140625" style="7"/>
    <col min="34" max="34" width="9.140625" style="7"/>
  </cols>
  <sheetData>
    <row r="2" spans="2:40" ht="20.25">
      <c r="B2" s="2" t="s">
        <v>5</v>
      </c>
      <c r="C2" s="2"/>
      <c r="D2" s="2"/>
      <c r="E2" s="3" t="s">
        <v>6</v>
      </c>
      <c r="F2" s="4"/>
      <c r="G2" s="4"/>
      <c r="J2" s="2" t="s">
        <v>11</v>
      </c>
      <c r="K2" s="2"/>
      <c r="L2" s="2"/>
      <c r="M2" s="3" t="s">
        <v>21</v>
      </c>
      <c r="N2" s="4"/>
      <c r="O2" s="4"/>
      <c r="S2" s="14" t="s">
        <v>9</v>
      </c>
      <c r="T2" s="15"/>
      <c r="U2" s="3" t="s">
        <v>10</v>
      </c>
      <c r="V2" s="4"/>
      <c r="W2" s="4"/>
      <c r="AA2" s="16" t="s">
        <v>12</v>
      </c>
      <c r="AB2" s="16"/>
      <c r="AC2" s="16"/>
      <c r="AD2" s="4" t="s">
        <v>13</v>
      </c>
      <c r="AE2" s="4"/>
      <c r="AI2" s="16" t="s">
        <v>14</v>
      </c>
      <c r="AJ2" s="16"/>
      <c r="AK2" s="16"/>
      <c r="AL2" s="3" t="s">
        <v>15</v>
      </c>
      <c r="AM2" s="4"/>
      <c r="AN2" s="8"/>
    </row>
    <row r="4" spans="2:40">
      <c r="B4" s="1"/>
      <c r="C4" s="1" t="s">
        <v>0</v>
      </c>
      <c r="J4" s="1"/>
      <c r="K4" s="1" t="s">
        <v>0</v>
      </c>
      <c r="S4" s="1"/>
      <c r="T4" s="1" t="s">
        <v>0</v>
      </c>
      <c r="AA4" s="1"/>
      <c r="AB4" s="1" t="s">
        <v>0</v>
      </c>
      <c r="AI4" s="1"/>
      <c r="AJ4" s="1" t="s">
        <v>0</v>
      </c>
    </row>
    <row r="5" spans="2:40">
      <c r="B5" s="1" t="s">
        <v>4</v>
      </c>
      <c r="C5" s="1" t="s">
        <v>1</v>
      </c>
      <c r="D5" s="5" t="s">
        <v>7</v>
      </c>
      <c r="E5" s="6" t="s">
        <v>8</v>
      </c>
      <c r="J5" s="1" t="s">
        <v>4</v>
      </c>
      <c r="K5" s="1" t="s">
        <v>1</v>
      </c>
      <c r="L5" t="s">
        <v>20</v>
      </c>
      <c r="M5" s="6" t="s">
        <v>8</v>
      </c>
      <c r="S5" s="1" t="s">
        <v>4</v>
      </c>
      <c r="T5" s="1" t="s">
        <v>1</v>
      </c>
      <c r="U5" s="10" t="s">
        <v>19</v>
      </c>
      <c r="V5" s="6" t="s">
        <v>8</v>
      </c>
      <c r="AA5" s="1" t="s">
        <v>4</v>
      </c>
      <c r="AB5" s="1" t="s">
        <v>1</v>
      </c>
      <c r="AC5" s="11" t="s">
        <v>18</v>
      </c>
      <c r="AD5" s="6" t="s">
        <v>8</v>
      </c>
      <c r="AI5" s="1" t="s">
        <v>4</v>
      </c>
      <c r="AJ5" s="1" t="s">
        <v>1</v>
      </c>
      <c r="AK5" s="10" t="s">
        <v>16</v>
      </c>
      <c r="AL5" s="11" t="s">
        <v>17</v>
      </c>
      <c r="AM5" s="6" t="s">
        <v>8</v>
      </c>
    </row>
    <row r="6" spans="2:40">
      <c r="B6" s="1">
        <v>5</v>
      </c>
      <c r="C6" s="1">
        <v>16296.67</v>
      </c>
      <c r="D6">
        <f>LN($C$11-C6)</f>
        <v>7.7560497854097825</v>
      </c>
      <c r="E6" s="9">
        <f>STEYX(D6:D10,B6:B10)</f>
        <v>0.54639680765448584</v>
      </c>
      <c r="J6" s="1">
        <v>5</v>
      </c>
      <c r="K6" s="1">
        <v>16296.67</v>
      </c>
      <c r="L6">
        <f>J6/K6</f>
        <v>3.0681114608076374E-4</v>
      </c>
      <c r="M6" s="9">
        <f>STEYX(L6:L11,J6:J11)</f>
        <v>3.1964438443452653E-5</v>
      </c>
      <c r="S6" s="1">
        <v>5</v>
      </c>
      <c r="T6" s="1">
        <v>16296.67</v>
      </c>
      <c r="U6" s="12">
        <f>LN(S6)</f>
        <v>1.6094379124341003</v>
      </c>
      <c r="V6" s="9">
        <f>STEYX(T6:T11,U6:U11)</f>
        <v>426.89232718937296</v>
      </c>
      <c r="AA6" s="1">
        <v>5</v>
      </c>
      <c r="AB6" s="1">
        <v>16296.67</v>
      </c>
      <c r="AC6" s="12">
        <f t="shared" ref="AC6:AC11" si="0">(AA6^0.5)</f>
        <v>2.2360679774997898</v>
      </c>
      <c r="AD6" s="9">
        <f>STEYX(AB6:AB11,AC6:AC11)</f>
        <v>719.14846942869758</v>
      </c>
      <c r="AI6" s="1">
        <v>5</v>
      </c>
      <c r="AJ6" s="1">
        <v>16296.67</v>
      </c>
      <c r="AK6">
        <f>LOG(AI6)</f>
        <v>0.69897000433601886</v>
      </c>
      <c r="AL6">
        <f>LOG(AJ6)</f>
        <v>4.2120988713751073</v>
      </c>
      <c r="AM6" s="9">
        <f>STEYX(AL6:AL11,AK6:AK11)</f>
        <v>1.0964124278355495E-2</v>
      </c>
    </row>
    <row r="7" spans="2:40">
      <c r="B7" s="1">
        <v>30</v>
      </c>
      <c r="C7" s="1">
        <v>17851.669999999998</v>
      </c>
      <c r="D7">
        <f t="shared" ref="D7:D10" si="1">LN($C$11-C7)</f>
        <v>6.6601397157434441</v>
      </c>
      <c r="J7" s="1">
        <v>30</v>
      </c>
      <c r="K7" s="1">
        <v>17851.669999999998</v>
      </c>
      <c r="L7">
        <f t="shared" ref="L7:L30" si="2">J7/K7</f>
        <v>1.6805150442507622E-3</v>
      </c>
      <c r="S7" s="1">
        <v>30</v>
      </c>
      <c r="T7" s="1">
        <v>17851.669999999998</v>
      </c>
      <c r="U7" s="12">
        <f t="shared" ref="U7:U11" si="3">LN(S7)</f>
        <v>3.4011973816621555</v>
      </c>
      <c r="AA7" s="1">
        <v>30</v>
      </c>
      <c r="AB7" s="1">
        <v>17851.669999999998</v>
      </c>
      <c r="AC7" s="12">
        <f t="shared" si="0"/>
        <v>5.4772255750516612</v>
      </c>
      <c r="AI7" s="1">
        <v>30</v>
      </c>
      <c r="AJ7" s="1">
        <v>17851.669999999998</v>
      </c>
      <c r="AK7">
        <f t="shared" ref="AK7:AK11" si="4">LOG(AI7)</f>
        <v>1.4771212547196624</v>
      </c>
      <c r="AL7">
        <f t="shared" ref="AL7:AL11" si="5">LOG(AJ7)</f>
        <v>4.2516788500201788</v>
      </c>
    </row>
    <row r="8" spans="2:40">
      <c r="B8" s="1">
        <v>60</v>
      </c>
      <c r="C8" s="1">
        <v>18200</v>
      </c>
      <c r="D8">
        <f t="shared" si="1"/>
        <v>6.0691891855183844</v>
      </c>
      <c r="J8" s="1">
        <v>60</v>
      </c>
      <c r="K8" s="1">
        <v>18200</v>
      </c>
      <c r="L8">
        <f t="shared" si="2"/>
        <v>3.2967032967032967E-3</v>
      </c>
      <c r="S8" s="1">
        <v>60</v>
      </c>
      <c r="T8" s="1">
        <v>18200</v>
      </c>
      <c r="U8" s="12">
        <f t="shared" si="3"/>
        <v>4.0943445622221004</v>
      </c>
      <c r="AA8" s="1">
        <v>60</v>
      </c>
      <c r="AB8" s="1">
        <v>18200</v>
      </c>
      <c r="AC8" s="12">
        <f t="shared" si="0"/>
        <v>7.745966692414834</v>
      </c>
      <c r="AI8" s="1">
        <v>60</v>
      </c>
      <c r="AJ8" s="1">
        <v>18200</v>
      </c>
      <c r="AK8">
        <f t="shared" si="4"/>
        <v>1.7781512503836436</v>
      </c>
      <c r="AL8">
        <f t="shared" si="5"/>
        <v>4.2600713879850751</v>
      </c>
    </row>
    <row r="9" spans="2:40">
      <c r="B9" s="1">
        <v>240</v>
      </c>
      <c r="C9" s="1">
        <v>18466.669999999998</v>
      </c>
      <c r="D9">
        <f t="shared" si="1"/>
        <v>5.1099374951701391</v>
      </c>
      <c r="J9" s="1">
        <v>240</v>
      </c>
      <c r="K9" s="1">
        <v>18466.669999999998</v>
      </c>
      <c r="L9">
        <f t="shared" si="2"/>
        <v>1.2996387545778422E-2</v>
      </c>
      <c r="S9" s="1">
        <v>240</v>
      </c>
      <c r="T9" s="1">
        <v>18466.669999999998</v>
      </c>
      <c r="U9" s="12">
        <f t="shared" si="3"/>
        <v>5.4806389233419912</v>
      </c>
      <c r="AA9" s="1">
        <v>240</v>
      </c>
      <c r="AB9" s="1">
        <v>18466.669999999998</v>
      </c>
      <c r="AC9" s="12">
        <f t="shared" si="0"/>
        <v>15.491933384829668</v>
      </c>
      <c r="AI9" s="1">
        <v>240</v>
      </c>
      <c r="AJ9" s="1">
        <v>18466.669999999998</v>
      </c>
      <c r="AK9">
        <f t="shared" si="4"/>
        <v>2.3802112417116059</v>
      </c>
      <c r="AL9">
        <f t="shared" si="5"/>
        <v>4.2663885884012656</v>
      </c>
    </row>
    <row r="10" spans="2:40">
      <c r="B10" s="1">
        <v>480</v>
      </c>
      <c r="C10" s="1">
        <v>18596.669999999998</v>
      </c>
      <c r="D10">
        <f t="shared" si="1"/>
        <v>3.5740296124350923</v>
      </c>
      <c r="J10" s="1">
        <v>480</v>
      </c>
      <c r="K10" s="1">
        <v>18596.669999999998</v>
      </c>
      <c r="L10">
        <f t="shared" si="2"/>
        <v>2.5811072627518802E-2</v>
      </c>
      <c r="S10" s="1">
        <v>480</v>
      </c>
      <c r="T10" s="1">
        <v>18596.669999999998</v>
      </c>
      <c r="U10" s="12">
        <f t="shared" si="3"/>
        <v>6.1737861039019366</v>
      </c>
      <c r="AA10" s="1">
        <v>480</v>
      </c>
      <c r="AB10" s="1">
        <v>18596.669999999998</v>
      </c>
      <c r="AC10" s="12">
        <f t="shared" si="0"/>
        <v>21.908902300206645</v>
      </c>
      <c r="AI10" s="1">
        <v>480</v>
      </c>
      <c r="AJ10" s="1">
        <v>18596.669999999998</v>
      </c>
      <c r="AK10">
        <f t="shared" si="4"/>
        <v>2.6812412373755872</v>
      </c>
      <c r="AL10">
        <f t="shared" si="5"/>
        <v>4.2694351845352028</v>
      </c>
    </row>
    <row r="11" spans="2:40">
      <c r="B11" s="1">
        <v>1440</v>
      </c>
      <c r="C11" s="1">
        <v>18632.330000000002</v>
      </c>
      <c r="J11" s="1">
        <v>1440</v>
      </c>
      <c r="K11" s="1">
        <v>18632.330000000002</v>
      </c>
      <c r="L11">
        <f t="shared" si="2"/>
        <v>7.7285020177293981E-2</v>
      </c>
      <c r="S11" s="1">
        <v>1440</v>
      </c>
      <c r="T11" s="1">
        <v>18632.330000000002</v>
      </c>
      <c r="U11" s="12">
        <f t="shared" si="3"/>
        <v>7.2723983925700466</v>
      </c>
      <c r="AA11" s="1">
        <v>1440</v>
      </c>
      <c r="AB11" s="1">
        <v>18632.330000000002</v>
      </c>
      <c r="AC11" s="12">
        <f t="shared" si="0"/>
        <v>37.947331922020552</v>
      </c>
      <c r="AI11" s="1">
        <v>1440</v>
      </c>
      <c r="AJ11" s="1">
        <v>18632.330000000002</v>
      </c>
      <c r="AK11">
        <f t="shared" si="4"/>
        <v>3.1583624920952498</v>
      </c>
      <c r="AL11">
        <f t="shared" si="5"/>
        <v>4.2702671674496528</v>
      </c>
    </row>
    <row r="12" spans="2:40">
      <c r="B12" s="1"/>
      <c r="C12" s="1"/>
      <c r="J12" s="1"/>
      <c r="K12" s="1"/>
      <c r="S12" s="1"/>
      <c r="T12" s="1"/>
      <c r="AA12" s="1"/>
      <c r="AB12" s="1"/>
      <c r="AI12" s="1"/>
      <c r="AJ12" s="1"/>
    </row>
    <row r="13" spans="2:40">
      <c r="B13" s="1"/>
      <c r="C13" s="1"/>
      <c r="J13" s="1"/>
      <c r="K13" s="1"/>
      <c r="S13" s="1"/>
      <c r="T13" s="1"/>
      <c r="AA13" s="1"/>
      <c r="AB13" s="1"/>
      <c r="AI13" s="1"/>
      <c r="AJ13" s="1"/>
    </row>
    <row r="14" spans="2:40">
      <c r="B14" s="1"/>
      <c r="C14" s="1" t="s">
        <v>2</v>
      </c>
      <c r="J14" s="1"/>
      <c r="K14" s="1" t="s">
        <v>2</v>
      </c>
      <c r="S14" s="1"/>
      <c r="T14" s="1" t="s">
        <v>2</v>
      </c>
      <c r="AA14" s="1"/>
      <c r="AB14" s="1" t="s">
        <v>2</v>
      </c>
      <c r="AI14" s="1"/>
      <c r="AJ14" s="1" t="s">
        <v>2</v>
      </c>
    </row>
    <row r="15" spans="2:40">
      <c r="B15" s="1" t="s">
        <v>4</v>
      </c>
      <c r="C15" s="1" t="s">
        <v>1</v>
      </c>
      <c r="D15" s="5" t="s">
        <v>7</v>
      </c>
      <c r="E15" s="6" t="s">
        <v>8</v>
      </c>
      <c r="J15" s="1" t="s">
        <v>4</v>
      </c>
      <c r="K15" s="1" t="s">
        <v>1</v>
      </c>
      <c r="L15" t="s">
        <v>20</v>
      </c>
      <c r="M15" s="6" t="s">
        <v>8</v>
      </c>
      <c r="S15" s="1" t="s">
        <v>4</v>
      </c>
      <c r="T15" s="1" t="s">
        <v>1</v>
      </c>
      <c r="U15" s="10" t="s">
        <v>19</v>
      </c>
      <c r="V15" s="6" t="s">
        <v>8</v>
      </c>
      <c r="AA15" s="1" t="s">
        <v>4</v>
      </c>
      <c r="AB15" s="1" t="s">
        <v>1</v>
      </c>
      <c r="AC15" s="11" t="s">
        <v>18</v>
      </c>
      <c r="AD15" s="6" t="s">
        <v>8</v>
      </c>
      <c r="AI15" s="1" t="s">
        <v>4</v>
      </c>
      <c r="AJ15" s="1" t="s">
        <v>1</v>
      </c>
      <c r="AK15" s="10" t="s">
        <v>16</v>
      </c>
      <c r="AL15" s="11" t="s">
        <v>17</v>
      </c>
      <c r="AM15" s="6" t="s">
        <v>8</v>
      </c>
    </row>
    <row r="16" spans="2:40">
      <c r="B16" s="1">
        <v>5</v>
      </c>
      <c r="C16" s="1">
        <v>11253.33</v>
      </c>
      <c r="D16">
        <f>LN($C$21-C16)</f>
        <v>8.1969879272588972</v>
      </c>
      <c r="E16" s="9">
        <f>STEYX(D16:D20,B16:B20)</f>
        <v>0.22604650316980684</v>
      </c>
      <c r="J16" s="1">
        <v>5</v>
      </c>
      <c r="K16" s="1">
        <v>11253.33</v>
      </c>
      <c r="L16">
        <f>J16/K16</f>
        <v>4.4431292781781036E-4</v>
      </c>
      <c r="M16" s="13">
        <f>STEYX(L16:L21,J16:J21)</f>
        <v>2.7467082857211286E-4</v>
      </c>
      <c r="S16" s="1">
        <v>5</v>
      </c>
      <c r="T16" s="1">
        <v>11253.33</v>
      </c>
      <c r="U16" s="12">
        <f t="shared" ref="U16:U20" si="6">LN(S16)</f>
        <v>1.6094379124341003</v>
      </c>
      <c r="V16" s="9">
        <f>STEYX(T16:T21,U16:U21)</f>
        <v>249.67463382260385</v>
      </c>
      <c r="AA16" s="1">
        <v>5</v>
      </c>
      <c r="AB16" s="1">
        <v>11253.33</v>
      </c>
      <c r="AC16" s="12">
        <f t="shared" ref="AC16:AC21" si="7">(AA16^0.5)</f>
        <v>2.2360679774997898</v>
      </c>
      <c r="AD16" s="9">
        <f>STEYX(AB16:AB21,AC16:AC21)</f>
        <v>804.6423432981311</v>
      </c>
      <c r="AI16" s="1">
        <v>5</v>
      </c>
      <c r="AJ16" s="1">
        <v>11253.33</v>
      </c>
      <c r="AK16">
        <f>LOG(AI16)</f>
        <v>0.69897000433601886</v>
      </c>
      <c r="AL16">
        <f>LOG(AJ16)</f>
        <v>4.0512810545922058</v>
      </c>
      <c r="AM16" s="9">
        <f>STEYX(AL16:AL21,AK16:AK21)</f>
        <v>9.7557883733131994E-3</v>
      </c>
    </row>
    <row r="17" spans="2:39">
      <c r="B17" s="1">
        <v>30</v>
      </c>
      <c r="C17" s="1">
        <v>12600</v>
      </c>
      <c r="D17">
        <f t="shared" ref="D17:D20" si="8">LN($C$21-C17)</f>
        <v>7.7333901827330811</v>
      </c>
      <c r="J17" s="1">
        <v>30</v>
      </c>
      <c r="K17" s="1">
        <v>12600</v>
      </c>
      <c r="L17">
        <f t="shared" si="2"/>
        <v>2.3809523809523812E-3</v>
      </c>
      <c r="S17" s="1">
        <v>30</v>
      </c>
      <c r="T17" s="1">
        <v>12600</v>
      </c>
      <c r="U17" s="12">
        <f t="shared" si="6"/>
        <v>3.4011973816621555</v>
      </c>
      <c r="AA17" s="1">
        <v>30</v>
      </c>
      <c r="AB17" s="1">
        <v>12600</v>
      </c>
      <c r="AC17" s="12">
        <f t="shared" si="7"/>
        <v>5.4772255750516612</v>
      </c>
      <c r="AI17" s="1">
        <v>30</v>
      </c>
      <c r="AJ17" s="1">
        <v>12600</v>
      </c>
      <c r="AK17">
        <f t="shared" ref="AK17:AK21" si="9">LOG(AI17)</f>
        <v>1.4771212547196624</v>
      </c>
      <c r="AL17">
        <f t="shared" ref="AL17:AL21" si="10">LOG(AJ17)</f>
        <v>4.1003705451175625</v>
      </c>
    </row>
    <row r="18" spans="2:39">
      <c r="B18" s="1">
        <v>60</v>
      </c>
      <c r="C18" s="1">
        <v>13290</v>
      </c>
      <c r="D18">
        <f t="shared" si="8"/>
        <v>7.3735814447649943</v>
      </c>
      <c r="J18" s="1">
        <v>60</v>
      </c>
      <c r="K18" s="1">
        <v>13290</v>
      </c>
      <c r="L18">
        <f t="shared" si="2"/>
        <v>4.5146726862302479E-3</v>
      </c>
      <c r="S18" s="1">
        <v>60</v>
      </c>
      <c r="T18" s="1">
        <v>13290</v>
      </c>
      <c r="U18" s="12">
        <f t="shared" si="6"/>
        <v>4.0943445622221004</v>
      </c>
      <c r="AA18" s="1">
        <v>60</v>
      </c>
      <c r="AB18" s="1">
        <v>13290</v>
      </c>
      <c r="AC18" s="12">
        <f t="shared" si="7"/>
        <v>7.745966692414834</v>
      </c>
      <c r="AI18" s="1">
        <v>60</v>
      </c>
      <c r="AJ18" s="1">
        <v>13290</v>
      </c>
      <c r="AK18">
        <f t="shared" si="9"/>
        <v>1.7781512503836436</v>
      </c>
      <c r="AL18">
        <f t="shared" si="10"/>
        <v>4.1235249809427321</v>
      </c>
    </row>
    <row r="19" spans="2:39">
      <c r="B19" s="1">
        <v>240</v>
      </c>
      <c r="C19" s="1">
        <v>14200</v>
      </c>
      <c r="D19">
        <f t="shared" si="8"/>
        <v>6.5269779054036663</v>
      </c>
      <c r="J19" s="1">
        <v>240</v>
      </c>
      <c r="K19" s="1">
        <v>14200</v>
      </c>
      <c r="L19">
        <f t="shared" si="2"/>
        <v>1.6901408450704224E-2</v>
      </c>
      <c r="S19" s="1">
        <v>240</v>
      </c>
      <c r="T19" s="1">
        <v>14200</v>
      </c>
      <c r="U19" s="12">
        <f t="shared" si="6"/>
        <v>5.4806389233419912</v>
      </c>
      <c r="AA19" s="1">
        <v>240</v>
      </c>
      <c r="AB19" s="1">
        <v>14200</v>
      </c>
      <c r="AC19" s="12">
        <f t="shared" si="7"/>
        <v>15.491933384829668</v>
      </c>
      <c r="AI19" s="1">
        <v>240</v>
      </c>
      <c r="AJ19" s="1">
        <v>14200</v>
      </c>
      <c r="AK19">
        <f t="shared" si="9"/>
        <v>2.3802112417116059</v>
      </c>
      <c r="AL19">
        <f t="shared" si="10"/>
        <v>4.1522883443830567</v>
      </c>
    </row>
    <row r="20" spans="2:39">
      <c r="B20" s="1">
        <v>480</v>
      </c>
      <c r="C20" s="1">
        <v>14666.67</v>
      </c>
      <c r="D20">
        <f t="shared" si="8"/>
        <v>5.378329304517421</v>
      </c>
      <c r="J20" s="1">
        <v>480</v>
      </c>
      <c r="K20" s="1">
        <v>14666.67</v>
      </c>
      <c r="L20">
        <f t="shared" si="2"/>
        <v>3.2727265289257887E-2</v>
      </c>
      <c r="S20" s="1">
        <v>480</v>
      </c>
      <c r="T20" s="1">
        <v>14666.67</v>
      </c>
      <c r="U20" s="12">
        <f t="shared" si="6"/>
        <v>6.1737861039019366</v>
      </c>
      <c r="AA20" s="1">
        <v>480</v>
      </c>
      <c r="AB20" s="1">
        <v>14666.67</v>
      </c>
      <c r="AC20" s="12">
        <f t="shared" si="7"/>
        <v>21.908902300206645</v>
      </c>
      <c r="AI20" s="1">
        <v>480</v>
      </c>
      <c r="AJ20" s="1">
        <v>14666.67</v>
      </c>
      <c r="AK20">
        <f t="shared" si="9"/>
        <v>2.6812412373755872</v>
      </c>
      <c r="AL20">
        <f t="shared" si="10"/>
        <v>4.1663315204698055</v>
      </c>
    </row>
    <row r="21" spans="2:39">
      <c r="B21" s="1">
        <v>1440</v>
      </c>
      <c r="C21" s="1">
        <v>14883.33</v>
      </c>
      <c r="J21" s="1">
        <v>1440</v>
      </c>
      <c r="K21" s="1">
        <v>14883.33</v>
      </c>
      <c r="L21">
        <f t="shared" si="2"/>
        <v>9.6752541265966691E-2</v>
      </c>
      <c r="S21" s="1">
        <v>1440</v>
      </c>
      <c r="T21" s="1">
        <v>14883.33</v>
      </c>
      <c r="U21" s="12">
        <f>LN(S21)</f>
        <v>7.2723983925700466</v>
      </c>
      <c r="AA21" s="1">
        <v>1440</v>
      </c>
      <c r="AB21" s="1">
        <v>14883.33</v>
      </c>
      <c r="AC21" s="12">
        <f t="shared" si="7"/>
        <v>37.947331922020552</v>
      </c>
      <c r="AI21" s="1">
        <v>1440</v>
      </c>
      <c r="AJ21" s="1">
        <v>14883.33</v>
      </c>
      <c r="AK21">
        <f t="shared" si="9"/>
        <v>3.1583624920952498</v>
      </c>
      <c r="AL21">
        <f t="shared" si="10"/>
        <v>4.1727001112384903</v>
      </c>
    </row>
    <row r="22" spans="2:39">
      <c r="B22" s="1"/>
      <c r="C22" s="1"/>
      <c r="J22" s="1"/>
      <c r="K22" s="1"/>
      <c r="S22" s="1"/>
      <c r="T22" s="1"/>
      <c r="AA22" s="1"/>
      <c r="AB22" s="1"/>
      <c r="AI22" s="1"/>
      <c r="AJ22" s="1"/>
    </row>
    <row r="23" spans="2:39">
      <c r="B23" s="1"/>
      <c r="C23" s="1" t="s">
        <v>3</v>
      </c>
      <c r="J23" s="1"/>
      <c r="K23" s="1" t="s">
        <v>3</v>
      </c>
      <c r="S23" s="1"/>
      <c r="T23" s="1" t="s">
        <v>3</v>
      </c>
      <c r="AA23" s="1"/>
      <c r="AB23" s="1" t="s">
        <v>3</v>
      </c>
      <c r="AI23" s="1"/>
      <c r="AJ23" s="1" t="s">
        <v>3</v>
      </c>
    </row>
    <row r="24" spans="2:39">
      <c r="B24" s="1" t="s">
        <v>4</v>
      </c>
      <c r="C24" s="1" t="s">
        <v>1</v>
      </c>
      <c r="D24" s="5" t="s">
        <v>7</v>
      </c>
      <c r="E24" s="6" t="s">
        <v>8</v>
      </c>
      <c r="J24" s="1" t="s">
        <v>4</v>
      </c>
      <c r="K24" s="1" t="s">
        <v>1</v>
      </c>
      <c r="L24" t="s">
        <v>20</v>
      </c>
      <c r="M24" s="6" t="s">
        <v>8</v>
      </c>
      <c r="S24" s="1" t="s">
        <v>4</v>
      </c>
      <c r="T24" s="1" t="s">
        <v>1</v>
      </c>
      <c r="U24" s="10" t="s">
        <v>19</v>
      </c>
      <c r="V24" s="6" t="s">
        <v>8</v>
      </c>
      <c r="AA24" s="1" t="s">
        <v>4</v>
      </c>
      <c r="AB24" s="1" t="s">
        <v>1</v>
      </c>
      <c r="AC24" s="11" t="s">
        <v>18</v>
      </c>
      <c r="AD24" s="6" t="s">
        <v>8</v>
      </c>
      <c r="AI24" s="1" t="s">
        <v>4</v>
      </c>
      <c r="AJ24" s="1" t="s">
        <v>1</v>
      </c>
      <c r="AK24" s="10" t="s">
        <v>16</v>
      </c>
      <c r="AL24" s="11" t="s">
        <v>17</v>
      </c>
      <c r="AM24" s="6" t="s">
        <v>8</v>
      </c>
    </row>
    <row r="25" spans="2:39">
      <c r="B25" s="1">
        <v>5</v>
      </c>
      <c r="C25" s="1">
        <v>3566.6669999999999</v>
      </c>
      <c r="D25">
        <f>LN($C$30-C25)</f>
        <v>7.356705073498035</v>
      </c>
      <c r="E25" s="9">
        <f>STEYX(D25:D29,B25:B29)</f>
        <v>0.51269062264745058</v>
      </c>
      <c r="J25" s="1">
        <v>5</v>
      </c>
      <c r="K25" s="1">
        <v>3566.6669999999999</v>
      </c>
      <c r="L25">
        <f t="shared" si="2"/>
        <v>1.4018690278627076E-3</v>
      </c>
      <c r="M25" s="13">
        <f>STEYX(L25:L30,J25:J30)</f>
        <v>5.2129297648954615E-4</v>
      </c>
      <c r="S25" s="1">
        <v>5</v>
      </c>
      <c r="T25" s="1">
        <v>3566.6669999999999</v>
      </c>
      <c r="U25" s="12">
        <f t="shared" ref="U25:U30" si="11">LN(S25)</f>
        <v>1.6094379124341003</v>
      </c>
      <c r="V25" s="9">
        <f>STEYX(T25:T30,U25:U30)</f>
        <v>233.97021247459813</v>
      </c>
      <c r="AA25" s="1">
        <v>5</v>
      </c>
      <c r="AB25" s="1">
        <v>3566.6669999999999</v>
      </c>
      <c r="AC25" s="12">
        <f t="shared" ref="AC25:AC30" si="12">(AA25^0.5)</f>
        <v>2.2360679774997898</v>
      </c>
      <c r="AD25" s="9">
        <f>STEYX(AB25:AB30,AC25:AC30)</f>
        <v>446.60434802691043</v>
      </c>
      <c r="AI25" s="1">
        <v>5</v>
      </c>
      <c r="AJ25" s="1">
        <v>3566.6669999999999</v>
      </c>
      <c r="AK25">
        <f>LOG(AI25)</f>
        <v>0.69897000433601886</v>
      </c>
      <c r="AL25">
        <f>LOG(AJ25)</f>
        <v>3.5522625635538145</v>
      </c>
      <c r="AM25" s="9">
        <f>STEYX(AL25:AL30,AK25:AK30)</f>
        <v>2.4954688504630868E-2</v>
      </c>
    </row>
    <row r="26" spans="2:39">
      <c r="B26" s="1">
        <v>30</v>
      </c>
      <c r="C26" s="1">
        <v>4113.3329999999996</v>
      </c>
      <c r="D26">
        <f t="shared" ref="D26:D29" si="13">LN($C$30-C26)</f>
        <v>6.9275579062783166</v>
      </c>
      <c r="J26" s="1">
        <v>30</v>
      </c>
      <c r="K26" s="1">
        <v>4113.3329999999996</v>
      </c>
      <c r="L26">
        <f t="shared" si="2"/>
        <v>7.2933555343075804E-3</v>
      </c>
      <c r="S26" s="1">
        <v>30</v>
      </c>
      <c r="T26" s="1">
        <v>4113.3329999999996</v>
      </c>
      <c r="U26" s="12">
        <f t="shared" si="11"/>
        <v>3.4011973816621555</v>
      </c>
      <c r="AA26" s="1">
        <v>30</v>
      </c>
      <c r="AB26" s="1">
        <v>4113.3329999999996</v>
      </c>
      <c r="AC26" s="12">
        <f t="shared" si="12"/>
        <v>5.4772255750516612</v>
      </c>
      <c r="AI26" s="1">
        <v>30</v>
      </c>
      <c r="AJ26" s="1">
        <v>4113.3329999999996</v>
      </c>
      <c r="AK26">
        <f t="shared" ref="AK26:AK30" si="14">LOG(AI26)</f>
        <v>1.4771212547196624</v>
      </c>
      <c r="AL26">
        <f t="shared" ref="AL26:AL30" si="15">LOG(AJ26)</f>
        <v>3.6141938697835165</v>
      </c>
    </row>
    <row r="27" spans="2:39">
      <c r="B27" s="1">
        <v>60</v>
      </c>
      <c r="C27" s="1">
        <v>4773.3329999999996</v>
      </c>
      <c r="D27">
        <f t="shared" si="13"/>
        <v>5.8861040314501558</v>
      </c>
      <c r="J27" s="1">
        <v>60</v>
      </c>
      <c r="K27" s="1">
        <v>4773.3329999999996</v>
      </c>
      <c r="L27">
        <f t="shared" si="2"/>
        <v>1.2569833280016292E-2</v>
      </c>
      <c r="S27" s="1">
        <v>60</v>
      </c>
      <c r="T27" s="1">
        <v>4773.3329999999996</v>
      </c>
      <c r="U27" s="12">
        <f t="shared" si="11"/>
        <v>4.0943445622221004</v>
      </c>
      <c r="AA27" s="1">
        <v>60</v>
      </c>
      <c r="AB27" s="1">
        <v>4773.3329999999996</v>
      </c>
      <c r="AC27" s="12">
        <f t="shared" si="12"/>
        <v>7.745966692414834</v>
      </c>
      <c r="AI27" s="1">
        <v>60</v>
      </c>
      <c r="AJ27" s="1">
        <v>4773.3329999999996</v>
      </c>
      <c r="AK27">
        <f t="shared" si="14"/>
        <v>1.7781512503836436</v>
      </c>
      <c r="AL27">
        <f t="shared" si="15"/>
        <v>3.6788217329243462</v>
      </c>
    </row>
    <row r="28" spans="2:39">
      <c r="B28" s="1">
        <v>240</v>
      </c>
      <c r="C28" s="1">
        <v>4966.6670000000004</v>
      </c>
      <c r="D28">
        <f t="shared" si="13"/>
        <v>5.1159918097460775</v>
      </c>
      <c r="J28" s="1">
        <v>240</v>
      </c>
      <c r="K28" s="1">
        <v>4966.6670000000004</v>
      </c>
      <c r="L28">
        <f t="shared" si="2"/>
        <v>4.8322144407909766E-2</v>
      </c>
      <c r="S28" s="1">
        <v>240</v>
      </c>
      <c r="T28" s="1">
        <v>4966.6670000000004</v>
      </c>
      <c r="U28" s="12">
        <f t="shared" si="11"/>
        <v>5.4806389233419912</v>
      </c>
      <c r="AA28" s="1">
        <v>240</v>
      </c>
      <c r="AB28" s="1">
        <v>4966.6670000000004</v>
      </c>
      <c r="AC28" s="12">
        <f t="shared" si="12"/>
        <v>15.491933384829668</v>
      </c>
      <c r="AI28" s="1">
        <v>240</v>
      </c>
      <c r="AJ28" s="1">
        <v>4966.6670000000004</v>
      </c>
      <c r="AK28">
        <f t="shared" si="14"/>
        <v>2.3802112417116059</v>
      </c>
      <c r="AL28">
        <f t="shared" si="15"/>
        <v>3.6960650428398911</v>
      </c>
    </row>
    <row r="29" spans="2:39">
      <c r="B29" s="1">
        <v>480</v>
      </c>
      <c r="C29" s="1">
        <v>5076.6670000000004</v>
      </c>
      <c r="D29">
        <f t="shared" si="13"/>
        <v>4.0371743836070522</v>
      </c>
      <c r="J29" s="1">
        <v>480</v>
      </c>
      <c r="K29" s="1">
        <v>5076.6670000000004</v>
      </c>
      <c r="L29">
        <f t="shared" si="2"/>
        <v>9.4550223601429825E-2</v>
      </c>
      <c r="S29" s="1">
        <v>480</v>
      </c>
      <c r="T29" s="1">
        <v>5076.6670000000004</v>
      </c>
      <c r="U29" s="12">
        <f t="shared" si="11"/>
        <v>6.1737861039019366</v>
      </c>
      <c r="AA29" s="1">
        <v>480</v>
      </c>
      <c r="AB29" s="1">
        <v>5076.6670000000004</v>
      </c>
      <c r="AC29" s="12">
        <f t="shared" si="12"/>
        <v>21.908902300206645</v>
      </c>
      <c r="AI29" s="1">
        <v>480</v>
      </c>
      <c r="AJ29" s="1">
        <v>5076.6670000000004</v>
      </c>
      <c r="AK29">
        <f t="shared" si="14"/>
        <v>2.6812412373755872</v>
      </c>
      <c r="AL29">
        <f t="shared" si="15"/>
        <v>3.7055786771321038</v>
      </c>
    </row>
    <row r="30" spans="2:39">
      <c r="B30" s="1">
        <v>1440</v>
      </c>
      <c r="C30" s="1">
        <v>5133.3329999999996</v>
      </c>
      <c r="J30" s="1">
        <v>1440</v>
      </c>
      <c r="K30" s="1">
        <v>5133.3329999999996</v>
      </c>
      <c r="L30">
        <f t="shared" si="2"/>
        <v>0.2805194987350324</v>
      </c>
      <c r="S30" s="1">
        <v>1440</v>
      </c>
      <c r="T30" s="1">
        <v>5133.3329999999996</v>
      </c>
      <c r="U30" s="12">
        <f t="shared" si="11"/>
        <v>7.2723983925700466</v>
      </c>
      <c r="AA30" s="1">
        <v>1440</v>
      </c>
      <c r="AB30" s="1">
        <v>5133.3329999999996</v>
      </c>
      <c r="AC30" s="12">
        <f t="shared" si="12"/>
        <v>37.947331922020552</v>
      </c>
      <c r="AI30" s="1">
        <v>1440</v>
      </c>
      <c r="AJ30" s="1">
        <v>5133.3329999999996</v>
      </c>
      <c r="AK30">
        <f t="shared" si="14"/>
        <v>3.1583624920952498</v>
      </c>
      <c r="AL30">
        <f t="shared" si="15"/>
        <v>3.7103994379158594</v>
      </c>
    </row>
  </sheetData>
  <mergeCells count="2">
    <mergeCell ref="AA2:AC2"/>
    <mergeCell ref="AI2:A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kinetic  models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 Click</dc:creator>
  <cp:lastModifiedBy>Double Click</cp:lastModifiedBy>
  <dcterms:created xsi:type="dcterms:W3CDTF">2022-07-04T22:10:12Z</dcterms:created>
  <dcterms:modified xsi:type="dcterms:W3CDTF">2022-07-04T23:09:19Z</dcterms:modified>
</cp:coreProperties>
</file>