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7773\Downloads\"/>
    </mc:Choice>
  </mc:AlternateContent>
  <bookViews>
    <workbookView xWindow="0" yWindow="0" windowWidth="12340" windowHeight="6430"/>
  </bookViews>
  <sheets>
    <sheet name="Source data of Fig.3" sheetId="4" r:id="rId1"/>
  </sheets>
  <definedNames>
    <definedName name="_xlnm.Print_Area" localSheetId="0">'Source data of Fig.3'!$A$1:$M$145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7" i="4" l="1"/>
  <c r="C127" i="4"/>
  <c r="D127" i="4"/>
  <c r="E127" i="4"/>
  <c r="F127" i="4"/>
  <c r="G127" i="4"/>
  <c r="H127" i="4"/>
  <c r="I127" i="4"/>
  <c r="E126" i="4"/>
  <c r="F126" i="4"/>
  <c r="G126" i="4"/>
  <c r="H126" i="4"/>
  <c r="I126" i="4"/>
  <c r="D126" i="4"/>
  <c r="C126" i="4"/>
  <c r="B126" i="4"/>
  <c r="K68" i="4"/>
  <c r="I142" i="4"/>
  <c r="H142" i="4"/>
  <c r="G142" i="4"/>
  <c r="F142" i="4"/>
  <c r="E142" i="4"/>
  <c r="D142" i="4"/>
  <c r="C142" i="4"/>
  <c r="B142" i="4"/>
  <c r="I141" i="4"/>
  <c r="H141" i="4"/>
  <c r="G141" i="4"/>
  <c r="F141" i="4"/>
  <c r="E141" i="4"/>
  <c r="D141" i="4"/>
  <c r="C141" i="4"/>
  <c r="B141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70" i="4"/>
  <c r="L69" i="4"/>
  <c r="L68" i="4"/>
  <c r="J69" i="4"/>
  <c r="K69" i="4" s="1"/>
  <c r="J70" i="4"/>
  <c r="K70" i="4" s="1"/>
  <c r="J71" i="4"/>
  <c r="K71" i="4" s="1"/>
  <c r="J72" i="4"/>
  <c r="K72" i="4" s="1"/>
  <c r="J73" i="4"/>
  <c r="K73" i="4" s="1"/>
  <c r="J74" i="4"/>
  <c r="K74" i="4" s="1"/>
  <c r="J75" i="4"/>
  <c r="K75" i="4" s="1"/>
  <c r="J76" i="4"/>
  <c r="K76" i="4" s="1"/>
  <c r="J77" i="4"/>
  <c r="K77" i="4" s="1"/>
  <c r="J78" i="4"/>
  <c r="K78" i="4" s="1"/>
  <c r="J79" i="4"/>
  <c r="K79" i="4" s="1"/>
  <c r="J80" i="4"/>
  <c r="K80" i="4" s="1"/>
  <c r="J81" i="4"/>
  <c r="K81" i="4" s="1"/>
  <c r="J82" i="4"/>
  <c r="K82" i="4" s="1"/>
  <c r="J83" i="4"/>
  <c r="K83" i="4" s="1"/>
  <c r="J84" i="4"/>
  <c r="K84" i="4" s="1"/>
  <c r="J85" i="4"/>
  <c r="K85" i="4" s="1"/>
  <c r="J86" i="4"/>
  <c r="K86" i="4" s="1"/>
  <c r="J87" i="4"/>
  <c r="K87" i="4" s="1"/>
  <c r="J88" i="4"/>
  <c r="K88" i="4" s="1"/>
  <c r="J89" i="4"/>
  <c r="K89" i="4" s="1"/>
  <c r="J90" i="4"/>
  <c r="K90" i="4" s="1"/>
  <c r="J91" i="4"/>
  <c r="K91" i="4" s="1"/>
  <c r="J92" i="4"/>
  <c r="K92" i="4" s="1"/>
  <c r="J93" i="4"/>
  <c r="K93" i="4" s="1"/>
  <c r="J94" i="4"/>
  <c r="K94" i="4" s="1"/>
  <c r="J95" i="4"/>
  <c r="K95" i="4" s="1"/>
  <c r="J96" i="4"/>
  <c r="K96" i="4" s="1"/>
  <c r="J97" i="4"/>
  <c r="K97" i="4" s="1"/>
  <c r="J98" i="4"/>
  <c r="K98" i="4" s="1"/>
  <c r="J99" i="4"/>
  <c r="K99" i="4" s="1"/>
  <c r="J100" i="4"/>
  <c r="K100" i="4" s="1"/>
  <c r="J101" i="4"/>
  <c r="K101" i="4" s="1"/>
  <c r="J102" i="4"/>
  <c r="K102" i="4" s="1"/>
  <c r="J103" i="4"/>
  <c r="K103" i="4" s="1"/>
  <c r="J104" i="4"/>
  <c r="K104" i="4" s="1"/>
  <c r="J105" i="4"/>
  <c r="K105" i="4" s="1"/>
  <c r="J106" i="4"/>
  <c r="K106" i="4" s="1"/>
  <c r="J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68" i="4"/>
  <c r="M69" i="4" l="1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68" i="4"/>
  <c r="L7" i="4"/>
  <c r="L6" i="4"/>
  <c r="L5" i="4"/>
  <c r="H9" i="4" l="1"/>
  <c r="H13" i="4"/>
  <c r="H17" i="4"/>
  <c r="H21" i="4"/>
  <c r="H25" i="4"/>
  <c r="H29" i="4"/>
  <c r="H33" i="4"/>
  <c r="H7" i="4"/>
  <c r="H10" i="4"/>
  <c r="H14" i="4"/>
  <c r="H18" i="4"/>
  <c r="H22" i="4"/>
  <c r="H26" i="4"/>
  <c r="H30" i="4"/>
  <c r="H64" i="4"/>
  <c r="H5" i="4"/>
  <c r="H11" i="4"/>
  <c r="H15" i="4"/>
  <c r="H19" i="4"/>
  <c r="H23" i="4"/>
  <c r="H27" i="4"/>
  <c r="H31" i="4"/>
  <c r="H8" i="4"/>
  <c r="H12" i="4"/>
  <c r="H16" i="4"/>
  <c r="H20" i="4"/>
  <c r="H24" i="4"/>
  <c r="H28" i="4"/>
  <c r="H32" i="4"/>
  <c r="H6" i="4"/>
  <c r="L64" i="4"/>
  <c r="L33" i="4"/>
  <c r="L32" i="4"/>
  <c r="J7" i="4"/>
  <c r="K7" i="4" s="1"/>
  <c r="J6" i="4"/>
  <c r="K6" i="4" s="1"/>
  <c r="J5" i="4"/>
  <c r="K5" i="4" s="1"/>
  <c r="J64" i="4"/>
  <c r="J33" i="4"/>
  <c r="J32" i="4"/>
  <c r="L31" i="4"/>
  <c r="J31" i="4"/>
  <c r="L30" i="4"/>
  <c r="J30" i="4"/>
  <c r="L29" i="4"/>
  <c r="J29" i="4"/>
  <c r="L28" i="4"/>
  <c r="J28" i="4"/>
  <c r="L27" i="4"/>
  <c r="J27" i="4"/>
  <c r="L26" i="4"/>
  <c r="J26" i="4"/>
  <c r="L25" i="4"/>
  <c r="J25" i="4"/>
  <c r="L24" i="4"/>
  <c r="J24" i="4"/>
  <c r="L23" i="4"/>
  <c r="J23" i="4"/>
  <c r="L22" i="4"/>
  <c r="J22" i="4"/>
  <c r="L21" i="4"/>
  <c r="J21" i="4"/>
  <c r="L20" i="4"/>
  <c r="J20" i="4"/>
  <c r="L19" i="4"/>
  <c r="J19" i="4"/>
  <c r="L18" i="4"/>
  <c r="J18" i="4"/>
  <c r="L17" i="4"/>
  <c r="J17" i="4"/>
  <c r="L16" i="4"/>
  <c r="J16" i="4"/>
  <c r="L15" i="4"/>
  <c r="J15" i="4"/>
  <c r="L14" i="4"/>
  <c r="J14" i="4"/>
  <c r="L13" i="4"/>
  <c r="M13" i="4" s="1"/>
  <c r="J13" i="4"/>
  <c r="L12" i="4"/>
  <c r="J12" i="4"/>
  <c r="L11" i="4"/>
  <c r="J11" i="4"/>
  <c r="L10" i="4"/>
  <c r="J10" i="4"/>
  <c r="L9" i="4"/>
  <c r="M9" i="4" s="1"/>
  <c r="J9" i="4"/>
  <c r="L8" i="4"/>
  <c r="J8" i="4"/>
  <c r="L63" i="4"/>
  <c r="J63" i="4"/>
  <c r="L62" i="4"/>
  <c r="J62" i="4"/>
  <c r="L61" i="4"/>
  <c r="J61" i="4"/>
  <c r="L60" i="4"/>
  <c r="J60" i="4"/>
  <c r="L59" i="4"/>
  <c r="J59" i="4"/>
  <c r="L58" i="4"/>
  <c r="J58" i="4"/>
  <c r="L57" i="4"/>
  <c r="J57" i="4"/>
  <c r="L56" i="4"/>
  <c r="J56" i="4"/>
  <c r="L55" i="4"/>
  <c r="J55" i="4"/>
  <c r="L54" i="4"/>
  <c r="J54" i="4"/>
  <c r="L53" i="4"/>
  <c r="J53" i="4"/>
  <c r="L52" i="4"/>
  <c r="J52" i="4"/>
  <c r="L51" i="4"/>
  <c r="J51" i="4"/>
  <c r="L50" i="4"/>
  <c r="J50" i="4"/>
  <c r="L49" i="4"/>
  <c r="J49" i="4"/>
  <c r="L48" i="4"/>
  <c r="J48" i="4"/>
  <c r="L47" i="4"/>
  <c r="J47" i="4"/>
  <c r="L46" i="4"/>
  <c r="J46" i="4"/>
  <c r="L45" i="4"/>
  <c r="J45" i="4"/>
  <c r="L44" i="4"/>
  <c r="J44" i="4"/>
  <c r="L43" i="4"/>
  <c r="J43" i="4"/>
  <c r="L42" i="4"/>
  <c r="J42" i="4"/>
  <c r="L41" i="4"/>
  <c r="J41" i="4"/>
  <c r="L40" i="4"/>
  <c r="J40" i="4"/>
  <c r="L39" i="4"/>
  <c r="J39" i="4"/>
  <c r="L38" i="4"/>
  <c r="J38" i="4"/>
  <c r="L37" i="4"/>
  <c r="J37" i="4"/>
  <c r="L36" i="4"/>
  <c r="J36" i="4"/>
  <c r="L35" i="4"/>
  <c r="J35" i="4"/>
  <c r="L34" i="4"/>
  <c r="J34" i="4"/>
  <c r="H52" i="4" l="1"/>
  <c r="I52" i="4" s="1"/>
  <c r="K10" i="4"/>
  <c r="K14" i="4"/>
  <c r="K18" i="4"/>
  <c r="K22" i="4"/>
  <c r="K26" i="4"/>
  <c r="K30" i="4"/>
  <c r="K64" i="4"/>
  <c r="K11" i="4"/>
  <c r="K15" i="4"/>
  <c r="K19" i="4"/>
  <c r="K23" i="4"/>
  <c r="K27" i="4"/>
  <c r="K31" i="4"/>
  <c r="K8" i="4"/>
  <c r="K12" i="4"/>
  <c r="K16" i="4"/>
  <c r="K20" i="4"/>
  <c r="K24" i="4"/>
  <c r="K28" i="4"/>
  <c r="K32" i="4"/>
  <c r="K9" i="4"/>
  <c r="K13" i="4"/>
  <c r="K17" i="4"/>
  <c r="K21" i="4"/>
  <c r="K25" i="4"/>
  <c r="K29" i="4"/>
  <c r="K33" i="4"/>
  <c r="M59" i="4"/>
  <c r="K51" i="4"/>
  <c r="H44" i="4"/>
  <c r="I44" i="4" s="1"/>
  <c r="M43" i="4"/>
  <c r="K35" i="4"/>
  <c r="M35" i="4"/>
  <c r="I28" i="4"/>
  <c r="I6" i="4"/>
  <c r="M51" i="4"/>
  <c r="K43" i="4"/>
  <c r="I20" i="4"/>
  <c r="I12" i="4"/>
  <c r="H60" i="4"/>
  <c r="I60" i="4" s="1"/>
  <c r="H38" i="4"/>
  <c r="I38" i="4" s="1"/>
  <c r="M34" i="4"/>
  <c r="K59" i="4"/>
  <c r="M5" i="4"/>
  <c r="M64" i="4"/>
  <c r="M26" i="4"/>
  <c r="M25" i="4"/>
  <c r="M15" i="4"/>
  <c r="M6" i="4"/>
  <c r="M21" i="4"/>
  <c r="M20" i="4"/>
  <c r="M33" i="4"/>
  <c r="M24" i="4"/>
  <c r="M12" i="4"/>
  <c r="M32" i="4"/>
  <c r="M23" i="4"/>
  <c r="M11" i="4"/>
  <c r="M31" i="4"/>
  <c r="M19" i="4"/>
  <c r="M10" i="4"/>
  <c r="M29" i="4"/>
  <c r="M18" i="4"/>
  <c r="M28" i="4"/>
  <c r="M17" i="4"/>
  <c r="M8" i="4"/>
  <c r="M27" i="4"/>
  <c r="M16" i="4"/>
  <c r="M7" i="4"/>
  <c r="M30" i="4"/>
  <c r="M22" i="4"/>
  <c r="M14" i="4"/>
  <c r="M58" i="4"/>
  <c r="M50" i="4"/>
  <c r="M42" i="4"/>
  <c r="K58" i="4"/>
  <c r="K50" i="4"/>
  <c r="K42" i="4"/>
  <c r="I27" i="4"/>
  <c r="I19" i="4"/>
  <c r="I11" i="4"/>
  <c r="H59" i="4"/>
  <c r="I59" i="4" s="1"/>
  <c r="H51" i="4"/>
  <c r="I51" i="4" s="1"/>
  <c r="H43" i="4"/>
  <c r="I43" i="4" s="1"/>
  <c r="M57" i="4"/>
  <c r="M49" i="4"/>
  <c r="M41" i="4"/>
  <c r="K57" i="4"/>
  <c r="K49" i="4"/>
  <c r="K41" i="4"/>
  <c r="I64" i="4"/>
  <c r="I26" i="4"/>
  <c r="I18" i="4"/>
  <c r="I10" i="4"/>
  <c r="H58" i="4"/>
  <c r="I58" i="4" s="1"/>
  <c r="H50" i="4"/>
  <c r="I50" i="4" s="1"/>
  <c r="H42" i="4"/>
  <c r="I42" i="4" s="1"/>
  <c r="H34" i="4"/>
  <c r="I34" i="4" s="1"/>
  <c r="M56" i="4"/>
  <c r="M48" i="4"/>
  <c r="M40" i="4"/>
  <c r="K56" i="4"/>
  <c r="K48" i="4"/>
  <c r="K40" i="4"/>
  <c r="I33" i="4"/>
  <c r="I25" i="4"/>
  <c r="I17" i="4"/>
  <c r="I9" i="4"/>
  <c r="H57" i="4"/>
  <c r="I57" i="4" s="1"/>
  <c r="H49" i="4"/>
  <c r="I49" i="4" s="1"/>
  <c r="H41" i="4"/>
  <c r="I41" i="4" s="1"/>
  <c r="H37" i="4"/>
  <c r="I37" i="4" s="1"/>
  <c r="M63" i="4"/>
  <c r="M55" i="4"/>
  <c r="M47" i="4"/>
  <c r="M39" i="4"/>
  <c r="K63" i="4"/>
  <c r="K55" i="4"/>
  <c r="K47" i="4"/>
  <c r="K39" i="4"/>
  <c r="I32" i="4"/>
  <c r="I24" i="4"/>
  <c r="I16" i="4"/>
  <c r="I8" i="4"/>
  <c r="H56" i="4"/>
  <c r="I56" i="4" s="1"/>
  <c r="H48" i="4"/>
  <c r="I48" i="4" s="1"/>
  <c r="H40" i="4"/>
  <c r="I40" i="4" s="1"/>
  <c r="I5" i="4"/>
  <c r="M62" i="4"/>
  <c r="M54" i="4"/>
  <c r="M46" i="4"/>
  <c r="M38" i="4"/>
  <c r="K62" i="4"/>
  <c r="K54" i="4"/>
  <c r="K46" i="4"/>
  <c r="K38" i="4"/>
  <c r="I31" i="4"/>
  <c r="I23" i="4"/>
  <c r="I15" i="4"/>
  <c r="H63" i="4"/>
  <c r="I63" i="4" s="1"/>
  <c r="H55" i="4"/>
  <c r="I55" i="4" s="1"/>
  <c r="H47" i="4"/>
  <c r="I47" i="4" s="1"/>
  <c r="H39" i="4"/>
  <c r="I39" i="4" s="1"/>
  <c r="I7" i="4"/>
  <c r="M61" i="4"/>
  <c r="M53" i="4"/>
  <c r="M45" i="4"/>
  <c r="M37" i="4"/>
  <c r="K61" i="4"/>
  <c r="K53" i="4"/>
  <c r="K45" i="4"/>
  <c r="K37" i="4"/>
  <c r="I30" i="4"/>
  <c r="I22" i="4"/>
  <c r="I14" i="4"/>
  <c r="H62" i="4"/>
  <c r="I62" i="4" s="1"/>
  <c r="H54" i="4"/>
  <c r="I54" i="4" s="1"/>
  <c r="H46" i="4"/>
  <c r="I46" i="4" s="1"/>
  <c r="H36" i="4"/>
  <c r="I36" i="4" s="1"/>
  <c r="K34" i="4"/>
  <c r="M60" i="4"/>
  <c r="M52" i="4"/>
  <c r="M44" i="4"/>
  <c r="M36" i="4"/>
  <c r="K60" i="4"/>
  <c r="K52" i="4"/>
  <c r="K44" i="4"/>
  <c r="K36" i="4"/>
  <c r="I29" i="4"/>
  <c r="I21" i="4"/>
  <c r="I13" i="4"/>
  <c r="H61" i="4"/>
  <c r="I61" i="4" s="1"/>
  <c r="H53" i="4"/>
  <c r="I53" i="4" s="1"/>
  <c r="H45" i="4"/>
  <c r="I45" i="4" s="1"/>
  <c r="H35" i="4"/>
  <c r="I35" i="4" s="1"/>
</calcChain>
</file>

<file path=xl/sharedStrings.xml><?xml version="1.0" encoding="utf-8"?>
<sst xmlns="http://schemas.openxmlformats.org/spreadsheetml/2006/main" count="480" uniqueCount="41">
  <si>
    <r>
      <t>Source data of Fig.3 Effect of SO</t>
    </r>
    <r>
      <rPr>
        <b/>
        <vertAlign val="subscript"/>
        <sz val="16"/>
        <color rgb="FF000000"/>
        <rFont val="メイリオ"/>
        <family val="3"/>
        <charset val="128"/>
      </rPr>
      <t>4</t>
    </r>
    <r>
      <rPr>
        <b/>
        <vertAlign val="superscript"/>
        <sz val="16"/>
        <color rgb="FF000000"/>
        <rFont val="メイリオ"/>
        <family val="3"/>
        <charset val="128"/>
      </rPr>
      <t>2-</t>
    </r>
    <r>
      <rPr>
        <b/>
        <sz val="16"/>
        <color rgb="FF000000"/>
        <rFont val="メイリオ"/>
        <family val="3"/>
        <charset val="128"/>
      </rPr>
      <t xml:space="preserve"> Ions on Various Cationic Surfactants’ Inactivation of FCV </t>
    </r>
    <phoneticPr fontId="1"/>
  </si>
  <si>
    <t>Sample</t>
    <phoneticPr fontId="1"/>
  </si>
  <si>
    <t>Concentration
(mM)</t>
    <phoneticPr fontId="1"/>
  </si>
  <si>
    <t>Salts</t>
    <phoneticPr fontId="1"/>
  </si>
  <si>
    <t>Contact Time
(min)</t>
    <phoneticPr fontId="1"/>
  </si>
  <si>
    <t>TCID50/mL</t>
    <phoneticPr fontId="1"/>
  </si>
  <si>
    <t>% to control</t>
    <phoneticPr fontId="1"/>
  </si>
  <si>
    <t>％ reduction</t>
    <phoneticPr fontId="1"/>
  </si>
  <si>
    <t>Titer 
(log10)</t>
    <phoneticPr fontId="1"/>
  </si>
  <si>
    <t>Reduction
 (log10)</t>
    <phoneticPr fontId="1"/>
  </si>
  <si>
    <t>AV</t>
    <phoneticPr fontId="1"/>
  </si>
  <si>
    <t>Species</t>
    <phoneticPr fontId="1"/>
  </si>
  <si>
    <t>TCID50/mL</t>
  </si>
  <si>
    <t>Reduction
(Δlog)</t>
    <phoneticPr fontId="1"/>
  </si>
  <si>
    <t>MEM</t>
    <phoneticPr fontId="1"/>
  </si>
  <si>
    <t>-</t>
    <phoneticPr fontId="1"/>
  </si>
  <si>
    <t>DDAC</t>
  </si>
  <si>
    <t>-</t>
  </si>
  <si>
    <t xml:space="preserve">Na2SO4 </t>
  </si>
  <si>
    <t>CPC</t>
  </si>
  <si>
    <t>CTAC</t>
  </si>
  <si>
    <t>ADBAC(C12)</t>
  </si>
  <si>
    <t>ADBAC(C12)</t>
    <phoneticPr fontId="1"/>
  </si>
  <si>
    <t>MEM</t>
  </si>
  <si>
    <t>＞</t>
    <phoneticPr fontId="1"/>
  </si>
  <si>
    <t>　</t>
  </si>
  <si>
    <t>ADBAC</t>
  </si>
  <si>
    <t>contact time:1min</t>
    <phoneticPr fontId="1"/>
  </si>
  <si>
    <t>Surfactant</t>
    <phoneticPr fontId="1"/>
  </si>
  <si>
    <t>0.5mM DDAC</t>
    <phoneticPr fontId="1"/>
  </si>
  <si>
    <t>0.5mM CPC</t>
    <phoneticPr fontId="1"/>
  </si>
  <si>
    <t>3.0mM CTAC</t>
    <phoneticPr fontId="1"/>
  </si>
  <si>
    <t>3.0mM ADBAC</t>
    <phoneticPr fontId="1"/>
  </si>
  <si>
    <t>Na2SO4(mM)</t>
    <phoneticPr fontId="1"/>
  </si>
  <si>
    <t>Δlog</t>
    <phoneticPr fontId="1"/>
  </si>
  <si>
    <t>standard deviation</t>
  </si>
  <si>
    <t>Average of Δlog</t>
  </si>
  <si>
    <t>contact time:10min</t>
    <phoneticPr fontId="1"/>
  </si>
  <si>
    <t>↑All results were detection limits.</t>
    <phoneticPr fontId="1"/>
  </si>
  <si>
    <t>↑Δlog = 5.06 was detection limits.</t>
    <phoneticPr fontId="1"/>
  </si>
  <si>
    <t>For the data tested multiple times for comparison with other conditions, all average values are used for graphing.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</si>
</sst>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0_);[Red]\(0.00\)"/>
    <numFmt numFmtId="178" formatCode="0.0_);[Red]\(0.0\)"/>
    <numFmt numFmtId="179" formatCode="0.00_ "/>
    <numFmt numFmtId="180" formatCode="0.00.E+0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rgb="FF000000"/>
      <name val="メイリオ"/>
      <family val="3"/>
      <charset val="128"/>
    </font>
    <font>
      <b/>
      <vertAlign val="subscript"/>
      <sz val="16"/>
      <color rgb="FF000000"/>
      <name val="メイリオ"/>
      <family val="3"/>
      <charset val="128"/>
    </font>
    <font>
      <b/>
      <vertAlign val="superscript"/>
      <sz val="16"/>
      <color rgb="FF00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rgb="FF000000"/>
      <name val="Meiryo UI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rgb="FF111111"/>
      <name val="Meiryo UI"/>
      <family val="3"/>
      <charset val="128"/>
    </font>
    <font>
      <sz val="11"/>
      <color rgb="FF1111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 applyAlignment="1">
      <alignment horizontal="left" vertical="center" readingOrder="1"/>
    </xf>
    <xf numFmtId="0" fontId="5" fillId="0" borderId="0" xfId="0" applyFont="1" applyFill="1">
      <alignment vertical="center"/>
    </xf>
    <xf numFmtId="10" fontId="5" fillId="0" borderId="0" xfId="0" applyNumberFormat="1" applyFont="1" applyFill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79" fontId="8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9" fontId="8" fillId="0" borderId="2" xfId="0" applyNumberFormat="1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78" fontId="7" fillId="2" borderId="0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1" fontId="7" fillId="2" borderId="0" xfId="0" applyNumberFormat="1" applyFont="1" applyFill="1" applyBorder="1" applyAlignment="1">
      <alignment horizontal="center" vertical="center"/>
    </xf>
    <xf numFmtId="10" fontId="8" fillId="2" borderId="0" xfId="0" applyNumberFormat="1" applyFont="1" applyFill="1" applyBorder="1" applyAlignment="1">
      <alignment horizontal="center" vertical="center"/>
    </xf>
    <xf numFmtId="179" fontId="8" fillId="2" borderId="0" xfId="0" applyNumberFormat="1" applyFont="1" applyFill="1" applyBorder="1" applyAlignment="1">
      <alignment horizontal="center" vertical="center"/>
    </xf>
    <xf numFmtId="179" fontId="7" fillId="2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11" fontId="7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Border="1" applyAlignment="1">
      <alignment horizontal="center" vertical="center"/>
    </xf>
    <xf numFmtId="179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9" fontId="8" fillId="0" borderId="0" xfId="0" applyNumberFormat="1" applyFont="1" applyFill="1" applyBorder="1" applyAlignment="1">
      <alignment horizontal="center" vertical="center"/>
    </xf>
    <xf numFmtId="10" fontId="7" fillId="2" borderId="0" xfId="0" applyNumberFormat="1" applyFont="1" applyFill="1" applyBorder="1" applyAlignment="1">
      <alignment horizontal="center" vertical="center"/>
    </xf>
    <xf numFmtId="11" fontId="8" fillId="2" borderId="0" xfId="0" applyNumberFormat="1" applyFont="1" applyFill="1" applyBorder="1" applyAlignment="1">
      <alignment horizontal="center" vertical="center"/>
    </xf>
    <xf numFmtId="11" fontId="8" fillId="0" borderId="0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1" fontId="7" fillId="0" borderId="3" xfId="0" applyNumberFormat="1" applyFont="1" applyFill="1" applyBorder="1" applyAlignment="1">
      <alignment horizontal="center" vertical="center"/>
    </xf>
    <xf numFmtId="10" fontId="8" fillId="0" borderId="4" xfId="0" applyNumberFormat="1" applyFont="1" applyFill="1" applyBorder="1" applyAlignment="1">
      <alignment horizontal="center" vertical="center"/>
    </xf>
    <xf numFmtId="179" fontId="8" fillId="0" borderId="4" xfId="0" applyNumberFormat="1" applyFont="1" applyFill="1" applyBorder="1" applyAlignment="1">
      <alignment horizontal="center" vertical="center"/>
    </xf>
    <xf numFmtId="11" fontId="7" fillId="0" borderId="4" xfId="0" applyNumberFormat="1" applyFont="1" applyFill="1" applyBorder="1" applyAlignment="1">
      <alignment horizontal="center" vertical="center"/>
    </xf>
    <xf numFmtId="179" fontId="7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10" fontId="8" fillId="0" borderId="0" xfId="0" applyNumberFormat="1" applyFont="1" applyFill="1">
      <alignment vertical="center"/>
    </xf>
    <xf numFmtId="179" fontId="8" fillId="0" borderId="0" xfId="0" applyNumberFormat="1" applyFont="1" applyFill="1">
      <alignment vertical="center"/>
    </xf>
    <xf numFmtId="0" fontId="7" fillId="0" borderId="0" xfId="0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79" fontId="8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5" xfId="0" quotePrefix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quotePrefix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0" fontId="6" fillId="3" borderId="0" xfId="0" applyNumberFormat="1" applyFont="1" applyFill="1" applyBorder="1" applyAlignment="1">
      <alignment horizontal="center" vertical="center"/>
    </xf>
    <xf numFmtId="2" fontId="6" fillId="3" borderId="0" xfId="0" applyNumberFormat="1" applyFont="1" applyFill="1" applyBorder="1" applyAlignment="1">
      <alignment horizontal="center" vertical="center"/>
    </xf>
    <xf numFmtId="0" fontId="7" fillId="0" borderId="0" xfId="0" quotePrefix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quotePrefix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8" fillId="0" borderId="0" xfId="0" applyNumberFormat="1" applyFont="1" applyFill="1">
      <alignment vertical="center"/>
    </xf>
    <xf numFmtId="180" fontId="8" fillId="0" borderId="0" xfId="0" applyNumberFormat="1" applyFont="1" applyFill="1">
      <alignment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>
      <alignment vertical="center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left" vertical="center" wrapText="1"/>
    </xf>
    <xf numFmtId="2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0" fontId="7" fillId="3" borderId="5" xfId="0" applyNumberFormat="1" applyFont="1" applyFill="1" applyBorder="1" applyAlignment="1">
      <alignment horizontal="center" vertical="center"/>
    </xf>
    <xf numFmtId="11" fontId="7" fillId="3" borderId="0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center" vertical="center"/>
    </xf>
    <xf numFmtId="180" fontId="7" fillId="3" borderId="0" xfId="0" applyNumberFormat="1" applyFont="1" applyFill="1" applyBorder="1" applyAlignment="1">
      <alignment horizontal="center" vertical="center"/>
    </xf>
    <xf numFmtId="180" fontId="7" fillId="0" borderId="0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180" fontId="7" fillId="0" borderId="4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79" fontId="9" fillId="2" borderId="0" xfId="0" applyNumberFormat="1" applyFont="1" applyFill="1" applyBorder="1" applyAlignment="1">
      <alignment horizontal="center" vertical="center"/>
    </xf>
    <xf numFmtId="179" fontId="9" fillId="0" borderId="0" xfId="0" applyNumberFormat="1" applyFont="1" applyFill="1" applyBorder="1" applyAlignment="1">
      <alignment horizontal="center" vertical="center"/>
    </xf>
    <xf numFmtId="179" fontId="9" fillId="0" borderId="4" xfId="0" applyNumberFormat="1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2" fontId="9" fillId="3" borderId="0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"/>
  <sheetViews>
    <sheetView tabSelected="1" view="pageBreakPreview" zoomScale="60" zoomScaleNormal="100" workbookViewId="0">
      <selection activeCell="F134" sqref="F134"/>
    </sheetView>
  </sheetViews>
  <sheetFormatPr defaultColWidth="8.7265625" defaultRowHeight="17.5" x14ac:dyDescent="0.2"/>
  <cols>
    <col min="1" max="1" width="18.6328125" style="2" customWidth="1"/>
    <col min="2" max="2" width="15.453125" style="2" customWidth="1"/>
    <col min="3" max="3" width="13.26953125" style="2" customWidth="1"/>
    <col min="4" max="4" width="15.26953125" style="2" customWidth="1"/>
    <col min="5" max="5" width="16.08984375" style="2" customWidth="1"/>
    <col min="6" max="6" width="16.26953125" style="2" customWidth="1"/>
    <col min="7" max="7" width="13.6328125" style="2" customWidth="1"/>
    <col min="8" max="8" width="13.7265625" style="3" customWidth="1"/>
    <col min="9" max="9" width="15.7265625" style="2" customWidth="1"/>
    <col min="10" max="10" width="9.7265625" style="2" customWidth="1"/>
    <col min="11" max="11" width="10.90625" style="2" customWidth="1"/>
    <col min="12" max="12" width="12.7265625" style="2" customWidth="1"/>
    <col min="13" max="13" width="11" style="2" customWidth="1"/>
    <col min="14" max="16384" width="8.7265625" style="2"/>
  </cols>
  <sheetData>
    <row r="1" spans="1:13" ht="27.5" x14ac:dyDescent="0.2">
      <c r="A1" s="1" t="s">
        <v>0</v>
      </c>
    </row>
    <row r="3" spans="1:13" ht="15" customHeight="1" x14ac:dyDescent="0.2">
      <c r="A3" s="5" t="s">
        <v>1</v>
      </c>
      <c r="B3" s="6" t="s">
        <v>2</v>
      </c>
      <c r="C3" s="5" t="s">
        <v>3</v>
      </c>
      <c r="D3" s="5"/>
      <c r="E3" s="7" t="s">
        <v>4</v>
      </c>
      <c r="F3" s="8" t="s">
        <v>5</v>
      </c>
      <c r="G3" s="8"/>
      <c r="H3" s="8" t="s">
        <v>6</v>
      </c>
      <c r="I3" s="8" t="s">
        <v>7</v>
      </c>
      <c r="J3" s="9" t="s">
        <v>8</v>
      </c>
      <c r="K3" s="9" t="s">
        <v>9</v>
      </c>
      <c r="L3" s="10" t="s">
        <v>10</v>
      </c>
      <c r="M3" s="10"/>
    </row>
    <row r="4" spans="1:13" ht="45" customHeight="1" x14ac:dyDescent="0.2">
      <c r="A4" s="11"/>
      <c r="B4" s="12"/>
      <c r="C4" s="13" t="s">
        <v>11</v>
      </c>
      <c r="D4" s="14" t="s">
        <v>2</v>
      </c>
      <c r="E4" s="11"/>
      <c r="F4" s="15"/>
      <c r="G4" s="15"/>
      <c r="H4" s="15"/>
      <c r="I4" s="15"/>
      <c r="J4" s="16"/>
      <c r="K4" s="16"/>
      <c r="L4" s="17" t="s">
        <v>12</v>
      </c>
      <c r="M4" s="18" t="s">
        <v>13</v>
      </c>
    </row>
    <row r="5" spans="1:13" x14ac:dyDescent="0.2">
      <c r="A5" s="19" t="s">
        <v>14</v>
      </c>
      <c r="B5" s="20" t="s">
        <v>15</v>
      </c>
      <c r="C5" s="21"/>
      <c r="D5" s="21"/>
      <c r="E5" s="22">
        <v>1</v>
      </c>
      <c r="F5" s="23">
        <v>790569415.04209721</v>
      </c>
      <c r="G5" s="22"/>
      <c r="H5" s="24">
        <f t="shared" ref="H5:H33" si="0">F5/L$5</f>
        <v>0.865101976348577</v>
      </c>
      <c r="I5" s="24">
        <f t="shared" ref="I5:I34" si="1">1-H5</f>
        <v>0.134898023651423</v>
      </c>
      <c r="J5" s="25">
        <f t="shared" ref="J5:J34" si="2">LOG10(F5)</f>
        <v>8.8979400086720393</v>
      </c>
      <c r="K5" s="126">
        <f>LOG(L$5)-J5</f>
        <v>6.2932695824091667E-2</v>
      </c>
      <c r="L5" s="23">
        <f>AVERAGE(F5:F7)</f>
        <v>913845346.16246414</v>
      </c>
      <c r="M5" s="26">
        <f t="shared" ref="M5:M33" si="3">LOG(L$5)-LOG(L5)</f>
        <v>0</v>
      </c>
    </row>
    <row r="6" spans="1:13" x14ac:dyDescent="0.2">
      <c r="A6" s="19" t="s">
        <v>14</v>
      </c>
      <c r="B6" s="20" t="s">
        <v>15</v>
      </c>
      <c r="C6" s="21"/>
      <c r="D6" s="21"/>
      <c r="E6" s="22">
        <v>1</v>
      </c>
      <c r="F6" s="23">
        <v>790569415.04209721</v>
      </c>
      <c r="G6" s="22"/>
      <c r="H6" s="24">
        <f t="shared" si="0"/>
        <v>0.865101976348577</v>
      </c>
      <c r="I6" s="24">
        <f t="shared" si="1"/>
        <v>0.134898023651423</v>
      </c>
      <c r="J6" s="25">
        <f t="shared" si="2"/>
        <v>8.8979400086720393</v>
      </c>
      <c r="K6" s="126">
        <f>LOG(L$5)-J6</f>
        <v>6.2932695824091667E-2</v>
      </c>
      <c r="L6" s="23">
        <f>AVERAGE(F5:F7)</f>
        <v>913845346.16246414</v>
      </c>
      <c r="M6" s="26">
        <f t="shared" si="3"/>
        <v>0</v>
      </c>
    </row>
    <row r="7" spans="1:13" x14ac:dyDescent="0.2">
      <c r="A7" s="19" t="s">
        <v>14</v>
      </c>
      <c r="B7" s="20" t="s">
        <v>15</v>
      </c>
      <c r="C7" s="21"/>
      <c r="D7" s="21"/>
      <c r="E7" s="22">
        <v>1</v>
      </c>
      <c r="F7" s="23">
        <v>1160397208.4031978</v>
      </c>
      <c r="G7" s="22"/>
      <c r="H7" s="24">
        <f t="shared" si="0"/>
        <v>1.2697960473028458</v>
      </c>
      <c r="I7" s="24">
        <f t="shared" si="1"/>
        <v>-0.26979604730284579</v>
      </c>
      <c r="J7" s="25">
        <f t="shared" si="2"/>
        <v>9.0646066753387053</v>
      </c>
      <c r="K7" s="126">
        <f>LOG(L$5)-J7</f>
        <v>-0.10373397084257441</v>
      </c>
      <c r="L7" s="23">
        <f>AVERAGE(F5:F7)</f>
        <v>913845346.16246414</v>
      </c>
      <c r="M7" s="26">
        <f t="shared" si="3"/>
        <v>0</v>
      </c>
    </row>
    <row r="8" spans="1:13" x14ac:dyDescent="0.2">
      <c r="A8" s="27" t="s">
        <v>16</v>
      </c>
      <c r="B8" s="28">
        <v>0.5</v>
      </c>
      <c r="C8" s="29" t="s">
        <v>17</v>
      </c>
      <c r="D8" s="29" t="s">
        <v>17</v>
      </c>
      <c r="E8" s="27">
        <v>1</v>
      </c>
      <c r="F8" s="30">
        <v>116039720.84031963</v>
      </c>
      <c r="G8" s="31"/>
      <c r="H8" s="32">
        <f t="shared" si="0"/>
        <v>0.12697960473028441</v>
      </c>
      <c r="I8" s="32">
        <f t="shared" si="1"/>
        <v>0.87302039526971553</v>
      </c>
      <c r="J8" s="33">
        <f t="shared" si="2"/>
        <v>8.0646066753387053</v>
      </c>
      <c r="K8" s="127">
        <f t="shared" ref="K8:K34" si="4">LOG(L$34)-J8</f>
        <v>0.89626602915742559</v>
      </c>
      <c r="L8" s="30">
        <f>AVERAGE(F8:F10)</f>
        <v>301549464.44943017</v>
      </c>
      <c r="M8" s="33">
        <f t="shared" si="3"/>
        <v>0.48151414299363182</v>
      </c>
    </row>
    <row r="9" spans="1:13" x14ac:dyDescent="0.2">
      <c r="A9" s="27" t="s">
        <v>16</v>
      </c>
      <c r="B9" s="28">
        <v>0.5</v>
      </c>
      <c r="C9" s="29" t="s">
        <v>17</v>
      </c>
      <c r="D9" s="29" t="s">
        <v>17</v>
      </c>
      <c r="E9" s="27">
        <v>1</v>
      </c>
      <c r="F9" s="30">
        <v>538608672.50797081</v>
      </c>
      <c r="G9" s="31"/>
      <c r="H9" s="32">
        <f t="shared" si="0"/>
        <v>0.58938711541265165</v>
      </c>
      <c r="I9" s="32">
        <f t="shared" si="1"/>
        <v>0.41061288458734835</v>
      </c>
      <c r="J9" s="33">
        <f t="shared" si="2"/>
        <v>8.7312733420053714</v>
      </c>
      <c r="K9" s="127">
        <f t="shared" si="4"/>
        <v>0.22959936249075952</v>
      </c>
      <c r="L9" s="30">
        <f>AVERAGE(F8:F10)</f>
        <v>301549464.44943017</v>
      </c>
      <c r="M9" s="33">
        <f t="shared" si="3"/>
        <v>0.48151414299363182</v>
      </c>
    </row>
    <row r="10" spans="1:13" x14ac:dyDescent="0.2">
      <c r="A10" s="27" t="s">
        <v>16</v>
      </c>
      <c r="B10" s="28">
        <v>0.5</v>
      </c>
      <c r="C10" s="34" t="s">
        <v>17</v>
      </c>
      <c r="D10" s="35" t="s">
        <v>17</v>
      </c>
      <c r="E10" s="34">
        <v>1</v>
      </c>
      <c r="F10" s="30">
        <v>250000000</v>
      </c>
      <c r="G10" s="31"/>
      <c r="H10" s="32">
        <f t="shared" si="0"/>
        <v>0.27356926535746107</v>
      </c>
      <c r="I10" s="32">
        <f t="shared" si="1"/>
        <v>0.72643073464253893</v>
      </c>
      <c r="J10" s="33">
        <f t="shared" si="2"/>
        <v>8.3979400086720375</v>
      </c>
      <c r="K10" s="127">
        <f t="shared" si="4"/>
        <v>0.56293269582409344</v>
      </c>
      <c r="L10" s="30">
        <f>AVERAGE(F8:F10)</f>
        <v>301549464.44943017</v>
      </c>
      <c r="M10" s="33">
        <f t="shared" si="3"/>
        <v>0.48151414299363182</v>
      </c>
    </row>
    <row r="11" spans="1:13" x14ac:dyDescent="0.2">
      <c r="A11" s="27" t="s">
        <v>16</v>
      </c>
      <c r="B11" s="28">
        <v>0.5</v>
      </c>
      <c r="C11" s="34" t="s">
        <v>18</v>
      </c>
      <c r="D11" s="35">
        <v>10</v>
      </c>
      <c r="E11" s="34">
        <v>1</v>
      </c>
      <c r="F11" s="30">
        <v>53860867.250797115</v>
      </c>
      <c r="G11" s="31"/>
      <c r="H11" s="32">
        <f t="shared" si="0"/>
        <v>5.8938711541265197E-2</v>
      </c>
      <c r="I11" s="32">
        <f t="shared" si="1"/>
        <v>0.94106128845873482</v>
      </c>
      <c r="J11" s="33">
        <f t="shared" si="2"/>
        <v>7.7312733420053714</v>
      </c>
      <c r="K11" s="127">
        <f t="shared" si="4"/>
        <v>1.2295993624907595</v>
      </c>
      <c r="L11" s="30">
        <f>AVERAGE(F11:F13)</f>
        <v>30154946.444943029</v>
      </c>
      <c r="M11" s="33">
        <f t="shared" si="3"/>
        <v>1.4815141429936318</v>
      </c>
    </row>
    <row r="12" spans="1:13" x14ac:dyDescent="0.2">
      <c r="A12" s="27" t="s">
        <v>16</v>
      </c>
      <c r="B12" s="28">
        <v>0.5</v>
      </c>
      <c r="C12" s="34" t="s">
        <v>18</v>
      </c>
      <c r="D12" s="35">
        <v>10</v>
      </c>
      <c r="E12" s="34">
        <v>1</v>
      </c>
      <c r="F12" s="30">
        <v>11603972.084031971</v>
      </c>
      <c r="G12" s="31"/>
      <c r="H12" s="32">
        <f t="shared" si="0"/>
        <v>1.2697960473028451E-2</v>
      </c>
      <c r="I12" s="32">
        <f t="shared" si="1"/>
        <v>0.9873020395269716</v>
      </c>
      <c r="J12" s="33">
        <f t="shared" si="2"/>
        <v>7.0646066753387053</v>
      </c>
      <c r="K12" s="127">
        <f t="shared" si="4"/>
        <v>1.8962660291574256</v>
      </c>
      <c r="L12" s="30">
        <f>AVERAGE(F11:F13)</f>
        <v>30154946.444943029</v>
      </c>
      <c r="M12" s="33">
        <f t="shared" si="3"/>
        <v>1.4815141429936318</v>
      </c>
    </row>
    <row r="13" spans="1:13" x14ac:dyDescent="0.2">
      <c r="A13" s="27" t="s">
        <v>16</v>
      </c>
      <c r="B13" s="28">
        <v>0.5</v>
      </c>
      <c r="C13" s="34" t="s">
        <v>18</v>
      </c>
      <c r="D13" s="35">
        <v>10</v>
      </c>
      <c r="E13" s="34">
        <v>1</v>
      </c>
      <c r="F13" s="30">
        <v>25000000</v>
      </c>
      <c r="G13" s="31"/>
      <c r="H13" s="32">
        <f t="shared" si="0"/>
        <v>2.7356926535746104E-2</v>
      </c>
      <c r="I13" s="32">
        <f t="shared" si="1"/>
        <v>0.97264307346425394</v>
      </c>
      <c r="J13" s="33">
        <f t="shared" si="2"/>
        <v>7.3979400086720375</v>
      </c>
      <c r="K13" s="127">
        <f t="shared" si="4"/>
        <v>1.5629326958240934</v>
      </c>
      <c r="L13" s="30">
        <f>AVERAGE(F11:F13)</f>
        <v>30154946.444943029</v>
      </c>
      <c r="M13" s="33">
        <f t="shared" si="3"/>
        <v>1.4815141429936318</v>
      </c>
    </row>
    <row r="14" spans="1:13" x14ac:dyDescent="0.2">
      <c r="A14" s="27" t="s">
        <v>19</v>
      </c>
      <c r="B14" s="28">
        <v>0.5</v>
      </c>
      <c r="C14" s="29" t="s">
        <v>17</v>
      </c>
      <c r="D14" s="29" t="s">
        <v>17</v>
      </c>
      <c r="E14" s="34">
        <v>1</v>
      </c>
      <c r="F14" s="30">
        <v>116039720.84031963</v>
      </c>
      <c r="G14" s="31"/>
      <c r="H14" s="32">
        <f t="shared" si="0"/>
        <v>0.12697960473028441</v>
      </c>
      <c r="I14" s="32">
        <f t="shared" si="1"/>
        <v>0.87302039526971553</v>
      </c>
      <c r="J14" s="33">
        <f t="shared" si="2"/>
        <v>8.0646066753387053</v>
      </c>
      <c r="K14" s="127">
        <f t="shared" si="4"/>
        <v>0.89626602915742559</v>
      </c>
      <c r="L14" s="30">
        <f>AVERAGE(F14:F16)</f>
        <v>103712127.72828297</v>
      </c>
      <c r="M14" s="33">
        <f t="shared" si="3"/>
        <v>0.94504316028156587</v>
      </c>
    </row>
    <row r="15" spans="1:13" x14ac:dyDescent="0.2">
      <c r="A15" s="27" t="s">
        <v>19</v>
      </c>
      <c r="B15" s="28">
        <v>0.5</v>
      </c>
      <c r="C15" s="29" t="s">
        <v>17</v>
      </c>
      <c r="D15" s="29" t="s">
        <v>17</v>
      </c>
      <c r="E15" s="34">
        <v>1</v>
      </c>
      <c r="F15" s="30">
        <v>116039720.84031963</v>
      </c>
      <c r="G15" s="31"/>
      <c r="H15" s="32">
        <f t="shared" si="0"/>
        <v>0.12697960473028441</v>
      </c>
      <c r="I15" s="32">
        <f t="shared" si="1"/>
        <v>0.87302039526971553</v>
      </c>
      <c r="J15" s="33">
        <f t="shared" si="2"/>
        <v>8.0646066753387053</v>
      </c>
      <c r="K15" s="127">
        <f t="shared" si="4"/>
        <v>0.89626602915742559</v>
      </c>
      <c r="L15" s="30">
        <f>AVERAGE(F14:F16)</f>
        <v>103712127.72828297</v>
      </c>
      <c r="M15" s="33">
        <f t="shared" si="3"/>
        <v>0.94504316028156587</v>
      </c>
    </row>
    <row r="16" spans="1:13" x14ac:dyDescent="0.2">
      <c r="A16" s="27" t="s">
        <v>19</v>
      </c>
      <c r="B16" s="28">
        <v>0.5</v>
      </c>
      <c r="C16" s="29" t="s">
        <v>17</v>
      </c>
      <c r="D16" s="29" t="s">
        <v>17</v>
      </c>
      <c r="E16" s="34">
        <v>1</v>
      </c>
      <c r="F16" s="30">
        <v>79056941.504209638</v>
      </c>
      <c r="G16" s="31"/>
      <c r="H16" s="32">
        <f t="shared" si="0"/>
        <v>8.6510197634857608E-2</v>
      </c>
      <c r="I16" s="32">
        <f t="shared" si="1"/>
        <v>0.91348980236514243</v>
      </c>
      <c r="J16" s="33">
        <f t="shared" si="2"/>
        <v>7.8979400086720384</v>
      </c>
      <c r="K16" s="127">
        <f t="shared" si="4"/>
        <v>1.0629326958240926</v>
      </c>
      <c r="L16" s="30">
        <f>AVERAGE(F14:F16)</f>
        <v>103712127.72828297</v>
      </c>
      <c r="M16" s="33">
        <f t="shared" si="3"/>
        <v>0.94504316028156587</v>
      </c>
    </row>
    <row r="17" spans="1:13" x14ac:dyDescent="0.2">
      <c r="A17" s="27" t="s">
        <v>19</v>
      </c>
      <c r="B17" s="28">
        <v>0.5</v>
      </c>
      <c r="C17" s="29" t="s">
        <v>18</v>
      </c>
      <c r="D17" s="29">
        <v>10</v>
      </c>
      <c r="E17" s="34">
        <v>1</v>
      </c>
      <c r="F17" s="30">
        <v>25000000</v>
      </c>
      <c r="G17" s="31"/>
      <c r="H17" s="32">
        <f t="shared" si="0"/>
        <v>2.7356926535746104E-2</v>
      </c>
      <c r="I17" s="32">
        <f t="shared" si="1"/>
        <v>0.97264307346425394</v>
      </c>
      <c r="J17" s="33">
        <f t="shared" si="2"/>
        <v>7.3979400086720375</v>
      </c>
      <c r="K17" s="127">
        <f t="shared" si="4"/>
        <v>1.5629326958240934</v>
      </c>
      <c r="L17" s="30">
        <f>AVERAGE(F17:F19)</f>
        <v>61037961.002806425</v>
      </c>
      <c r="M17" s="33">
        <f t="shared" si="3"/>
        <v>1.1752726870856813</v>
      </c>
    </row>
    <row r="18" spans="1:13" x14ac:dyDescent="0.2">
      <c r="A18" s="27" t="s">
        <v>19</v>
      </c>
      <c r="B18" s="28">
        <v>0.5</v>
      </c>
      <c r="C18" s="29" t="s">
        <v>18</v>
      </c>
      <c r="D18" s="29">
        <v>10</v>
      </c>
      <c r="E18" s="34">
        <v>1</v>
      </c>
      <c r="F18" s="30">
        <v>79056941.504209638</v>
      </c>
      <c r="G18" s="31"/>
      <c r="H18" s="32">
        <f t="shared" si="0"/>
        <v>8.6510197634857608E-2</v>
      </c>
      <c r="I18" s="32">
        <f t="shared" si="1"/>
        <v>0.91348980236514243</v>
      </c>
      <c r="J18" s="33">
        <f t="shared" si="2"/>
        <v>7.8979400086720384</v>
      </c>
      <c r="K18" s="127">
        <f t="shared" si="4"/>
        <v>1.0629326958240926</v>
      </c>
      <c r="L18" s="30">
        <f>AVERAGE(F17:F19)</f>
        <v>61037961.002806425</v>
      </c>
      <c r="M18" s="33">
        <f t="shared" si="3"/>
        <v>1.1752726870856813</v>
      </c>
    </row>
    <row r="19" spans="1:13" x14ac:dyDescent="0.2">
      <c r="A19" s="27" t="s">
        <v>19</v>
      </c>
      <c r="B19" s="28">
        <v>0.5</v>
      </c>
      <c r="C19" s="29" t="s">
        <v>18</v>
      </c>
      <c r="D19" s="29">
        <v>10</v>
      </c>
      <c r="E19" s="34">
        <v>1</v>
      </c>
      <c r="F19" s="30">
        <v>79056941.504209638</v>
      </c>
      <c r="G19" s="34"/>
      <c r="H19" s="32">
        <f t="shared" si="0"/>
        <v>8.6510197634857608E-2</v>
      </c>
      <c r="I19" s="32">
        <f t="shared" si="1"/>
        <v>0.91348980236514243</v>
      </c>
      <c r="J19" s="33">
        <f t="shared" si="2"/>
        <v>7.8979400086720384</v>
      </c>
      <c r="K19" s="127">
        <f t="shared" si="4"/>
        <v>1.0629326958240926</v>
      </c>
      <c r="L19" s="30">
        <f>AVERAGE(F17:F19)</f>
        <v>61037961.002806425</v>
      </c>
      <c r="M19" s="33">
        <f t="shared" si="3"/>
        <v>1.1752726870856813</v>
      </c>
    </row>
    <row r="20" spans="1:13" x14ac:dyDescent="0.2">
      <c r="A20" s="27" t="s">
        <v>20</v>
      </c>
      <c r="B20" s="28">
        <v>3</v>
      </c>
      <c r="C20" s="29" t="s">
        <v>17</v>
      </c>
      <c r="D20" s="29" t="s">
        <v>17</v>
      </c>
      <c r="E20" s="34">
        <v>1</v>
      </c>
      <c r="F20" s="30">
        <v>116039720.84031963</v>
      </c>
      <c r="G20" s="34"/>
      <c r="H20" s="32">
        <f t="shared" si="0"/>
        <v>0.12697960473028441</v>
      </c>
      <c r="I20" s="32">
        <f t="shared" si="1"/>
        <v>0.87302039526971553</v>
      </c>
      <c r="J20" s="33">
        <f t="shared" si="2"/>
        <v>8.0646066753387053</v>
      </c>
      <c r="K20" s="127">
        <f t="shared" si="4"/>
        <v>0.89626602915742559</v>
      </c>
      <c r="L20" s="30">
        <f>AVERAGE(F20:F22)</f>
        <v>160693147.22687975</v>
      </c>
      <c r="M20" s="33">
        <f t="shared" si="3"/>
        <v>0.75487534786352306</v>
      </c>
    </row>
    <row r="21" spans="1:13" x14ac:dyDescent="0.2">
      <c r="A21" s="27" t="s">
        <v>20</v>
      </c>
      <c r="B21" s="28">
        <v>3</v>
      </c>
      <c r="C21" s="29" t="s">
        <v>17</v>
      </c>
      <c r="D21" s="29" t="s">
        <v>17</v>
      </c>
      <c r="E21" s="34">
        <v>1</v>
      </c>
      <c r="F21" s="30">
        <v>116039720.84031963</v>
      </c>
      <c r="G21" s="34"/>
      <c r="H21" s="32">
        <f t="shared" si="0"/>
        <v>0.12697960473028441</v>
      </c>
      <c r="I21" s="32">
        <f t="shared" si="1"/>
        <v>0.87302039526971553</v>
      </c>
      <c r="J21" s="33">
        <f t="shared" si="2"/>
        <v>8.0646066753387053</v>
      </c>
      <c r="K21" s="127">
        <f t="shared" si="4"/>
        <v>0.89626602915742559</v>
      </c>
      <c r="L21" s="30">
        <f>AVERAGE(F20:F22)</f>
        <v>160693147.22687975</v>
      </c>
      <c r="M21" s="33">
        <f t="shared" si="3"/>
        <v>0.75487534786352306</v>
      </c>
    </row>
    <row r="22" spans="1:13" x14ac:dyDescent="0.2">
      <c r="A22" s="27" t="s">
        <v>20</v>
      </c>
      <c r="B22" s="28">
        <v>3</v>
      </c>
      <c r="C22" s="29" t="s">
        <v>17</v>
      </c>
      <c r="D22" s="29" t="s">
        <v>17</v>
      </c>
      <c r="E22" s="34">
        <v>1</v>
      </c>
      <c r="F22" s="30">
        <v>250000000</v>
      </c>
      <c r="G22" s="31"/>
      <c r="H22" s="32">
        <f t="shared" si="0"/>
        <v>0.27356926535746107</v>
      </c>
      <c r="I22" s="32">
        <f t="shared" si="1"/>
        <v>0.72643073464253893</v>
      </c>
      <c r="J22" s="33">
        <f t="shared" si="2"/>
        <v>8.3979400086720375</v>
      </c>
      <c r="K22" s="127">
        <f t="shared" si="4"/>
        <v>0.56293269582409344</v>
      </c>
      <c r="L22" s="30">
        <f>AVERAGE(F20:F22)</f>
        <v>160693147.22687975</v>
      </c>
      <c r="M22" s="33">
        <f t="shared" si="3"/>
        <v>0.75487534786352306</v>
      </c>
    </row>
    <row r="23" spans="1:13" x14ac:dyDescent="0.2">
      <c r="A23" s="27" t="s">
        <v>20</v>
      </c>
      <c r="B23" s="28">
        <v>3</v>
      </c>
      <c r="C23" s="29" t="s">
        <v>18</v>
      </c>
      <c r="D23" s="29">
        <v>10</v>
      </c>
      <c r="E23" s="34">
        <v>1</v>
      </c>
      <c r="F23" s="30">
        <v>790569415.04209721</v>
      </c>
      <c r="G23" s="31"/>
      <c r="H23" s="32">
        <f t="shared" si="0"/>
        <v>0.865101976348577</v>
      </c>
      <c r="I23" s="32">
        <f t="shared" si="1"/>
        <v>0.134898023651423</v>
      </c>
      <c r="J23" s="33">
        <f t="shared" si="2"/>
        <v>8.8979400086720393</v>
      </c>
      <c r="K23" s="127">
        <f t="shared" si="4"/>
        <v>6.2932695824091667E-2</v>
      </c>
      <c r="L23" s="30">
        <f>AVERAGE(F23:F25)</f>
        <v>328555359.12887549</v>
      </c>
      <c r="M23" s="33">
        <f t="shared" si="3"/>
        <v>0.44426414905202982</v>
      </c>
    </row>
    <row r="24" spans="1:13" x14ac:dyDescent="0.2">
      <c r="A24" s="27" t="s">
        <v>20</v>
      </c>
      <c r="B24" s="28">
        <v>3</v>
      </c>
      <c r="C24" s="29" t="s">
        <v>18</v>
      </c>
      <c r="D24" s="29">
        <v>10</v>
      </c>
      <c r="E24" s="34">
        <v>1</v>
      </c>
      <c r="F24" s="30">
        <v>116039720.84031963</v>
      </c>
      <c r="G24" s="31"/>
      <c r="H24" s="32">
        <f t="shared" si="0"/>
        <v>0.12697960473028441</v>
      </c>
      <c r="I24" s="32">
        <f t="shared" si="1"/>
        <v>0.87302039526971553</v>
      </c>
      <c r="J24" s="33">
        <f t="shared" si="2"/>
        <v>8.0646066753387053</v>
      </c>
      <c r="K24" s="127">
        <f t="shared" si="4"/>
        <v>0.89626602915742559</v>
      </c>
      <c r="L24" s="30">
        <f>AVERAGE(F23:F25)</f>
        <v>328555359.12887549</v>
      </c>
      <c r="M24" s="33">
        <f t="shared" si="3"/>
        <v>0.44426414905202982</v>
      </c>
    </row>
    <row r="25" spans="1:13" x14ac:dyDescent="0.2">
      <c r="A25" s="27" t="s">
        <v>20</v>
      </c>
      <c r="B25" s="28">
        <v>3</v>
      </c>
      <c r="C25" s="29" t="s">
        <v>18</v>
      </c>
      <c r="D25" s="29">
        <v>10</v>
      </c>
      <c r="E25" s="34">
        <v>1</v>
      </c>
      <c r="F25" s="30">
        <v>79056941.504209638</v>
      </c>
      <c r="G25" s="34"/>
      <c r="H25" s="32">
        <f t="shared" si="0"/>
        <v>8.6510197634857608E-2</v>
      </c>
      <c r="I25" s="32">
        <f t="shared" si="1"/>
        <v>0.91348980236514243</v>
      </c>
      <c r="J25" s="33">
        <f t="shared" si="2"/>
        <v>7.8979400086720384</v>
      </c>
      <c r="K25" s="127">
        <f t="shared" si="4"/>
        <v>1.0629326958240926</v>
      </c>
      <c r="L25" s="30">
        <f>AVERAGE(F23:F25)</f>
        <v>328555359.12887549</v>
      </c>
      <c r="M25" s="33">
        <f t="shared" si="3"/>
        <v>0.44426414905202982</v>
      </c>
    </row>
    <row r="26" spans="1:13" x14ac:dyDescent="0.2">
      <c r="A26" s="27" t="s">
        <v>21</v>
      </c>
      <c r="B26" s="28">
        <v>3</v>
      </c>
      <c r="C26" s="29" t="s">
        <v>17</v>
      </c>
      <c r="D26" s="29" t="s">
        <v>17</v>
      </c>
      <c r="E26" s="34">
        <v>1</v>
      </c>
      <c r="F26" s="30">
        <v>116039720.84031963</v>
      </c>
      <c r="G26" s="34"/>
      <c r="H26" s="32">
        <f t="shared" si="0"/>
        <v>0.12697960473028441</v>
      </c>
      <c r="I26" s="32">
        <f t="shared" si="1"/>
        <v>0.87302039526971553</v>
      </c>
      <c r="J26" s="36">
        <f t="shared" si="2"/>
        <v>8.0646066753387053</v>
      </c>
      <c r="K26" s="127">
        <f t="shared" si="4"/>
        <v>0.89626602915742559</v>
      </c>
      <c r="L26" s="30">
        <f>AVERAGE(F26:F28)</f>
        <v>116039720.84031963</v>
      </c>
      <c r="M26" s="33">
        <f t="shared" si="3"/>
        <v>0.89626602915742559</v>
      </c>
    </row>
    <row r="27" spans="1:13" x14ac:dyDescent="0.2">
      <c r="A27" s="27" t="s">
        <v>21</v>
      </c>
      <c r="B27" s="28">
        <v>3</v>
      </c>
      <c r="C27" s="29" t="s">
        <v>17</v>
      </c>
      <c r="D27" s="29" t="s">
        <v>17</v>
      </c>
      <c r="E27" s="34">
        <v>1</v>
      </c>
      <c r="F27" s="30">
        <v>116039720.84031963</v>
      </c>
      <c r="G27" s="34"/>
      <c r="H27" s="32">
        <f t="shared" si="0"/>
        <v>0.12697960473028441</v>
      </c>
      <c r="I27" s="32">
        <f t="shared" si="1"/>
        <v>0.87302039526971553</v>
      </c>
      <c r="J27" s="36">
        <f t="shared" si="2"/>
        <v>8.0646066753387053</v>
      </c>
      <c r="K27" s="127">
        <f t="shared" si="4"/>
        <v>0.89626602915742559</v>
      </c>
      <c r="L27" s="30">
        <f>AVERAGE(F26:F28)</f>
        <v>116039720.84031963</v>
      </c>
      <c r="M27" s="33">
        <f t="shared" si="3"/>
        <v>0.89626602915742559</v>
      </c>
    </row>
    <row r="28" spans="1:13" x14ac:dyDescent="0.2">
      <c r="A28" s="27" t="s">
        <v>21</v>
      </c>
      <c r="B28" s="28">
        <v>3</v>
      </c>
      <c r="C28" s="29" t="s">
        <v>17</v>
      </c>
      <c r="D28" s="29" t="s">
        <v>17</v>
      </c>
      <c r="E28" s="34">
        <v>1</v>
      </c>
      <c r="F28" s="30">
        <v>116039720.84031963</v>
      </c>
      <c r="G28" s="31"/>
      <c r="H28" s="32">
        <f t="shared" si="0"/>
        <v>0.12697960473028441</v>
      </c>
      <c r="I28" s="32">
        <f t="shared" si="1"/>
        <v>0.87302039526971553</v>
      </c>
      <c r="J28" s="36">
        <f t="shared" si="2"/>
        <v>8.0646066753387053</v>
      </c>
      <c r="K28" s="127">
        <f t="shared" si="4"/>
        <v>0.89626602915742559</v>
      </c>
      <c r="L28" s="30">
        <f>AVERAGE(F26:F28)</f>
        <v>116039720.84031963</v>
      </c>
      <c r="M28" s="33">
        <f t="shared" si="3"/>
        <v>0.89626602915742559</v>
      </c>
    </row>
    <row r="29" spans="1:13" x14ac:dyDescent="0.2">
      <c r="A29" s="27" t="s">
        <v>22</v>
      </c>
      <c r="B29" s="28">
        <v>3</v>
      </c>
      <c r="C29" s="29" t="s">
        <v>18</v>
      </c>
      <c r="D29" s="29">
        <v>10</v>
      </c>
      <c r="E29" s="34">
        <v>1</v>
      </c>
      <c r="F29" s="30">
        <v>25000000</v>
      </c>
      <c r="G29" s="31"/>
      <c r="H29" s="32">
        <f t="shared" si="0"/>
        <v>2.7356926535746104E-2</v>
      </c>
      <c r="I29" s="32">
        <f t="shared" si="1"/>
        <v>0.97264307346425394</v>
      </c>
      <c r="J29" s="36">
        <f t="shared" si="2"/>
        <v>7.3979400086720375</v>
      </c>
      <c r="K29" s="127">
        <f t="shared" si="4"/>
        <v>1.5629326958240934</v>
      </c>
      <c r="L29" s="30">
        <f>AVERAGE(F29:F31)</f>
        <v>38553637.8627472</v>
      </c>
      <c r="M29" s="33">
        <f t="shared" si="3"/>
        <v>1.3748073408075721</v>
      </c>
    </row>
    <row r="30" spans="1:13" x14ac:dyDescent="0.2">
      <c r="A30" s="27" t="s">
        <v>22</v>
      </c>
      <c r="B30" s="28">
        <v>3</v>
      </c>
      <c r="C30" s="29" t="s">
        <v>18</v>
      </c>
      <c r="D30" s="29">
        <v>10</v>
      </c>
      <c r="E30" s="34">
        <v>1</v>
      </c>
      <c r="F30" s="30">
        <v>79056941.504209638</v>
      </c>
      <c r="G30" s="31"/>
      <c r="H30" s="32">
        <f t="shared" si="0"/>
        <v>8.6510197634857608E-2</v>
      </c>
      <c r="I30" s="32">
        <f t="shared" si="1"/>
        <v>0.91348980236514243</v>
      </c>
      <c r="J30" s="36">
        <f t="shared" si="2"/>
        <v>7.8979400086720384</v>
      </c>
      <c r="K30" s="127">
        <f t="shared" si="4"/>
        <v>1.0629326958240926</v>
      </c>
      <c r="L30" s="30">
        <f>AVERAGE(F29:F31)</f>
        <v>38553637.8627472</v>
      </c>
      <c r="M30" s="33">
        <f t="shared" si="3"/>
        <v>1.3748073408075721</v>
      </c>
    </row>
    <row r="31" spans="1:13" x14ac:dyDescent="0.2">
      <c r="A31" s="27" t="s">
        <v>22</v>
      </c>
      <c r="B31" s="28">
        <v>3</v>
      </c>
      <c r="C31" s="29" t="s">
        <v>18</v>
      </c>
      <c r="D31" s="29">
        <v>10</v>
      </c>
      <c r="E31" s="34">
        <v>1</v>
      </c>
      <c r="F31" s="30">
        <v>11603972.084031971</v>
      </c>
      <c r="G31" s="34"/>
      <c r="H31" s="32">
        <f t="shared" si="0"/>
        <v>1.2697960473028451E-2</v>
      </c>
      <c r="I31" s="32">
        <f t="shared" si="1"/>
        <v>0.9873020395269716</v>
      </c>
      <c r="J31" s="36">
        <f t="shared" si="2"/>
        <v>7.0646066753387053</v>
      </c>
      <c r="K31" s="127">
        <f t="shared" si="4"/>
        <v>1.8962660291574256</v>
      </c>
      <c r="L31" s="30">
        <f>AVERAGE(F29:F31)</f>
        <v>38553637.8627472</v>
      </c>
      <c r="M31" s="33">
        <f t="shared" si="3"/>
        <v>1.3748073408075721</v>
      </c>
    </row>
    <row r="32" spans="1:13" x14ac:dyDescent="0.2">
      <c r="A32" s="27" t="s">
        <v>17</v>
      </c>
      <c r="B32" s="28" t="s">
        <v>17</v>
      </c>
      <c r="C32" s="29" t="s">
        <v>18</v>
      </c>
      <c r="D32" s="29">
        <v>10</v>
      </c>
      <c r="E32" s="34">
        <v>1</v>
      </c>
      <c r="F32" s="30">
        <v>790569415.04209721</v>
      </c>
      <c r="G32" s="34"/>
      <c r="H32" s="32">
        <f t="shared" si="0"/>
        <v>0.865101976348577</v>
      </c>
      <c r="I32" s="32">
        <f t="shared" si="1"/>
        <v>0.134898023651423</v>
      </c>
      <c r="J32" s="36">
        <f t="shared" si="2"/>
        <v>8.8979400086720393</v>
      </c>
      <c r="K32" s="127">
        <f t="shared" si="4"/>
        <v>6.2932695824091667E-2</v>
      </c>
      <c r="L32" s="30">
        <f>AVERAGE(F32:F64)</f>
        <v>218780882.24021664</v>
      </c>
      <c r="M32" s="33">
        <f t="shared" si="3"/>
        <v>0.62086333519090431</v>
      </c>
    </row>
    <row r="33" spans="1:13" x14ac:dyDescent="0.2">
      <c r="A33" s="27" t="s">
        <v>17</v>
      </c>
      <c r="B33" s="28" t="s">
        <v>17</v>
      </c>
      <c r="C33" s="29" t="s">
        <v>18</v>
      </c>
      <c r="D33" s="29">
        <v>10</v>
      </c>
      <c r="E33" s="34">
        <v>1</v>
      </c>
      <c r="F33" s="30">
        <v>538608672.50797081</v>
      </c>
      <c r="G33" s="34"/>
      <c r="H33" s="32">
        <f t="shared" si="0"/>
        <v>0.58938711541265165</v>
      </c>
      <c r="I33" s="32">
        <f t="shared" si="1"/>
        <v>0.41061288458734835</v>
      </c>
      <c r="J33" s="36">
        <f t="shared" si="2"/>
        <v>8.7312733420053714</v>
      </c>
      <c r="K33" s="127">
        <f t="shared" si="4"/>
        <v>0.22959936249075952</v>
      </c>
      <c r="L33" s="30">
        <f>AVERAGE(F32:F64)</f>
        <v>218780882.24021664</v>
      </c>
      <c r="M33" s="33">
        <f t="shared" si="3"/>
        <v>0.62086333519090431</v>
      </c>
    </row>
    <row r="34" spans="1:13" x14ac:dyDescent="0.2">
      <c r="A34" s="19" t="s">
        <v>23</v>
      </c>
      <c r="B34" s="20" t="s">
        <v>17</v>
      </c>
      <c r="C34" s="37" t="s">
        <v>17</v>
      </c>
      <c r="D34" s="21" t="s">
        <v>17</v>
      </c>
      <c r="E34" s="19">
        <v>10</v>
      </c>
      <c r="F34" s="23">
        <v>790569415.04209721</v>
      </c>
      <c r="G34" s="38"/>
      <c r="H34" s="24">
        <f>F34/L$34</f>
        <v>0.86510197634857711</v>
      </c>
      <c r="I34" s="24">
        <f t="shared" si="1"/>
        <v>0.13489802365142289</v>
      </c>
      <c r="J34" s="25">
        <f t="shared" si="2"/>
        <v>8.8979400086720393</v>
      </c>
      <c r="K34" s="126">
        <f t="shared" si="4"/>
        <v>6.2932695824091667E-2</v>
      </c>
      <c r="L34" s="23">
        <f>AVERAGE(F34:F36)</f>
        <v>913845346.16246402</v>
      </c>
      <c r="M34" s="26">
        <f>LOG(L$34)-LOG(L34)</f>
        <v>0</v>
      </c>
    </row>
    <row r="35" spans="1:13" x14ac:dyDescent="0.2">
      <c r="A35" s="19" t="s">
        <v>23</v>
      </c>
      <c r="B35" s="20" t="s">
        <v>17</v>
      </c>
      <c r="C35" s="21" t="s">
        <v>17</v>
      </c>
      <c r="D35" s="21" t="s">
        <v>17</v>
      </c>
      <c r="E35" s="19">
        <v>10</v>
      </c>
      <c r="F35" s="23">
        <v>1160397208.4031978</v>
      </c>
      <c r="G35" s="38"/>
      <c r="H35" s="24">
        <f t="shared" ref="H35:H63" si="5">F35/L$34</f>
        <v>1.269796047302846</v>
      </c>
      <c r="I35" s="24">
        <f t="shared" ref="I35:I64" si="6">1-H35</f>
        <v>-0.26979604730284601</v>
      </c>
      <c r="J35" s="25">
        <f t="shared" ref="J35:J64" si="7">LOG10(F35)</f>
        <v>9.0646066753387053</v>
      </c>
      <c r="K35" s="126">
        <f t="shared" ref="K35:K63" si="8">LOG(L$34)-J35</f>
        <v>-0.10373397084257441</v>
      </c>
      <c r="L35" s="23">
        <f>AVERAGE(F34:F36)</f>
        <v>913845346.16246402</v>
      </c>
      <c r="M35" s="26">
        <f t="shared" ref="M35:M63" si="9">LOG(L$34)-LOG(L35)</f>
        <v>0</v>
      </c>
    </row>
    <row r="36" spans="1:13" x14ac:dyDescent="0.2">
      <c r="A36" s="19" t="s">
        <v>23</v>
      </c>
      <c r="B36" s="20" t="s">
        <v>17</v>
      </c>
      <c r="C36" s="21" t="s">
        <v>17</v>
      </c>
      <c r="D36" s="21" t="s">
        <v>17</v>
      </c>
      <c r="E36" s="19">
        <v>10</v>
      </c>
      <c r="F36" s="23">
        <v>790569415.04209721</v>
      </c>
      <c r="G36" s="38"/>
      <c r="H36" s="24">
        <f t="shared" si="5"/>
        <v>0.86510197634857711</v>
      </c>
      <c r="I36" s="24">
        <f t="shared" si="6"/>
        <v>0.13489802365142289</v>
      </c>
      <c r="J36" s="25">
        <f t="shared" si="7"/>
        <v>8.8979400086720393</v>
      </c>
      <c r="K36" s="126">
        <f t="shared" si="8"/>
        <v>6.2932695824091667E-2</v>
      </c>
      <c r="L36" s="23">
        <f>AVERAGE(F34:F36)</f>
        <v>913845346.16246402</v>
      </c>
      <c r="M36" s="26">
        <f t="shared" si="9"/>
        <v>0</v>
      </c>
    </row>
    <row r="37" spans="1:13" x14ac:dyDescent="0.2">
      <c r="A37" s="27" t="s">
        <v>16</v>
      </c>
      <c r="B37" s="28">
        <v>0.5</v>
      </c>
      <c r="C37" s="29" t="s">
        <v>17</v>
      </c>
      <c r="D37" s="29" t="s">
        <v>17</v>
      </c>
      <c r="E37" s="27">
        <v>10</v>
      </c>
      <c r="F37" s="30">
        <v>2500000</v>
      </c>
      <c r="G37" s="39"/>
      <c r="H37" s="32">
        <f>F37/L$34</f>
        <v>2.7356926535746107E-3</v>
      </c>
      <c r="I37" s="32">
        <f t="shared" si="6"/>
        <v>0.99726430734642535</v>
      </c>
      <c r="J37" s="36">
        <f t="shared" si="7"/>
        <v>6.3979400086720375</v>
      </c>
      <c r="K37" s="127">
        <f t="shared" si="8"/>
        <v>2.5629326958240934</v>
      </c>
      <c r="L37" s="30">
        <f>AVERAGE(F37:F39)</f>
        <v>1606931.4722687975</v>
      </c>
      <c r="M37" s="33">
        <f t="shared" si="9"/>
        <v>2.7548753478635231</v>
      </c>
    </row>
    <row r="38" spans="1:13" x14ac:dyDescent="0.2">
      <c r="A38" s="27" t="s">
        <v>16</v>
      </c>
      <c r="B38" s="28">
        <v>0.5</v>
      </c>
      <c r="C38" s="29" t="s">
        <v>17</v>
      </c>
      <c r="D38" s="29" t="s">
        <v>17</v>
      </c>
      <c r="E38" s="27">
        <v>10</v>
      </c>
      <c r="F38" s="30">
        <v>1160397.208403196</v>
      </c>
      <c r="G38" s="31"/>
      <c r="H38" s="32">
        <f>F38/L$34</f>
        <v>1.2697960473028438E-3</v>
      </c>
      <c r="I38" s="32">
        <f t="shared" si="6"/>
        <v>0.99873020395269718</v>
      </c>
      <c r="J38" s="36">
        <f t="shared" si="7"/>
        <v>6.0646066753387045</v>
      </c>
      <c r="K38" s="127">
        <f t="shared" si="8"/>
        <v>2.8962660291574265</v>
      </c>
      <c r="L38" s="30">
        <f>AVERAGE(F37:F39)</f>
        <v>1606931.4722687975</v>
      </c>
      <c r="M38" s="33">
        <f t="shared" si="9"/>
        <v>2.7548753478635231</v>
      </c>
    </row>
    <row r="39" spans="1:13" x14ac:dyDescent="0.2">
      <c r="A39" s="27" t="s">
        <v>16</v>
      </c>
      <c r="B39" s="28">
        <v>0.5</v>
      </c>
      <c r="C39" s="29" t="s">
        <v>17</v>
      </c>
      <c r="D39" s="29" t="s">
        <v>17</v>
      </c>
      <c r="E39" s="27">
        <v>10</v>
      </c>
      <c r="F39" s="30">
        <v>1160397.208403196</v>
      </c>
      <c r="G39" s="31"/>
      <c r="H39" s="32">
        <f t="shared" si="5"/>
        <v>1.2697960473028438E-3</v>
      </c>
      <c r="I39" s="32">
        <f t="shared" si="6"/>
        <v>0.99873020395269718</v>
      </c>
      <c r="J39" s="36">
        <f t="shared" si="7"/>
        <v>6.0646066753387045</v>
      </c>
      <c r="K39" s="127">
        <f t="shared" si="8"/>
        <v>2.8962660291574265</v>
      </c>
      <c r="L39" s="30">
        <f>AVERAGE(F37:F39)</f>
        <v>1606931.4722687975</v>
      </c>
      <c r="M39" s="33">
        <f t="shared" si="9"/>
        <v>2.7548753478635231</v>
      </c>
    </row>
    <row r="40" spans="1:13" x14ac:dyDescent="0.2">
      <c r="A40" s="27" t="s">
        <v>16</v>
      </c>
      <c r="B40" s="28">
        <v>0.5</v>
      </c>
      <c r="C40" s="29" t="s">
        <v>18</v>
      </c>
      <c r="D40" s="29">
        <v>10</v>
      </c>
      <c r="E40" s="27">
        <v>10</v>
      </c>
      <c r="F40" s="30">
        <v>7905.6941504209553</v>
      </c>
      <c r="G40" s="31" t="s">
        <v>24</v>
      </c>
      <c r="H40" s="32">
        <f t="shared" si="5"/>
        <v>8.6510197634857536E-6</v>
      </c>
      <c r="I40" s="32">
        <f t="shared" si="6"/>
        <v>0.99999134898023656</v>
      </c>
      <c r="J40" s="36">
        <f t="shared" si="7"/>
        <v>3.8979400086720379</v>
      </c>
      <c r="K40" s="127">
        <f t="shared" si="8"/>
        <v>5.0629326958240934</v>
      </c>
      <c r="L40" s="30">
        <f>AVERAGE(F40:F42)</f>
        <v>7905.6941504209562</v>
      </c>
      <c r="M40" s="33">
        <f t="shared" si="9"/>
        <v>5.0629326958240934</v>
      </c>
    </row>
    <row r="41" spans="1:13" x14ac:dyDescent="0.2">
      <c r="A41" s="27" t="s">
        <v>16</v>
      </c>
      <c r="B41" s="28">
        <v>0.5</v>
      </c>
      <c r="C41" s="29" t="s">
        <v>18</v>
      </c>
      <c r="D41" s="29">
        <v>10</v>
      </c>
      <c r="E41" s="27">
        <v>10</v>
      </c>
      <c r="F41" s="30">
        <v>7905.6941504209553</v>
      </c>
      <c r="G41" s="31" t="s">
        <v>24</v>
      </c>
      <c r="H41" s="32">
        <f t="shared" si="5"/>
        <v>8.6510197634857536E-6</v>
      </c>
      <c r="I41" s="32">
        <f t="shared" si="6"/>
        <v>0.99999134898023656</v>
      </c>
      <c r="J41" s="36">
        <f t="shared" si="7"/>
        <v>3.8979400086720379</v>
      </c>
      <c r="K41" s="127">
        <f t="shared" si="8"/>
        <v>5.0629326958240934</v>
      </c>
      <c r="L41" s="30">
        <f>AVERAGE(F40:F42)</f>
        <v>7905.6941504209562</v>
      </c>
      <c r="M41" s="33">
        <f t="shared" si="9"/>
        <v>5.0629326958240934</v>
      </c>
    </row>
    <row r="42" spans="1:13" x14ac:dyDescent="0.2">
      <c r="A42" s="27" t="s">
        <v>16</v>
      </c>
      <c r="B42" s="28">
        <v>0.5</v>
      </c>
      <c r="C42" s="29" t="s">
        <v>18</v>
      </c>
      <c r="D42" s="29">
        <v>10</v>
      </c>
      <c r="E42" s="27">
        <v>10</v>
      </c>
      <c r="F42" s="30">
        <v>7905.6941504209553</v>
      </c>
      <c r="G42" s="31" t="s">
        <v>24</v>
      </c>
      <c r="H42" s="32">
        <f t="shared" si="5"/>
        <v>8.6510197634857536E-6</v>
      </c>
      <c r="I42" s="32">
        <f t="shared" si="6"/>
        <v>0.99999134898023656</v>
      </c>
      <c r="J42" s="36">
        <f t="shared" si="7"/>
        <v>3.8979400086720379</v>
      </c>
      <c r="K42" s="127">
        <f t="shared" si="8"/>
        <v>5.0629326958240934</v>
      </c>
      <c r="L42" s="30">
        <f>AVERAGE(F40:F42)</f>
        <v>7905.6941504209562</v>
      </c>
      <c r="M42" s="33">
        <f t="shared" si="9"/>
        <v>5.0629326958240934</v>
      </c>
    </row>
    <row r="43" spans="1:13" x14ac:dyDescent="0.2">
      <c r="A43" s="27" t="s">
        <v>19</v>
      </c>
      <c r="B43" s="28">
        <v>0.5</v>
      </c>
      <c r="C43" s="29" t="s">
        <v>17</v>
      </c>
      <c r="D43" s="29" t="s">
        <v>17</v>
      </c>
      <c r="E43" s="27">
        <v>10</v>
      </c>
      <c r="F43" s="30">
        <v>7905694.1504209554</v>
      </c>
      <c r="G43" s="31"/>
      <c r="H43" s="32">
        <f t="shared" si="5"/>
        <v>8.6510197634857532E-3</v>
      </c>
      <c r="I43" s="32">
        <f t="shared" si="6"/>
        <v>0.9913489802365143</v>
      </c>
      <c r="J43" s="36">
        <f t="shared" si="7"/>
        <v>6.8979400086720384</v>
      </c>
      <c r="K43" s="127">
        <f t="shared" si="8"/>
        <v>2.0629326958240926</v>
      </c>
      <c r="L43" s="30">
        <f>AVERAGE(F43:F45)</f>
        <v>10371212.772828298</v>
      </c>
      <c r="M43" s="33">
        <f t="shared" si="9"/>
        <v>1.9450431602815659</v>
      </c>
    </row>
    <row r="44" spans="1:13" x14ac:dyDescent="0.2">
      <c r="A44" s="27" t="s">
        <v>19</v>
      </c>
      <c r="B44" s="28">
        <v>0.5</v>
      </c>
      <c r="C44" s="29" t="s">
        <v>17</v>
      </c>
      <c r="D44" s="29" t="s">
        <v>17</v>
      </c>
      <c r="E44" s="27">
        <v>10</v>
      </c>
      <c r="F44" s="30">
        <v>11603972.084031971</v>
      </c>
      <c r="G44" s="31"/>
      <c r="H44" s="32">
        <f t="shared" si="5"/>
        <v>1.2697960473028453E-2</v>
      </c>
      <c r="I44" s="32">
        <f t="shared" si="6"/>
        <v>0.9873020395269716</v>
      </c>
      <c r="J44" s="36">
        <f t="shared" si="7"/>
        <v>7.0646066753387053</v>
      </c>
      <c r="K44" s="127">
        <f t="shared" si="8"/>
        <v>1.8962660291574256</v>
      </c>
      <c r="L44" s="30">
        <f>AVERAGE(F43:F45)</f>
        <v>10371212.772828298</v>
      </c>
      <c r="M44" s="33">
        <f t="shared" si="9"/>
        <v>1.9450431602815659</v>
      </c>
    </row>
    <row r="45" spans="1:13" x14ac:dyDescent="0.2">
      <c r="A45" s="27" t="s">
        <v>19</v>
      </c>
      <c r="B45" s="28">
        <v>0.5</v>
      </c>
      <c r="C45" s="29" t="s">
        <v>17</v>
      </c>
      <c r="D45" s="29" t="s">
        <v>17</v>
      </c>
      <c r="E45" s="27">
        <v>10</v>
      </c>
      <c r="F45" s="30">
        <v>11603972.084031971</v>
      </c>
      <c r="G45" s="39"/>
      <c r="H45" s="32">
        <f t="shared" si="5"/>
        <v>1.2697960473028453E-2</v>
      </c>
      <c r="I45" s="32">
        <f t="shared" si="6"/>
        <v>0.9873020395269716</v>
      </c>
      <c r="J45" s="36">
        <f t="shared" si="7"/>
        <v>7.0646066753387053</v>
      </c>
      <c r="K45" s="127">
        <f t="shared" si="8"/>
        <v>1.8962660291574256</v>
      </c>
      <c r="L45" s="30">
        <f>AVERAGE(F43:F45)</f>
        <v>10371212.772828298</v>
      </c>
      <c r="M45" s="33">
        <f t="shared" si="9"/>
        <v>1.9450431602815659</v>
      </c>
    </row>
    <row r="46" spans="1:13" x14ac:dyDescent="0.2">
      <c r="A46" s="27" t="s">
        <v>19</v>
      </c>
      <c r="B46" s="28">
        <v>0.5</v>
      </c>
      <c r="C46" s="29" t="s">
        <v>18</v>
      </c>
      <c r="D46" s="29">
        <v>10</v>
      </c>
      <c r="E46" s="27">
        <v>10</v>
      </c>
      <c r="F46" s="30">
        <v>7905.6941504209553</v>
      </c>
      <c r="G46" s="31"/>
      <c r="H46" s="32">
        <f t="shared" si="5"/>
        <v>8.6510197634857536E-6</v>
      </c>
      <c r="I46" s="32">
        <f t="shared" si="6"/>
        <v>0.99999134898023656</v>
      </c>
      <c r="J46" s="36">
        <f t="shared" si="7"/>
        <v>3.8979400086720379</v>
      </c>
      <c r="K46" s="127">
        <f t="shared" si="8"/>
        <v>5.0629326958240934</v>
      </c>
      <c r="L46" s="30">
        <f>AVERAGE(F46:F48)</f>
        <v>14836.555411484303</v>
      </c>
      <c r="M46" s="33">
        <f t="shared" si="9"/>
        <v>4.7895396215739998</v>
      </c>
    </row>
    <row r="47" spans="1:13" x14ac:dyDescent="0.2">
      <c r="A47" s="27" t="s">
        <v>19</v>
      </c>
      <c r="B47" s="28">
        <v>0.5</v>
      </c>
      <c r="C47" s="29" t="s">
        <v>18</v>
      </c>
      <c r="D47" s="29">
        <v>10</v>
      </c>
      <c r="E47" s="27">
        <v>10</v>
      </c>
      <c r="F47" s="30">
        <v>11603.972084031953</v>
      </c>
      <c r="G47" s="31"/>
      <c r="H47" s="32">
        <f t="shared" si="5"/>
        <v>1.2697960473028433E-5</v>
      </c>
      <c r="I47" s="32">
        <f t="shared" si="6"/>
        <v>0.99998730203952702</v>
      </c>
      <c r="J47" s="36">
        <f t="shared" si="7"/>
        <v>4.0646066753387045</v>
      </c>
      <c r="K47" s="127">
        <f t="shared" si="8"/>
        <v>4.8962660291574265</v>
      </c>
      <c r="L47" s="30">
        <f>AVERAGE(F46:F48)</f>
        <v>14836.555411484303</v>
      </c>
      <c r="M47" s="33">
        <f t="shared" si="9"/>
        <v>4.7895396215739998</v>
      </c>
    </row>
    <row r="48" spans="1:13" x14ac:dyDescent="0.2">
      <c r="A48" s="27" t="s">
        <v>19</v>
      </c>
      <c r="B48" s="28">
        <v>0.5</v>
      </c>
      <c r="C48" s="29" t="s">
        <v>18</v>
      </c>
      <c r="D48" s="29">
        <v>10</v>
      </c>
      <c r="E48" s="27">
        <v>10</v>
      </c>
      <c r="F48" s="30">
        <v>25000</v>
      </c>
      <c r="G48" s="31"/>
      <c r="H48" s="32">
        <f t="shared" si="5"/>
        <v>2.735692653574611E-5</v>
      </c>
      <c r="I48" s="32">
        <f t="shared" si="6"/>
        <v>0.99997264307346423</v>
      </c>
      <c r="J48" s="36">
        <f t="shared" si="7"/>
        <v>4.3979400086720375</v>
      </c>
      <c r="K48" s="127">
        <f t="shared" si="8"/>
        <v>4.5629326958240934</v>
      </c>
      <c r="L48" s="30">
        <f>AVERAGE(F46:F48)</f>
        <v>14836.555411484303</v>
      </c>
      <c r="M48" s="33">
        <f t="shared" si="9"/>
        <v>4.7895396215739998</v>
      </c>
    </row>
    <row r="49" spans="1:13" x14ac:dyDescent="0.2">
      <c r="A49" s="27" t="s">
        <v>20</v>
      </c>
      <c r="B49" s="28">
        <v>3</v>
      </c>
      <c r="C49" s="29" t="s">
        <v>17</v>
      </c>
      <c r="D49" s="29" t="s">
        <v>17</v>
      </c>
      <c r="E49" s="27">
        <v>10</v>
      </c>
      <c r="F49" s="30">
        <v>79056941.504209638</v>
      </c>
      <c r="G49" s="31"/>
      <c r="H49" s="32">
        <f t="shared" si="5"/>
        <v>8.6510197634857622E-2</v>
      </c>
      <c r="I49" s="32">
        <f t="shared" si="6"/>
        <v>0.91348980236514232</v>
      </c>
      <c r="J49" s="36">
        <f t="shared" si="7"/>
        <v>7.8979400086720384</v>
      </c>
      <c r="K49" s="127">
        <f t="shared" si="8"/>
        <v>1.0629326958240926</v>
      </c>
      <c r="L49" s="30">
        <f>AVERAGE(F49:F51)</f>
        <v>148365554.1148431</v>
      </c>
      <c r="M49" s="33">
        <f t="shared" si="9"/>
        <v>0.78953962157399893</v>
      </c>
    </row>
    <row r="50" spans="1:13" x14ac:dyDescent="0.2">
      <c r="A50" s="27" t="s">
        <v>20</v>
      </c>
      <c r="B50" s="28">
        <v>3</v>
      </c>
      <c r="C50" s="29" t="s">
        <v>17</v>
      </c>
      <c r="D50" s="29" t="s">
        <v>17</v>
      </c>
      <c r="E50" s="27">
        <v>10</v>
      </c>
      <c r="F50" s="30">
        <v>250000000</v>
      </c>
      <c r="G50" s="31"/>
      <c r="H50" s="32">
        <f t="shared" si="5"/>
        <v>0.27356926535746107</v>
      </c>
      <c r="I50" s="32">
        <f t="shared" si="6"/>
        <v>0.72643073464253893</v>
      </c>
      <c r="J50" s="36">
        <f t="shared" si="7"/>
        <v>8.3979400086720375</v>
      </c>
      <c r="K50" s="127">
        <f t="shared" si="8"/>
        <v>0.56293269582409344</v>
      </c>
      <c r="L50" s="30">
        <f>AVERAGE(F49:F51)</f>
        <v>148365554.1148431</v>
      </c>
      <c r="M50" s="33">
        <f t="shared" si="9"/>
        <v>0.78953962157399893</v>
      </c>
    </row>
    <row r="51" spans="1:13" x14ac:dyDescent="0.2">
      <c r="A51" s="27" t="s">
        <v>20</v>
      </c>
      <c r="B51" s="28">
        <v>3</v>
      </c>
      <c r="C51" s="29" t="s">
        <v>17</v>
      </c>
      <c r="D51" s="29" t="s">
        <v>17</v>
      </c>
      <c r="E51" s="27">
        <v>10</v>
      </c>
      <c r="F51" s="30">
        <v>116039720.84031963</v>
      </c>
      <c r="G51" s="31"/>
      <c r="H51" s="32">
        <f t="shared" si="5"/>
        <v>0.12697960473028444</v>
      </c>
      <c r="I51" s="32">
        <f t="shared" si="6"/>
        <v>0.87302039526971553</v>
      </c>
      <c r="J51" s="36">
        <f t="shared" si="7"/>
        <v>8.0646066753387053</v>
      </c>
      <c r="K51" s="127">
        <f t="shared" si="8"/>
        <v>0.89626602915742559</v>
      </c>
      <c r="L51" s="30">
        <f>AVERAGE(F49:F51)</f>
        <v>148365554.1148431</v>
      </c>
      <c r="M51" s="33">
        <f t="shared" si="9"/>
        <v>0.78953962157399893</v>
      </c>
    </row>
    <row r="52" spans="1:13" x14ac:dyDescent="0.2">
      <c r="A52" s="27" t="s">
        <v>20</v>
      </c>
      <c r="B52" s="28">
        <v>3</v>
      </c>
      <c r="C52" s="29" t="s">
        <v>18</v>
      </c>
      <c r="D52" s="29">
        <v>10</v>
      </c>
      <c r="E52" s="27">
        <v>10</v>
      </c>
      <c r="F52" s="30">
        <v>11603972.084031971</v>
      </c>
      <c r="G52" s="31"/>
      <c r="H52" s="32">
        <f t="shared" si="5"/>
        <v>1.2697960473028453E-2</v>
      </c>
      <c r="I52" s="32">
        <f t="shared" si="6"/>
        <v>0.9873020395269716</v>
      </c>
      <c r="J52" s="36">
        <f t="shared" si="7"/>
        <v>7.0646066753387053</v>
      </c>
      <c r="K52" s="127">
        <f t="shared" si="8"/>
        <v>1.8962660291574256</v>
      </c>
      <c r="L52" s="30">
        <f>AVERAGE(F52:F54)</f>
        <v>56572618.364150412</v>
      </c>
      <c r="M52" s="33">
        <f t="shared" si="9"/>
        <v>1.2082664247342185</v>
      </c>
    </row>
    <row r="53" spans="1:13" x14ac:dyDescent="0.2">
      <c r="A53" s="27" t="s">
        <v>20</v>
      </c>
      <c r="B53" s="28">
        <v>3</v>
      </c>
      <c r="C53" s="29" t="s">
        <v>18</v>
      </c>
      <c r="D53" s="29">
        <v>10</v>
      </c>
      <c r="E53" s="27">
        <v>10</v>
      </c>
      <c r="F53" s="30">
        <v>79056941.504209638</v>
      </c>
      <c r="G53" s="31"/>
      <c r="H53" s="32">
        <f t="shared" si="5"/>
        <v>8.6510197634857622E-2</v>
      </c>
      <c r="I53" s="32">
        <f t="shared" si="6"/>
        <v>0.91348980236514232</v>
      </c>
      <c r="J53" s="36">
        <f t="shared" si="7"/>
        <v>7.8979400086720384</v>
      </c>
      <c r="K53" s="127">
        <f t="shared" si="8"/>
        <v>1.0629326958240926</v>
      </c>
      <c r="L53" s="30">
        <f>AVERAGE(F52:F54)</f>
        <v>56572618.364150412</v>
      </c>
      <c r="M53" s="33">
        <f t="shared" si="9"/>
        <v>1.2082664247342185</v>
      </c>
    </row>
    <row r="54" spans="1:13" x14ac:dyDescent="0.2">
      <c r="A54" s="27" t="s">
        <v>20</v>
      </c>
      <c r="B54" s="28">
        <v>3</v>
      </c>
      <c r="C54" s="29" t="s">
        <v>18</v>
      </c>
      <c r="D54" s="29">
        <v>10</v>
      </c>
      <c r="E54" s="27">
        <v>10</v>
      </c>
      <c r="F54" s="30">
        <v>79056941.504209638</v>
      </c>
      <c r="G54" s="31"/>
      <c r="H54" s="32">
        <f t="shared" si="5"/>
        <v>8.6510197634857622E-2</v>
      </c>
      <c r="I54" s="32">
        <f t="shared" si="6"/>
        <v>0.91348980236514232</v>
      </c>
      <c r="J54" s="36">
        <f t="shared" si="7"/>
        <v>7.8979400086720384</v>
      </c>
      <c r="K54" s="127">
        <f t="shared" si="8"/>
        <v>1.0629326958240926</v>
      </c>
      <c r="L54" s="30">
        <f>AVERAGE(F52:F54)</f>
        <v>56572618.364150412</v>
      </c>
      <c r="M54" s="33">
        <f t="shared" si="9"/>
        <v>1.2082664247342185</v>
      </c>
    </row>
    <row r="55" spans="1:13" x14ac:dyDescent="0.2">
      <c r="A55" s="27" t="s">
        <v>22</v>
      </c>
      <c r="B55" s="28">
        <v>3</v>
      </c>
      <c r="C55" s="29" t="s">
        <v>17</v>
      </c>
      <c r="D55" s="29" t="s">
        <v>17</v>
      </c>
      <c r="E55" s="27">
        <v>10</v>
      </c>
      <c r="F55" s="30">
        <v>5386086.7250797153</v>
      </c>
      <c r="G55" s="31"/>
      <c r="H55" s="32">
        <f t="shared" si="5"/>
        <v>5.8938711541265242E-3</v>
      </c>
      <c r="I55" s="32">
        <f t="shared" si="6"/>
        <v>0.99410612884587346</v>
      </c>
      <c r="J55" s="36">
        <f t="shared" si="7"/>
        <v>6.7312733420053714</v>
      </c>
      <c r="K55" s="127">
        <f t="shared" si="8"/>
        <v>2.2295993624907595</v>
      </c>
      <c r="L55" s="30">
        <f>AVERAGE(F55:F57)</f>
        <v>3462028.9083599052</v>
      </c>
      <c r="M55" s="33">
        <f t="shared" si="9"/>
        <v>2.42154201453019</v>
      </c>
    </row>
    <row r="56" spans="1:13" x14ac:dyDescent="0.2">
      <c r="A56" s="27" t="s">
        <v>22</v>
      </c>
      <c r="B56" s="28">
        <v>3</v>
      </c>
      <c r="C56" s="29" t="s">
        <v>17</v>
      </c>
      <c r="D56" s="29" t="s">
        <v>17</v>
      </c>
      <c r="E56" s="27">
        <v>10</v>
      </c>
      <c r="F56" s="30">
        <v>2500000</v>
      </c>
      <c r="G56" s="31"/>
      <c r="H56" s="32">
        <f t="shared" si="5"/>
        <v>2.7356926535746107E-3</v>
      </c>
      <c r="I56" s="32">
        <f t="shared" si="6"/>
        <v>0.99726430734642535</v>
      </c>
      <c r="J56" s="36">
        <f t="shared" si="7"/>
        <v>6.3979400086720375</v>
      </c>
      <c r="K56" s="127">
        <f t="shared" si="8"/>
        <v>2.5629326958240934</v>
      </c>
      <c r="L56" s="30">
        <f>AVERAGE(F55:F57)</f>
        <v>3462028.9083599052</v>
      </c>
      <c r="M56" s="33">
        <f t="shared" si="9"/>
        <v>2.42154201453019</v>
      </c>
    </row>
    <row r="57" spans="1:13" x14ac:dyDescent="0.2">
      <c r="A57" s="27" t="s">
        <v>22</v>
      </c>
      <c r="B57" s="28">
        <v>3</v>
      </c>
      <c r="C57" s="29" t="s">
        <v>17</v>
      </c>
      <c r="D57" s="29" t="s">
        <v>17</v>
      </c>
      <c r="E57" s="27">
        <v>10</v>
      </c>
      <c r="F57" s="30">
        <v>2500000</v>
      </c>
      <c r="G57" s="31"/>
      <c r="H57" s="32">
        <f t="shared" si="5"/>
        <v>2.7356926535746107E-3</v>
      </c>
      <c r="I57" s="32">
        <f t="shared" si="6"/>
        <v>0.99726430734642535</v>
      </c>
      <c r="J57" s="36">
        <f t="shared" si="7"/>
        <v>6.3979400086720375</v>
      </c>
      <c r="K57" s="127">
        <f t="shared" si="8"/>
        <v>2.5629326958240934</v>
      </c>
      <c r="L57" s="30">
        <f>AVERAGE(F55:F57)</f>
        <v>3462028.9083599052</v>
      </c>
      <c r="M57" s="33">
        <f t="shared" si="9"/>
        <v>2.42154201453019</v>
      </c>
    </row>
    <row r="58" spans="1:13" x14ac:dyDescent="0.2">
      <c r="A58" s="27" t="s">
        <v>21</v>
      </c>
      <c r="B58" s="28">
        <v>3</v>
      </c>
      <c r="C58" s="29" t="s">
        <v>18</v>
      </c>
      <c r="D58" s="29">
        <v>10</v>
      </c>
      <c r="E58" s="27">
        <v>10</v>
      </c>
      <c r="F58" s="30">
        <v>79056.941504209506</v>
      </c>
      <c r="G58" s="31"/>
      <c r="H58" s="32">
        <f t="shared" si="5"/>
        <v>8.6510197634857478E-5</v>
      </c>
      <c r="I58" s="32">
        <f t="shared" si="6"/>
        <v>0.99991348980236516</v>
      </c>
      <c r="J58" s="36">
        <f t="shared" si="7"/>
        <v>4.8979400086720375</v>
      </c>
      <c r="K58" s="127">
        <f t="shared" si="8"/>
        <v>4.0629326958240934</v>
      </c>
      <c r="L58" s="30">
        <f>AVERAGE(F58:F60)</f>
        <v>79056.941504209506</v>
      </c>
      <c r="M58" s="33">
        <f t="shared" si="9"/>
        <v>4.0629326958240934</v>
      </c>
    </row>
    <row r="59" spans="1:13" x14ac:dyDescent="0.2">
      <c r="A59" s="27" t="s">
        <v>21</v>
      </c>
      <c r="B59" s="28">
        <v>3</v>
      </c>
      <c r="C59" s="29" t="s">
        <v>18</v>
      </c>
      <c r="D59" s="29">
        <v>10</v>
      </c>
      <c r="E59" s="27">
        <v>10</v>
      </c>
      <c r="F59" s="30">
        <v>79056.941504209506</v>
      </c>
      <c r="G59" s="31"/>
      <c r="H59" s="32">
        <f t="shared" si="5"/>
        <v>8.6510197634857478E-5</v>
      </c>
      <c r="I59" s="32">
        <f t="shared" si="6"/>
        <v>0.99991348980236516</v>
      </c>
      <c r="J59" s="36">
        <f t="shared" si="7"/>
        <v>4.8979400086720375</v>
      </c>
      <c r="K59" s="127">
        <f t="shared" si="8"/>
        <v>4.0629326958240934</v>
      </c>
      <c r="L59" s="30">
        <f>AVERAGE(F58:F60)</f>
        <v>79056.941504209506</v>
      </c>
      <c r="M59" s="33">
        <f t="shared" si="9"/>
        <v>4.0629326958240934</v>
      </c>
    </row>
    <row r="60" spans="1:13" x14ac:dyDescent="0.2">
      <c r="A60" s="27" t="s">
        <v>21</v>
      </c>
      <c r="B60" s="28">
        <v>3</v>
      </c>
      <c r="C60" s="29" t="s">
        <v>18</v>
      </c>
      <c r="D60" s="29">
        <v>10</v>
      </c>
      <c r="E60" s="27">
        <v>10</v>
      </c>
      <c r="F60" s="30">
        <v>79056.941504209506</v>
      </c>
      <c r="G60" s="31"/>
      <c r="H60" s="32">
        <f t="shared" si="5"/>
        <v>8.6510197634857478E-5</v>
      </c>
      <c r="I60" s="32">
        <f t="shared" si="6"/>
        <v>0.99991348980236516</v>
      </c>
      <c r="J60" s="36">
        <f t="shared" si="7"/>
        <v>4.8979400086720375</v>
      </c>
      <c r="K60" s="127">
        <f t="shared" si="8"/>
        <v>4.0629326958240934</v>
      </c>
      <c r="L60" s="30">
        <f>AVERAGE(F58:F60)</f>
        <v>79056.941504209506</v>
      </c>
      <c r="M60" s="33">
        <f t="shared" si="9"/>
        <v>4.0629326958240934</v>
      </c>
    </row>
    <row r="61" spans="1:13" x14ac:dyDescent="0.2">
      <c r="A61" s="27" t="s">
        <v>17</v>
      </c>
      <c r="B61" s="28" t="s">
        <v>17</v>
      </c>
      <c r="C61" s="29" t="s">
        <v>18</v>
      </c>
      <c r="D61" s="29">
        <v>10</v>
      </c>
      <c r="E61" s="27">
        <v>10</v>
      </c>
      <c r="F61" s="30">
        <v>538608672.50797081</v>
      </c>
      <c r="G61" s="31"/>
      <c r="H61" s="32">
        <f t="shared" si="5"/>
        <v>0.58938711541265165</v>
      </c>
      <c r="I61" s="32">
        <f t="shared" si="6"/>
        <v>0.41061288458734835</v>
      </c>
      <c r="J61" s="36">
        <f t="shared" si="7"/>
        <v>8.7312733420053714</v>
      </c>
      <c r="K61" s="127">
        <f t="shared" si="8"/>
        <v>0.22959936249075952</v>
      </c>
      <c r="L61" s="30">
        <f>AVERAGE(F61:F63)</f>
        <v>745871517.8063798</v>
      </c>
      <c r="M61" s="33">
        <f t="shared" si="9"/>
        <v>8.8208681196856986E-2</v>
      </c>
    </row>
    <row r="62" spans="1:13" x14ac:dyDescent="0.2">
      <c r="A62" s="27" t="s">
        <v>17</v>
      </c>
      <c r="B62" s="28" t="s">
        <v>17</v>
      </c>
      <c r="C62" s="29" t="s">
        <v>18</v>
      </c>
      <c r="D62" s="29">
        <v>10</v>
      </c>
      <c r="E62" s="27">
        <v>10</v>
      </c>
      <c r="F62" s="30">
        <v>538608672.50797081</v>
      </c>
      <c r="G62" s="31"/>
      <c r="H62" s="32">
        <f t="shared" si="5"/>
        <v>0.58938711541265165</v>
      </c>
      <c r="I62" s="32">
        <f t="shared" si="6"/>
        <v>0.41061288458734835</v>
      </c>
      <c r="J62" s="36">
        <f t="shared" si="7"/>
        <v>8.7312733420053714</v>
      </c>
      <c r="K62" s="127">
        <f t="shared" si="8"/>
        <v>0.22959936249075952</v>
      </c>
      <c r="L62" s="30">
        <f>AVERAGE(F61:F63)</f>
        <v>745871517.8063798</v>
      </c>
      <c r="M62" s="33">
        <f t="shared" si="9"/>
        <v>8.8208681196856986E-2</v>
      </c>
    </row>
    <row r="63" spans="1:13" x14ac:dyDescent="0.2">
      <c r="A63" s="27" t="s">
        <v>17</v>
      </c>
      <c r="B63" s="28" t="s">
        <v>17</v>
      </c>
      <c r="C63" s="29" t="s">
        <v>18</v>
      </c>
      <c r="D63" s="29">
        <v>10</v>
      </c>
      <c r="E63" s="27">
        <v>10</v>
      </c>
      <c r="F63" s="30">
        <v>1160397208.4031978</v>
      </c>
      <c r="G63" s="31"/>
      <c r="H63" s="32">
        <f t="shared" si="5"/>
        <v>1.269796047302846</v>
      </c>
      <c r="I63" s="32">
        <f t="shared" si="6"/>
        <v>-0.26979604730284601</v>
      </c>
      <c r="J63" s="33">
        <f t="shared" si="7"/>
        <v>9.0646066753387053</v>
      </c>
      <c r="K63" s="127">
        <f t="shared" si="8"/>
        <v>-0.10373397084257441</v>
      </c>
      <c r="L63" s="30">
        <f>AVERAGE(F61:F63)</f>
        <v>745871517.8063798</v>
      </c>
      <c r="M63" s="33">
        <f t="shared" si="9"/>
        <v>8.8208681196856986E-2</v>
      </c>
    </row>
    <row r="64" spans="1:13" x14ac:dyDescent="0.2">
      <c r="A64" s="40" t="s">
        <v>17</v>
      </c>
      <c r="B64" s="41" t="s">
        <v>17</v>
      </c>
      <c r="C64" s="42" t="s">
        <v>18</v>
      </c>
      <c r="D64" s="42">
        <v>10</v>
      </c>
      <c r="E64" s="43">
        <v>1</v>
      </c>
      <c r="F64" s="44">
        <v>250000000</v>
      </c>
      <c r="G64" s="43"/>
      <c r="H64" s="45">
        <f>F64/L$5</f>
        <v>0.27356926535746107</v>
      </c>
      <c r="I64" s="45">
        <f t="shared" si="6"/>
        <v>0.72643073464253893</v>
      </c>
      <c r="J64" s="46">
        <f t="shared" si="7"/>
        <v>8.3979400086720375</v>
      </c>
      <c r="K64" s="128">
        <f t="shared" ref="K64" si="10">LOG(L$34)-J64</f>
        <v>0.56293269582409344</v>
      </c>
      <c r="L64" s="47">
        <f>AVERAGE(F32:F64)</f>
        <v>218780882.24021664</v>
      </c>
      <c r="M64" s="48">
        <f>LOG(L$5)-LOG(L64)</f>
        <v>0.62086333519090431</v>
      </c>
    </row>
    <row r="65" spans="1:13" x14ac:dyDescent="0.2">
      <c r="A65" s="49"/>
      <c r="B65" s="49"/>
      <c r="C65" s="49"/>
      <c r="D65" s="49"/>
      <c r="E65" s="49"/>
      <c r="F65" s="49"/>
      <c r="G65" s="49"/>
      <c r="H65" s="50"/>
      <c r="I65" s="49"/>
      <c r="J65" s="51"/>
      <c r="K65" s="51"/>
      <c r="L65" s="49"/>
      <c r="M65" s="51"/>
    </row>
    <row r="66" spans="1:13" ht="15.75" customHeight="1" x14ac:dyDescent="0.2">
      <c r="A66" s="5" t="s">
        <v>1</v>
      </c>
      <c r="B66" s="6" t="s">
        <v>2</v>
      </c>
      <c r="C66" s="5" t="s">
        <v>3</v>
      </c>
      <c r="D66" s="5"/>
      <c r="E66" s="7" t="s">
        <v>4</v>
      </c>
      <c r="F66" s="8" t="s">
        <v>5</v>
      </c>
      <c r="G66" s="8"/>
      <c r="H66" s="8" t="s">
        <v>6</v>
      </c>
      <c r="I66" s="8" t="s">
        <v>7</v>
      </c>
      <c r="J66" s="9" t="s">
        <v>8</v>
      </c>
      <c r="K66" s="9" t="s">
        <v>9</v>
      </c>
      <c r="L66" s="10" t="s">
        <v>10</v>
      </c>
      <c r="M66" s="10"/>
    </row>
    <row r="67" spans="1:13" ht="30" x14ac:dyDescent="0.2">
      <c r="A67" s="52"/>
      <c r="B67" s="53"/>
      <c r="C67" s="54" t="s">
        <v>11</v>
      </c>
      <c r="D67" s="55" t="s">
        <v>2</v>
      </c>
      <c r="E67" s="52"/>
      <c r="F67" s="56"/>
      <c r="G67" s="56"/>
      <c r="H67" s="56"/>
      <c r="I67" s="56"/>
      <c r="J67" s="57"/>
      <c r="K67" s="57"/>
      <c r="L67" s="58" t="s">
        <v>12</v>
      </c>
      <c r="M67" s="59" t="s">
        <v>13</v>
      </c>
    </row>
    <row r="68" spans="1:13" x14ac:dyDescent="0.2">
      <c r="A68" s="60" t="s">
        <v>23</v>
      </c>
      <c r="B68" s="61" t="s">
        <v>17</v>
      </c>
      <c r="C68" s="61" t="s">
        <v>17</v>
      </c>
      <c r="D68" s="61" t="s">
        <v>17</v>
      </c>
      <c r="E68" s="61">
        <v>1</v>
      </c>
      <c r="F68" s="109">
        <v>539000000</v>
      </c>
      <c r="G68" s="62" t="s">
        <v>25</v>
      </c>
      <c r="H68" s="63">
        <f>F68/$L$68</f>
        <v>0.76237623762376239</v>
      </c>
      <c r="I68" s="63">
        <v>0.23769999999999999</v>
      </c>
      <c r="J68" s="64">
        <f>LOG10(F68)</f>
        <v>8.7315887651867392</v>
      </c>
      <c r="K68" s="129">
        <f>LOG10($L$68)-J68</f>
        <v>0.11783064861016079</v>
      </c>
      <c r="L68" s="111">
        <f>AVERAGE(F68:F70)</f>
        <v>707000000</v>
      </c>
      <c r="M68" s="110">
        <f>LOG10($L$68)-LOG10(L68)</f>
        <v>0</v>
      </c>
    </row>
    <row r="69" spans="1:13" x14ac:dyDescent="0.2">
      <c r="A69" s="65" t="s">
        <v>23</v>
      </c>
      <c r="B69" s="66" t="s">
        <v>17</v>
      </c>
      <c r="C69" s="66" t="s">
        <v>17</v>
      </c>
      <c r="D69" s="66" t="s">
        <v>17</v>
      </c>
      <c r="E69" s="66">
        <v>1</v>
      </c>
      <c r="F69" s="112">
        <v>791000000</v>
      </c>
      <c r="G69" s="67" t="s">
        <v>25</v>
      </c>
      <c r="H69" s="68">
        <f t="shared" ref="H69:H106" si="11">F69/$L$68</f>
        <v>1.1188118811881189</v>
      </c>
      <c r="I69" s="68">
        <v>-0.11890000000000001</v>
      </c>
      <c r="J69" s="69">
        <f t="shared" ref="J69:J106" si="12">LOG10(F69)</f>
        <v>8.8981764834976769</v>
      </c>
      <c r="K69" s="130">
        <f t="shared" ref="K69:K106" si="13">LOG10($L$68)-J69</f>
        <v>-4.8757069700776867E-2</v>
      </c>
      <c r="L69" s="114">
        <f>AVERAGE(F68:F70)</f>
        <v>707000000</v>
      </c>
      <c r="M69" s="113">
        <f t="shared" ref="M69:M106" si="14">LOG10($L$68)-LOG10(L69)</f>
        <v>0</v>
      </c>
    </row>
    <row r="70" spans="1:13" x14ac:dyDescent="0.2">
      <c r="A70" s="65" t="s">
        <v>23</v>
      </c>
      <c r="B70" s="66" t="s">
        <v>17</v>
      </c>
      <c r="C70" s="66" t="s">
        <v>17</v>
      </c>
      <c r="D70" s="66" t="s">
        <v>17</v>
      </c>
      <c r="E70" s="66">
        <v>1</v>
      </c>
      <c r="F70" s="112">
        <v>791000000</v>
      </c>
      <c r="G70" s="67" t="s">
        <v>25</v>
      </c>
      <c r="H70" s="68">
        <f t="shared" si="11"/>
        <v>1.1188118811881189</v>
      </c>
      <c r="I70" s="68">
        <v>-0.11890000000000001</v>
      </c>
      <c r="J70" s="69">
        <f t="shared" si="12"/>
        <v>8.8981764834976769</v>
      </c>
      <c r="K70" s="130">
        <f t="shared" si="13"/>
        <v>-4.8757069700776867E-2</v>
      </c>
      <c r="L70" s="114">
        <f>AVERAGE(F68:F70)</f>
        <v>707000000</v>
      </c>
      <c r="M70" s="113">
        <f t="shared" si="14"/>
        <v>0</v>
      </c>
    </row>
    <row r="71" spans="1:13" x14ac:dyDescent="0.2">
      <c r="A71" s="27" t="s">
        <v>16</v>
      </c>
      <c r="B71" s="27">
        <v>0.5</v>
      </c>
      <c r="C71" s="70" t="s">
        <v>17</v>
      </c>
      <c r="D71" s="70" t="s">
        <v>17</v>
      </c>
      <c r="E71" s="27">
        <v>1</v>
      </c>
      <c r="F71" s="30">
        <v>53900000</v>
      </c>
      <c r="G71" s="71" t="s">
        <v>25</v>
      </c>
      <c r="H71" s="72">
        <f t="shared" si="11"/>
        <v>7.6237623762376236E-2</v>
      </c>
      <c r="I71" s="72">
        <v>0.92379999999999995</v>
      </c>
      <c r="J71" s="4">
        <f t="shared" si="12"/>
        <v>7.7315887651867383</v>
      </c>
      <c r="K71" s="98">
        <f t="shared" si="13"/>
        <v>1.1178306486101617</v>
      </c>
      <c r="L71" s="115">
        <f t="shared" ref="L71" si="15">AVERAGE(F71:F73)</f>
        <v>83000000</v>
      </c>
      <c r="M71" s="103">
        <f t="shared" si="14"/>
        <v>0.93034132142082626</v>
      </c>
    </row>
    <row r="72" spans="1:13" x14ac:dyDescent="0.2">
      <c r="A72" s="27" t="s">
        <v>16</v>
      </c>
      <c r="B72" s="27">
        <v>0.5</v>
      </c>
      <c r="C72" s="70" t="s">
        <v>17</v>
      </c>
      <c r="D72" s="70" t="s">
        <v>17</v>
      </c>
      <c r="E72" s="27">
        <v>1</v>
      </c>
      <c r="F72" s="30">
        <v>116000000</v>
      </c>
      <c r="G72" s="71" t="s">
        <v>25</v>
      </c>
      <c r="H72" s="72">
        <f t="shared" si="11"/>
        <v>0.16407355021216408</v>
      </c>
      <c r="I72" s="72">
        <v>0.83579999999999999</v>
      </c>
      <c r="J72" s="4">
        <f t="shared" si="12"/>
        <v>8.0644579892269181</v>
      </c>
      <c r="K72" s="98">
        <f t="shared" si="13"/>
        <v>0.78496142456998186</v>
      </c>
      <c r="L72" s="115">
        <f t="shared" ref="L72" si="16">AVERAGE(F71:F73)</f>
        <v>83000000</v>
      </c>
      <c r="M72" s="103">
        <f t="shared" si="14"/>
        <v>0.93034132142082626</v>
      </c>
    </row>
    <row r="73" spans="1:13" x14ac:dyDescent="0.2">
      <c r="A73" s="27" t="s">
        <v>16</v>
      </c>
      <c r="B73" s="27">
        <v>0.5</v>
      </c>
      <c r="C73" s="70" t="s">
        <v>17</v>
      </c>
      <c r="D73" s="70" t="s">
        <v>17</v>
      </c>
      <c r="E73" s="27">
        <v>1</v>
      </c>
      <c r="F73" s="30">
        <v>79100000</v>
      </c>
      <c r="G73" s="71" t="s">
        <v>25</v>
      </c>
      <c r="H73" s="72">
        <f t="shared" si="11"/>
        <v>0.11188118811881188</v>
      </c>
      <c r="I73" s="72">
        <v>0.8881</v>
      </c>
      <c r="J73" s="4">
        <f t="shared" si="12"/>
        <v>7.8981764834976769</v>
      </c>
      <c r="K73" s="98">
        <f t="shared" si="13"/>
        <v>0.95124293029922313</v>
      </c>
      <c r="L73" s="115">
        <f t="shared" ref="L73" si="17">AVERAGE(F71:F73)</f>
        <v>83000000</v>
      </c>
      <c r="M73" s="103">
        <f t="shared" si="14"/>
        <v>0.93034132142082626</v>
      </c>
    </row>
    <row r="74" spans="1:13" x14ac:dyDescent="0.2">
      <c r="A74" s="27" t="s">
        <v>16</v>
      </c>
      <c r="B74" s="27">
        <v>1.5</v>
      </c>
      <c r="C74" s="70" t="s">
        <v>17</v>
      </c>
      <c r="D74" s="70" t="s">
        <v>17</v>
      </c>
      <c r="E74" s="27">
        <v>1</v>
      </c>
      <c r="F74" s="30">
        <v>250000000</v>
      </c>
      <c r="G74" s="71" t="s">
        <v>25</v>
      </c>
      <c r="H74" s="72">
        <f t="shared" si="11"/>
        <v>0.3536067892503536</v>
      </c>
      <c r="I74" s="72">
        <v>0.6462</v>
      </c>
      <c r="J74" s="4">
        <f t="shared" si="12"/>
        <v>8.3979400086720375</v>
      </c>
      <c r="K74" s="98">
        <f t="shared" si="13"/>
        <v>0.45147940512486251</v>
      </c>
      <c r="L74" s="115">
        <f t="shared" ref="L74" si="18">AVERAGE(F74:F76)</f>
        <v>148366666.66666666</v>
      </c>
      <c r="M74" s="103">
        <f t="shared" si="14"/>
        <v>0.67808307423404024</v>
      </c>
    </row>
    <row r="75" spans="1:13" x14ac:dyDescent="0.2">
      <c r="A75" s="27" t="s">
        <v>16</v>
      </c>
      <c r="B75" s="27">
        <v>1.5</v>
      </c>
      <c r="C75" s="70" t="s">
        <v>17</v>
      </c>
      <c r="D75" s="70" t="s">
        <v>17</v>
      </c>
      <c r="E75" s="27">
        <v>1</v>
      </c>
      <c r="F75" s="30">
        <v>116000000</v>
      </c>
      <c r="G75" s="71" t="s">
        <v>25</v>
      </c>
      <c r="H75" s="72">
        <f t="shared" si="11"/>
        <v>0.16407355021216408</v>
      </c>
      <c r="I75" s="72">
        <v>0.83579999999999999</v>
      </c>
      <c r="J75" s="4">
        <f t="shared" si="12"/>
        <v>8.0644579892269181</v>
      </c>
      <c r="K75" s="98">
        <f t="shared" si="13"/>
        <v>0.78496142456998186</v>
      </c>
      <c r="L75" s="115">
        <f t="shared" ref="L75" si="19">AVERAGE(F74:F76)</f>
        <v>148366666.66666666</v>
      </c>
      <c r="M75" s="103">
        <f t="shared" si="14"/>
        <v>0.67808307423404024</v>
      </c>
    </row>
    <row r="76" spans="1:13" x14ac:dyDescent="0.2">
      <c r="A76" s="27" t="s">
        <v>16</v>
      </c>
      <c r="B76" s="27">
        <v>1.5</v>
      </c>
      <c r="C76" s="70" t="s">
        <v>17</v>
      </c>
      <c r="D76" s="70" t="s">
        <v>17</v>
      </c>
      <c r="E76" s="27">
        <v>1</v>
      </c>
      <c r="F76" s="30">
        <v>79100000</v>
      </c>
      <c r="G76" s="71" t="s">
        <v>25</v>
      </c>
      <c r="H76" s="72">
        <f t="shared" si="11"/>
        <v>0.11188118811881188</v>
      </c>
      <c r="I76" s="72">
        <v>0.8881</v>
      </c>
      <c r="J76" s="4">
        <f t="shared" si="12"/>
        <v>7.8981764834976769</v>
      </c>
      <c r="K76" s="98">
        <f t="shared" si="13"/>
        <v>0.95124293029922313</v>
      </c>
      <c r="L76" s="115">
        <f t="shared" ref="L76" si="20">AVERAGE(F74:F76)</f>
        <v>148366666.66666666</v>
      </c>
      <c r="M76" s="103">
        <f t="shared" si="14"/>
        <v>0.67808307423404024</v>
      </c>
    </row>
    <row r="77" spans="1:13" x14ac:dyDescent="0.2">
      <c r="A77" s="27" t="s">
        <v>16</v>
      </c>
      <c r="B77" s="27">
        <v>3</v>
      </c>
      <c r="C77" s="70" t="s">
        <v>17</v>
      </c>
      <c r="D77" s="70" t="s">
        <v>17</v>
      </c>
      <c r="E77" s="27">
        <v>1</v>
      </c>
      <c r="F77" s="30">
        <v>791000000</v>
      </c>
      <c r="G77" s="71" t="s">
        <v>25</v>
      </c>
      <c r="H77" s="72">
        <f t="shared" si="11"/>
        <v>1.1188118811881189</v>
      </c>
      <c r="I77" s="72">
        <v>-0.11890000000000001</v>
      </c>
      <c r="J77" s="4">
        <f t="shared" si="12"/>
        <v>8.8981764834976769</v>
      </c>
      <c r="K77" s="98">
        <f t="shared" si="13"/>
        <v>-4.8757069700776867E-2</v>
      </c>
      <c r="L77" s="115">
        <f t="shared" ref="L77" si="21">AVERAGE(F77:F79)</f>
        <v>373366666.66666669</v>
      </c>
      <c r="M77" s="103">
        <f t="shared" si="14"/>
        <v>0.27728387128433596</v>
      </c>
    </row>
    <row r="78" spans="1:13" x14ac:dyDescent="0.2">
      <c r="A78" s="27" t="s">
        <v>16</v>
      </c>
      <c r="B78" s="27">
        <v>3</v>
      </c>
      <c r="C78" s="70" t="s">
        <v>17</v>
      </c>
      <c r="D78" s="70" t="s">
        <v>17</v>
      </c>
      <c r="E78" s="27">
        <v>1</v>
      </c>
      <c r="F78" s="30">
        <v>250000000</v>
      </c>
      <c r="G78" s="71" t="s">
        <v>25</v>
      </c>
      <c r="H78" s="72">
        <f t="shared" si="11"/>
        <v>0.3536067892503536</v>
      </c>
      <c r="I78" s="72">
        <v>0.6462</v>
      </c>
      <c r="J78" s="4">
        <f t="shared" si="12"/>
        <v>8.3979400086720375</v>
      </c>
      <c r="K78" s="98">
        <f t="shared" si="13"/>
        <v>0.45147940512486251</v>
      </c>
      <c r="L78" s="115">
        <f t="shared" ref="L78" si="22">AVERAGE(F77:F79)</f>
        <v>373366666.66666669</v>
      </c>
      <c r="M78" s="103">
        <f t="shared" si="14"/>
        <v>0.27728387128433596</v>
      </c>
    </row>
    <row r="79" spans="1:13" x14ac:dyDescent="0.2">
      <c r="A79" s="27" t="s">
        <v>16</v>
      </c>
      <c r="B79" s="27">
        <v>3</v>
      </c>
      <c r="C79" s="70" t="s">
        <v>17</v>
      </c>
      <c r="D79" s="70" t="s">
        <v>17</v>
      </c>
      <c r="E79" s="27">
        <v>1</v>
      </c>
      <c r="F79" s="30">
        <v>79100000</v>
      </c>
      <c r="G79" s="71" t="s">
        <v>25</v>
      </c>
      <c r="H79" s="72">
        <f t="shared" si="11"/>
        <v>0.11188118811881188</v>
      </c>
      <c r="I79" s="72">
        <v>0.8881</v>
      </c>
      <c r="J79" s="4">
        <f t="shared" si="12"/>
        <v>7.8981764834976769</v>
      </c>
      <c r="K79" s="98">
        <f t="shared" si="13"/>
        <v>0.95124293029922313</v>
      </c>
      <c r="L79" s="115">
        <f t="shared" ref="L79" si="23">AVERAGE(F77:F79)</f>
        <v>373366666.66666669</v>
      </c>
      <c r="M79" s="103">
        <f t="shared" si="14"/>
        <v>0.27728387128433596</v>
      </c>
    </row>
    <row r="80" spans="1:13" x14ac:dyDescent="0.2">
      <c r="A80" s="27" t="s">
        <v>19</v>
      </c>
      <c r="B80" s="27">
        <v>0.5</v>
      </c>
      <c r="C80" s="70" t="s">
        <v>17</v>
      </c>
      <c r="D80" s="70" t="s">
        <v>17</v>
      </c>
      <c r="E80" s="27">
        <v>1</v>
      </c>
      <c r="F80" s="30">
        <v>791000000</v>
      </c>
      <c r="G80" s="71" t="s">
        <v>25</v>
      </c>
      <c r="H80" s="72">
        <f t="shared" si="11"/>
        <v>1.1188118811881189</v>
      </c>
      <c r="I80" s="72">
        <v>-0.11890000000000001</v>
      </c>
      <c r="J80" s="4">
        <f t="shared" si="12"/>
        <v>8.8981764834976769</v>
      </c>
      <c r="K80" s="98">
        <f t="shared" si="13"/>
        <v>-4.8757069700776867E-2</v>
      </c>
      <c r="L80" s="115">
        <f t="shared" ref="L80" si="24">AVERAGE(F80:F82)</f>
        <v>385666666.66666669</v>
      </c>
      <c r="M80" s="103">
        <f t="shared" si="14"/>
        <v>0.26320730956481242</v>
      </c>
    </row>
    <row r="81" spans="1:13" x14ac:dyDescent="0.2">
      <c r="A81" s="27" t="s">
        <v>19</v>
      </c>
      <c r="B81" s="27">
        <v>0.5</v>
      </c>
      <c r="C81" s="70" t="s">
        <v>17</v>
      </c>
      <c r="D81" s="70" t="s">
        <v>17</v>
      </c>
      <c r="E81" s="27">
        <v>1</v>
      </c>
      <c r="F81" s="30">
        <v>116000000</v>
      </c>
      <c r="G81" s="71" t="s">
        <v>25</v>
      </c>
      <c r="H81" s="72">
        <f t="shared" si="11"/>
        <v>0.16407355021216408</v>
      </c>
      <c r="I81" s="72">
        <v>0.83579999999999999</v>
      </c>
      <c r="J81" s="4">
        <f t="shared" si="12"/>
        <v>8.0644579892269181</v>
      </c>
      <c r="K81" s="98">
        <f t="shared" si="13"/>
        <v>0.78496142456998186</v>
      </c>
      <c r="L81" s="115">
        <f t="shared" ref="L81" si="25">AVERAGE(F80:F82)</f>
        <v>385666666.66666669</v>
      </c>
      <c r="M81" s="103">
        <f t="shared" si="14"/>
        <v>0.26320730956481242</v>
      </c>
    </row>
    <row r="82" spans="1:13" x14ac:dyDescent="0.2">
      <c r="A82" s="27" t="s">
        <v>19</v>
      </c>
      <c r="B82" s="27">
        <v>0.5</v>
      </c>
      <c r="C82" s="70" t="s">
        <v>17</v>
      </c>
      <c r="D82" s="70" t="s">
        <v>17</v>
      </c>
      <c r="E82" s="27">
        <v>1</v>
      </c>
      <c r="F82" s="30">
        <v>250000000</v>
      </c>
      <c r="G82" s="71" t="s">
        <v>25</v>
      </c>
      <c r="H82" s="72">
        <f t="shared" si="11"/>
        <v>0.3536067892503536</v>
      </c>
      <c r="I82" s="72">
        <v>0.6462</v>
      </c>
      <c r="J82" s="4">
        <f t="shared" si="12"/>
        <v>8.3979400086720375</v>
      </c>
      <c r="K82" s="98">
        <f t="shared" si="13"/>
        <v>0.45147940512486251</v>
      </c>
      <c r="L82" s="115">
        <f t="shared" ref="L82" si="26">AVERAGE(F80:F82)</f>
        <v>385666666.66666669</v>
      </c>
      <c r="M82" s="103">
        <f t="shared" si="14"/>
        <v>0.26320730956481242</v>
      </c>
    </row>
    <row r="83" spans="1:13" x14ac:dyDescent="0.2">
      <c r="A83" s="27" t="s">
        <v>19</v>
      </c>
      <c r="B83" s="27">
        <v>1.5</v>
      </c>
      <c r="C83" s="70" t="s">
        <v>17</v>
      </c>
      <c r="D83" s="70" t="s">
        <v>17</v>
      </c>
      <c r="E83" s="27">
        <v>1</v>
      </c>
      <c r="F83" s="30">
        <v>250000000</v>
      </c>
      <c r="G83" s="71" t="s">
        <v>25</v>
      </c>
      <c r="H83" s="72">
        <f t="shared" si="11"/>
        <v>0.3536067892503536</v>
      </c>
      <c r="I83" s="72">
        <v>0.6462</v>
      </c>
      <c r="J83" s="4">
        <f t="shared" si="12"/>
        <v>8.3979400086720375</v>
      </c>
      <c r="K83" s="98">
        <f t="shared" si="13"/>
        <v>0.45147940512486251</v>
      </c>
      <c r="L83" s="115">
        <f t="shared" ref="L83" si="27">AVERAGE(F83:F85)</f>
        <v>346333333.33333331</v>
      </c>
      <c r="M83" s="103">
        <f t="shared" si="14"/>
        <v>0.30992512095938451</v>
      </c>
    </row>
    <row r="84" spans="1:13" x14ac:dyDescent="0.2">
      <c r="A84" s="27" t="s">
        <v>19</v>
      </c>
      <c r="B84" s="27">
        <v>1.5</v>
      </c>
      <c r="C84" s="70" t="s">
        <v>17</v>
      </c>
      <c r="D84" s="70" t="s">
        <v>17</v>
      </c>
      <c r="E84" s="27">
        <v>1</v>
      </c>
      <c r="F84" s="30">
        <v>250000000</v>
      </c>
      <c r="G84" s="71" t="s">
        <v>25</v>
      </c>
      <c r="H84" s="72">
        <f t="shared" si="11"/>
        <v>0.3536067892503536</v>
      </c>
      <c r="I84" s="72">
        <v>0.6462</v>
      </c>
      <c r="J84" s="4">
        <f t="shared" si="12"/>
        <v>8.3979400086720375</v>
      </c>
      <c r="K84" s="98">
        <f t="shared" si="13"/>
        <v>0.45147940512486251</v>
      </c>
      <c r="L84" s="115">
        <f t="shared" ref="L84" si="28">AVERAGE(F83:F85)</f>
        <v>346333333.33333331</v>
      </c>
      <c r="M84" s="103">
        <f t="shared" si="14"/>
        <v>0.30992512095938451</v>
      </c>
    </row>
    <row r="85" spans="1:13" x14ac:dyDescent="0.2">
      <c r="A85" s="27" t="s">
        <v>19</v>
      </c>
      <c r="B85" s="27">
        <v>1.5</v>
      </c>
      <c r="C85" s="70" t="s">
        <v>17</v>
      </c>
      <c r="D85" s="70" t="s">
        <v>17</v>
      </c>
      <c r="E85" s="27">
        <v>1</v>
      </c>
      <c r="F85" s="30">
        <v>539000000</v>
      </c>
      <c r="G85" s="71" t="s">
        <v>25</v>
      </c>
      <c r="H85" s="72">
        <f t="shared" si="11"/>
        <v>0.76237623762376239</v>
      </c>
      <c r="I85" s="72">
        <v>0.23769999999999999</v>
      </c>
      <c r="J85" s="4">
        <f t="shared" si="12"/>
        <v>8.7315887651867392</v>
      </c>
      <c r="K85" s="98">
        <f t="shared" si="13"/>
        <v>0.11783064861016079</v>
      </c>
      <c r="L85" s="115">
        <f t="shared" ref="L85" si="29">AVERAGE(F83:F85)</f>
        <v>346333333.33333331</v>
      </c>
      <c r="M85" s="103">
        <f t="shared" si="14"/>
        <v>0.30992512095938451</v>
      </c>
    </row>
    <row r="86" spans="1:13" x14ac:dyDescent="0.2">
      <c r="A86" s="27" t="s">
        <v>19</v>
      </c>
      <c r="B86" s="27">
        <v>3</v>
      </c>
      <c r="C86" s="70" t="s">
        <v>17</v>
      </c>
      <c r="D86" s="70" t="s">
        <v>17</v>
      </c>
      <c r="E86" s="27">
        <v>1</v>
      </c>
      <c r="F86" s="30">
        <v>79100000</v>
      </c>
      <c r="G86" s="71" t="s">
        <v>25</v>
      </c>
      <c r="H86" s="72">
        <f t="shared" si="11"/>
        <v>0.11188118811881188</v>
      </c>
      <c r="I86" s="72">
        <v>0.8881</v>
      </c>
      <c r="J86" s="4">
        <f t="shared" si="12"/>
        <v>7.8981764834976769</v>
      </c>
      <c r="K86" s="98">
        <f t="shared" si="13"/>
        <v>0.95124293029922313</v>
      </c>
      <c r="L86" s="115">
        <f t="shared" ref="L86" si="30">AVERAGE(F86:F88)</f>
        <v>148366666.66666666</v>
      </c>
      <c r="M86" s="103">
        <f t="shared" si="14"/>
        <v>0.67808307423404024</v>
      </c>
    </row>
    <row r="87" spans="1:13" x14ac:dyDescent="0.2">
      <c r="A87" s="27" t="s">
        <v>19</v>
      </c>
      <c r="B87" s="27">
        <v>3</v>
      </c>
      <c r="C87" s="70" t="s">
        <v>17</v>
      </c>
      <c r="D87" s="70" t="s">
        <v>17</v>
      </c>
      <c r="E87" s="27">
        <v>1</v>
      </c>
      <c r="F87" s="30">
        <v>250000000</v>
      </c>
      <c r="G87" s="71" t="s">
        <v>25</v>
      </c>
      <c r="H87" s="72">
        <f t="shared" si="11"/>
        <v>0.3536067892503536</v>
      </c>
      <c r="I87" s="72">
        <v>0.6462</v>
      </c>
      <c r="J87" s="4">
        <f t="shared" si="12"/>
        <v>8.3979400086720375</v>
      </c>
      <c r="K87" s="98">
        <f t="shared" si="13"/>
        <v>0.45147940512486251</v>
      </c>
      <c r="L87" s="115">
        <f t="shared" ref="L87" si="31">AVERAGE(F86:F88)</f>
        <v>148366666.66666666</v>
      </c>
      <c r="M87" s="103">
        <f t="shared" si="14"/>
        <v>0.67808307423404024</v>
      </c>
    </row>
    <row r="88" spans="1:13" x14ac:dyDescent="0.2">
      <c r="A88" s="27" t="s">
        <v>19</v>
      </c>
      <c r="B88" s="27">
        <v>3</v>
      </c>
      <c r="C88" s="70" t="s">
        <v>17</v>
      </c>
      <c r="D88" s="70" t="s">
        <v>17</v>
      </c>
      <c r="E88" s="27">
        <v>1</v>
      </c>
      <c r="F88" s="30">
        <v>116000000</v>
      </c>
      <c r="G88" s="71" t="s">
        <v>25</v>
      </c>
      <c r="H88" s="72">
        <f t="shared" si="11"/>
        <v>0.16407355021216408</v>
      </c>
      <c r="I88" s="72">
        <v>0.83579999999999999</v>
      </c>
      <c r="J88" s="4">
        <f t="shared" si="12"/>
        <v>8.0644579892269181</v>
      </c>
      <c r="K88" s="98">
        <f t="shared" si="13"/>
        <v>0.78496142456998186</v>
      </c>
      <c r="L88" s="115">
        <f t="shared" ref="L88" si="32">AVERAGE(F86:F88)</f>
        <v>148366666.66666666</v>
      </c>
      <c r="M88" s="103">
        <f t="shared" si="14"/>
        <v>0.67808307423404024</v>
      </c>
    </row>
    <row r="89" spans="1:13" x14ac:dyDescent="0.2">
      <c r="A89" s="27" t="s">
        <v>20</v>
      </c>
      <c r="B89" s="27">
        <v>0.5</v>
      </c>
      <c r="C89" s="70" t="s">
        <v>17</v>
      </c>
      <c r="D89" s="70" t="s">
        <v>17</v>
      </c>
      <c r="E89" s="27">
        <v>1</v>
      </c>
      <c r="F89" s="30">
        <v>539000000</v>
      </c>
      <c r="G89" s="71" t="s">
        <v>25</v>
      </c>
      <c r="H89" s="72">
        <f t="shared" si="11"/>
        <v>0.76237623762376239</v>
      </c>
      <c r="I89" s="72">
        <v>0.23769999999999999</v>
      </c>
      <c r="J89" s="4">
        <f t="shared" si="12"/>
        <v>8.7315887651867392</v>
      </c>
      <c r="K89" s="98">
        <f t="shared" si="13"/>
        <v>0.11783064861016079</v>
      </c>
      <c r="L89" s="115">
        <f t="shared" ref="L89" si="33">AVERAGE(F89:F91)</f>
        <v>623000000</v>
      </c>
      <c r="M89" s="103">
        <f t="shared" si="14"/>
        <v>5.4931367137729836E-2</v>
      </c>
    </row>
    <row r="90" spans="1:13" x14ac:dyDescent="0.2">
      <c r="A90" s="27" t="s">
        <v>20</v>
      </c>
      <c r="B90" s="27">
        <v>0.5</v>
      </c>
      <c r="C90" s="70" t="s">
        <v>17</v>
      </c>
      <c r="D90" s="70" t="s">
        <v>17</v>
      </c>
      <c r="E90" s="27">
        <v>1</v>
      </c>
      <c r="F90" s="30">
        <v>539000000</v>
      </c>
      <c r="G90" s="71" t="s">
        <v>25</v>
      </c>
      <c r="H90" s="72">
        <f t="shared" si="11"/>
        <v>0.76237623762376239</v>
      </c>
      <c r="I90" s="72">
        <v>0.23769999999999999</v>
      </c>
      <c r="J90" s="4">
        <f t="shared" si="12"/>
        <v>8.7315887651867392</v>
      </c>
      <c r="K90" s="98">
        <f t="shared" si="13"/>
        <v>0.11783064861016079</v>
      </c>
      <c r="L90" s="115">
        <f t="shared" ref="L90" si="34">AVERAGE(F89:F91)</f>
        <v>623000000</v>
      </c>
      <c r="M90" s="103">
        <f t="shared" si="14"/>
        <v>5.4931367137729836E-2</v>
      </c>
    </row>
    <row r="91" spans="1:13" x14ac:dyDescent="0.2">
      <c r="A91" s="27" t="s">
        <v>20</v>
      </c>
      <c r="B91" s="27">
        <v>0.5</v>
      </c>
      <c r="C91" s="70" t="s">
        <v>17</v>
      </c>
      <c r="D91" s="70" t="s">
        <v>17</v>
      </c>
      <c r="E91" s="27">
        <v>1</v>
      </c>
      <c r="F91" s="30">
        <v>791000000</v>
      </c>
      <c r="G91" s="71" t="s">
        <v>25</v>
      </c>
      <c r="H91" s="72">
        <f t="shared" si="11"/>
        <v>1.1188118811881189</v>
      </c>
      <c r="I91" s="72">
        <v>-0.11890000000000001</v>
      </c>
      <c r="J91" s="4">
        <f t="shared" si="12"/>
        <v>8.8981764834976769</v>
      </c>
      <c r="K91" s="98">
        <f t="shared" si="13"/>
        <v>-4.8757069700776867E-2</v>
      </c>
      <c r="L91" s="115">
        <f t="shared" ref="L91" si="35">AVERAGE(F89:F91)</f>
        <v>623000000</v>
      </c>
      <c r="M91" s="103">
        <f t="shared" si="14"/>
        <v>5.4931367137729836E-2</v>
      </c>
    </row>
    <row r="92" spans="1:13" x14ac:dyDescent="0.2">
      <c r="A92" s="27" t="s">
        <v>20</v>
      </c>
      <c r="B92" s="27">
        <v>1.5</v>
      </c>
      <c r="C92" s="70" t="s">
        <v>17</v>
      </c>
      <c r="D92" s="70" t="s">
        <v>17</v>
      </c>
      <c r="E92" s="27">
        <v>1</v>
      </c>
      <c r="F92" s="30">
        <v>25000000</v>
      </c>
      <c r="G92" s="71" t="s">
        <v>25</v>
      </c>
      <c r="H92" s="72">
        <f t="shared" si="11"/>
        <v>3.536067892503536E-2</v>
      </c>
      <c r="I92" s="72">
        <v>0.96460000000000001</v>
      </c>
      <c r="J92" s="4">
        <f t="shared" si="12"/>
        <v>7.3979400086720375</v>
      </c>
      <c r="K92" s="98">
        <f t="shared" si="13"/>
        <v>1.4514794051248625</v>
      </c>
      <c r="L92" s="115">
        <f t="shared" ref="L92" si="36">AVERAGE(F92:F94)</f>
        <v>271333333.33333331</v>
      </c>
      <c r="M92" s="103">
        <f t="shared" si="14"/>
        <v>0.415916263627361</v>
      </c>
    </row>
    <row r="93" spans="1:13" x14ac:dyDescent="0.2">
      <c r="A93" s="27" t="s">
        <v>20</v>
      </c>
      <c r="B93" s="27">
        <v>1.5</v>
      </c>
      <c r="C93" s="70" t="s">
        <v>17</v>
      </c>
      <c r="D93" s="70" t="s">
        <v>17</v>
      </c>
      <c r="E93" s="27">
        <v>1</v>
      </c>
      <c r="F93" s="30">
        <v>250000000</v>
      </c>
      <c r="G93" s="71" t="s">
        <v>25</v>
      </c>
      <c r="H93" s="72">
        <f t="shared" si="11"/>
        <v>0.3536067892503536</v>
      </c>
      <c r="I93" s="72">
        <v>0.6462</v>
      </c>
      <c r="J93" s="4">
        <f t="shared" si="12"/>
        <v>8.3979400086720375</v>
      </c>
      <c r="K93" s="98">
        <f t="shared" si="13"/>
        <v>0.45147940512486251</v>
      </c>
      <c r="L93" s="115">
        <f t="shared" ref="L93" si="37">AVERAGE(F92:F94)</f>
        <v>271333333.33333331</v>
      </c>
      <c r="M93" s="103">
        <f t="shared" si="14"/>
        <v>0.415916263627361</v>
      </c>
    </row>
    <row r="94" spans="1:13" x14ac:dyDescent="0.2">
      <c r="A94" s="27" t="s">
        <v>20</v>
      </c>
      <c r="B94" s="27">
        <v>1.5</v>
      </c>
      <c r="C94" s="70" t="s">
        <v>17</v>
      </c>
      <c r="D94" s="70" t="s">
        <v>17</v>
      </c>
      <c r="E94" s="27">
        <v>1</v>
      </c>
      <c r="F94" s="30">
        <v>539000000</v>
      </c>
      <c r="G94" s="71" t="s">
        <v>25</v>
      </c>
      <c r="H94" s="72">
        <f t="shared" si="11"/>
        <v>0.76237623762376239</v>
      </c>
      <c r="I94" s="72">
        <v>0.23769999999999999</v>
      </c>
      <c r="J94" s="4">
        <f t="shared" si="12"/>
        <v>8.7315887651867392</v>
      </c>
      <c r="K94" s="98">
        <f t="shared" si="13"/>
        <v>0.11783064861016079</v>
      </c>
      <c r="L94" s="115">
        <f t="shared" ref="L94" si="38">AVERAGE(F92:F94)</f>
        <v>271333333.33333331</v>
      </c>
      <c r="M94" s="103">
        <f t="shared" si="14"/>
        <v>0.415916263627361</v>
      </c>
    </row>
    <row r="95" spans="1:13" x14ac:dyDescent="0.2">
      <c r="A95" s="27" t="s">
        <v>20</v>
      </c>
      <c r="B95" s="27">
        <v>3</v>
      </c>
      <c r="C95" s="70" t="s">
        <v>17</v>
      </c>
      <c r="D95" s="70" t="s">
        <v>17</v>
      </c>
      <c r="E95" s="27">
        <v>1</v>
      </c>
      <c r="F95" s="30">
        <v>250000000</v>
      </c>
      <c r="G95" s="71" t="s">
        <v>25</v>
      </c>
      <c r="H95" s="72">
        <f t="shared" si="11"/>
        <v>0.3536067892503536</v>
      </c>
      <c r="I95" s="72">
        <v>0.6462</v>
      </c>
      <c r="J95" s="4">
        <f t="shared" si="12"/>
        <v>8.3979400086720375</v>
      </c>
      <c r="K95" s="98">
        <f t="shared" si="13"/>
        <v>0.45147940512486251</v>
      </c>
      <c r="L95" s="115">
        <f t="shared" ref="L95" si="39">AVERAGE(F95:F97)</f>
        <v>346333333.33333331</v>
      </c>
      <c r="M95" s="103">
        <f t="shared" si="14"/>
        <v>0.30992512095938451</v>
      </c>
    </row>
    <row r="96" spans="1:13" x14ac:dyDescent="0.2">
      <c r="A96" s="27" t="s">
        <v>20</v>
      </c>
      <c r="B96" s="27">
        <v>3</v>
      </c>
      <c r="C96" s="70" t="s">
        <v>17</v>
      </c>
      <c r="D96" s="70" t="s">
        <v>17</v>
      </c>
      <c r="E96" s="27">
        <v>1</v>
      </c>
      <c r="F96" s="30">
        <v>250000000</v>
      </c>
      <c r="G96" s="71" t="s">
        <v>25</v>
      </c>
      <c r="H96" s="72">
        <f t="shared" si="11"/>
        <v>0.3536067892503536</v>
      </c>
      <c r="I96" s="72">
        <v>0.6462</v>
      </c>
      <c r="J96" s="4">
        <f t="shared" si="12"/>
        <v>8.3979400086720375</v>
      </c>
      <c r="K96" s="98">
        <f t="shared" si="13"/>
        <v>0.45147940512486251</v>
      </c>
      <c r="L96" s="115">
        <f t="shared" ref="L96" si="40">AVERAGE(F95:F97)</f>
        <v>346333333.33333331</v>
      </c>
      <c r="M96" s="103">
        <f t="shared" si="14"/>
        <v>0.30992512095938451</v>
      </c>
    </row>
    <row r="97" spans="1:13" x14ac:dyDescent="0.2">
      <c r="A97" s="27" t="s">
        <v>20</v>
      </c>
      <c r="B97" s="27">
        <v>3</v>
      </c>
      <c r="C97" s="70" t="s">
        <v>17</v>
      </c>
      <c r="D97" s="70" t="s">
        <v>17</v>
      </c>
      <c r="E97" s="27">
        <v>1</v>
      </c>
      <c r="F97" s="30">
        <v>539000000</v>
      </c>
      <c r="G97" s="71" t="s">
        <v>25</v>
      </c>
      <c r="H97" s="72">
        <f t="shared" si="11"/>
        <v>0.76237623762376239</v>
      </c>
      <c r="I97" s="72">
        <v>0.23769999999999999</v>
      </c>
      <c r="J97" s="4">
        <f t="shared" si="12"/>
        <v>8.7315887651867392</v>
      </c>
      <c r="K97" s="98">
        <f t="shared" si="13"/>
        <v>0.11783064861016079</v>
      </c>
      <c r="L97" s="115">
        <f t="shared" ref="L97" si="41">AVERAGE(F95:F97)</f>
        <v>346333333.33333331</v>
      </c>
      <c r="M97" s="103">
        <f t="shared" si="14"/>
        <v>0.30992512095938451</v>
      </c>
    </row>
    <row r="98" spans="1:13" x14ac:dyDescent="0.2">
      <c r="A98" s="27" t="s">
        <v>26</v>
      </c>
      <c r="B98" s="27">
        <v>0.5</v>
      </c>
      <c r="C98" s="70" t="s">
        <v>17</v>
      </c>
      <c r="D98" s="70" t="s">
        <v>17</v>
      </c>
      <c r="E98" s="27">
        <v>1</v>
      </c>
      <c r="F98" s="30">
        <v>791000000</v>
      </c>
      <c r="G98" s="71" t="s">
        <v>25</v>
      </c>
      <c r="H98" s="72">
        <f t="shared" si="11"/>
        <v>1.1188118811881189</v>
      </c>
      <c r="I98" s="72">
        <v>-0.11890000000000001</v>
      </c>
      <c r="J98" s="4">
        <f t="shared" si="12"/>
        <v>8.8981764834976769</v>
      </c>
      <c r="K98" s="98">
        <f t="shared" si="13"/>
        <v>-4.8757069700776867E-2</v>
      </c>
      <c r="L98" s="115">
        <f t="shared" ref="L98" si="42">AVERAGE(F98:F100)</f>
        <v>707000000</v>
      </c>
      <c r="M98" s="103">
        <f t="shared" si="14"/>
        <v>0</v>
      </c>
    </row>
    <row r="99" spans="1:13" ht="15.75" customHeight="1" x14ac:dyDescent="0.2">
      <c r="A99" s="27" t="s">
        <v>26</v>
      </c>
      <c r="B99" s="27">
        <v>0.5</v>
      </c>
      <c r="C99" s="70" t="s">
        <v>17</v>
      </c>
      <c r="D99" s="70" t="s">
        <v>17</v>
      </c>
      <c r="E99" s="27">
        <v>1</v>
      </c>
      <c r="F99" s="30">
        <v>539000000</v>
      </c>
      <c r="G99" s="71" t="s">
        <v>25</v>
      </c>
      <c r="H99" s="72">
        <f t="shared" si="11"/>
        <v>0.76237623762376239</v>
      </c>
      <c r="I99" s="72">
        <v>0.23769999999999999</v>
      </c>
      <c r="J99" s="4">
        <f t="shared" si="12"/>
        <v>8.7315887651867392</v>
      </c>
      <c r="K99" s="98">
        <f t="shared" si="13"/>
        <v>0.11783064861016079</v>
      </c>
      <c r="L99" s="115">
        <f t="shared" ref="L99" si="43">AVERAGE(F98:F100)</f>
        <v>707000000</v>
      </c>
      <c r="M99" s="103">
        <f t="shared" si="14"/>
        <v>0</v>
      </c>
    </row>
    <row r="100" spans="1:13" x14ac:dyDescent="0.2">
      <c r="A100" s="27" t="s">
        <v>26</v>
      </c>
      <c r="B100" s="27">
        <v>0.5</v>
      </c>
      <c r="C100" s="73" t="s">
        <v>17</v>
      </c>
      <c r="D100" s="73" t="s">
        <v>17</v>
      </c>
      <c r="E100" s="71">
        <v>1</v>
      </c>
      <c r="F100" s="30">
        <v>791000000</v>
      </c>
      <c r="G100" s="71" t="s">
        <v>25</v>
      </c>
      <c r="H100" s="72">
        <f t="shared" si="11"/>
        <v>1.1188118811881189</v>
      </c>
      <c r="I100" s="72">
        <v>-0.11890000000000001</v>
      </c>
      <c r="J100" s="4">
        <f t="shared" si="12"/>
        <v>8.8981764834976769</v>
      </c>
      <c r="K100" s="98">
        <f t="shared" si="13"/>
        <v>-4.8757069700776867E-2</v>
      </c>
      <c r="L100" s="115">
        <f t="shared" ref="L100" si="44">AVERAGE(F98:F100)</f>
        <v>707000000</v>
      </c>
      <c r="M100" s="103">
        <f t="shared" si="14"/>
        <v>0</v>
      </c>
    </row>
    <row r="101" spans="1:13" x14ac:dyDescent="0.2">
      <c r="A101" s="27" t="s">
        <v>26</v>
      </c>
      <c r="B101" s="27">
        <v>1.5</v>
      </c>
      <c r="C101" s="73" t="s">
        <v>17</v>
      </c>
      <c r="D101" s="73" t="s">
        <v>17</v>
      </c>
      <c r="E101" s="71">
        <v>1</v>
      </c>
      <c r="F101" s="30">
        <v>539000000</v>
      </c>
      <c r="G101" s="71" t="s">
        <v>25</v>
      </c>
      <c r="H101" s="72">
        <f t="shared" si="11"/>
        <v>0.76237623762376239</v>
      </c>
      <c r="I101" s="72">
        <v>0.23769999999999999</v>
      </c>
      <c r="J101" s="4">
        <f t="shared" si="12"/>
        <v>8.7315887651867392</v>
      </c>
      <c r="K101" s="98">
        <f t="shared" si="13"/>
        <v>0.11783064861016079</v>
      </c>
      <c r="L101" s="115">
        <f t="shared" ref="L101" si="45">AVERAGE(F101:F103)</f>
        <v>442666666.66666669</v>
      </c>
      <c r="M101" s="103">
        <f t="shared" si="14"/>
        <v>0.20334259348456385</v>
      </c>
    </row>
    <row r="102" spans="1:13" x14ac:dyDescent="0.2">
      <c r="A102" s="27" t="s">
        <v>26</v>
      </c>
      <c r="B102" s="27">
        <v>1.5</v>
      </c>
      <c r="C102" s="73" t="s">
        <v>17</v>
      </c>
      <c r="D102" s="73" t="s">
        <v>17</v>
      </c>
      <c r="E102" s="71">
        <v>1</v>
      </c>
      <c r="F102" s="30">
        <v>539000000</v>
      </c>
      <c r="G102" s="71" t="s">
        <v>25</v>
      </c>
      <c r="H102" s="72">
        <f t="shared" si="11"/>
        <v>0.76237623762376239</v>
      </c>
      <c r="I102" s="72">
        <v>0.23769999999999999</v>
      </c>
      <c r="J102" s="4">
        <f t="shared" si="12"/>
        <v>8.7315887651867392</v>
      </c>
      <c r="K102" s="98">
        <f t="shared" si="13"/>
        <v>0.11783064861016079</v>
      </c>
      <c r="L102" s="115">
        <f t="shared" ref="L102" si="46">AVERAGE(F101:F103)</f>
        <v>442666666.66666669</v>
      </c>
      <c r="M102" s="103">
        <f t="shared" si="14"/>
        <v>0.20334259348456385</v>
      </c>
    </row>
    <row r="103" spans="1:13" x14ac:dyDescent="0.2">
      <c r="A103" s="27" t="s">
        <v>26</v>
      </c>
      <c r="B103" s="27">
        <v>1.5</v>
      </c>
      <c r="C103" s="73" t="s">
        <v>17</v>
      </c>
      <c r="D103" s="73" t="s">
        <v>17</v>
      </c>
      <c r="E103" s="71">
        <v>1</v>
      </c>
      <c r="F103" s="30">
        <v>250000000</v>
      </c>
      <c r="G103" s="71" t="s">
        <v>25</v>
      </c>
      <c r="H103" s="72">
        <f t="shared" si="11"/>
        <v>0.3536067892503536</v>
      </c>
      <c r="I103" s="72">
        <v>0.6462</v>
      </c>
      <c r="J103" s="4">
        <f t="shared" si="12"/>
        <v>8.3979400086720375</v>
      </c>
      <c r="K103" s="98">
        <f t="shared" si="13"/>
        <v>0.45147940512486251</v>
      </c>
      <c r="L103" s="115">
        <f t="shared" ref="L103" si="47">AVERAGE(F101:F103)</f>
        <v>442666666.66666669</v>
      </c>
      <c r="M103" s="103">
        <f t="shared" si="14"/>
        <v>0.20334259348456385</v>
      </c>
    </row>
    <row r="104" spans="1:13" x14ac:dyDescent="0.2">
      <c r="A104" s="27" t="s">
        <v>26</v>
      </c>
      <c r="B104" s="27">
        <v>3</v>
      </c>
      <c r="C104" s="73" t="s">
        <v>17</v>
      </c>
      <c r="D104" s="73" t="s">
        <v>17</v>
      </c>
      <c r="E104" s="71">
        <v>1</v>
      </c>
      <c r="F104" s="30">
        <v>250000000</v>
      </c>
      <c r="G104" s="71" t="s">
        <v>25</v>
      </c>
      <c r="H104" s="72">
        <f t="shared" si="11"/>
        <v>0.3536067892503536</v>
      </c>
      <c r="I104" s="72">
        <v>0.6462</v>
      </c>
      <c r="J104" s="4">
        <f t="shared" si="12"/>
        <v>8.3979400086720375</v>
      </c>
      <c r="K104" s="98">
        <f t="shared" si="13"/>
        <v>0.45147940512486251</v>
      </c>
      <c r="L104" s="115">
        <f t="shared" ref="L104" si="48">AVERAGE(F104:F106)</f>
        <v>385666666.66666669</v>
      </c>
      <c r="M104" s="103">
        <f t="shared" si="14"/>
        <v>0.26320730956481242</v>
      </c>
    </row>
    <row r="105" spans="1:13" x14ac:dyDescent="0.2">
      <c r="A105" s="27" t="s">
        <v>26</v>
      </c>
      <c r="B105" s="27">
        <v>3</v>
      </c>
      <c r="C105" s="73" t="s">
        <v>17</v>
      </c>
      <c r="D105" s="73" t="s">
        <v>17</v>
      </c>
      <c r="E105" s="71">
        <v>1</v>
      </c>
      <c r="F105" s="30">
        <v>791000000</v>
      </c>
      <c r="G105" s="71" t="s">
        <v>25</v>
      </c>
      <c r="H105" s="72">
        <f t="shared" si="11"/>
        <v>1.1188118811881189</v>
      </c>
      <c r="I105" s="72">
        <v>-0.11890000000000001</v>
      </c>
      <c r="J105" s="4">
        <f t="shared" si="12"/>
        <v>8.8981764834976769</v>
      </c>
      <c r="K105" s="98">
        <f t="shared" si="13"/>
        <v>-4.8757069700776867E-2</v>
      </c>
      <c r="L105" s="115">
        <f t="shared" ref="L105" si="49">AVERAGE(F104:F106)</f>
        <v>385666666.66666669</v>
      </c>
      <c r="M105" s="103">
        <f t="shared" si="14"/>
        <v>0.26320730956481242</v>
      </c>
    </row>
    <row r="106" spans="1:13" x14ac:dyDescent="0.2">
      <c r="A106" s="74" t="s">
        <v>26</v>
      </c>
      <c r="B106" s="74">
        <v>3</v>
      </c>
      <c r="C106" s="75" t="s">
        <v>17</v>
      </c>
      <c r="D106" s="75" t="s">
        <v>17</v>
      </c>
      <c r="E106" s="76">
        <v>1</v>
      </c>
      <c r="F106" s="47">
        <v>116000000</v>
      </c>
      <c r="G106" s="76" t="s">
        <v>25</v>
      </c>
      <c r="H106" s="77">
        <f t="shared" si="11"/>
        <v>0.16407355021216408</v>
      </c>
      <c r="I106" s="77">
        <v>0.83579999999999999</v>
      </c>
      <c r="J106" s="78">
        <f t="shared" si="12"/>
        <v>8.0644579892269181</v>
      </c>
      <c r="K106" s="131">
        <f t="shared" si="13"/>
        <v>0.78496142456998186</v>
      </c>
      <c r="L106" s="117">
        <f t="shared" ref="L106" si="50">AVERAGE(F104:F106)</f>
        <v>385666666.66666669</v>
      </c>
      <c r="M106" s="116">
        <f t="shared" si="14"/>
        <v>0.26320730956481242</v>
      </c>
    </row>
    <row r="107" spans="1:13" x14ac:dyDescent="0.2">
      <c r="A107" s="49"/>
      <c r="B107" s="49"/>
      <c r="C107" s="49"/>
      <c r="D107" s="49"/>
      <c r="E107" s="49"/>
      <c r="F107" s="49"/>
      <c r="G107" s="49"/>
      <c r="H107" s="50"/>
      <c r="I107" s="49"/>
      <c r="J107" s="79"/>
      <c r="K107" s="79"/>
      <c r="L107" s="80"/>
      <c r="M107" s="79"/>
    </row>
    <row r="108" spans="1:13" x14ac:dyDescent="0.2">
      <c r="A108" s="49"/>
      <c r="B108" s="81" t="s">
        <v>27</v>
      </c>
      <c r="C108" s="82"/>
      <c r="D108" s="82"/>
      <c r="E108" s="82"/>
      <c r="F108" s="82"/>
      <c r="G108" s="83"/>
      <c r="H108" s="82"/>
      <c r="I108" s="84"/>
      <c r="J108" s="84"/>
      <c r="K108" s="49"/>
      <c r="L108" s="80"/>
      <c r="M108" s="79"/>
    </row>
    <row r="109" spans="1:13" x14ac:dyDescent="0.2">
      <c r="A109" s="58" t="s">
        <v>28</v>
      </c>
      <c r="B109" s="85" t="s">
        <v>29</v>
      </c>
      <c r="C109" s="85" t="s">
        <v>30</v>
      </c>
      <c r="D109" s="85" t="s">
        <v>31</v>
      </c>
      <c r="E109" s="58" t="s">
        <v>32</v>
      </c>
      <c r="F109" s="85" t="s">
        <v>29</v>
      </c>
      <c r="G109" s="85" t="s">
        <v>30</v>
      </c>
      <c r="H109" s="85" t="s">
        <v>31</v>
      </c>
      <c r="I109" s="58" t="s">
        <v>32</v>
      </c>
      <c r="J109" s="49"/>
      <c r="K109" s="49"/>
      <c r="L109" s="79"/>
      <c r="M109" s="79"/>
    </row>
    <row r="110" spans="1:13" x14ac:dyDescent="0.2">
      <c r="A110" s="86" t="s">
        <v>33</v>
      </c>
      <c r="B110" s="87">
        <v>0</v>
      </c>
      <c r="C110" s="87">
        <v>0</v>
      </c>
      <c r="D110" s="87">
        <v>0</v>
      </c>
      <c r="E110" s="87">
        <v>0</v>
      </c>
      <c r="F110" s="87">
        <v>10</v>
      </c>
      <c r="G110" s="87">
        <v>10</v>
      </c>
      <c r="H110" s="87">
        <v>10</v>
      </c>
      <c r="I110" s="87">
        <v>10</v>
      </c>
      <c r="J110" s="49"/>
      <c r="K110" s="49"/>
      <c r="L110" s="79"/>
      <c r="M110" s="79"/>
    </row>
    <row r="111" spans="1:13" x14ac:dyDescent="0.2">
      <c r="A111" s="118" t="s">
        <v>34</v>
      </c>
      <c r="B111" s="88">
        <v>1.0213329377565419</v>
      </c>
      <c r="C111" s="88" t="s">
        <v>15</v>
      </c>
      <c r="D111" s="88" t="s">
        <v>15</v>
      </c>
      <c r="E111" s="88" t="s">
        <v>15</v>
      </c>
      <c r="F111" s="83">
        <v>0.85466627108987492</v>
      </c>
      <c r="G111" s="83" t="s">
        <v>15</v>
      </c>
      <c r="H111" s="83" t="s">
        <v>15</v>
      </c>
      <c r="I111" s="83" t="s">
        <v>15</v>
      </c>
      <c r="J111" s="49"/>
      <c r="K111" s="49"/>
      <c r="L111" s="79"/>
      <c r="M111" s="79"/>
    </row>
    <row r="112" spans="1:13" x14ac:dyDescent="0.2">
      <c r="A112" s="119"/>
      <c r="B112" s="88">
        <v>0.68799960442320796</v>
      </c>
      <c r="C112" s="88" t="s">
        <v>15</v>
      </c>
      <c r="D112" s="88" t="s">
        <v>15</v>
      </c>
      <c r="E112" s="88" t="s">
        <v>15</v>
      </c>
      <c r="F112" s="83">
        <v>2.0213329377565419</v>
      </c>
      <c r="G112" s="83" t="s">
        <v>15</v>
      </c>
      <c r="H112" s="83" t="s">
        <v>15</v>
      </c>
      <c r="I112" s="83" t="s">
        <v>15</v>
      </c>
      <c r="J112" s="49"/>
      <c r="K112" s="49"/>
      <c r="L112" s="79"/>
      <c r="M112" s="79"/>
    </row>
    <row r="113" spans="1:13" x14ac:dyDescent="0.2">
      <c r="A113" s="119"/>
      <c r="B113" s="89">
        <v>0.85466627108987492</v>
      </c>
      <c r="C113" s="89" t="s">
        <v>15</v>
      </c>
      <c r="D113" s="89" t="s">
        <v>15</v>
      </c>
      <c r="E113" s="89" t="s">
        <v>15</v>
      </c>
      <c r="F113" s="83">
        <v>1.8546662710898749</v>
      </c>
      <c r="G113" s="83" t="s">
        <v>15</v>
      </c>
      <c r="H113" s="83" t="s">
        <v>15</v>
      </c>
      <c r="I113" s="83" t="s">
        <v>15</v>
      </c>
      <c r="J113" s="49"/>
      <c r="K113" s="49"/>
      <c r="L113" s="79"/>
      <c r="M113" s="79"/>
    </row>
    <row r="114" spans="1:13" x14ac:dyDescent="0.2">
      <c r="A114" s="119"/>
      <c r="B114" s="85">
        <v>0.3017621531011816</v>
      </c>
      <c r="C114" s="85" t="s">
        <v>15</v>
      </c>
      <c r="D114" s="85" t="s">
        <v>15</v>
      </c>
      <c r="E114" s="85" t="s">
        <v>15</v>
      </c>
      <c r="F114" s="85">
        <v>1.6350954864345137</v>
      </c>
      <c r="G114" s="85" t="s">
        <v>15</v>
      </c>
      <c r="H114" s="85" t="s">
        <v>15</v>
      </c>
      <c r="I114" s="85" t="s">
        <v>15</v>
      </c>
      <c r="J114" s="49"/>
      <c r="K114" s="49"/>
      <c r="L114" s="79"/>
      <c r="M114" s="79"/>
    </row>
    <row r="115" spans="1:13" x14ac:dyDescent="0.2">
      <c r="A115" s="119"/>
      <c r="B115" s="88">
        <v>-0.19823784689882018</v>
      </c>
      <c r="C115" s="88" t="s">
        <v>15</v>
      </c>
      <c r="D115" s="88" t="s">
        <v>15</v>
      </c>
      <c r="E115" s="88" t="s">
        <v>15</v>
      </c>
      <c r="F115" s="88">
        <v>1.9684288197678477</v>
      </c>
      <c r="G115" s="88" t="s">
        <v>15</v>
      </c>
      <c r="H115" s="88" t="s">
        <v>15</v>
      </c>
      <c r="I115" s="88" t="s">
        <v>15</v>
      </c>
      <c r="J115" s="49"/>
      <c r="K115" s="49"/>
      <c r="L115" s="49"/>
      <c r="M115" s="49"/>
    </row>
    <row r="116" spans="1:13" x14ac:dyDescent="0.2">
      <c r="A116" s="119"/>
      <c r="B116" s="89">
        <v>0.63509548643451375</v>
      </c>
      <c r="C116" s="89" t="s">
        <v>15</v>
      </c>
      <c r="D116" s="89" t="s">
        <v>15</v>
      </c>
      <c r="E116" s="89" t="s">
        <v>15</v>
      </c>
      <c r="F116" s="89">
        <v>2.3017621531011816</v>
      </c>
      <c r="G116" s="89" t="s">
        <v>15</v>
      </c>
      <c r="H116" s="89" t="s">
        <v>15</v>
      </c>
      <c r="I116" s="89" t="s">
        <v>15</v>
      </c>
      <c r="J116" s="49"/>
      <c r="K116" s="49"/>
      <c r="L116" s="49"/>
      <c r="M116" s="49"/>
    </row>
    <row r="117" spans="1:13" x14ac:dyDescent="0.2">
      <c r="A117" s="119"/>
      <c r="B117" s="85">
        <v>0.83333333333333393</v>
      </c>
      <c r="C117" s="85"/>
      <c r="D117" s="85" t="s">
        <v>15</v>
      </c>
      <c r="E117" s="85" t="s">
        <v>15</v>
      </c>
      <c r="F117" s="83">
        <v>2.1666666666666679</v>
      </c>
      <c r="G117" s="85" t="s">
        <v>15</v>
      </c>
      <c r="H117" s="85" t="s">
        <v>15</v>
      </c>
      <c r="I117" s="85" t="s">
        <v>15</v>
      </c>
      <c r="J117" s="49"/>
      <c r="K117" s="49"/>
      <c r="L117" s="49"/>
      <c r="M117" s="49"/>
    </row>
    <row r="118" spans="1:13" x14ac:dyDescent="0.2">
      <c r="A118" s="119"/>
      <c r="B118" s="88">
        <v>0.16666666666666785</v>
      </c>
      <c r="C118" s="88" t="s">
        <v>15</v>
      </c>
      <c r="D118" s="88" t="s">
        <v>15</v>
      </c>
      <c r="E118" s="88" t="s">
        <v>15</v>
      </c>
      <c r="F118" s="83">
        <v>2.1666666666666679</v>
      </c>
      <c r="G118" s="88" t="s">
        <v>15</v>
      </c>
      <c r="H118" s="88" t="s">
        <v>15</v>
      </c>
      <c r="I118" s="88" t="s">
        <v>15</v>
      </c>
      <c r="J118" s="49"/>
      <c r="K118" s="49"/>
      <c r="L118" s="49"/>
      <c r="M118" s="49"/>
    </row>
    <row r="119" spans="1:13" x14ac:dyDescent="0.2">
      <c r="A119" s="119"/>
      <c r="B119" s="89">
        <v>0.83333333333333393</v>
      </c>
      <c r="C119" s="89" t="s">
        <v>15</v>
      </c>
      <c r="D119" s="89" t="s">
        <v>15</v>
      </c>
      <c r="E119" s="89" t="s">
        <v>15</v>
      </c>
      <c r="F119" s="83">
        <v>2.5000000000000018</v>
      </c>
      <c r="G119" s="89" t="s">
        <v>15</v>
      </c>
      <c r="H119" s="89" t="s">
        <v>15</v>
      </c>
      <c r="I119" s="89" t="s">
        <v>15</v>
      </c>
      <c r="J119" s="49"/>
      <c r="K119" s="49"/>
      <c r="L119" s="49"/>
      <c r="M119" s="49"/>
    </row>
    <row r="120" spans="1:13" x14ac:dyDescent="0.2">
      <c r="A120" s="119"/>
      <c r="B120" s="85">
        <v>0.89626602915742559</v>
      </c>
      <c r="C120" s="85">
        <v>0.89626602915742559</v>
      </c>
      <c r="D120" s="85">
        <v>0.89626602915742559</v>
      </c>
      <c r="E120" s="85">
        <v>0.89626602915742559</v>
      </c>
      <c r="F120" s="85">
        <v>1.2295993624907595</v>
      </c>
      <c r="G120" s="85">
        <v>1.5629326958240934</v>
      </c>
      <c r="H120" s="85">
        <v>6.2932695824091667E-2</v>
      </c>
      <c r="I120" s="85">
        <v>1.5629326958240934</v>
      </c>
      <c r="J120" s="49"/>
      <c r="K120" s="49"/>
      <c r="L120" s="49"/>
      <c r="M120" s="49"/>
    </row>
    <row r="121" spans="1:13" x14ac:dyDescent="0.2">
      <c r="A121" s="119"/>
      <c r="B121" s="88">
        <v>0.22959936249075952</v>
      </c>
      <c r="C121" s="88">
        <v>0.89626602915742559</v>
      </c>
      <c r="D121" s="88">
        <v>0.89626602915742559</v>
      </c>
      <c r="E121" s="88">
        <v>0.89626602915742559</v>
      </c>
      <c r="F121" s="88">
        <v>1.8962660291574256</v>
      </c>
      <c r="G121" s="88">
        <v>1.0629326958240926</v>
      </c>
      <c r="H121" s="88">
        <v>0.89626602915742559</v>
      </c>
      <c r="I121" s="88">
        <v>1.0629326958240926</v>
      </c>
      <c r="J121" s="49"/>
      <c r="K121" s="49"/>
      <c r="L121" s="49"/>
      <c r="M121" s="49"/>
    </row>
    <row r="122" spans="1:13" x14ac:dyDescent="0.2">
      <c r="A122" s="119"/>
      <c r="B122" s="88">
        <v>0.56293269582409344</v>
      </c>
      <c r="C122" s="89">
        <v>1.0629326958240926</v>
      </c>
      <c r="D122" s="89">
        <v>0.56293269582409344</v>
      </c>
      <c r="E122" s="89">
        <v>0.89626602915742559</v>
      </c>
      <c r="F122" s="89">
        <v>1.5629326958240934</v>
      </c>
      <c r="G122" s="89">
        <v>1.0629326958240926</v>
      </c>
      <c r="H122" s="89">
        <v>1.0629326958240926</v>
      </c>
      <c r="I122" s="89">
        <v>1.8962660291574256</v>
      </c>
      <c r="J122" s="49"/>
      <c r="K122" s="49"/>
      <c r="L122" s="49"/>
      <c r="M122" s="49"/>
    </row>
    <row r="123" spans="1:13" x14ac:dyDescent="0.2">
      <c r="A123" s="119"/>
      <c r="B123" s="90">
        <v>1.1178306486101617</v>
      </c>
      <c r="C123" s="91">
        <v>-4.8757069700776867E-2</v>
      </c>
      <c r="D123" s="91">
        <v>0.45147940512486251</v>
      </c>
      <c r="E123" s="91">
        <v>0.45147940512486251</v>
      </c>
      <c r="F123" s="85" t="s">
        <v>15</v>
      </c>
      <c r="G123" s="85" t="s">
        <v>15</v>
      </c>
      <c r="H123" s="85" t="s">
        <v>15</v>
      </c>
      <c r="I123" s="85" t="s">
        <v>15</v>
      </c>
      <c r="J123" s="49"/>
      <c r="K123" s="49"/>
      <c r="L123" s="49"/>
      <c r="M123" s="49"/>
    </row>
    <row r="124" spans="1:13" x14ac:dyDescent="0.2">
      <c r="A124" s="119"/>
      <c r="B124" s="92">
        <v>0.78496142456998186</v>
      </c>
      <c r="C124" s="91">
        <v>0.78496142456998186</v>
      </c>
      <c r="D124" s="91">
        <v>0.45147940512486251</v>
      </c>
      <c r="E124" s="91">
        <v>-4.8757069700776867E-2</v>
      </c>
      <c r="F124" s="88" t="s">
        <v>15</v>
      </c>
      <c r="G124" s="88" t="s">
        <v>15</v>
      </c>
      <c r="H124" s="88" t="s">
        <v>15</v>
      </c>
      <c r="I124" s="88" t="s">
        <v>15</v>
      </c>
      <c r="J124" s="49"/>
      <c r="K124" s="49"/>
      <c r="L124" s="49"/>
      <c r="M124" s="49"/>
    </row>
    <row r="125" spans="1:13" x14ac:dyDescent="0.2">
      <c r="A125" s="119"/>
      <c r="B125" s="93">
        <v>0.95124293029922313</v>
      </c>
      <c r="C125" s="91">
        <v>0.45147940512486251</v>
      </c>
      <c r="D125" s="91">
        <v>0.11783064861016079</v>
      </c>
      <c r="E125" s="91">
        <v>0.78496142456998186</v>
      </c>
      <c r="F125" s="89" t="s">
        <v>15</v>
      </c>
      <c r="G125" s="89" t="s">
        <v>15</v>
      </c>
      <c r="H125" s="89" t="s">
        <v>15</v>
      </c>
      <c r="I125" s="89" t="s">
        <v>15</v>
      </c>
      <c r="J125" s="49"/>
      <c r="K125" s="49"/>
      <c r="L125" s="49"/>
      <c r="M125" s="49"/>
    </row>
    <row r="126" spans="1:13" x14ac:dyDescent="0.2">
      <c r="A126" s="120" t="s">
        <v>35</v>
      </c>
      <c r="B126" s="88">
        <f>_xlfn.STDEV.P(B111:B125)</f>
        <v>0.35548151312983217</v>
      </c>
      <c r="C126" s="85">
        <f>_xlfn.STDEV.P(C111:C125)</f>
        <v>0.37288928901360319</v>
      </c>
      <c r="D126" s="85">
        <f>_xlfn.STDEV.P(D111:D125)</f>
        <v>0.27239108726485678</v>
      </c>
      <c r="E126" s="85">
        <f t="shared" ref="E126:I126" si="51">_xlfn.STDEV.P(E111:E125)</f>
        <v>0.34826597656647873</v>
      </c>
      <c r="F126" s="85">
        <f t="shared" si="51"/>
        <v>0.44503919601993386</v>
      </c>
      <c r="G126" s="85">
        <f t="shared" si="51"/>
        <v>0.23570226039551626</v>
      </c>
      <c r="H126" s="85">
        <f t="shared" si="51"/>
        <v>0.43744488188954539</v>
      </c>
      <c r="I126" s="85">
        <f t="shared" si="51"/>
        <v>0.34246744460938727</v>
      </c>
      <c r="J126" s="49"/>
      <c r="K126" s="49"/>
      <c r="L126" s="49"/>
      <c r="M126" s="49"/>
    </row>
    <row r="127" spans="1:13" x14ac:dyDescent="0.2">
      <c r="A127" s="121" t="s">
        <v>36</v>
      </c>
      <c r="B127" s="89">
        <f>AVERAGE(B111:B125)</f>
        <v>0.64525233534609872</v>
      </c>
      <c r="C127" s="89">
        <f t="shared" ref="C127:I127" si="52">AVERAGE(C111:C125)</f>
        <v>0.67385808568883521</v>
      </c>
      <c r="D127" s="89">
        <f t="shared" si="52"/>
        <v>0.56270903549980511</v>
      </c>
      <c r="E127" s="89">
        <f t="shared" si="52"/>
        <v>0.64608030791105742</v>
      </c>
      <c r="F127" s="89">
        <f t="shared" si="52"/>
        <v>1.8465069466704545</v>
      </c>
      <c r="G127" s="89">
        <f t="shared" si="52"/>
        <v>1.2295993624907595</v>
      </c>
      <c r="H127" s="89">
        <f t="shared" si="52"/>
        <v>0.67404380693520327</v>
      </c>
      <c r="I127" s="89">
        <f t="shared" si="52"/>
        <v>1.5073771402685372</v>
      </c>
      <c r="J127" s="49"/>
      <c r="K127" s="49"/>
      <c r="L127" s="49"/>
      <c r="M127" s="49"/>
    </row>
    <row r="128" spans="1:13" x14ac:dyDescent="0.2">
      <c r="A128" s="81"/>
      <c r="B128" s="83"/>
      <c r="C128" s="83"/>
      <c r="D128" s="83"/>
      <c r="E128" s="84"/>
      <c r="F128" s="83"/>
      <c r="G128" s="83"/>
      <c r="H128" s="82"/>
      <c r="I128" s="84"/>
      <c r="J128" s="49"/>
      <c r="K128" s="49"/>
      <c r="L128" s="49"/>
      <c r="M128" s="49"/>
    </row>
    <row r="129" spans="1:13" x14ac:dyDescent="0.2">
      <c r="A129" s="81" t="s">
        <v>37</v>
      </c>
      <c r="B129" s="82"/>
      <c r="C129" s="82"/>
      <c r="D129" s="83"/>
      <c r="E129" s="84"/>
      <c r="F129" s="82"/>
      <c r="G129" s="82"/>
      <c r="H129" s="82"/>
      <c r="I129" s="84"/>
      <c r="J129" s="49"/>
      <c r="K129" s="49"/>
      <c r="L129" s="49"/>
      <c r="M129" s="49"/>
    </row>
    <row r="130" spans="1:13" x14ac:dyDescent="0.2">
      <c r="A130" s="58" t="s">
        <v>28</v>
      </c>
      <c r="B130" s="85" t="s">
        <v>29</v>
      </c>
      <c r="C130" s="85" t="s">
        <v>30</v>
      </c>
      <c r="D130" s="85" t="s">
        <v>31</v>
      </c>
      <c r="E130" s="58" t="s">
        <v>32</v>
      </c>
      <c r="F130" s="85" t="s">
        <v>29</v>
      </c>
      <c r="G130" s="85" t="s">
        <v>30</v>
      </c>
      <c r="H130" s="85" t="s">
        <v>31</v>
      </c>
      <c r="I130" s="58" t="s">
        <v>32</v>
      </c>
      <c r="J130" s="49"/>
      <c r="K130" s="49"/>
      <c r="L130" s="49"/>
      <c r="M130" s="49"/>
    </row>
    <row r="131" spans="1:13" x14ac:dyDescent="0.2">
      <c r="A131" s="86" t="s">
        <v>33</v>
      </c>
      <c r="B131" s="94">
        <v>0</v>
      </c>
      <c r="C131" s="94">
        <v>0</v>
      </c>
      <c r="D131" s="94">
        <v>0</v>
      </c>
      <c r="E131" s="94">
        <v>0</v>
      </c>
      <c r="F131" s="94">
        <v>10</v>
      </c>
      <c r="G131" s="94">
        <v>10</v>
      </c>
      <c r="H131" s="94">
        <v>10</v>
      </c>
      <c r="I131" s="94">
        <v>10</v>
      </c>
      <c r="J131" s="49"/>
      <c r="K131" s="49"/>
      <c r="L131" s="49"/>
      <c r="M131" s="49"/>
    </row>
    <row r="132" spans="1:13" x14ac:dyDescent="0.2">
      <c r="A132" s="122" t="s">
        <v>34</v>
      </c>
      <c r="B132" s="4">
        <v>1.5325203911190695</v>
      </c>
      <c r="C132" s="85" t="s">
        <v>15</v>
      </c>
      <c r="D132" s="85" t="s">
        <v>15</v>
      </c>
      <c r="E132" s="85" t="s">
        <v>15</v>
      </c>
      <c r="F132" s="95">
        <v>4.801661242369569</v>
      </c>
      <c r="G132" s="83" t="s">
        <v>15</v>
      </c>
      <c r="H132" s="83" t="s">
        <v>15</v>
      </c>
      <c r="I132" s="83" t="s">
        <v>15</v>
      </c>
      <c r="J132" s="49"/>
      <c r="K132" s="49"/>
      <c r="L132" s="49"/>
      <c r="M132" s="49"/>
    </row>
    <row r="133" spans="1:13" x14ac:dyDescent="0.2">
      <c r="A133" s="123"/>
      <c r="B133" s="4">
        <v>2.6353797366403278</v>
      </c>
      <c r="C133" s="88" t="s">
        <v>15</v>
      </c>
      <c r="D133" s="88" t="s">
        <v>15</v>
      </c>
      <c r="E133" s="88" t="s">
        <v>15</v>
      </c>
      <c r="F133" s="96">
        <v>4.801661242369569</v>
      </c>
      <c r="G133" s="83" t="s">
        <v>15</v>
      </c>
      <c r="H133" s="83" t="s">
        <v>15</v>
      </c>
      <c r="I133" s="83" t="s">
        <v>15</v>
      </c>
      <c r="J133" s="49"/>
      <c r="K133" s="49"/>
      <c r="L133" s="49"/>
      <c r="M133" s="49"/>
    </row>
    <row r="134" spans="1:13" x14ac:dyDescent="0.2">
      <c r="A134" s="123"/>
      <c r="B134" s="4">
        <v>1.9682489606805076</v>
      </c>
      <c r="C134" s="89" t="s">
        <v>15</v>
      </c>
      <c r="D134" s="89" t="s">
        <v>15</v>
      </c>
      <c r="E134" s="89" t="s">
        <v>15</v>
      </c>
      <c r="F134" s="96">
        <v>4.801661242369569</v>
      </c>
      <c r="G134" s="83" t="s">
        <v>15</v>
      </c>
      <c r="H134" s="83" t="s">
        <v>15</v>
      </c>
      <c r="I134" s="83" t="s">
        <v>15</v>
      </c>
      <c r="J134" s="49"/>
      <c r="K134" s="49"/>
      <c r="L134" s="49"/>
      <c r="M134" s="49"/>
    </row>
    <row r="135" spans="1:13" x14ac:dyDescent="0.2">
      <c r="A135" s="123"/>
      <c r="B135" s="85">
        <v>3.1666666666666687</v>
      </c>
      <c r="C135" s="85" t="s">
        <v>15</v>
      </c>
      <c r="D135" s="85" t="s">
        <v>15</v>
      </c>
      <c r="E135" s="85" t="s">
        <v>15</v>
      </c>
      <c r="F135" s="97">
        <v>5.0000000000000018</v>
      </c>
      <c r="G135" s="85" t="s">
        <v>15</v>
      </c>
      <c r="H135" s="85" t="s">
        <v>15</v>
      </c>
      <c r="I135" s="85" t="s">
        <v>15</v>
      </c>
      <c r="J135" s="49"/>
      <c r="K135" s="49"/>
      <c r="L135" s="49"/>
      <c r="M135" s="49"/>
    </row>
    <row r="136" spans="1:13" x14ac:dyDescent="0.2">
      <c r="A136" s="123"/>
      <c r="B136" s="88">
        <v>2.8333333333333348</v>
      </c>
      <c r="C136" s="88" t="s">
        <v>15</v>
      </c>
      <c r="D136" s="88" t="s">
        <v>15</v>
      </c>
      <c r="E136" s="88" t="s">
        <v>15</v>
      </c>
      <c r="F136" s="98">
        <v>5.0000000000000018</v>
      </c>
      <c r="G136" s="88" t="s">
        <v>15</v>
      </c>
      <c r="H136" s="88" t="s">
        <v>15</v>
      </c>
      <c r="I136" s="88" t="s">
        <v>15</v>
      </c>
      <c r="J136" s="49"/>
      <c r="K136" s="49"/>
      <c r="L136" s="49"/>
      <c r="M136" s="49"/>
    </row>
    <row r="137" spans="1:13" x14ac:dyDescent="0.2">
      <c r="A137" s="123"/>
      <c r="B137" s="89">
        <v>2.8333333333333348</v>
      </c>
      <c r="C137" s="89" t="s">
        <v>15</v>
      </c>
      <c r="D137" s="89" t="s">
        <v>15</v>
      </c>
      <c r="E137" s="89" t="s">
        <v>15</v>
      </c>
      <c r="F137" s="99" t="s">
        <v>15</v>
      </c>
      <c r="G137" s="89" t="s">
        <v>15</v>
      </c>
      <c r="H137" s="89" t="s">
        <v>15</v>
      </c>
      <c r="I137" s="89" t="s">
        <v>15</v>
      </c>
      <c r="J137" s="49"/>
      <c r="K137" s="49"/>
      <c r="L137" s="49"/>
      <c r="M137" s="49"/>
    </row>
    <row r="138" spans="1:13" x14ac:dyDescent="0.2">
      <c r="A138" s="123"/>
      <c r="B138" s="85">
        <v>2.5629326958240934</v>
      </c>
      <c r="C138" s="85">
        <v>2.0629326958240926</v>
      </c>
      <c r="D138" s="85">
        <v>1.0629326958240926</v>
      </c>
      <c r="E138" s="85">
        <v>2.2295993624907595</v>
      </c>
      <c r="F138" s="97">
        <v>5.0629326958240899</v>
      </c>
      <c r="G138" s="97">
        <v>5.0629326958240934</v>
      </c>
      <c r="H138" s="85">
        <v>1.8962660291574256</v>
      </c>
      <c r="I138" s="85">
        <v>4.0629326958240934</v>
      </c>
      <c r="J138" s="49"/>
      <c r="K138" s="49"/>
      <c r="L138" s="49"/>
      <c r="M138" s="49"/>
    </row>
    <row r="139" spans="1:13" x14ac:dyDescent="0.2">
      <c r="A139" s="123"/>
      <c r="B139" s="88">
        <v>2.8962660291574265</v>
      </c>
      <c r="C139" s="88">
        <v>1.8962660291574256</v>
      </c>
      <c r="D139" s="88">
        <v>0.56293269582409344</v>
      </c>
      <c r="E139" s="88">
        <v>2.5629326958240934</v>
      </c>
      <c r="F139" s="98">
        <v>5.0629326958240934</v>
      </c>
      <c r="G139" s="100">
        <v>4.8962660291574265</v>
      </c>
      <c r="H139" s="88">
        <v>1.0629326958240926</v>
      </c>
      <c r="I139" s="88">
        <v>4.0629326958240934</v>
      </c>
      <c r="J139" s="49"/>
      <c r="K139" s="49"/>
      <c r="L139" s="49"/>
      <c r="M139" s="49"/>
    </row>
    <row r="140" spans="1:13" x14ac:dyDescent="0.2">
      <c r="A140" s="123"/>
      <c r="B140" s="89">
        <v>2.8962660291574265</v>
      </c>
      <c r="C140" s="89">
        <v>1.8962660291574256</v>
      </c>
      <c r="D140" s="89">
        <v>0.89626602915742559</v>
      </c>
      <c r="E140" s="89">
        <v>2.5629326958240934</v>
      </c>
      <c r="F140" s="99">
        <v>5.0629326958240934</v>
      </c>
      <c r="G140" s="101">
        <v>4.5629326958240934</v>
      </c>
      <c r="H140" s="89">
        <v>1.0629326958240926</v>
      </c>
      <c r="I140" s="89">
        <v>4.0629326958240934</v>
      </c>
      <c r="J140" s="49"/>
      <c r="K140" s="49"/>
      <c r="L140" s="49"/>
      <c r="M140" s="49"/>
    </row>
    <row r="141" spans="1:13" x14ac:dyDescent="0.2">
      <c r="A141" s="124" t="s">
        <v>35</v>
      </c>
      <c r="B141" s="102">
        <f t="shared" ref="B141:I141" si="53">_xlfn.STDEV.P(B132:B140)</f>
        <v>0.48832696710473072</v>
      </c>
      <c r="C141" s="92">
        <f t="shared" si="53"/>
        <v>7.8567420131838747E-2</v>
      </c>
      <c r="D141" s="92">
        <f t="shared" si="53"/>
        <v>0.20786985482077391</v>
      </c>
      <c r="E141" s="92">
        <f t="shared" si="53"/>
        <v>0.15713484026367749</v>
      </c>
      <c r="F141" s="103">
        <f t="shared" si="53"/>
        <v>0.11687049947247823</v>
      </c>
      <c r="G141" s="103">
        <f t="shared" si="53"/>
        <v>0.2078698548207745</v>
      </c>
      <c r="H141" s="92">
        <f t="shared" si="53"/>
        <v>0.39283710065919264</v>
      </c>
      <c r="I141" s="92">
        <f t="shared" si="53"/>
        <v>0</v>
      </c>
      <c r="J141" s="49"/>
      <c r="K141" s="49"/>
      <c r="L141" s="49"/>
      <c r="M141" s="49"/>
    </row>
    <row r="142" spans="1:13" x14ac:dyDescent="0.2">
      <c r="A142" s="125" t="s">
        <v>36</v>
      </c>
      <c r="B142" s="104">
        <f t="shared" ref="B142:I142" si="54">AVERAGE(B132:B140)</f>
        <v>2.591660797323577</v>
      </c>
      <c r="C142" s="104">
        <f t="shared" si="54"/>
        <v>1.9518215847129812</v>
      </c>
      <c r="D142" s="104">
        <f t="shared" si="54"/>
        <v>0.84071047360187057</v>
      </c>
      <c r="E142" s="104">
        <f t="shared" si="54"/>
        <v>2.4518215847129823</v>
      </c>
      <c r="F142" s="99">
        <f t="shared" si="54"/>
        <v>4.9492227268226232</v>
      </c>
      <c r="G142" s="105">
        <f t="shared" si="54"/>
        <v>4.8407104736018711</v>
      </c>
      <c r="H142" s="104">
        <f t="shared" si="54"/>
        <v>1.3407104736018702</v>
      </c>
      <c r="I142" s="104">
        <f t="shared" si="54"/>
        <v>4.0629326958240934</v>
      </c>
      <c r="J142" s="49"/>
      <c r="K142" s="49"/>
      <c r="L142" s="49"/>
      <c r="M142" s="49"/>
    </row>
    <row r="143" spans="1:13" ht="45" x14ac:dyDescent="0.2">
      <c r="A143" s="81"/>
      <c r="B143" s="83"/>
      <c r="C143" s="83"/>
      <c r="D143" s="83"/>
      <c r="E143" s="84"/>
      <c r="F143" s="106" t="s">
        <v>38</v>
      </c>
      <c r="G143" s="107" t="s">
        <v>39</v>
      </c>
      <c r="H143" s="82"/>
      <c r="I143" s="84"/>
      <c r="J143" s="49"/>
      <c r="K143" s="49"/>
      <c r="L143" s="49"/>
      <c r="M143" s="49"/>
    </row>
    <row r="144" spans="1:13" x14ac:dyDescent="0.2">
      <c r="A144" s="108" t="s">
        <v>40</v>
      </c>
      <c r="B144" s="83"/>
      <c r="C144" s="83"/>
      <c r="D144" s="83"/>
      <c r="E144" s="84"/>
      <c r="F144" s="83"/>
      <c r="G144" s="83"/>
      <c r="H144" s="82"/>
      <c r="I144" s="84"/>
      <c r="J144" s="49"/>
      <c r="K144" s="49"/>
      <c r="L144" s="49"/>
      <c r="M144" s="49"/>
    </row>
    <row r="145" s="2" customFormat="1" x14ac:dyDescent="0.2"/>
    <row r="146" s="2" customFormat="1" x14ac:dyDescent="0.2"/>
  </sheetData>
  <mergeCells count="24">
    <mergeCell ref="L3:M3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J66:J67"/>
    <mergeCell ref="K66:K67"/>
    <mergeCell ref="L66:M66"/>
    <mergeCell ref="A132:A140"/>
    <mergeCell ref="E66:E67"/>
    <mergeCell ref="F66:F67"/>
    <mergeCell ref="G66:G67"/>
    <mergeCell ref="H66:H67"/>
    <mergeCell ref="I66:I67"/>
    <mergeCell ref="A66:A67"/>
    <mergeCell ref="B66:B67"/>
    <mergeCell ref="C66:D66"/>
    <mergeCell ref="A111:A125"/>
  </mergeCells>
  <phoneticPr fontId="1"/>
  <pageMargins left="0.7" right="0.7" top="0.75" bottom="0.75" header="0.3" footer="0.3"/>
  <pageSetup paperSize="9" scale="48" fitToHeight="0" orientation="portrait" r:id="rId1"/>
  <colBreaks count="1" manualBreakCount="1">
    <brk id="1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EDCBFBEA89B7647AF6767D1B44AF2A8" ma:contentTypeVersion="12" ma:contentTypeDescription="新しいドキュメントを作成します。" ma:contentTypeScope="" ma:versionID="029d64930175e6ee4450e4d1c92668d9">
  <xsd:schema xmlns:xsd="http://www.w3.org/2001/XMLSchema" xmlns:xs="http://www.w3.org/2001/XMLSchema" xmlns:p="http://schemas.microsoft.com/office/2006/metadata/properties" xmlns:ns3="6edfcd30-ee44-4b78-a628-45a575a9b80a" xmlns:ns4="86e97af3-3c03-423f-8144-2bc2a4029dd8" targetNamespace="http://schemas.microsoft.com/office/2006/metadata/properties" ma:root="true" ma:fieldsID="aef3658a55a0f6a5a98ff180e280ab7e" ns3:_="" ns4:_="">
    <xsd:import namespace="6edfcd30-ee44-4b78-a628-45a575a9b80a"/>
    <xsd:import namespace="86e97af3-3c03-423f-8144-2bc2a4029d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fcd30-ee44-4b78-a628-45a575a9b8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97af3-3c03-423f-8144-2bc2a4029d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E18E27-2C77-48FA-96C4-DC05BF599A6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edfcd30-ee44-4b78-a628-45a575a9b80a"/>
    <ds:schemaRef ds:uri="http://purl.org/dc/elements/1.1/"/>
    <ds:schemaRef ds:uri="http://schemas.microsoft.com/office/2006/metadata/properties"/>
    <ds:schemaRef ds:uri="86e97af3-3c03-423f-8144-2bc2a4029dd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FE844B-049F-41FA-8705-376A4C8FB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dfcd30-ee44-4b78-a628-45a575a9b80a"/>
    <ds:schemaRef ds:uri="86e97af3-3c03-423f-8144-2bc2a4029d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90A76F-7C4D-42C3-9696-FD219CA202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Source data of Fig.3</vt:lpstr>
      <vt:lpstr>'Source data of Fig.3'!Print_Area</vt:lpstr>
    </vt:vector>
  </TitlesOfParts>
  <Manager/>
  <Company>lion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lionet</dc:creator>
  <cp:keywords/>
  <dc:description/>
  <cp:lastModifiedBy>lionet</cp:lastModifiedBy>
  <cp:revision/>
  <cp:lastPrinted>2022-07-29T00:36:27Z</cp:lastPrinted>
  <dcterms:created xsi:type="dcterms:W3CDTF">2022-07-27T06:05:34Z</dcterms:created>
  <dcterms:modified xsi:type="dcterms:W3CDTF">2022-07-29T01:17:23Z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0x010100BEDCBFBEA89B7647AF6767D1B44AF2A8</vt:lpwstr>
  </property>
</Properties>
</file>