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7773\Downloads\"/>
    </mc:Choice>
  </mc:AlternateContent>
  <bookViews>
    <workbookView xWindow="0" yWindow="0" windowWidth="12340" windowHeight="6430"/>
  </bookViews>
  <sheets>
    <sheet name="Source data of Fig.2" sheetId="3" r:id="rId1"/>
  </sheets>
  <definedNames>
    <definedName name="_xlnm.Print_Area" localSheetId="0">'Source data of Fig.2'!$A$1:$M$152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4" i="3" l="1"/>
  <c r="F134" i="3"/>
  <c r="E134" i="3"/>
  <c r="D134" i="3"/>
  <c r="C134" i="3"/>
  <c r="B134" i="3"/>
  <c r="G133" i="3"/>
  <c r="F133" i="3"/>
  <c r="E133" i="3"/>
  <c r="D133" i="3"/>
  <c r="C133" i="3"/>
  <c r="B133" i="3"/>
  <c r="L110" i="3"/>
  <c r="L111" i="3"/>
  <c r="L112" i="3"/>
  <c r="L109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84" i="3"/>
  <c r="L83" i="3"/>
  <c r="L82" i="3"/>
  <c r="L78" i="3"/>
  <c r="L79" i="3"/>
  <c r="L80" i="3"/>
  <c r="L81" i="3"/>
  <c r="L77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82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50" i="3"/>
  <c r="L51" i="3"/>
  <c r="L52" i="3"/>
  <c r="L55" i="3"/>
  <c r="L54" i="3"/>
  <c r="L53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50" i="3"/>
  <c r="I111" i="3"/>
  <c r="H51" i="3"/>
  <c r="I51" i="3" s="1"/>
  <c r="H52" i="3"/>
  <c r="I52" i="3" s="1"/>
  <c r="H53" i="3"/>
  <c r="I53" i="3" s="1"/>
  <c r="H54" i="3"/>
  <c r="I54" i="3" s="1"/>
  <c r="H55" i="3"/>
  <c r="I55" i="3" s="1"/>
  <c r="H56" i="3"/>
  <c r="I56" i="3" s="1"/>
  <c r="H57" i="3"/>
  <c r="I57" i="3" s="1"/>
  <c r="H58" i="3"/>
  <c r="I58" i="3" s="1"/>
  <c r="H59" i="3"/>
  <c r="I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I65" i="3" s="1"/>
  <c r="H66" i="3"/>
  <c r="I66" i="3" s="1"/>
  <c r="H67" i="3"/>
  <c r="I67" i="3" s="1"/>
  <c r="H68" i="3"/>
  <c r="I68" i="3" s="1"/>
  <c r="H69" i="3"/>
  <c r="I69" i="3" s="1"/>
  <c r="H70" i="3"/>
  <c r="I70" i="3" s="1"/>
  <c r="H71" i="3"/>
  <c r="I71" i="3" s="1"/>
  <c r="H72" i="3"/>
  <c r="I72" i="3" s="1"/>
  <c r="H73" i="3"/>
  <c r="I73" i="3" s="1"/>
  <c r="H74" i="3"/>
  <c r="I74" i="3" s="1"/>
  <c r="H75" i="3"/>
  <c r="I75" i="3" s="1"/>
  <c r="H76" i="3"/>
  <c r="I76" i="3" s="1"/>
  <c r="H77" i="3"/>
  <c r="I77" i="3" s="1"/>
  <c r="H78" i="3"/>
  <c r="I78" i="3" s="1"/>
  <c r="H79" i="3"/>
  <c r="I79" i="3" s="1"/>
  <c r="H80" i="3"/>
  <c r="I80" i="3" s="1"/>
  <c r="H81" i="3"/>
  <c r="I81" i="3" s="1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2" i="3"/>
  <c r="H50" i="3"/>
  <c r="I50" i="3" s="1"/>
  <c r="L45" i="3"/>
  <c r="L46" i="3"/>
  <c r="L44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7" i="3"/>
  <c r="L6" i="3"/>
  <c r="L5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29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5" i="3"/>
  <c r="J6" i="3"/>
  <c r="K6" i="3" s="1"/>
  <c r="J7" i="3"/>
  <c r="K7" i="3" s="1"/>
  <c r="J8" i="3"/>
  <c r="K8" i="3" s="1"/>
  <c r="J9" i="3"/>
  <c r="K9" i="3" s="1"/>
  <c r="J10" i="3"/>
  <c r="K10" i="3" s="1"/>
  <c r="J11" i="3"/>
  <c r="K11" i="3" s="1"/>
  <c r="J12" i="3"/>
  <c r="K12" i="3" s="1"/>
  <c r="J13" i="3"/>
  <c r="K13" i="3" s="1"/>
  <c r="J14" i="3"/>
  <c r="K14" i="3" s="1"/>
  <c r="J15" i="3"/>
  <c r="K15" i="3" s="1"/>
  <c r="J16" i="3"/>
  <c r="K16" i="3" s="1"/>
  <c r="J17" i="3"/>
  <c r="K17" i="3" s="1"/>
  <c r="J18" i="3"/>
  <c r="K18" i="3" s="1"/>
  <c r="J19" i="3"/>
  <c r="K19" i="3" s="1"/>
  <c r="J20" i="3"/>
  <c r="K20" i="3" s="1"/>
  <c r="J21" i="3"/>
  <c r="K21" i="3" s="1"/>
  <c r="J22" i="3"/>
  <c r="K22" i="3" s="1"/>
  <c r="J23" i="3"/>
  <c r="K23" i="3" s="1"/>
  <c r="J24" i="3"/>
  <c r="K24" i="3" s="1"/>
  <c r="J25" i="3"/>
  <c r="K25" i="3" s="1"/>
  <c r="J26" i="3"/>
  <c r="K26" i="3" s="1"/>
  <c r="J27" i="3"/>
  <c r="K27" i="3" s="1"/>
  <c r="J28" i="3"/>
  <c r="K28" i="3" s="1"/>
  <c r="J29" i="3"/>
  <c r="K29" i="3" s="1"/>
  <c r="J30" i="3"/>
  <c r="K30" i="3" s="1"/>
  <c r="J31" i="3"/>
  <c r="K31" i="3" s="1"/>
  <c r="J32" i="3"/>
  <c r="K32" i="3" s="1"/>
  <c r="J33" i="3"/>
  <c r="K33" i="3" s="1"/>
  <c r="J34" i="3"/>
  <c r="K34" i="3" s="1"/>
  <c r="J35" i="3"/>
  <c r="K35" i="3" s="1"/>
  <c r="J36" i="3"/>
  <c r="K36" i="3" s="1"/>
  <c r="J37" i="3"/>
  <c r="K37" i="3" s="1"/>
  <c r="J38" i="3"/>
  <c r="K38" i="3" s="1"/>
  <c r="J39" i="3"/>
  <c r="K39" i="3" s="1"/>
  <c r="J40" i="3"/>
  <c r="K40" i="3" s="1"/>
  <c r="J41" i="3"/>
  <c r="K41" i="3" s="1"/>
  <c r="J42" i="3"/>
  <c r="K42" i="3" s="1"/>
  <c r="J43" i="3"/>
  <c r="K43" i="3" s="1"/>
  <c r="J44" i="3"/>
  <c r="K44" i="3" s="1"/>
  <c r="J45" i="3"/>
  <c r="K45" i="3" s="1"/>
  <c r="J46" i="3"/>
  <c r="K46" i="3" s="1"/>
  <c r="J5" i="3"/>
  <c r="K5" i="3" s="1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H6" i="3"/>
  <c r="I6" i="3" s="1"/>
  <c r="H7" i="3"/>
  <c r="I7" i="3" s="1"/>
  <c r="H8" i="3"/>
  <c r="I8" i="3" s="1"/>
  <c r="H9" i="3"/>
  <c r="I9" i="3" s="1"/>
  <c r="H10" i="3"/>
  <c r="I10" i="3" s="1"/>
  <c r="H11" i="3"/>
  <c r="I11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H23" i="3"/>
  <c r="I23" i="3" s="1"/>
  <c r="H24" i="3"/>
  <c r="I24" i="3" s="1"/>
  <c r="H25" i="3"/>
  <c r="I25" i="3" s="1"/>
  <c r="H26" i="3"/>
  <c r="I26" i="3" s="1"/>
  <c r="H27" i="3"/>
  <c r="I27" i="3" s="1"/>
  <c r="H28" i="3"/>
  <c r="I28" i="3" s="1"/>
  <c r="H5" i="3"/>
  <c r="I5" i="3" s="1"/>
  <c r="M51" i="3" l="1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50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82" i="3"/>
</calcChain>
</file>

<file path=xl/sharedStrings.xml><?xml version="1.0" encoding="utf-8"?>
<sst xmlns="http://schemas.openxmlformats.org/spreadsheetml/2006/main" count="416" uniqueCount="43">
  <si>
    <t xml:space="preserve">Source data of Fig.2 Effect of Anionic Species on DDAC’s Inactivation of FCV </t>
  </si>
  <si>
    <t>Sample</t>
  </si>
  <si>
    <t>Concentration
(mM)</t>
  </si>
  <si>
    <t>Salts</t>
  </si>
  <si>
    <t>Contact Time
(min)</t>
  </si>
  <si>
    <t>TCID50/mL</t>
  </si>
  <si>
    <t>　</t>
  </si>
  <si>
    <t>% to control</t>
  </si>
  <si>
    <t>％ reduction</t>
  </si>
  <si>
    <t>Titer
(log10)</t>
  </si>
  <si>
    <t>Reduction
 (log10)</t>
  </si>
  <si>
    <t>AV</t>
  </si>
  <si>
    <t>Species</t>
  </si>
  <si>
    <t>Reduction
(Δlog)</t>
  </si>
  <si>
    <t>MEM</t>
  </si>
  <si>
    <t>-</t>
  </si>
  <si>
    <t>DDAC</t>
  </si>
  <si>
    <t xml:space="preserve">Na2SO4 </t>
  </si>
  <si>
    <t>NaCl</t>
  </si>
  <si>
    <t>NaClO4</t>
  </si>
  <si>
    <t>&gt;</t>
  </si>
  <si>
    <t xml:space="preserve">(CH3)4NCl </t>
  </si>
  <si>
    <t>CaCl2</t>
  </si>
  <si>
    <t>MgCl2</t>
  </si>
  <si>
    <t>NaI</t>
  </si>
  <si>
    <t>NaNO3</t>
  </si>
  <si>
    <t>Na2SO4</t>
  </si>
  <si>
    <t>＞</t>
  </si>
  <si>
    <t>contact time:1min</t>
  </si>
  <si>
    <t>DDAC(mM)</t>
  </si>
  <si>
    <t>Anionic Species</t>
  </si>
  <si>
    <t>10mM Na2SO4</t>
  </si>
  <si>
    <t>30mM NaCl</t>
  </si>
  <si>
    <t>30mM NaNO3</t>
  </si>
  <si>
    <t>30mM NaI</t>
  </si>
  <si>
    <t>30mM NaClO4</t>
  </si>
  <si>
    <t>Δlog</t>
  </si>
  <si>
    <t>standard deviation</t>
  </si>
  <si>
    <t>Average of Δlog</t>
  </si>
  <si>
    <t>contact time:10min</t>
  </si>
  <si>
    <t>10mM NaCl</t>
  </si>
  <si>
    <t>↑All results were detection limits.</t>
  </si>
  <si>
    <t>For the data tested multiple times for comparison with other conditions, all average values are used for graphing.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</si>
</sst>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b/>
      <sz val="20"/>
      <color rgb="FF000000"/>
      <name val="Times New Roman"/>
      <family val="1"/>
    </font>
    <font>
      <sz val="11"/>
      <color theme="1"/>
      <name val="Meiryo UI"/>
      <family val="3"/>
      <charset val="128"/>
    </font>
    <font>
      <b/>
      <sz val="16"/>
      <color rgb="FF000000"/>
      <name val="Times New Roman"/>
      <family val="1"/>
    </font>
    <font>
      <sz val="11"/>
      <color rgb="FF00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1111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readingOrder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readingOrder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10" fontId="2" fillId="2" borderId="0" xfId="0" applyNumberFormat="1" applyFont="1" applyFill="1" applyBorder="1" applyAlignment="1">
      <alignment horizontal="center" vertical="center"/>
    </xf>
    <xf numFmtId="11" fontId="2" fillId="2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1" fontId="6" fillId="0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1" fontId="6" fillId="0" borderId="3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readingOrder="1"/>
    </xf>
    <xf numFmtId="2" fontId="2" fillId="2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11" fontId="2" fillId="0" borderId="4" xfId="0" applyNumberFormat="1" applyFont="1" applyFill="1" applyBorder="1" applyAlignment="1">
      <alignment horizontal="center" vertical="center"/>
    </xf>
    <xf numFmtId="177" fontId="6" fillId="2" borderId="0" xfId="0" applyNumberFormat="1" applyFont="1" applyFill="1" applyBorder="1" applyAlignment="1">
      <alignment horizontal="center" vertical="center"/>
    </xf>
    <xf numFmtId="177" fontId="2" fillId="2" borderId="0" xfId="0" applyNumberFormat="1" applyFont="1" applyFill="1" applyBorder="1" applyAlignment="1">
      <alignment horizontal="center" vertical="center"/>
    </xf>
    <xf numFmtId="177" fontId="2" fillId="3" borderId="0" xfId="0" applyNumberFormat="1" applyFont="1" applyFill="1" applyBorder="1" applyAlignment="1">
      <alignment horizontal="center" vertical="center"/>
    </xf>
    <xf numFmtId="11" fontId="2" fillId="3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6" fillId="0" borderId="0" xfId="0" quotePrefix="1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6" fillId="0" borderId="4" xfId="0" quotePrefix="1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2" fontId="6" fillId="0" borderId="3" xfId="0" quotePrefix="1" applyNumberFormat="1" applyFont="1" applyFill="1" applyBorder="1" applyAlignment="1">
      <alignment horizontal="center" vertical="center"/>
    </xf>
    <xf numFmtId="2" fontId="6" fillId="0" borderId="5" xfId="0" quotePrefix="1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1" fontId="2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177" fontId="7" fillId="3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2"/>
  <sheetViews>
    <sheetView tabSelected="1" view="pageBreakPreview" topLeftCell="A118" zoomScale="60" zoomScaleNormal="70" workbookViewId="0">
      <selection activeCell="B139" sqref="B139:B141"/>
    </sheetView>
  </sheetViews>
  <sheetFormatPr defaultColWidth="8.7265625" defaultRowHeight="15" x14ac:dyDescent="0.2"/>
  <cols>
    <col min="1" max="1" width="22.1796875" style="1" customWidth="1"/>
    <col min="2" max="3" width="15.453125" style="1" customWidth="1"/>
    <col min="4" max="4" width="15.26953125" style="1" customWidth="1"/>
    <col min="5" max="5" width="15" style="1" customWidth="1"/>
    <col min="6" max="6" width="16.26953125" style="1" customWidth="1"/>
    <col min="7" max="7" width="14.453125" style="1" customWidth="1"/>
    <col min="8" max="8" width="13.7265625" style="1" customWidth="1"/>
    <col min="9" max="9" width="13.08984375" style="1" customWidth="1"/>
    <col min="10" max="10" width="9.7265625" style="2" customWidth="1"/>
    <col min="11" max="11" width="12" style="2" customWidth="1"/>
    <col min="12" max="12" width="12.7265625" style="1" customWidth="1"/>
    <col min="13" max="13" width="12.08984375" style="2" customWidth="1"/>
    <col min="14" max="16384" width="8.7265625" style="1"/>
  </cols>
  <sheetData>
    <row r="1" spans="1:13" ht="20" x14ac:dyDescent="0.2">
      <c r="A1" s="26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</row>
    <row r="2" spans="1:13" ht="25" x14ac:dyDescent="0.2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" customHeight="1" x14ac:dyDescent="0.2">
      <c r="A3" s="47" t="s">
        <v>1</v>
      </c>
      <c r="B3" s="45" t="s">
        <v>2</v>
      </c>
      <c r="C3" s="47" t="s">
        <v>3</v>
      </c>
      <c r="D3" s="47"/>
      <c r="E3" s="45" t="s">
        <v>4</v>
      </c>
      <c r="F3" s="44" t="s">
        <v>5</v>
      </c>
      <c r="G3" s="44" t="s">
        <v>6</v>
      </c>
      <c r="H3" s="44" t="s">
        <v>7</v>
      </c>
      <c r="I3" s="44" t="s">
        <v>8</v>
      </c>
      <c r="J3" s="50" t="s">
        <v>9</v>
      </c>
      <c r="K3" s="50" t="s">
        <v>10</v>
      </c>
      <c r="L3" s="44" t="s">
        <v>11</v>
      </c>
      <c r="M3" s="44"/>
    </row>
    <row r="4" spans="1:13" ht="31.5" customHeight="1" x14ac:dyDescent="0.2">
      <c r="A4" s="49"/>
      <c r="B4" s="46"/>
      <c r="C4" s="4" t="s">
        <v>12</v>
      </c>
      <c r="D4" s="8" t="s">
        <v>2</v>
      </c>
      <c r="E4" s="46"/>
      <c r="F4" s="48"/>
      <c r="G4" s="48"/>
      <c r="H4" s="48"/>
      <c r="I4" s="48"/>
      <c r="J4" s="51"/>
      <c r="K4" s="51"/>
      <c r="L4" s="9" t="s">
        <v>5</v>
      </c>
      <c r="M4" s="10" t="s">
        <v>13</v>
      </c>
    </row>
    <row r="5" spans="1:13" x14ac:dyDescent="0.2">
      <c r="A5" s="11" t="s">
        <v>14</v>
      </c>
      <c r="B5" s="12" t="s">
        <v>15</v>
      </c>
      <c r="C5" s="12" t="s">
        <v>15</v>
      </c>
      <c r="D5" s="12" t="s">
        <v>15</v>
      </c>
      <c r="E5" s="11">
        <v>1</v>
      </c>
      <c r="F5" s="14">
        <v>425000000</v>
      </c>
      <c r="G5" s="11" t="s">
        <v>6</v>
      </c>
      <c r="H5" s="13">
        <f>F5/$L$5</f>
        <v>0.84830339321357284</v>
      </c>
      <c r="I5" s="13">
        <f>1-H5</f>
        <v>0.15169660678642716</v>
      </c>
      <c r="J5" s="27">
        <f>LOG10(F5)</f>
        <v>8.6283889300503116</v>
      </c>
      <c r="K5" s="76">
        <f>LOG10($L$5)-J5</f>
        <v>7.1448795816934307E-2</v>
      </c>
      <c r="L5" s="14">
        <f>AVERAGE(F5:F7)</f>
        <v>501000000</v>
      </c>
      <c r="M5" s="27">
        <f>LOG10($L$5)-LOG10(L5)</f>
        <v>0</v>
      </c>
    </row>
    <row r="6" spans="1:13" x14ac:dyDescent="0.2">
      <c r="A6" s="11" t="s">
        <v>14</v>
      </c>
      <c r="B6" s="12" t="s">
        <v>15</v>
      </c>
      <c r="C6" s="12" t="s">
        <v>15</v>
      </c>
      <c r="D6" s="12" t="s">
        <v>15</v>
      </c>
      <c r="E6" s="11">
        <v>1</v>
      </c>
      <c r="F6" s="14">
        <v>539000000</v>
      </c>
      <c r="G6" s="11" t="s">
        <v>6</v>
      </c>
      <c r="H6" s="13">
        <f t="shared" ref="H6:H7" si="0">F6/$L$5</f>
        <v>1.0758483033932136</v>
      </c>
      <c r="I6" s="13">
        <f t="shared" ref="I6:I46" si="1">1-H6</f>
        <v>-7.5848303393213579E-2</v>
      </c>
      <c r="J6" s="27">
        <f t="shared" ref="J6:J46" si="2">LOG10(F6)</f>
        <v>8.7315887651867392</v>
      </c>
      <c r="K6" s="76">
        <f t="shared" ref="K6:K28" si="3">LOG10($L$5)-J6</f>
        <v>-3.1751039319493302E-2</v>
      </c>
      <c r="L6" s="14">
        <f>AVERAGE(F5:F7)</f>
        <v>501000000</v>
      </c>
      <c r="M6" s="27">
        <f t="shared" ref="M6:M46" si="4">LOG10($L$5)-LOG10(L6)</f>
        <v>0</v>
      </c>
    </row>
    <row r="7" spans="1:13" x14ac:dyDescent="0.2">
      <c r="A7" s="11" t="s">
        <v>14</v>
      </c>
      <c r="B7" s="12" t="s">
        <v>15</v>
      </c>
      <c r="C7" s="12" t="s">
        <v>15</v>
      </c>
      <c r="D7" s="12" t="s">
        <v>15</v>
      </c>
      <c r="E7" s="11">
        <v>1</v>
      </c>
      <c r="F7" s="14">
        <v>539000000</v>
      </c>
      <c r="G7" s="11" t="s">
        <v>6</v>
      </c>
      <c r="H7" s="13">
        <f t="shared" si="0"/>
        <v>1.0758483033932136</v>
      </c>
      <c r="I7" s="13">
        <f t="shared" si="1"/>
        <v>-7.5848303393213579E-2</v>
      </c>
      <c r="J7" s="27">
        <f t="shared" si="2"/>
        <v>8.7315887651867392</v>
      </c>
      <c r="K7" s="76">
        <f t="shared" si="3"/>
        <v>-3.1751039319493302E-2</v>
      </c>
      <c r="L7" s="14">
        <f>AVERAGE(F5:F7)</f>
        <v>501000000</v>
      </c>
      <c r="M7" s="27">
        <f t="shared" si="4"/>
        <v>0</v>
      </c>
    </row>
    <row r="8" spans="1:13" x14ac:dyDescent="0.2">
      <c r="A8" s="3" t="s">
        <v>16</v>
      </c>
      <c r="B8" s="3">
        <v>0.5</v>
      </c>
      <c r="C8" s="15" t="s">
        <v>15</v>
      </c>
      <c r="D8" s="15" t="s">
        <v>15</v>
      </c>
      <c r="E8" s="3">
        <v>1</v>
      </c>
      <c r="F8" s="23">
        <v>250000000</v>
      </c>
      <c r="G8" s="6"/>
      <c r="H8" s="28">
        <f t="shared" ref="H8:H28" si="5">F8/$L$5</f>
        <v>0.49900199600798401</v>
      </c>
      <c r="I8" s="28">
        <f t="shared" si="1"/>
        <v>0.50099800399201599</v>
      </c>
      <c r="J8" s="29">
        <f t="shared" si="2"/>
        <v>8.3979400086720375</v>
      </c>
      <c r="K8" s="64">
        <f t="shared" si="3"/>
        <v>0.30189771719520841</v>
      </c>
      <c r="L8" s="23">
        <f t="shared" ref="L8" si="6">AVERAGE(F8:F10)</f>
        <v>385666666.66666669</v>
      </c>
      <c r="M8" s="29">
        <f t="shared" si="4"/>
        <v>0.11362562163515832</v>
      </c>
    </row>
    <row r="9" spans="1:13" x14ac:dyDescent="0.2">
      <c r="A9" s="3" t="s">
        <v>16</v>
      </c>
      <c r="B9" s="3">
        <v>0.5</v>
      </c>
      <c r="C9" s="15" t="s">
        <v>15</v>
      </c>
      <c r="D9" s="15" t="s">
        <v>15</v>
      </c>
      <c r="E9" s="3">
        <v>1</v>
      </c>
      <c r="F9" s="23">
        <v>791000000</v>
      </c>
      <c r="G9" s="6"/>
      <c r="H9" s="28">
        <f t="shared" si="5"/>
        <v>1.5788423153692615</v>
      </c>
      <c r="I9" s="28">
        <f t="shared" si="1"/>
        <v>-0.57884231536926145</v>
      </c>
      <c r="J9" s="29">
        <f t="shared" si="2"/>
        <v>8.8981764834976769</v>
      </c>
      <c r="K9" s="64">
        <f t="shared" si="3"/>
        <v>-0.19833875763043096</v>
      </c>
      <c r="L9" s="23">
        <f t="shared" ref="L9" si="7">AVERAGE(F8:F10)</f>
        <v>385666666.66666669</v>
      </c>
      <c r="M9" s="29">
        <f t="shared" si="4"/>
        <v>0.11362562163515832</v>
      </c>
    </row>
    <row r="10" spans="1:13" x14ac:dyDescent="0.2">
      <c r="A10" s="3" t="s">
        <v>16</v>
      </c>
      <c r="B10" s="3">
        <v>0.5</v>
      </c>
      <c r="C10" s="15" t="s">
        <v>15</v>
      </c>
      <c r="D10" s="15" t="s">
        <v>15</v>
      </c>
      <c r="E10" s="3">
        <v>1</v>
      </c>
      <c r="F10" s="23">
        <v>116000000</v>
      </c>
      <c r="G10" s="6"/>
      <c r="H10" s="28">
        <f t="shared" si="5"/>
        <v>0.2315369261477046</v>
      </c>
      <c r="I10" s="28">
        <f t="shared" si="1"/>
        <v>0.7684630738522954</v>
      </c>
      <c r="J10" s="29">
        <f t="shared" si="2"/>
        <v>8.0644579892269181</v>
      </c>
      <c r="K10" s="64">
        <f t="shared" si="3"/>
        <v>0.63537973664032776</v>
      </c>
      <c r="L10" s="23">
        <f t="shared" ref="L10" si="8">AVERAGE(F8:F10)</f>
        <v>385666666.66666669</v>
      </c>
      <c r="M10" s="29">
        <f t="shared" si="4"/>
        <v>0.11362562163515832</v>
      </c>
    </row>
    <row r="11" spans="1:13" x14ac:dyDescent="0.2">
      <c r="A11" s="3" t="s">
        <v>16</v>
      </c>
      <c r="B11" s="3">
        <v>0.5</v>
      </c>
      <c r="C11" s="3" t="s">
        <v>17</v>
      </c>
      <c r="D11" s="3">
        <v>10</v>
      </c>
      <c r="E11" s="3">
        <v>1</v>
      </c>
      <c r="F11" s="23">
        <v>11600000</v>
      </c>
      <c r="G11" s="6"/>
      <c r="H11" s="28">
        <f t="shared" si="5"/>
        <v>2.315369261477046E-2</v>
      </c>
      <c r="I11" s="28">
        <f t="shared" si="1"/>
        <v>0.9768463073852296</v>
      </c>
      <c r="J11" s="29">
        <f t="shared" si="2"/>
        <v>7.0644579892269181</v>
      </c>
      <c r="K11" s="64">
        <f t="shared" si="3"/>
        <v>1.6353797366403278</v>
      </c>
      <c r="L11" s="23">
        <f t="shared" ref="L11" si="9">AVERAGE(F11:F13)</f>
        <v>6496666.666666667</v>
      </c>
      <c r="M11" s="29">
        <f t="shared" si="4"/>
        <v>1.8871471414692866</v>
      </c>
    </row>
    <row r="12" spans="1:13" x14ac:dyDescent="0.2">
      <c r="A12" s="3" t="s">
        <v>16</v>
      </c>
      <c r="B12" s="3">
        <v>0.5</v>
      </c>
      <c r="C12" s="3" t="s">
        <v>17</v>
      </c>
      <c r="D12" s="3">
        <v>10</v>
      </c>
      <c r="E12" s="3">
        <v>1</v>
      </c>
      <c r="F12" s="23">
        <v>5390000</v>
      </c>
      <c r="G12" s="6"/>
      <c r="H12" s="28">
        <f t="shared" si="5"/>
        <v>1.0758483033932136E-2</v>
      </c>
      <c r="I12" s="28">
        <f t="shared" si="1"/>
        <v>0.98924151696606788</v>
      </c>
      <c r="J12" s="29">
        <f t="shared" si="2"/>
        <v>6.7315887651867383</v>
      </c>
      <c r="K12" s="64">
        <f t="shared" si="3"/>
        <v>1.9682489606805076</v>
      </c>
      <c r="L12" s="23">
        <f t="shared" ref="L12" si="10">AVERAGE(F11:F13)</f>
        <v>6496666.666666667</v>
      </c>
      <c r="M12" s="29">
        <f t="shared" si="4"/>
        <v>1.8871471414692866</v>
      </c>
    </row>
    <row r="13" spans="1:13" x14ac:dyDescent="0.2">
      <c r="A13" s="3" t="s">
        <v>16</v>
      </c>
      <c r="B13" s="3">
        <v>0.5</v>
      </c>
      <c r="C13" s="3" t="s">
        <v>17</v>
      </c>
      <c r="D13" s="3">
        <v>10</v>
      </c>
      <c r="E13" s="3">
        <v>1</v>
      </c>
      <c r="F13" s="23">
        <v>2500000</v>
      </c>
      <c r="G13" s="6"/>
      <c r="H13" s="28">
        <f t="shared" si="5"/>
        <v>4.9900199600798403E-3</v>
      </c>
      <c r="I13" s="28">
        <f t="shared" si="1"/>
        <v>0.99500998003992014</v>
      </c>
      <c r="J13" s="29">
        <f t="shared" si="2"/>
        <v>6.3979400086720375</v>
      </c>
      <c r="K13" s="64">
        <f t="shared" si="3"/>
        <v>2.3018977171952084</v>
      </c>
      <c r="L13" s="23">
        <f t="shared" ref="L13" si="11">AVERAGE(F11:F13)</f>
        <v>6496666.666666667</v>
      </c>
      <c r="M13" s="29">
        <f t="shared" si="4"/>
        <v>1.8871471414692866</v>
      </c>
    </row>
    <row r="14" spans="1:13" x14ac:dyDescent="0.2">
      <c r="A14" s="3" t="s">
        <v>16</v>
      </c>
      <c r="B14" s="3">
        <v>0.5</v>
      </c>
      <c r="C14" s="3" t="s">
        <v>18</v>
      </c>
      <c r="D14" s="3">
        <v>30</v>
      </c>
      <c r="E14" s="3">
        <v>1</v>
      </c>
      <c r="F14" s="23">
        <v>79100000</v>
      </c>
      <c r="G14" s="6"/>
      <c r="H14" s="28">
        <f t="shared" si="5"/>
        <v>0.15788423153692616</v>
      </c>
      <c r="I14" s="28">
        <f t="shared" si="1"/>
        <v>0.84211576846307379</v>
      </c>
      <c r="J14" s="29">
        <f t="shared" si="2"/>
        <v>7.8981764834976769</v>
      </c>
      <c r="K14" s="64">
        <f t="shared" si="3"/>
        <v>0.80166124236956904</v>
      </c>
      <c r="L14" s="23">
        <f t="shared" ref="L14" si="12">AVERAGE(F14:F16)</f>
        <v>244700000</v>
      </c>
      <c r="M14" s="29">
        <f t="shared" si="4"/>
        <v>0.31120375651545729</v>
      </c>
    </row>
    <row r="15" spans="1:13" x14ac:dyDescent="0.2">
      <c r="A15" s="3" t="s">
        <v>16</v>
      </c>
      <c r="B15" s="3">
        <v>0.5</v>
      </c>
      <c r="C15" s="3" t="s">
        <v>18</v>
      </c>
      <c r="D15" s="3">
        <v>30</v>
      </c>
      <c r="E15" s="3">
        <v>1</v>
      </c>
      <c r="F15" s="23">
        <v>539000000</v>
      </c>
      <c r="G15" s="6"/>
      <c r="H15" s="28">
        <f t="shared" si="5"/>
        <v>1.0758483033932136</v>
      </c>
      <c r="I15" s="28">
        <f t="shared" si="1"/>
        <v>-7.5848303393213579E-2</v>
      </c>
      <c r="J15" s="29">
        <f t="shared" si="2"/>
        <v>8.7315887651867392</v>
      </c>
      <c r="K15" s="64">
        <f t="shared" si="3"/>
        <v>-3.1751039319493302E-2</v>
      </c>
      <c r="L15" s="23">
        <f t="shared" ref="L15" si="13">AVERAGE(F14:F16)</f>
        <v>244700000</v>
      </c>
      <c r="M15" s="29">
        <f t="shared" si="4"/>
        <v>0.31120375651545729</v>
      </c>
    </row>
    <row r="16" spans="1:13" x14ac:dyDescent="0.2">
      <c r="A16" s="3" t="s">
        <v>16</v>
      </c>
      <c r="B16" s="3">
        <v>0.5</v>
      </c>
      <c r="C16" s="3" t="s">
        <v>18</v>
      </c>
      <c r="D16" s="3">
        <v>30</v>
      </c>
      <c r="E16" s="3">
        <v>1</v>
      </c>
      <c r="F16" s="23">
        <v>116000000</v>
      </c>
      <c r="G16" s="6"/>
      <c r="H16" s="28">
        <f t="shared" si="5"/>
        <v>0.2315369261477046</v>
      </c>
      <c r="I16" s="28">
        <f t="shared" si="1"/>
        <v>0.7684630738522954</v>
      </c>
      <c r="J16" s="29">
        <f t="shared" si="2"/>
        <v>8.0644579892269181</v>
      </c>
      <c r="K16" s="64">
        <f t="shared" si="3"/>
        <v>0.63537973664032776</v>
      </c>
      <c r="L16" s="23">
        <f t="shared" ref="L16" si="14">AVERAGE(F14:F16)</f>
        <v>244700000</v>
      </c>
      <c r="M16" s="29">
        <f t="shared" si="4"/>
        <v>0.31120375651545729</v>
      </c>
    </row>
    <row r="17" spans="1:13" x14ac:dyDescent="0.2">
      <c r="A17" s="3" t="s">
        <v>16</v>
      </c>
      <c r="B17" s="3">
        <v>0.5</v>
      </c>
      <c r="C17" s="3" t="s">
        <v>19</v>
      </c>
      <c r="D17" s="3">
        <v>30</v>
      </c>
      <c r="E17" s="3">
        <v>1</v>
      </c>
      <c r="F17" s="23">
        <v>250000000</v>
      </c>
      <c r="G17" s="6"/>
      <c r="H17" s="28">
        <f t="shared" si="5"/>
        <v>0.49900199600798401</v>
      </c>
      <c r="I17" s="28">
        <f t="shared" si="1"/>
        <v>0.50099800399201599</v>
      </c>
      <c r="J17" s="29">
        <f t="shared" si="2"/>
        <v>8.3979400086720375</v>
      </c>
      <c r="K17" s="64">
        <f t="shared" si="3"/>
        <v>0.30189771719520841</v>
      </c>
      <c r="L17" s="23">
        <f t="shared" ref="L17" si="15">AVERAGE(F17:F19)</f>
        <v>404666666.66666669</v>
      </c>
      <c r="M17" s="29">
        <f t="shared" si="4"/>
        <v>9.2740293847668909E-2</v>
      </c>
    </row>
    <row r="18" spans="1:13" x14ac:dyDescent="0.2">
      <c r="A18" s="3" t="s">
        <v>16</v>
      </c>
      <c r="B18" s="3">
        <v>0.5</v>
      </c>
      <c r="C18" s="3" t="s">
        <v>19</v>
      </c>
      <c r="D18" s="3">
        <v>30</v>
      </c>
      <c r="E18" s="3">
        <v>1</v>
      </c>
      <c r="F18" s="23">
        <v>425000000</v>
      </c>
      <c r="G18" s="6"/>
      <c r="H18" s="28">
        <f t="shared" si="5"/>
        <v>0.84830339321357284</v>
      </c>
      <c r="I18" s="28">
        <f t="shared" si="1"/>
        <v>0.15169660678642716</v>
      </c>
      <c r="J18" s="29">
        <f t="shared" si="2"/>
        <v>8.6283889300503116</v>
      </c>
      <c r="K18" s="64">
        <f t="shared" si="3"/>
        <v>7.1448795816934307E-2</v>
      </c>
      <c r="L18" s="23">
        <f t="shared" ref="L18" si="16">AVERAGE(F17:F19)</f>
        <v>404666666.66666669</v>
      </c>
      <c r="M18" s="29">
        <f t="shared" si="4"/>
        <v>9.2740293847668909E-2</v>
      </c>
    </row>
    <row r="19" spans="1:13" x14ac:dyDescent="0.2">
      <c r="A19" s="3" t="s">
        <v>16</v>
      </c>
      <c r="B19" s="3">
        <v>0.5</v>
      </c>
      <c r="C19" s="3" t="s">
        <v>19</v>
      </c>
      <c r="D19" s="3">
        <v>30</v>
      </c>
      <c r="E19" s="3">
        <v>1</v>
      </c>
      <c r="F19" s="23">
        <v>539000000</v>
      </c>
      <c r="G19" s="6"/>
      <c r="H19" s="28">
        <f t="shared" si="5"/>
        <v>1.0758483033932136</v>
      </c>
      <c r="I19" s="28">
        <f t="shared" si="1"/>
        <v>-7.5848303393213579E-2</v>
      </c>
      <c r="J19" s="29">
        <f t="shared" si="2"/>
        <v>8.7315887651867392</v>
      </c>
      <c r="K19" s="64">
        <f t="shared" si="3"/>
        <v>-3.1751039319493302E-2</v>
      </c>
      <c r="L19" s="23">
        <f t="shared" ref="L19" si="17">AVERAGE(F17:F19)</f>
        <v>404666666.66666669</v>
      </c>
      <c r="M19" s="29">
        <f t="shared" si="4"/>
        <v>9.2740293847668909E-2</v>
      </c>
    </row>
    <row r="20" spans="1:13" x14ac:dyDescent="0.2">
      <c r="A20" s="15" t="s">
        <v>15</v>
      </c>
      <c r="B20" s="15" t="s">
        <v>15</v>
      </c>
      <c r="C20" s="3" t="s">
        <v>17</v>
      </c>
      <c r="D20" s="3">
        <v>10</v>
      </c>
      <c r="E20" s="3">
        <v>1</v>
      </c>
      <c r="F20" s="23">
        <v>791000000</v>
      </c>
      <c r="G20" s="6"/>
      <c r="H20" s="28">
        <f t="shared" si="5"/>
        <v>1.5788423153692615</v>
      </c>
      <c r="I20" s="28">
        <f t="shared" si="1"/>
        <v>-0.57884231536926145</v>
      </c>
      <c r="J20" s="29">
        <f t="shared" si="2"/>
        <v>8.8981764834976769</v>
      </c>
      <c r="K20" s="64">
        <f t="shared" si="3"/>
        <v>-0.19833875763043096</v>
      </c>
      <c r="L20" s="23">
        <f t="shared" ref="L20" si="18">AVERAGE(F20:F22)</f>
        <v>566000000</v>
      </c>
      <c r="M20" s="29">
        <f t="shared" si="4"/>
        <v>-5.2978705321025998E-2</v>
      </c>
    </row>
    <row r="21" spans="1:13" x14ac:dyDescent="0.2">
      <c r="A21" s="15" t="s">
        <v>15</v>
      </c>
      <c r="B21" s="15" t="s">
        <v>15</v>
      </c>
      <c r="C21" s="3" t="s">
        <v>17</v>
      </c>
      <c r="D21" s="3">
        <v>10</v>
      </c>
      <c r="E21" s="3">
        <v>1</v>
      </c>
      <c r="F21" s="23">
        <v>791000000</v>
      </c>
      <c r="G21" s="6"/>
      <c r="H21" s="28">
        <f t="shared" si="5"/>
        <v>1.5788423153692615</v>
      </c>
      <c r="I21" s="28">
        <f t="shared" si="1"/>
        <v>-0.57884231536926145</v>
      </c>
      <c r="J21" s="29">
        <f t="shared" si="2"/>
        <v>8.8981764834976769</v>
      </c>
      <c r="K21" s="64">
        <f t="shared" si="3"/>
        <v>-0.19833875763043096</v>
      </c>
      <c r="L21" s="23">
        <f t="shared" ref="L21" si="19">AVERAGE(F20:F22)</f>
        <v>566000000</v>
      </c>
      <c r="M21" s="29">
        <f t="shared" si="4"/>
        <v>-5.2978705321025998E-2</v>
      </c>
    </row>
    <row r="22" spans="1:13" x14ac:dyDescent="0.2">
      <c r="A22" s="15" t="s">
        <v>15</v>
      </c>
      <c r="B22" s="15" t="s">
        <v>15</v>
      </c>
      <c r="C22" s="3" t="s">
        <v>17</v>
      </c>
      <c r="D22" s="3">
        <v>10</v>
      </c>
      <c r="E22" s="3">
        <v>1</v>
      </c>
      <c r="F22" s="23">
        <v>116000000</v>
      </c>
      <c r="G22" s="6"/>
      <c r="H22" s="28">
        <f t="shared" si="5"/>
        <v>0.2315369261477046</v>
      </c>
      <c r="I22" s="28">
        <f t="shared" si="1"/>
        <v>0.7684630738522954</v>
      </c>
      <c r="J22" s="29">
        <f t="shared" si="2"/>
        <v>8.0644579892269181</v>
      </c>
      <c r="K22" s="64">
        <f t="shared" si="3"/>
        <v>0.63537973664032776</v>
      </c>
      <c r="L22" s="23">
        <f t="shared" ref="L22" si="20">AVERAGE(F20:F22)</f>
        <v>566000000</v>
      </c>
      <c r="M22" s="29">
        <f t="shared" si="4"/>
        <v>-5.2978705321025998E-2</v>
      </c>
    </row>
    <row r="23" spans="1:13" x14ac:dyDescent="0.2">
      <c r="A23" s="15" t="s">
        <v>15</v>
      </c>
      <c r="B23" s="15" t="s">
        <v>15</v>
      </c>
      <c r="C23" s="3" t="s">
        <v>18</v>
      </c>
      <c r="D23" s="3">
        <v>30</v>
      </c>
      <c r="E23" s="3">
        <v>1</v>
      </c>
      <c r="F23" s="23">
        <v>539000000</v>
      </c>
      <c r="G23" s="6"/>
      <c r="H23" s="28">
        <f t="shared" si="5"/>
        <v>1.0758483033932136</v>
      </c>
      <c r="I23" s="28">
        <f t="shared" si="1"/>
        <v>-7.5848303393213579E-2</v>
      </c>
      <c r="J23" s="29">
        <f t="shared" si="2"/>
        <v>8.7315887651867392</v>
      </c>
      <c r="K23" s="64">
        <f t="shared" si="3"/>
        <v>-3.1751039319493302E-2</v>
      </c>
      <c r="L23" s="23">
        <f t="shared" ref="L23" si="21">AVERAGE(F23:F25)</f>
        <v>442666666.66666669</v>
      </c>
      <c r="M23" s="29">
        <f t="shared" si="4"/>
        <v>5.3760905554909755E-2</v>
      </c>
    </row>
    <row r="24" spans="1:13" x14ac:dyDescent="0.2">
      <c r="A24" s="15" t="s">
        <v>15</v>
      </c>
      <c r="B24" s="15" t="s">
        <v>15</v>
      </c>
      <c r="C24" s="3" t="s">
        <v>18</v>
      </c>
      <c r="D24" s="3">
        <v>30</v>
      </c>
      <c r="E24" s="3">
        <v>1</v>
      </c>
      <c r="F24" s="23">
        <v>250000000</v>
      </c>
      <c r="G24" s="6"/>
      <c r="H24" s="28">
        <f t="shared" si="5"/>
        <v>0.49900199600798401</v>
      </c>
      <c r="I24" s="28">
        <f t="shared" si="1"/>
        <v>0.50099800399201599</v>
      </c>
      <c r="J24" s="29">
        <f t="shared" si="2"/>
        <v>8.3979400086720375</v>
      </c>
      <c r="K24" s="64">
        <f t="shared" si="3"/>
        <v>0.30189771719520841</v>
      </c>
      <c r="L24" s="23">
        <f t="shared" ref="L24" si="22">AVERAGE(F23:F25)</f>
        <v>442666666.66666669</v>
      </c>
      <c r="M24" s="29">
        <f t="shared" si="4"/>
        <v>5.3760905554909755E-2</v>
      </c>
    </row>
    <row r="25" spans="1:13" x14ac:dyDescent="0.2">
      <c r="A25" s="15" t="s">
        <v>15</v>
      </c>
      <c r="B25" s="15" t="s">
        <v>15</v>
      </c>
      <c r="C25" s="3" t="s">
        <v>18</v>
      </c>
      <c r="D25" s="3">
        <v>30</v>
      </c>
      <c r="E25" s="3">
        <v>1</v>
      </c>
      <c r="F25" s="23">
        <v>539000000</v>
      </c>
      <c r="G25" s="6"/>
      <c r="H25" s="28">
        <f t="shared" si="5"/>
        <v>1.0758483033932136</v>
      </c>
      <c r="I25" s="28">
        <f t="shared" si="1"/>
        <v>-7.5848303393213579E-2</v>
      </c>
      <c r="J25" s="29">
        <f t="shared" si="2"/>
        <v>8.7315887651867392</v>
      </c>
      <c r="K25" s="64">
        <f t="shared" si="3"/>
        <v>-3.1751039319493302E-2</v>
      </c>
      <c r="L25" s="23">
        <f t="shared" ref="L25" si="23">AVERAGE(F23:F25)</f>
        <v>442666666.66666669</v>
      </c>
      <c r="M25" s="29">
        <f t="shared" si="4"/>
        <v>5.3760905554909755E-2</v>
      </c>
    </row>
    <row r="26" spans="1:13" x14ac:dyDescent="0.2">
      <c r="A26" s="15" t="s">
        <v>15</v>
      </c>
      <c r="B26" s="15" t="s">
        <v>15</v>
      </c>
      <c r="C26" s="3" t="s">
        <v>19</v>
      </c>
      <c r="D26" s="3">
        <v>30</v>
      </c>
      <c r="E26" s="3">
        <v>1</v>
      </c>
      <c r="F26" s="23">
        <v>250000000</v>
      </c>
      <c r="G26" s="6"/>
      <c r="H26" s="28">
        <f t="shared" si="5"/>
        <v>0.49900199600798401</v>
      </c>
      <c r="I26" s="28">
        <f t="shared" si="1"/>
        <v>0.50099800399201599</v>
      </c>
      <c r="J26" s="29">
        <f t="shared" si="2"/>
        <v>8.3979400086720375</v>
      </c>
      <c r="K26" s="64">
        <f t="shared" si="3"/>
        <v>0.30189771719520841</v>
      </c>
      <c r="L26" s="23">
        <f t="shared" ref="L26" si="24">AVERAGE(F26:F28)</f>
        <v>250000000</v>
      </c>
      <c r="M26" s="29">
        <f t="shared" si="4"/>
        <v>0.30189771719520841</v>
      </c>
    </row>
    <row r="27" spans="1:13" x14ac:dyDescent="0.2">
      <c r="A27" s="15" t="s">
        <v>15</v>
      </c>
      <c r="B27" s="15" t="s">
        <v>15</v>
      </c>
      <c r="C27" s="3" t="s">
        <v>19</v>
      </c>
      <c r="D27" s="3">
        <v>30</v>
      </c>
      <c r="E27" s="3">
        <v>1</v>
      </c>
      <c r="F27" s="23">
        <v>250000000</v>
      </c>
      <c r="G27" s="6"/>
      <c r="H27" s="28">
        <f t="shared" si="5"/>
        <v>0.49900199600798401</v>
      </c>
      <c r="I27" s="28">
        <f t="shared" si="1"/>
        <v>0.50099800399201599</v>
      </c>
      <c r="J27" s="29">
        <f t="shared" si="2"/>
        <v>8.3979400086720375</v>
      </c>
      <c r="K27" s="64">
        <f t="shared" si="3"/>
        <v>0.30189771719520841</v>
      </c>
      <c r="L27" s="23">
        <f t="shared" ref="L27" si="25">AVERAGE(F26:F28)</f>
        <v>250000000</v>
      </c>
      <c r="M27" s="29">
        <f t="shared" si="4"/>
        <v>0.30189771719520841</v>
      </c>
    </row>
    <row r="28" spans="1:13" x14ac:dyDescent="0.2">
      <c r="A28" s="15" t="s">
        <v>15</v>
      </c>
      <c r="B28" s="15" t="s">
        <v>15</v>
      </c>
      <c r="C28" s="3" t="s">
        <v>19</v>
      </c>
      <c r="D28" s="3">
        <v>30</v>
      </c>
      <c r="E28" s="3">
        <v>1</v>
      </c>
      <c r="F28" s="23">
        <v>250000000</v>
      </c>
      <c r="G28" s="6"/>
      <c r="H28" s="28">
        <f t="shared" si="5"/>
        <v>0.49900199600798401</v>
      </c>
      <c r="I28" s="28">
        <f t="shared" si="1"/>
        <v>0.50099800399201599</v>
      </c>
      <c r="J28" s="29">
        <f t="shared" si="2"/>
        <v>8.3979400086720375</v>
      </c>
      <c r="K28" s="64">
        <f t="shared" si="3"/>
        <v>0.30189771719520841</v>
      </c>
      <c r="L28" s="23">
        <f t="shared" ref="L28" si="26">AVERAGE(F26:F28)</f>
        <v>250000000</v>
      </c>
      <c r="M28" s="29">
        <f t="shared" si="4"/>
        <v>0.30189771719520841</v>
      </c>
    </row>
    <row r="29" spans="1:13" x14ac:dyDescent="0.2">
      <c r="A29" s="11" t="s">
        <v>14</v>
      </c>
      <c r="B29" s="12" t="s">
        <v>15</v>
      </c>
      <c r="C29" s="12" t="s">
        <v>15</v>
      </c>
      <c r="D29" s="12" t="s">
        <v>15</v>
      </c>
      <c r="E29" s="11">
        <v>10</v>
      </c>
      <c r="F29" s="14">
        <v>539000000</v>
      </c>
      <c r="G29" s="18" t="s">
        <v>6</v>
      </c>
      <c r="H29" s="13">
        <f>F29/$L$29</f>
        <v>1.0758483033932136</v>
      </c>
      <c r="I29" s="13">
        <f t="shared" si="1"/>
        <v>-7.5848303393213579E-2</v>
      </c>
      <c r="J29" s="27">
        <f t="shared" si="2"/>
        <v>8.7315887651867392</v>
      </c>
      <c r="K29" s="76">
        <f>LOG10($L$29)-J29</f>
        <v>-3.1751039319493302E-2</v>
      </c>
      <c r="L29" s="14">
        <f t="shared" ref="L29" si="27">AVERAGE(F29:F31)</f>
        <v>501000000</v>
      </c>
      <c r="M29" s="27">
        <f t="shared" si="4"/>
        <v>0</v>
      </c>
    </row>
    <row r="30" spans="1:13" x14ac:dyDescent="0.2">
      <c r="A30" s="11" t="s">
        <v>14</v>
      </c>
      <c r="B30" s="12" t="s">
        <v>15</v>
      </c>
      <c r="C30" s="12" t="s">
        <v>15</v>
      </c>
      <c r="D30" s="12" t="s">
        <v>15</v>
      </c>
      <c r="E30" s="11">
        <v>10</v>
      </c>
      <c r="F30" s="14">
        <v>425000000</v>
      </c>
      <c r="G30" s="18" t="s">
        <v>6</v>
      </c>
      <c r="H30" s="13">
        <f t="shared" ref="H30:H46" si="28">F30/$L$29</f>
        <v>0.84830339321357284</v>
      </c>
      <c r="I30" s="13">
        <f t="shared" si="1"/>
        <v>0.15169660678642716</v>
      </c>
      <c r="J30" s="27">
        <f t="shared" si="2"/>
        <v>8.6283889300503116</v>
      </c>
      <c r="K30" s="76">
        <f t="shared" ref="K30:K46" si="29">LOG10($L$29)-J30</f>
        <v>7.1448795816934307E-2</v>
      </c>
      <c r="L30" s="14">
        <f t="shared" ref="L30" si="30">AVERAGE(F29:F31)</f>
        <v>501000000</v>
      </c>
      <c r="M30" s="27">
        <f t="shared" si="4"/>
        <v>0</v>
      </c>
    </row>
    <row r="31" spans="1:13" x14ac:dyDescent="0.2">
      <c r="A31" s="11" t="s">
        <v>14</v>
      </c>
      <c r="B31" s="12" t="s">
        <v>15</v>
      </c>
      <c r="C31" s="12" t="s">
        <v>15</v>
      </c>
      <c r="D31" s="12" t="s">
        <v>15</v>
      </c>
      <c r="E31" s="11">
        <v>10</v>
      </c>
      <c r="F31" s="14">
        <v>539000000</v>
      </c>
      <c r="G31" s="18" t="s">
        <v>6</v>
      </c>
      <c r="H31" s="13">
        <f t="shared" si="28"/>
        <v>1.0758483033932136</v>
      </c>
      <c r="I31" s="13">
        <f t="shared" si="1"/>
        <v>-7.5848303393213579E-2</v>
      </c>
      <c r="J31" s="27">
        <f t="shared" si="2"/>
        <v>8.7315887651867392</v>
      </c>
      <c r="K31" s="76">
        <f t="shared" si="29"/>
        <v>-3.1751039319493302E-2</v>
      </c>
      <c r="L31" s="14">
        <f t="shared" ref="L31" si="31">AVERAGE(F29:F31)</f>
        <v>501000000</v>
      </c>
      <c r="M31" s="27">
        <f t="shared" si="4"/>
        <v>0</v>
      </c>
    </row>
    <row r="32" spans="1:13" x14ac:dyDescent="0.2">
      <c r="A32" s="3" t="s">
        <v>16</v>
      </c>
      <c r="B32" s="3">
        <v>0.5</v>
      </c>
      <c r="C32" s="15" t="s">
        <v>15</v>
      </c>
      <c r="D32" s="15" t="s">
        <v>15</v>
      </c>
      <c r="E32" s="3">
        <v>10</v>
      </c>
      <c r="F32" s="23">
        <v>14700000</v>
      </c>
      <c r="G32" s="6"/>
      <c r="H32" s="28">
        <f t="shared" si="28"/>
        <v>2.9341317365269463E-2</v>
      </c>
      <c r="I32" s="28">
        <f t="shared" si="1"/>
        <v>0.97065868263473054</v>
      </c>
      <c r="J32" s="29">
        <f t="shared" si="2"/>
        <v>7.1673173347481764</v>
      </c>
      <c r="K32" s="64">
        <f t="shared" si="29"/>
        <v>1.5325203911190695</v>
      </c>
      <c r="L32" s="23">
        <f t="shared" ref="L32" si="32">AVERAGE(F32:F34)</f>
        <v>7083333.333333333</v>
      </c>
      <c r="M32" s="29">
        <f t="shared" si="4"/>
        <v>1.8496000462005782</v>
      </c>
    </row>
    <row r="33" spans="1:14" x14ac:dyDescent="0.2">
      <c r="A33" s="3" t="s">
        <v>16</v>
      </c>
      <c r="B33" s="3">
        <v>0.5</v>
      </c>
      <c r="C33" s="15" t="s">
        <v>15</v>
      </c>
      <c r="D33" s="15" t="s">
        <v>15</v>
      </c>
      <c r="E33" s="3">
        <v>10</v>
      </c>
      <c r="F33" s="23">
        <v>1160000</v>
      </c>
      <c r="G33" s="6"/>
      <c r="H33" s="28">
        <f t="shared" si="28"/>
        <v>2.315369261477046E-3</v>
      </c>
      <c r="I33" s="28">
        <f t="shared" si="1"/>
        <v>0.99768463073852298</v>
      </c>
      <c r="J33" s="29">
        <f t="shared" si="2"/>
        <v>6.0644579892269181</v>
      </c>
      <c r="K33" s="64">
        <f t="shared" si="29"/>
        <v>2.6353797366403278</v>
      </c>
      <c r="L33" s="23">
        <f t="shared" ref="L33" si="33">AVERAGE(F32:F34)</f>
        <v>7083333.333333333</v>
      </c>
      <c r="M33" s="29">
        <f t="shared" si="4"/>
        <v>1.8496000462005782</v>
      </c>
    </row>
    <row r="34" spans="1:14" x14ac:dyDescent="0.2">
      <c r="A34" s="3" t="s">
        <v>16</v>
      </c>
      <c r="B34" s="3">
        <v>0.5</v>
      </c>
      <c r="C34" s="15" t="s">
        <v>15</v>
      </c>
      <c r="D34" s="15" t="s">
        <v>15</v>
      </c>
      <c r="E34" s="3">
        <v>10</v>
      </c>
      <c r="F34" s="23">
        <v>5390000</v>
      </c>
      <c r="G34" s="6"/>
      <c r="H34" s="28">
        <f t="shared" si="28"/>
        <v>1.0758483033932136E-2</v>
      </c>
      <c r="I34" s="28">
        <f t="shared" si="1"/>
        <v>0.98924151696606788</v>
      </c>
      <c r="J34" s="29">
        <f t="shared" si="2"/>
        <v>6.7315887651867383</v>
      </c>
      <c r="K34" s="64">
        <f t="shared" si="29"/>
        <v>1.9682489606805076</v>
      </c>
      <c r="L34" s="23">
        <f t="shared" ref="L34" si="34">AVERAGE(F32:F34)</f>
        <v>7083333.333333333</v>
      </c>
      <c r="M34" s="29">
        <f t="shared" si="4"/>
        <v>1.8496000462005782</v>
      </c>
    </row>
    <row r="35" spans="1:14" x14ac:dyDescent="0.2">
      <c r="A35" s="3" t="s">
        <v>16</v>
      </c>
      <c r="B35" s="3">
        <v>0.5</v>
      </c>
      <c r="C35" s="3" t="s">
        <v>17</v>
      </c>
      <c r="D35" s="3">
        <v>10</v>
      </c>
      <c r="E35" s="3">
        <v>10</v>
      </c>
      <c r="F35" s="23">
        <v>7910</v>
      </c>
      <c r="G35" s="6" t="s">
        <v>20</v>
      </c>
      <c r="H35" s="28">
        <f t="shared" si="28"/>
        <v>1.5788423153692616E-5</v>
      </c>
      <c r="I35" s="28">
        <f t="shared" si="1"/>
        <v>0.99998421157684636</v>
      </c>
      <c r="J35" s="29">
        <f t="shared" si="2"/>
        <v>3.8981764834976764</v>
      </c>
      <c r="K35" s="64">
        <f t="shared" si="29"/>
        <v>4.801661242369569</v>
      </c>
      <c r="L35" s="23">
        <f t="shared" ref="L35" si="35">AVERAGE(F35:F37)</f>
        <v>7910</v>
      </c>
      <c r="M35" s="29">
        <f t="shared" si="4"/>
        <v>4.801661242369569</v>
      </c>
    </row>
    <row r="36" spans="1:14" x14ac:dyDescent="0.2">
      <c r="A36" s="3" t="s">
        <v>16</v>
      </c>
      <c r="B36" s="3">
        <v>0.5</v>
      </c>
      <c r="C36" s="3" t="s">
        <v>17</v>
      </c>
      <c r="D36" s="3">
        <v>10</v>
      </c>
      <c r="E36" s="3">
        <v>10</v>
      </c>
      <c r="F36" s="23">
        <v>7910</v>
      </c>
      <c r="G36" s="6" t="s">
        <v>20</v>
      </c>
      <c r="H36" s="28">
        <f t="shared" si="28"/>
        <v>1.5788423153692616E-5</v>
      </c>
      <c r="I36" s="28">
        <f t="shared" si="1"/>
        <v>0.99998421157684636</v>
      </c>
      <c r="J36" s="29">
        <f t="shared" si="2"/>
        <v>3.8981764834976764</v>
      </c>
      <c r="K36" s="64">
        <f t="shared" si="29"/>
        <v>4.801661242369569</v>
      </c>
      <c r="L36" s="23">
        <f t="shared" ref="L36" si="36">AVERAGE(F35:F37)</f>
        <v>7910</v>
      </c>
      <c r="M36" s="29">
        <f t="shared" si="4"/>
        <v>4.801661242369569</v>
      </c>
    </row>
    <row r="37" spans="1:14" x14ac:dyDescent="0.2">
      <c r="A37" s="3" t="s">
        <v>16</v>
      </c>
      <c r="B37" s="3">
        <v>0.5</v>
      </c>
      <c r="C37" s="3" t="s">
        <v>17</v>
      </c>
      <c r="D37" s="3">
        <v>10</v>
      </c>
      <c r="E37" s="3">
        <v>10</v>
      </c>
      <c r="F37" s="23">
        <v>7910</v>
      </c>
      <c r="G37" s="6" t="s">
        <v>20</v>
      </c>
      <c r="H37" s="28">
        <f t="shared" si="28"/>
        <v>1.5788423153692616E-5</v>
      </c>
      <c r="I37" s="28">
        <f t="shared" si="1"/>
        <v>0.99998421157684636</v>
      </c>
      <c r="J37" s="29">
        <f t="shared" si="2"/>
        <v>3.8981764834976764</v>
      </c>
      <c r="K37" s="64">
        <f t="shared" si="29"/>
        <v>4.801661242369569</v>
      </c>
      <c r="L37" s="23">
        <f t="shared" ref="L37" si="37">AVERAGE(F35:F37)</f>
        <v>7910</v>
      </c>
      <c r="M37" s="29">
        <f t="shared" si="4"/>
        <v>4.801661242369569</v>
      </c>
    </row>
    <row r="38" spans="1:14" x14ac:dyDescent="0.2">
      <c r="A38" s="3" t="s">
        <v>16</v>
      </c>
      <c r="B38" s="3">
        <v>0.5</v>
      </c>
      <c r="C38" s="3" t="s">
        <v>18</v>
      </c>
      <c r="D38" s="3">
        <v>30</v>
      </c>
      <c r="E38" s="3">
        <v>10</v>
      </c>
      <c r="F38" s="23">
        <v>791000</v>
      </c>
      <c r="G38" s="6"/>
      <c r="H38" s="28">
        <f t="shared" si="28"/>
        <v>1.5788423153692615E-3</v>
      </c>
      <c r="I38" s="28">
        <f t="shared" si="1"/>
        <v>0.99842115768463069</v>
      </c>
      <c r="J38" s="29">
        <f t="shared" si="2"/>
        <v>5.8981764834976769</v>
      </c>
      <c r="K38" s="64">
        <f t="shared" si="29"/>
        <v>2.801661242369569</v>
      </c>
      <c r="L38" s="23">
        <f t="shared" ref="L38" si="38">AVERAGE(F38:F40)</f>
        <v>914000</v>
      </c>
      <c r="M38" s="29">
        <f t="shared" si="4"/>
        <v>2.7388915301334142</v>
      </c>
    </row>
    <row r="39" spans="1:14" x14ac:dyDescent="0.2">
      <c r="A39" s="3" t="s">
        <v>16</v>
      </c>
      <c r="B39" s="3">
        <v>0.5</v>
      </c>
      <c r="C39" s="3" t="s">
        <v>18</v>
      </c>
      <c r="D39" s="3">
        <v>30</v>
      </c>
      <c r="E39" s="3">
        <v>10</v>
      </c>
      <c r="F39" s="23">
        <v>791000</v>
      </c>
      <c r="G39" s="6"/>
      <c r="H39" s="28">
        <f t="shared" si="28"/>
        <v>1.5788423153692615E-3</v>
      </c>
      <c r="I39" s="28">
        <f t="shared" si="1"/>
        <v>0.99842115768463069</v>
      </c>
      <c r="J39" s="29">
        <f t="shared" si="2"/>
        <v>5.8981764834976769</v>
      </c>
      <c r="K39" s="64">
        <f t="shared" si="29"/>
        <v>2.801661242369569</v>
      </c>
      <c r="L39" s="23">
        <f t="shared" ref="L39" si="39">AVERAGE(F38:F40)</f>
        <v>914000</v>
      </c>
      <c r="M39" s="29">
        <f t="shared" si="4"/>
        <v>2.7388915301334142</v>
      </c>
    </row>
    <row r="40" spans="1:14" x14ac:dyDescent="0.2">
      <c r="A40" s="3" t="s">
        <v>16</v>
      </c>
      <c r="B40" s="3">
        <v>0.5</v>
      </c>
      <c r="C40" s="3" t="s">
        <v>18</v>
      </c>
      <c r="D40" s="3">
        <v>30</v>
      </c>
      <c r="E40" s="3">
        <v>10</v>
      </c>
      <c r="F40" s="23">
        <v>1160000</v>
      </c>
      <c r="G40" s="6"/>
      <c r="H40" s="28">
        <f t="shared" si="28"/>
        <v>2.315369261477046E-3</v>
      </c>
      <c r="I40" s="28">
        <f t="shared" si="1"/>
        <v>0.99768463073852298</v>
      </c>
      <c r="J40" s="29">
        <f t="shared" si="2"/>
        <v>6.0644579892269181</v>
      </c>
      <c r="K40" s="64">
        <f t="shared" si="29"/>
        <v>2.6353797366403278</v>
      </c>
      <c r="L40" s="23">
        <f t="shared" ref="L40" si="40">AVERAGE(F38:F40)</f>
        <v>914000</v>
      </c>
      <c r="M40" s="29">
        <f t="shared" si="4"/>
        <v>2.7388915301334142</v>
      </c>
    </row>
    <row r="41" spans="1:14" x14ac:dyDescent="0.2">
      <c r="A41" s="3" t="s">
        <v>16</v>
      </c>
      <c r="B41" s="3">
        <v>0.5</v>
      </c>
      <c r="C41" s="6" t="s">
        <v>19</v>
      </c>
      <c r="D41" s="6">
        <v>30</v>
      </c>
      <c r="E41" s="6">
        <v>10</v>
      </c>
      <c r="F41" s="23">
        <v>250000000</v>
      </c>
      <c r="G41" s="6"/>
      <c r="H41" s="28">
        <f t="shared" si="28"/>
        <v>0.49900199600798401</v>
      </c>
      <c r="I41" s="28">
        <f t="shared" si="1"/>
        <v>0.50099800399201599</v>
      </c>
      <c r="J41" s="29">
        <f t="shared" si="2"/>
        <v>8.3979400086720375</v>
      </c>
      <c r="K41" s="64">
        <f t="shared" si="29"/>
        <v>0.30189771719520841</v>
      </c>
      <c r="L41" s="23">
        <f t="shared" ref="L41" si="41">AVERAGE(F41:F43)</f>
        <v>205333333.33333334</v>
      </c>
      <c r="M41" s="29">
        <f t="shared" si="4"/>
        <v>0.38737826842248246</v>
      </c>
    </row>
    <row r="42" spans="1:14" x14ac:dyDescent="0.2">
      <c r="A42" s="3" t="s">
        <v>16</v>
      </c>
      <c r="B42" s="3">
        <v>0.5</v>
      </c>
      <c r="C42" s="6" t="s">
        <v>19</v>
      </c>
      <c r="D42" s="6">
        <v>30</v>
      </c>
      <c r="E42" s="6">
        <v>10</v>
      </c>
      <c r="F42" s="23">
        <v>116000000</v>
      </c>
      <c r="G42" s="6"/>
      <c r="H42" s="28">
        <f t="shared" si="28"/>
        <v>0.2315369261477046</v>
      </c>
      <c r="I42" s="28">
        <f t="shared" si="1"/>
        <v>0.7684630738522954</v>
      </c>
      <c r="J42" s="29">
        <f t="shared" si="2"/>
        <v>8.0644579892269181</v>
      </c>
      <c r="K42" s="64">
        <f t="shared" si="29"/>
        <v>0.63537973664032776</v>
      </c>
      <c r="L42" s="23">
        <f t="shared" ref="L42" si="42">AVERAGE(F41:F43)</f>
        <v>205333333.33333334</v>
      </c>
      <c r="M42" s="29">
        <f t="shared" si="4"/>
        <v>0.38737826842248246</v>
      </c>
    </row>
    <row r="43" spans="1:14" x14ac:dyDescent="0.2">
      <c r="A43" s="3" t="s">
        <v>16</v>
      </c>
      <c r="B43" s="3">
        <v>0.5</v>
      </c>
      <c r="C43" s="6" t="s">
        <v>19</v>
      </c>
      <c r="D43" s="6">
        <v>30</v>
      </c>
      <c r="E43" s="6">
        <v>10</v>
      </c>
      <c r="F43" s="23">
        <v>250000000</v>
      </c>
      <c r="G43" s="6"/>
      <c r="H43" s="28">
        <f t="shared" si="28"/>
        <v>0.49900199600798401</v>
      </c>
      <c r="I43" s="28">
        <f t="shared" si="1"/>
        <v>0.50099800399201599</v>
      </c>
      <c r="J43" s="29">
        <f t="shared" si="2"/>
        <v>8.3979400086720375</v>
      </c>
      <c r="K43" s="64">
        <f t="shared" si="29"/>
        <v>0.30189771719520841</v>
      </c>
      <c r="L43" s="23">
        <f t="shared" ref="L43" si="43">AVERAGE(F41:F43)</f>
        <v>205333333.33333334</v>
      </c>
      <c r="M43" s="29">
        <f t="shared" si="4"/>
        <v>0.38737826842248246</v>
      </c>
    </row>
    <row r="44" spans="1:14" x14ac:dyDescent="0.2">
      <c r="A44" s="15" t="s">
        <v>15</v>
      </c>
      <c r="B44" s="15" t="s">
        <v>15</v>
      </c>
      <c r="C44" s="6" t="s">
        <v>17</v>
      </c>
      <c r="D44" s="6">
        <v>10</v>
      </c>
      <c r="E44" s="6">
        <v>10</v>
      </c>
      <c r="F44" s="23">
        <v>539000000</v>
      </c>
      <c r="G44" s="6"/>
      <c r="H44" s="28">
        <f t="shared" si="28"/>
        <v>1.0758483033932136</v>
      </c>
      <c r="I44" s="28">
        <f t="shared" si="1"/>
        <v>-7.5848303393213579E-2</v>
      </c>
      <c r="J44" s="29">
        <f t="shared" si="2"/>
        <v>8.7315887651867392</v>
      </c>
      <c r="K44" s="64">
        <f t="shared" si="29"/>
        <v>-3.1751039319493302E-2</v>
      </c>
      <c r="L44" s="23">
        <f>F44</f>
        <v>539000000</v>
      </c>
      <c r="M44" s="29">
        <f t="shared" si="4"/>
        <v>-3.1751039319493302E-2</v>
      </c>
    </row>
    <row r="45" spans="1:14" x14ac:dyDescent="0.2">
      <c r="A45" s="15" t="s">
        <v>15</v>
      </c>
      <c r="B45" s="15" t="s">
        <v>15</v>
      </c>
      <c r="C45" s="6" t="s">
        <v>18</v>
      </c>
      <c r="D45" s="6">
        <v>30</v>
      </c>
      <c r="E45" s="6">
        <v>10</v>
      </c>
      <c r="F45" s="23">
        <v>539000000</v>
      </c>
      <c r="G45" s="6"/>
      <c r="H45" s="28">
        <f t="shared" si="28"/>
        <v>1.0758483033932136</v>
      </c>
      <c r="I45" s="28">
        <f t="shared" si="1"/>
        <v>-7.5848303393213579E-2</v>
      </c>
      <c r="J45" s="29">
        <f t="shared" si="2"/>
        <v>8.7315887651867392</v>
      </c>
      <c r="K45" s="64">
        <f t="shared" si="29"/>
        <v>-3.1751039319493302E-2</v>
      </c>
      <c r="L45" s="23">
        <f t="shared" ref="L45:L46" si="44">F45</f>
        <v>539000000</v>
      </c>
      <c r="M45" s="29">
        <f t="shared" si="4"/>
        <v>-3.1751039319493302E-2</v>
      </c>
    </row>
    <row r="46" spans="1:14" x14ac:dyDescent="0.2">
      <c r="A46" s="20" t="s">
        <v>15</v>
      </c>
      <c r="B46" s="20" t="s">
        <v>15</v>
      </c>
      <c r="C46" s="21" t="s">
        <v>19</v>
      </c>
      <c r="D46" s="21">
        <v>30</v>
      </c>
      <c r="E46" s="21">
        <v>10</v>
      </c>
      <c r="F46" s="69">
        <v>250000000</v>
      </c>
      <c r="G46" s="43" t="s">
        <v>6</v>
      </c>
      <c r="H46" s="30">
        <f t="shared" si="28"/>
        <v>0.49900199600798401</v>
      </c>
      <c r="I46" s="30">
        <f t="shared" si="1"/>
        <v>0.50099800399201599</v>
      </c>
      <c r="J46" s="31">
        <f t="shared" si="2"/>
        <v>8.3979400086720375</v>
      </c>
      <c r="K46" s="77">
        <f t="shared" si="29"/>
        <v>0.30189771719520841</v>
      </c>
      <c r="L46" s="32">
        <f t="shared" si="44"/>
        <v>250000000</v>
      </c>
      <c r="M46" s="31">
        <f t="shared" si="4"/>
        <v>0.30189771719520841</v>
      </c>
    </row>
    <row r="47" spans="1:14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4" ht="31.5" customHeight="1" x14ac:dyDescent="0.2">
      <c r="A48" s="47" t="s">
        <v>1</v>
      </c>
      <c r="B48" s="45" t="s">
        <v>2</v>
      </c>
      <c r="C48" s="47" t="s">
        <v>3</v>
      </c>
      <c r="D48" s="47"/>
      <c r="E48" s="45" t="s">
        <v>4</v>
      </c>
      <c r="F48" s="44" t="s">
        <v>5</v>
      </c>
      <c r="G48" s="44" t="s">
        <v>6</v>
      </c>
      <c r="H48" s="44" t="s">
        <v>7</v>
      </c>
      <c r="I48" s="44" t="s">
        <v>8</v>
      </c>
      <c r="J48" s="50" t="s">
        <v>9</v>
      </c>
      <c r="K48" s="50" t="s">
        <v>10</v>
      </c>
      <c r="L48" s="44" t="s">
        <v>11</v>
      </c>
      <c r="M48" s="44"/>
      <c r="N48" s="70"/>
    </row>
    <row r="49" spans="1:14" ht="31.5" customHeight="1" x14ac:dyDescent="0.2">
      <c r="A49" s="49"/>
      <c r="B49" s="46"/>
      <c r="C49" s="4" t="s">
        <v>12</v>
      </c>
      <c r="D49" s="8" t="s">
        <v>2</v>
      </c>
      <c r="E49" s="46"/>
      <c r="F49" s="48"/>
      <c r="G49" s="48"/>
      <c r="H49" s="48"/>
      <c r="I49" s="48"/>
      <c r="J49" s="51"/>
      <c r="K49" s="51"/>
      <c r="L49" s="9" t="s">
        <v>5</v>
      </c>
      <c r="M49" s="10" t="s">
        <v>13</v>
      </c>
      <c r="N49" s="70"/>
    </row>
    <row r="50" spans="1:14" x14ac:dyDescent="0.2">
      <c r="A50" s="11" t="s">
        <v>14</v>
      </c>
      <c r="B50" s="12" t="s">
        <v>15</v>
      </c>
      <c r="C50" s="12" t="s">
        <v>15</v>
      </c>
      <c r="D50" s="12" t="s">
        <v>15</v>
      </c>
      <c r="E50" s="12" t="s">
        <v>15</v>
      </c>
      <c r="F50" s="14">
        <v>791000000</v>
      </c>
      <c r="G50" s="18" t="s">
        <v>6</v>
      </c>
      <c r="H50" s="19">
        <f>F50/$L$50</f>
        <v>1</v>
      </c>
      <c r="I50" s="19">
        <f>1-H50</f>
        <v>0</v>
      </c>
      <c r="J50" s="33">
        <f>LOG10(F50)</f>
        <v>8.8981764834976769</v>
      </c>
      <c r="K50" s="78">
        <f>LOG10($L$50)-LOG10(F50)</f>
        <v>0</v>
      </c>
      <c r="L50" s="36">
        <f t="shared" ref="L50" si="45">AVERAGE(F50:F52)</f>
        <v>791000000</v>
      </c>
      <c r="M50" s="34">
        <f>LOG10($L$50)-LOG10(L50)</f>
        <v>0</v>
      </c>
    </row>
    <row r="51" spans="1:14" x14ac:dyDescent="0.2">
      <c r="A51" s="11" t="s">
        <v>14</v>
      </c>
      <c r="B51" s="12" t="s">
        <v>15</v>
      </c>
      <c r="C51" s="12" t="s">
        <v>15</v>
      </c>
      <c r="D51" s="12" t="s">
        <v>15</v>
      </c>
      <c r="E51" s="12" t="s">
        <v>15</v>
      </c>
      <c r="F51" s="14">
        <v>791000000</v>
      </c>
      <c r="G51" s="18" t="s">
        <v>6</v>
      </c>
      <c r="H51" s="19">
        <f t="shared" ref="H51:H81" si="46">F51/$L$50</f>
        <v>1</v>
      </c>
      <c r="I51" s="19">
        <f t="shared" ref="I51:I112" si="47">1-H51</f>
        <v>0</v>
      </c>
      <c r="J51" s="33">
        <f t="shared" ref="J51:J112" si="48">LOG10(F51)</f>
        <v>8.8981764834976769</v>
      </c>
      <c r="K51" s="78">
        <f t="shared" ref="K51:K81" si="49">LOG10($L$50)-LOG10(F51)</f>
        <v>0</v>
      </c>
      <c r="L51" s="36">
        <f t="shared" ref="L51" si="50">AVERAGE(F50:F52)</f>
        <v>791000000</v>
      </c>
      <c r="M51" s="34">
        <f t="shared" ref="M51:M81" si="51">LOG10($L$50)-LOG10(L51)</f>
        <v>0</v>
      </c>
    </row>
    <row r="52" spans="1:14" x14ac:dyDescent="0.2">
      <c r="A52" s="11" t="s">
        <v>14</v>
      </c>
      <c r="B52" s="12" t="s">
        <v>15</v>
      </c>
      <c r="C52" s="12" t="s">
        <v>15</v>
      </c>
      <c r="D52" s="12" t="s">
        <v>15</v>
      </c>
      <c r="E52" s="12" t="s">
        <v>15</v>
      </c>
      <c r="F52" s="14">
        <v>791000000</v>
      </c>
      <c r="G52" s="18" t="s">
        <v>6</v>
      </c>
      <c r="H52" s="19">
        <f t="shared" si="46"/>
        <v>1</v>
      </c>
      <c r="I52" s="19">
        <f t="shared" si="47"/>
        <v>0</v>
      </c>
      <c r="J52" s="33">
        <f t="shared" si="48"/>
        <v>8.8981764834976769</v>
      </c>
      <c r="K52" s="78">
        <f t="shared" si="49"/>
        <v>0</v>
      </c>
      <c r="L52" s="36">
        <f t="shared" ref="L52" si="52">AVERAGE(F50:F52)</f>
        <v>791000000</v>
      </c>
      <c r="M52" s="34">
        <f t="shared" si="51"/>
        <v>0</v>
      </c>
    </row>
    <row r="53" spans="1:14" x14ac:dyDescent="0.2">
      <c r="A53" s="3" t="s">
        <v>16</v>
      </c>
      <c r="B53" s="3">
        <v>0.5</v>
      </c>
      <c r="C53" s="15" t="s">
        <v>15</v>
      </c>
      <c r="D53" s="15" t="s">
        <v>15</v>
      </c>
      <c r="E53" s="3">
        <v>1</v>
      </c>
      <c r="F53" s="23">
        <v>116000000</v>
      </c>
      <c r="G53" s="6"/>
      <c r="H53" s="16">
        <f t="shared" si="46"/>
        <v>0.14664981036662453</v>
      </c>
      <c r="I53" s="16">
        <f t="shared" si="47"/>
        <v>0.8533501896333755</v>
      </c>
      <c r="J53" s="37">
        <f t="shared" si="48"/>
        <v>8.0644579892269181</v>
      </c>
      <c r="K53" s="79">
        <f t="shared" si="49"/>
        <v>0.83371849427075873</v>
      </c>
      <c r="L53" s="23">
        <f t="shared" ref="L53" si="53">AVERAGE(F53:F55)</f>
        <v>257000000</v>
      </c>
      <c r="M53" s="38">
        <f t="shared" si="51"/>
        <v>0.4882433601663827</v>
      </c>
    </row>
    <row r="54" spans="1:14" x14ac:dyDescent="0.2">
      <c r="A54" s="3" t="s">
        <v>16</v>
      </c>
      <c r="B54" s="3">
        <v>0.5</v>
      </c>
      <c r="C54" s="15" t="s">
        <v>15</v>
      </c>
      <c r="D54" s="15" t="s">
        <v>15</v>
      </c>
      <c r="E54" s="3">
        <v>1</v>
      </c>
      <c r="F54" s="23">
        <v>539000000</v>
      </c>
      <c r="G54" s="6"/>
      <c r="H54" s="16">
        <f t="shared" si="46"/>
        <v>0.68141592920353977</v>
      </c>
      <c r="I54" s="16">
        <f t="shared" si="47"/>
        <v>0.31858407079646023</v>
      </c>
      <c r="J54" s="37">
        <f t="shared" si="48"/>
        <v>8.7315887651867392</v>
      </c>
      <c r="K54" s="79">
        <f t="shared" si="49"/>
        <v>0.16658771831093766</v>
      </c>
      <c r="L54" s="23">
        <f t="shared" ref="L54:L75" si="54">AVERAGE(F53:F55)</f>
        <v>257000000</v>
      </c>
      <c r="M54" s="38">
        <f t="shared" si="51"/>
        <v>0.4882433601663827</v>
      </c>
    </row>
    <row r="55" spans="1:14" x14ac:dyDescent="0.2">
      <c r="A55" s="3" t="s">
        <v>16</v>
      </c>
      <c r="B55" s="3">
        <v>0.5</v>
      </c>
      <c r="C55" s="15" t="s">
        <v>15</v>
      </c>
      <c r="D55" s="3"/>
      <c r="E55" s="3">
        <v>1</v>
      </c>
      <c r="F55" s="23">
        <v>116000000</v>
      </c>
      <c r="G55" s="6"/>
      <c r="H55" s="16">
        <f t="shared" si="46"/>
        <v>0.14664981036662453</v>
      </c>
      <c r="I55" s="16">
        <f t="shared" si="47"/>
        <v>0.8533501896333755</v>
      </c>
      <c r="J55" s="37">
        <f t="shared" si="48"/>
        <v>8.0644579892269181</v>
      </c>
      <c r="K55" s="79">
        <f t="shared" si="49"/>
        <v>0.83371849427075873</v>
      </c>
      <c r="L55" s="23">
        <f t="shared" ref="L55" si="55">AVERAGE(F53:F55)</f>
        <v>257000000</v>
      </c>
      <c r="M55" s="38">
        <f t="shared" si="51"/>
        <v>0.4882433601663827</v>
      </c>
    </row>
    <row r="56" spans="1:14" x14ac:dyDescent="0.2">
      <c r="A56" s="3" t="s">
        <v>16</v>
      </c>
      <c r="B56" s="3">
        <v>0.5</v>
      </c>
      <c r="C56" s="3" t="s">
        <v>21</v>
      </c>
      <c r="D56" s="3">
        <v>30</v>
      </c>
      <c r="E56" s="3">
        <v>1</v>
      </c>
      <c r="F56" s="23">
        <v>539000000</v>
      </c>
      <c r="G56" s="6"/>
      <c r="H56" s="16">
        <f t="shared" si="46"/>
        <v>0.68141592920353977</v>
      </c>
      <c r="I56" s="16">
        <f t="shared" si="47"/>
        <v>0.31858407079646023</v>
      </c>
      <c r="J56" s="37">
        <f t="shared" si="48"/>
        <v>8.7315887651867392</v>
      </c>
      <c r="K56" s="79">
        <f t="shared" si="49"/>
        <v>0.16658771831093766</v>
      </c>
      <c r="L56" s="23">
        <f t="shared" ref="L56:L74" si="56">AVERAGE(F56:F58)</f>
        <v>482000000</v>
      </c>
      <c r="M56" s="38">
        <f t="shared" si="51"/>
        <v>0.21512944525882816</v>
      </c>
    </row>
    <row r="57" spans="1:14" x14ac:dyDescent="0.2">
      <c r="A57" s="3" t="s">
        <v>16</v>
      </c>
      <c r="B57" s="3">
        <v>0.5</v>
      </c>
      <c r="C57" s="3" t="s">
        <v>21</v>
      </c>
      <c r="D57" s="3">
        <v>30</v>
      </c>
      <c r="E57" s="3">
        <v>1</v>
      </c>
      <c r="F57" s="23">
        <v>791000000</v>
      </c>
      <c r="G57" s="6"/>
      <c r="H57" s="16">
        <f t="shared" si="46"/>
        <v>1</v>
      </c>
      <c r="I57" s="16">
        <f t="shared" si="47"/>
        <v>0</v>
      </c>
      <c r="J57" s="37">
        <f t="shared" si="48"/>
        <v>8.8981764834976769</v>
      </c>
      <c r="K57" s="79">
        <f t="shared" si="49"/>
        <v>0</v>
      </c>
      <c r="L57" s="23">
        <f t="shared" si="54"/>
        <v>482000000</v>
      </c>
      <c r="M57" s="38">
        <f t="shared" si="51"/>
        <v>0.21512944525882816</v>
      </c>
    </row>
    <row r="58" spans="1:14" x14ac:dyDescent="0.2">
      <c r="A58" s="3" t="s">
        <v>16</v>
      </c>
      <c r="B58" s="3">
        <v>0.5</v>
      </c>
      <c r="C58" s="3" t="s">
        <v>21</v>
      </c>
      <c r="D58" s="3">
        <v>30</v>
      </c>
      <c r="E58" s="3">
        <v>1</v>
      </c>
      <c r="F58" s="23">
        <v>116000000</v>
      </c>
      <c r="G58" s="6"/>
      <c r="H58" s="16">
        <f t="shared" si="46"/>
        <v>0.14664981036662453</v>
      </c>
      <c r="I58" s="16">
        <f t="shared" si="47"/>
        <v>0.8533501896333755</v>
      </c>
      <c r="J58" s="37">
        <f t="shared" si="48"/>
        <v>8.0644579892269181</v>
      </c>
      <c r="K58" s="79">
        <f t="shared" si="49"/>
        <v>0.83371849427075873</v>
      </c>
      <c r="L58" s="23">
        <f t="shared" ref="L58:L76" si="57">AVERAGE(F56:F58)</f>
        <v>482000000</v>
      </c>
      <c r="M58" s="38">
        <f t="shared" si="51"/>
        <v>0.21512944525882816</v>
      </c>
    </row>
    <row r="59" spans="1:14" x14ac:dyDescent="0.2">
      <c r="A59" s="3" t="s">
        <v>16</v>
      </c>
      <c r="B59" s="3">
        <v>0.5</v>
      </c>
      <c r="C59" s="3" t="s">
        <v>18</v>
      </c>
      <c r="D59" s="3">
        <v>30</v>
      </c>
      <c r="E59" s="3">
        <v>1</v>
      </c>
      <c r="F59" s="23">
        <v>539000000</v>
      </c>
      <c r="G59" s="6"/>
      <c r="H59" s="16">
        <f t="shared" si="46"/>
        <v>0.68141592920353977</v>
      </c>
      <c r="I59" s="16">
        <f t="shared" si="47"/>
        <v>0.31858407079646023</v>
      </c>
      <c r="J59" s="37">
        <f t="shared" si="48"/>
        <v>8.7315887651867392</v>
      </c>
      <c r="K59" s="79">
        <f t="shared" si="49"/>
        <v>0.16658771831093766</v>
      </c>
      <c r="L59" s="23">
        <f t="shared" si="56"/>
        <v>363200000</v>
      </c>
      <c r="M59" s="38">
        <f t="shared" si="51"/>
        <v>0.33803064364862934</v>
      </c>
    </row>
    <row r="60" spans="1:14" x14ac:dyDescent="0.2">
      <c r="A60" s="3" t="s">
        <v>16</v>
      </c>
      <c r="B60" s="3">
        <v>0.5</v>
      </c>
      <c r="C60" s="3" t="s">
        <v>18</v>
      </c>
      <c r="D60" s="3">
        <v>30</v>
      </c>
      <c r="E60" s="3">
        <v>1</v>
      </c>
      <c r="F60" s="23">
        <v>11600000</v>
      </c>
      <c r="G60" s="6"/>
      <c r="H60" s="16">
        <f t="shared" si="46"/>
        <v>1.4664981036662453E-2</v>
      </c>
      <c r="I60" s="16">
        <f t="shared" si="47"/>
        <v>0.98533501896333753</v>
      </c>
      <c r="J60" s="37">
        <f t="shared" si="48"/>
        <v>7.0644579892269181</v>
      </c>
      <c r="K60" s="79">
        <f t="shared" si="49"/>
        <v>1.8337184942707587</v>
      </c>
      <c r="L60" s="23">
        <f t="shared" si="54"/>
        <v>363200000</v>
      </c>
      <c r="M60" s="38">
        <f t="shared" si="51"/>
        <v>0.33803064364862934</v>
      </c>
    </row>
    <row r="61" spans="1:14" x14ac:dyDescent="0.2">
      <c r="A61" s="3" t="s">
        <v>16</v>
      </c>
      <c r="B61" s="3">
        <v>0.5</v>
      </c>
      <c r="C61" s="3" t="s">
        <v>18</v>
      </c>
      <c r="D61" s="3">
        <v>30</v>
      </c>
      <c r="E61" s="3">
        <v>1</v>
      </c>
      <c r="F61" s="23">
        <v>539000000</v>
      </c>
      <c r="G61" s="6"/>
      <c r="H61" s="16">
        <f t="shared" si="46"/>
        <v>0.68141592920353977</v>
      </c>
      <c r="I61" s="16">
        <f t="shared" si="47"/>
        <v>0.31858407079646023</v>
      </c>
      <c r="J61" s="37">
        <f t="shared" si="48"/>
        <v>8.7315887651867392</v>
      </c>
      <c r="K61" s="79">
        <f t="shared" si="49"/>
        <v>0.16658771831093766</v>
      </c>
      <c r="L61" s="23">
        <f t="shared" si="57"/>
        <v>363200000</v>
      </c>
      <c r="M61" s="38">
        <f t="shared" si="51"/>
        <v>0.33803064364862934</v>
      </c>
    </row>
    <row r="62" spans="1:14" x14ac:dyDescent="0.2">
      <c r="A62" s="3" t="s">
        <v>16</v>
      </c>
      <c r="B62" s="3">
        <v>0.5</v>
      </c>
      <c r="C62" s="3" t="s">
        <v>22</v>
      </c>
      <c r="D62" s="3">
        <v>10</v>
      </c>
      <c r="E62" s="3">
        <v>1</v>
      </c>
      <c r="F62" s="23">
        <v>539000000</v>
      </c>
      <c r="G62" s="6"/>
      <c r="H62" s="16">
        <f t="shared" si="46"/>
        <v>0.68141592920353977</v>
      </c>
      <c r="I62" s="16">
        <f t="shared" si="47"/>
        <v>0.31858407079646023</v>
      </c>
      <c r="J62" s="37">
        <f t="shared" si="48"/>
        <v>8.7315887651867392</v>
      </c>
      <c r="K62" s="79">
        <f t="shared" si="49"/>
        <v>0.16658771831093766</v>
      </c>
      <c r="L62" s="23">
        <f t="shared" si="56"/>
        <v>482000000</v>
      </c>
      <c r="M62" s="38">
        <f t="shared" si="51"/>
        <v>0.21512944525882816</v>
      </c>
    </row>
    <row r="63" spans="1:14" x14ac:dyDescent="0.2">
      <c r="A63" s="3" t="s">
        <v>16</v>
      </c>
      <c r="B63" s="3">
        <v>0.5</v>
      </c>
      <c r="C63" s="3" t="s">
        <v>22</v>
      </c>
      <c r="D63" s="3">
        <v>10</v>
      </c>
      <c r="E63" s="3">
        <v>1</v>
      </c>
      <c r="F63" s="23">
        <v>116000000</v>
      </c>
      <c r="G63" s="6"/>
      <c r="H63" s="16">
        <f t="shared" si="46"/>
        <v>0.14664981036662453</v>
      </c>
      <c r="I63" s="16">
        <f t="shared" si="47"/>
        <v>0.8533501896333755</v>
      </c>
      <c r="J63" s="37">
        <f t="shared" si="48"/>
        <v>8.0644579892269181</v>
      </c>
      <c r="K63" s="79">
        <f t="shared" si="49"/>
        <v>0.83371849427075873</v>
      </c>
      <c r="L63" s="23">
        <f t="shared" si="54"/>
        <v>482000000</v>
      </c>
      <c r="M63" s="38">
        <f t="shared" si="51"/>
        <v>0.21512944525882816</v>
      </c>
    </row>
    <row r="64" spans="1:14" x14ac:dyDescent="0.2">
      <c r="A64" s="3" t="s">
        <v>16</v>
      </c>
      <c r="B64" s="3">
        <v>0.5</v>
      </c>
      <c r="C64" s="3" t="s">
        <v>22</v>
      </c>
      <c r="D64" s="3">
        <v>10</v>
      </c>
      <c r="E64" s="3">
        <v>1</v>
      </c>
      <c r="F64" s="23">
        <v>791000000</v>
      </c>
      <c r="G64" s="6"/>
      <c r="H64" s="16">
        <f t="shared" si="46"/>
        <v>1</v>
      </c>
      <c r="I64" s="16">
        <f t="shared" si="47"/>
        <v>0</v>
      </c>
      <c r="J64" s="37">
        <f t="shared" si="48"/>
        <v>8.8981764834976769</v>
      </c>
      <c r="K64" s="79">
        <f t="shared" si="49"/>
        <v>0</v>
      </c>
      <c r="L64" s="23">
        <f t="shared" si="57"/>
        <v>482000000</v>
      </c>
      <c r="M64" s="38">
        <f t="shared" si="51"/>
        <v>0.21512944525882816</v>
      </c>
    </row>
    <row r="65" spans="1:13" x14ac:dyDescent="0.2">
      <c r="A65" s="3" t="s">
        <v>16</v>
      </c>
      <c r="B65" s="3">
        <v>0.5</v>
      </c>
      <c r="C65" s="3" t="s">
        <v>23</v>
      </c>
      <c r="D65" s="3">
        <v>10</v>
      </c>
      <c r="E65" s="3">
        <v>1</v>
      </c>
      <c r="F65" s="23">
        <v>539000000</v>
      </c>
      <c r="G65" s="6"/>
      <c r="H65" s="16">
        <f t="shared" si="46"/>
        <v>0.68141592920353977</v>
      </c>
      <c r="I65" s="16">
        <f t="shared" si="47"/>
        <v>0.31858407079646023</v>
      </c>
      <c r="J65" s="37">
        <f t="shared" si="48"/>
        <v>8.7315887651867392</v>
      </c>
      <c r="K65" s="79">
        <f t="shared" si="49"/>
        <v>0.16658771831093766</v>
      </c>
      <c r="L65" s="23">
        <f t="shared" si="56"/>
        <v>398000000</v>
      </c>
      <c r="M65" s="38">
        <f t="shared" si="51"/>
        <v>0.29829341142398924</v>
      </c>
    </row>
    <row r="66" spans="1:13" x14ac:dyDescent="0.2">
      <c r="A66" s="3" t="s">
        <v>16</v>
      </c>
      <c r="B66" s="3">
        <v>0.5</v>
      </c>
      <c r="C66" s="3" t="s">
        <v>23</v>
      </c>
      <c r="D66" s="3">
        <v>10</v>
      </c>
      <c r="E66" s="3">
        <v>1</v>
      </c>
      <c r="F66" s="23">
        <v>116000000</v>
      </c>
      <c r="G66" s="6"/>
      <c r="H66" s="16">
        <f t="shared" si="46"/>
        <v>0.14664981036662453</v>
      </c>
      <c r="I66" s="16">
        <f t="shared" si="47"/>
        <v>0.8533501896333755</v>
      </c>
      <c r="J66" s="37">
        <f t="shared" si="48"/>
        <v>8.0644579892269181</v>
      </c>
      <c r="K66" s="79">
        <f t="shared" si="49"/>
        <v>0.83371849427075873</v>
      </c>
      <c r="L66" s="23">
        <f t="shared" si="54"/>
        <v>398000000</v>
      </c>
      <c r="M66" s="38">
        <f t="shared" si="51"/>
        <v>0.29829341142398924</v>
      </c>
    </row>
    <row r="67" spans="1:13" x14ac:dyDescent="0.2">
      <c r="A67" s="3" t="s">
        <v>16</v>
      </c>
      <c r="B67" s="3">
        <v>0.5</v>
      </c>
      <c r="C67" s="3" t="s">
        <v>23</v>
      </c>
      <c r="D67" s="3">
        <v>10</v>
      </c>
      <c r="E67" s="3">
        <v>1</v>
      </c>
      <c r="F67" s="23">
        <v>539000000</v>
      </c>
      <c r="G67" s="6"/>
      <c r="H67" s="16">
        <f t="shared" si="46"/>
        <v>0.68141592920353977</v>
      </c>
      <c r="I67" s="16">
        <f t="shared" si="47"/>
        <v>0.31858407079646023</v>
      </c>
      <c r="J67" s="37">
        <f t="shared" si="48"/>
        <v>8.7315887651867392</v>
      </c>
      <c r="K67" s="79">
        <f t="shared" si="49"/>
        <v>0.16658771831093766</v>
      </c>
      <c r="L67" s="23">
        <f t="shared" si="57"/>
        <v>398000000</v>
      </c>
      <c r="M67" s="38">
        <f t="shared" si="51"/>
        <v>0.29829341142398924</v>
      </c>
    </row>
    <row r="68" spans="1:13" x14ac:dyDescent="0.2">
      <c r="A68" s="3" t="s">
        <v>16</v>
      </c>
      <c r="B68" s="3">
        <v>0.5</v>
      </c>
      <c r="C68" s="3" t="s">
        <v>24</v>
      </c>
      <c r="D68" s="3">
        <v>30</v>
      </c>
      <c r="E68" s="3">
        <v>1</v>
      </c>
      <c r="F68" s="23">
        <v>539000000</v>
      </c>
      <c r="G68" s="6"/>
      <c r="H68" s="16">
        <f t="shared" si="46"/>
        <v>0.68141592920353977</v>
      </c>
      <c r="I68" s="16">
        <f t="shared" si="47"/>
        <v>0.31858407079646023</v>
      </c>
      <c r="J68" s="37">
        <f t="shared" si="48"/>
        <v>8.7315887651867392</v>
      </c>
      <c r="K68" s="79">
        <f t="shared" si="49"/>
        <v>0.16658771831093766</v>
      </c>
      <c r="L68" s="23">
        <f t="shared" si="56"/>
        <v>539000000</v>
      </c>
      <c r="M68" s="38">
        <f t="shared" si="51"/>
        <v>0.16658771831093766</v>
      </c>
    </row>
    <row r="69" spans="1:13" x14ac:dyDescent="0.2">
      <c r="A69" s="3" t="s">
        <v>16</v>
      </c>
      <c r="B69" s="3">
        <v>0.5</v>
      </c>
      <c r="C69" s="3" t="s">
        <v>24</v>
      </c>
      <c r="D69" s="3">
        <v>30</v>
      </c>
      <c r="E69" s="3">
        <v>1</v>
      </c>
      <c r="F69" s="23">
        <v>539000000</v>
      </c>
      <c r="G69" s="6"/>
      <c r="H69" s="16">
        <f t="shared" si="46"/>
        <v>0.68141592920353977</v>
      </c>
      <c r="I69" s="16">
        <f t="shared" si="47"/>
        <v>0.31858407079646023</v>
      </c>
      <c r="J69" s="37">
        <f t="shared" si="48"/>
        <v>8.7315887651867392</v>
      </c>
      <c r="K69" s="79">
        <f t="shared" si="49"/>
        <v>0.16658771831093766</v>
      </c>
      <c r="L69" s="23">
        <f t="shared" si="54"/>
        <v>539000000</v>
      </c>
      <c r="M69" s="38">
        <f t="shared" si="51"/>
        <v>0.16658771831093766</v>
      </c>
    </row>
    <row r="70" spans="1:13" x14ac:dyDescent="0.2">
      <c r="A70" s="3" t="s">
        <v>16</v>
      </c>
      <c r="B70" s="3">
        <v>0.5</v>
      </c>
      <c r="C70" s="3" t="s">
        <v>24</v>
      </c>
      <c r="D70" s="3">
        <v>30</v>
      </c>
      <c r="E70" s="3">
        <v>1</v>
      </c>
      <c r="F70" s="23">
        <v>539000000</v>
      </c>
      <c r="G70" s="6"/>
      <c r="H70" s="16">
        <f t="shared" si="46"/>
        <v>0.68141592920353977</v>
      </c>
      <c r="I70" s="16">
        <f t="shared" si="47"/>
        <v>0.31858407079646023</v>
      </c>
      <c r="J70" s="37">
        <f t="shared" si="48"/>
        <v>8.7315887651867392</v>
      </c>
      <c r="K70" s="79">
        <f t="shared" si="49"/>
        <v>0.16658771831093766</v>
      </c>
      <c r="L70" s="23">
        <f t="shared" si="57"/>
        <v>539000000</v>
      </c>
      <c r="M70" s="38">
        <f t="shared" si="51"/>
        <v>0.16658771831093766</v>
      </c>
    </row>
    <row r="71" spans="1:13" x14ac:dyDescent="0.2">
      <c r="A71" s="3" t="s">
        <v>16</v>
      </c>
      <c r="B71" s="3">
        <v>0.5</v>
      </c>
      <c r="C71" s="3" t="s">
        <v>25</v>
      </c>
      <c r="D71" s="3">
        <v>30</v>
      </c>
      <c r="E71" s="3">
        <v>1</v>
      </c>
      <c r="F71" s="23">
        <v>539000000</v>
      </c>
      <c r="G71" s="6"/>
      <c r="H71" s="16">
        <f t="shared" si="46"/>
        <v>0.68141592920353977</v>
      </c>
      <c r="I71" s="16">
        <f t="shared" si="47"/>
        <v>0.31858407079646023</v>
      </c>
      <c r="J71" s="37">
        <f t="shared" si="48"/>
        <v>8.7315887651867392</v>
      </c>
      <c r="K71" s="79">
        <f t="shared" si="49"/>
        <v>0.16658771831093766</v>
      </c>
      <c r="L71" s="23">
        <f t="shared" si="56"/>
        <v>442666666.66666669</v>
      </c>
      <c r="M71" s="38">
        <f t="shared" si="51"/>
        <v>0.25209966318534072</v>
      </c>
    </row>
    <row r="72" spans="1:13" x14ac:dyDescent="0.2">
      <c r="A72" s="3" t="s">
        <v>16</v>
      </c>
      <c r="B72" s="3">
        <v>0.5</v>
      </c>
      <c r="C72" s="3" t="s">
        <v>25</v>
      </c>
      <c r="D72" s="3">
        <v>30</v>
      </c>
      <c r="E72" s="3">
        <v>1</v>
      </c>
      <c r="F72" s="23">
        <v>539000000</v>
      </c>
      <c r="G72" s="6"/>
      <c r="H72" s="16">
        <f t="shared" si="46"/>
        <v>0.68141592920353977</v>
      </c>
      <c r="I72" s="16">
        <f t="shared" si="47"/>
        <v>0.31858407079646023</v>
      </c>
      <c r="J72" s="37">
        <f t="shared" si="48"/>
        <v>8.7315887651867392</v>
      </c>
      <c r="K72" s="79">
        <f t="shared" si="49"/>
        <v>0.16658771831093766</v>
      </c>
      <c r="L72" s="23">
        <f t="shared" si="54"/>
        <v>442666666.66666669</v>
      </c>
      <c r="M72" s="38">
        <f t="shared" si="51"/>
        <v>0.25209966318534072</v>
      </c>
    </row>
    <row r="73" spans="1:13" x14ac:dyDescent="0.2">
      <c r="A73" s="3" t="s">
        <v>16</v>
      </c>
      <c r="B73" s="3">
        <v>0.5</v>
      </c>
      <c r="C73" s="3" t="s">
        <v>25</v>
      </c>
      <c r="D73" s="3">
        <v>30</v>
      </c>
      <c r="E73" s="3">
        <v>1</v>
      </c>
      <c r="F73" s="23">
        <v>250000000</v>
      </c>
      <c r="G73" s="6"/>
      <c r="H73" s="16">
        <f t="shared" si="46"/>
        <v>0.31605562579013907</v>
      </c>
      <c r="I73" s="16">
        <f t="shared" si="47"/>
        <v>0.68394437420986098</v>
      </c>
      <c r="J73" s="37">
        <f t="shared" si="48"/>
        <v>8.3979400086720375</v>
      </c>
      <c r="K73" s="79">
        <f t="shared" si="49"/>
        <v>0.50023647482563938</v>
      </c>
      <c r="L73" s="23">
        <f t="shared" si="57"/>
        <v>442666666.66666669</v>
      </c>
      <c r="M73" s="38">
        <f t="shared" si="51"/>
        <v>0.25209966318534072</v>
      </c>
    </row>
    <row r="74" spans="1:13" x14ac:dyDescent="0.2">
      <c r="A74" s="3" t="s">
        <v>16</v>
      </c>
      <c r="B74" s="3">
        <v>0.5</v>
      </c>
      <c r="C74" s="3" t="s">
        <v>26</v>
      </c>
      <c r="D74" s="3">
        <v>10</v>
      </c>
      <c r="E74" s="3">
        <v>1</v>
      </c>
      <c r="F74" s="23">
        <v>5390000</v>
      </c>
      <c r="G74" s="6"/>
      <c r="H74" s="16">
        <f t="shared" si="46"/>
        <v>6.8141592920353987E-3</v>
      </c>
      <c r="I74" s="16">
        <f t="shared" si="47"/>
        <v>0.99318584070796456</v>
      </c>
      <c r="J74" s="37">
        <f t="shared" si="48"/>
        <v>6.7315887651867383</v>
      </c>
      <c r="K74" s="79">
        <f t="shared" si="49"/>
        <v>2.1665877183109385</v>
      </c>
      <c r="L74" s="23">
        <f t="shared" si="56"/>
        <v>4426666.666666667</v>
      </c>
      <c r="M74" s="38">
        <f t="shared" si="51"/>
        <v>2.2520996631853407</v>
      </c>
    </row>
    <row r="75" spans="1:13" x14ac:dyDescent="0.2">
      <c r="A75" s="3" t="s">
        <v>16</v>
      </c>
      <c r="B75" s="3">
        <v>0.5</v>
      </c>
      <c r="C75" s="3" t="s">
        <v>26</v>
      </c>
      <c r="D75" s="3">
        <v>10</v>
      </c>
      <c r="E75" s="3">
        <v>1</v>
      </c>
      <c r="F75" s="23">
        <v>5390000</v>
      </c>
      <c r="G75" s="6"/>
      <c r="H75" s="16">
        <f t="shared" si="46"/>
        <v>6.8141592920353987E-3</v>
      </c>
      <c r="I75" s="16">
        <f t="shared" si="47"/>
        <v>0.99318584070796456</v>
      </c>
      <c r="J75" s="37">
        <f t="shared" si="48"/>
        <v>6.7315887651867383</v>
      </c>
      <c r="K75" s="79">
        <f t="shared" si="49"/>
        <v>2.1665877183109385</v>
      </c>
      <c r="L75" s="23">
        <f t="shared" si="54"/>
        <v>4426666.666666667</v>
      </c>
      <c r="M75" s="38">
        <f t="shared" si="51"/>
        <v>2.2520996631853407</v>
      </c>
    </row>
    <row r="76" spans="1:13" x14ac:dyDescent="0.2">
      <c r="A76" s="3" t="s">
        <v>16</v>
      </c>
      <c r="B76" s="3">
        <v>0.5</v>
      </c>
      <c r="C76" s="3" t="s">
        <v>26</v>
      </c>
      <c r="D76" s="3">
        <v>10</v>
      </c>
      <c r="E76" s="3">
        <v>1</v>
      </c>
      <c r="F76" s="23">
        <v>2500000</v>
      </c>
      <c r="G76" s="6"/>
      <c r="H76" s="16">
        <f t="shared" si="46"/>
        <v>3.1605562579013905E-3</v>
      </c>
      <c r="I76" s="16">
        <f t="shared" si="47"/>
        <v>0.99683944374209865</v>
      </c>
      <c r="J76" s="37">
        <f t="shared" si="48"/>
        <v>6.3979400086720375</v>
      </c>
      <c r="K76" s="79">
        <f t="shared" si="49"/>
        <v>2.5002364748256394</v>
      </c>
      <c r="L76" s="23">
        <f t="shared" si="57"/>
        <v>4426666.666666667</v>
      </c>
      <c r="M76" s="38">
        <f t="shared" si="51"/>
        <v>2.2520996631853407</v>
      </c>
    </row>
    <row r="77" spans="1:13" x14ac:dyDescent="0.2">
      <c r="A77" s="15" t="s">
        <v>15</v>
      </c>
      <c r="B77" s="15" t="s">
        <v>15</v>
      </c>
      <c r="C77" s="3" t="s">
        <v>21</v>
      </c>
      <c r="D77" s="3">
        <v>30</v>
      </c>
      <c r="E77" s="3">
        <v>1</v>
      </c>
      <c r="F77" s="23">
        <v>539000000</v>
      </c>
      <c r="G77" s="6"/>
      <c r="H77" s="16">
        <f t="shared" si="46"/>
        <v>0.68141592920353977</v>
      </c>
      <c r="I77" s="16">
        <f t="shared" si="47"/>
        <v>0.31858407079646023</v>
      </c>
      <c r="J77" s="37">
        <f t="shared" si="48"/>
        <v>8.7315887651867392</v>
      </c>
      <c r="K77" s="79">
        <f t="shared" si="49"/>
        <v>0.16658771831093766</v>
      </c>
      <c r="L77" s="23">
        <f>F77</f>
        <v>539000000</v>
      </c>
      <c r="M77" s="38">
        <f t="shared" si="51"/>
        <v>0.16658771831093766</v>
      </c>
    </row>
    <row r="78" spans="1:13" x14ac:dyDescent="0.2">
      <c r="A78" s="15" t="s">
        <v>15</v>
      </c>
      <c r="B78" s="15" t="s">
        <v>15</v>
      </c>
      <c r="C78" s="3" t="s">
        <v>22</v>
      </c>
      <c r="D78" s="3">
        <v>10</v>
      </c>
      <c r="E78" s="3">
        <v>1</v>
      </c>
      <c r="F78" s="23">
        <v>250000000</v>
      </c>
      <c r="G78" s="6"/>
      <c r="H78" s="16">
        <f t="shared" si="46"/>
        <v>0.31605562579013907</v>
      </c>
      <c r="I78" s="16">
        <f t="shared" si="47"/>
        <v>0.68394437420986098</v>
      </c>
      <c r="J78" s="37">
        <f t="shared" si="48"/>
        <v>8.3979400086720375</v>
      </c>
      <c r="K78" s="79">
        <f t="shared" si="49"/>
        <v>0.50023647482563938</v>
      </c>
      <c r="L78" s="23">
        <f t="shared" ref="L78:L81" si="58">F78</f>
        <v>250000000</v>
      </c>
      <c r="M78" s="38">
        <f t="shared" si="51"/>
        <v>0.50023647482563938</v>
      </c>
    </row>
    <row r="79" spans="1:13" x14ac:dyDescent="0.2">
      <c r="A79" s="15" t="s">
        <v>15</v>
      </c>
      <c r="B79" s="15" t="s">
        <v>15</v>
      </c>
      <c r="C79" s="3" t="s">
        <v>23</v>
      </c>
      <c r="D79" s="3">
        <v>10</v>
      </c>
      <c r="E79" s="3">
        <v>1</v>
      </c>
      <c r="F79" s="23">
        <v>539000000</v>
      </c>
      <c r="G79" s="6"/>
      <c r="H79" s="16">
        <f t="shared" si="46"/>
        <v>0.68141592920353977</v>
      </c>
      <c r="I79" s="16">
        <f t="shared" si="47"/>
        <v>0.31858407079646023</v>
      </c>
      <c r="J79" s="37">
        <f t="shared" si="48"/>
        <v>8.7315887651867392</v>
      </c>
      <c r="K79" s="79">
        <f t="shared" si="49"/>
        <v>0.16658771831093766</v>
      </c>
      <c r="L79" s="23">
        <f t="shared" si="58"/>
        <v>539000000</v>
      </c>
      <c r="M79" s="38">
        <f t="shared" si="51"/>
        <v>0.16658771831093766</v>
      </c>
    </row>
    <row r="80" spans="1:13" x14ac:dyDescent="0.2">
      <c r="A80" s="15" t="s">
        <v>15</v>
      </c>
      <c r="B80" s="15" t="s">
        <v>15</v>
      </c>
      <c r="C80" s="3" t="s">
        <v>24</v>
      </c>
      <c r="D80" s="3">
        <v>30</v>
      </c>
      <c r="E80" s="3">
        <v>1</v>
      </c>
      <c r="F80" s="23">
        <v>116000000</v>
      </c>
      <c r="G80" s="6"/>
      <c r="H80" s="16">
        <f t="shared" si="46"/>
        <v>0.14664981036662453</v>
      </c>
      <c r="I80" s="16">
        <f t="shared" si="47"/>
        <v>0.8533501896333755</v>
      </c>
      <c r="J80" s="37">
        <f t="shared" si="48"/>
        <v>8.0644579892269181</v>
      </c>
      <c r="K80" s="79">
        <f t="shared" si="49"/>
        <v>0.83371849427075873</v>
      </c>
      <c r="L80" s="23">
        <f t="shared" si="58"/>
        <v>116000000</v>
      </c>
      <c r="M80" s="38">
        <f t="shared" si="51"/>
        <v>0.83371849427075873</v>
      </c>
    </row>
    <row r="81" spans="1:13" x14ac:dyDescent="0.2">
      <c r="A81" s="15" t="s">
        <v>15</v>
      </c>
      <c r="B81" s="15" t="s">
        <v>15</v>
      </c>
      <c r="C81" s="3" t="s">
        <v>25</v>
      </c>
      <c r="D81" s="3">
        <v>30</v>
      </c>
      <c r="E81" s="3">
        <v>1</v>
      </c>
      <c r="F81" s="23">
        <v>539000000</v>
      </c>
      <c r="G81" s="6"/>
      <c r="H81" s="16">
        <f t="shared" si="46"/>
        <v>0.68141592920353977</v>
      </c>
      <c r="I81" s="16">
        <f t="shared" si="47"/>
        <v>0.31858407079646023</v>
      </c>
      <c r="J81" s="37">
        <f t="shared" si="48"/>
        <v>8.7315887651867392</v>
      </c>
      <c r="K81" s="79">
        <f t="shared" si="49"/>
        <v>0.16658771831093766</v>
      </c>
      <c r="L81" s="23">
        <f t="shared" si="58"/>
        <v>539000000</v>
      </c>
      <c r="M81" s="38">
        <f t="shared" si="51"/>
        <v>0.16658771831093766</v>
      </c>
    </row>
    <row r="82" spans="1:13" x14ac:dyDescent="0.2">
      <c r="A82" s="11" t="s">
        <v>14</v>
      </c>
      <c r="B82" s="12" t="s">
        <v>15</v>
      </c>
      <c r="C82" s="12" t="s">
        <v>15</v>
      </c>
      <c r="D82" s="12" t="s">
        <v>15</v>
      </c>
      <c r="E82" s="12" t="s">
        <v>15</v>
      </c>
      <c r="F82" s="14">
        <v>791000000</v>
      </c>
      <c r="G82" s="18" t="s">
        <v>6</v>
      </c>
      <c r="H82" s="19">
        <f>F82/$L$82</f>
        <v>1</v>
      </c>
      <c r="I82" s="19">
        <f t="shared" si="47"/>
        <v>0</v>
      </c>
      <c r="J82" s="33">
        <f t="shared" si="48"/>
        <v>8.8981764834976769</v>
      </c>
      <c r="K82" s="78">
        <f>LOG10($L$82)-LOG10(F82)</f>
        <v>0</v>
      </c>
      <c r="L82" s="36">
        <f>AVERAGE(F82:F84)</f>
        <v>791000000</v>
      </c>
      <c r="M82" s="35">
        <f>LOG10($L$82)-LOG10(L82)</f>
        <v>0</v>
      </c>
    </row>
    <row r="83" spans="1:13" x14ac:dyDescent="0.2">
      <c r="A83" s="11" t="s">
        <v>14</v>
      </c>
      <c r="B83" s="12" t="s">
        <v>15</v>
      </c>
      <c r="C83" s="12" t="s">
        <v>15</v>
      </c>
      <c r="D83" s="12" t="s">
        <v>15</v>
      </c>
      <c r="E83" s="12" t="s">
        <v>15</v>
      </c>
      <c r="F83" s="14">
        <v>791000000</v>
      </c>
      <c r="G83" s="18" t="s">
        <v>6</v>
      </c>
      <c r="H83" s="19">
        <f t="shared" ref="H83:H112" si="59">F83/$L$82</f>
        <v>1</v>
      </c>
      <c r="I83" s="19">
        <f t="shared" si="47"/>
        <v>0</v>
      </c>
      <c r="J83" s="33">
        <f t="shared" si="48"/>
        <v>8.8981764834976769</v>
      </c>
      <c r="K83" s="78">
        <f t="shared" ref="K83:K112" si="60">LOG10($L$82)-LOG10(F83)</f>
        <v>0</v>
      </c>
      <c r="L83" s="36">
        <f>AVERAGE(F82:F84)</f>
        <v>791000000</v>
      </c>
      <c r="M83" s="35">
        <f t="shared" ref="M83:M112" si="61">LOG10($L$82)-LOG10(L83)</f>
        <v>0</v>
      </c>
    </row>
    <row r="84" spans="1:13" x14ac:dyDescent="0.2">
      <c r="A84" s="11" t="s">
        <v>14</v>
      </c>
      <c r="B84" s="12" t="s">
        <v>15</v>
      </c>
      <c r="C84" s="12" t="s">
        <v>15</v>
      </c>
      <c r="D84" s="12" t="s">
        <v>15</v>
      </c>
      <c r="E84" s="12" t="s">
        <v>15</v>
      </c>
      <c r="F84" s="14">
        <v>791000000</v>
      </c>
      <c r="G84" s="18" t="s">
        <v>6</v>
      </c>
      <c r="H84" s="19">
        <f t="shared" si="59"/>
        <v>1</v>
      </c>
      <c r="I84" s="19">
        <f t="shared" si="47"/>
        <v>0</v>
      </c>
      <c r="J84" s="33">
        <f t="shared" si="48"/>
        <v>8.8981764834976769</v>
      </c>
      <c r="K84" s="78">
        <f t="shared" si="60"/>
        <v>0</v>
      </c>
      <c r="L84" s="36">
        <f>AVERAGE(F82:F84)</f>
        <v>791000000</v>
      </c>
      <c r="M84" s="35">
        <f t="shared" si="61"/>
        <v>0</v>
      </c>
    </row>
    <row r="85" spans="1:13" x14ac:dyDescent="0.2">
      <c r="A85" s="3" t="s">
        <v>16</v>
      </c>
      <c r="B85" s="3">
        <v>0.5</v>
      </c>
      <c r="C85" s="24" t="s">
        <v>15</v>
      </c>
      <c r="D85" s="24" t="s">
        <v>15</v>
      </c>
      <c r="E85" s="6">
        <v>10</v>
      </c>
      <c r="F85" s="23">
        <v>539000</v>
      </c>
      <c r="G85" s="6"/>
      <c r="H85" s="16">
        <f t="shared" si="59"/>
        <v>6.8141592920353984E-4</v>
      </c>
      <c r="I85" s="16">
        <f t="shared" si="47"/>
        <v>0.99931858407079643</v>
      </c>
      <c r="J85" s="37">
        <f t="shared" si="48"/>
        <v>5.7315887651867383</v>
      </c>
      <c r="K85" s="79">
        <f t="shared" si="60"/>
        <v>3.1665877183109385</v>
      </c>
      <c r="L85" s="23">
        <f t="shared" ref="L85" si="62">AVERAGE(F85:F87)</f>
        <v>953000</v>
      </c>
      <c r="M85" s="38">
        <f t="shared" si="61"/>
        <v>2.9190835828593507</v>
      </c>
    </row>
    <row r="86" spans="1:13" x14ac:dyDescent="0.2">
      <c r="A86" s="3" t="s">
        <v>16</v>
      </c>
      <c r="B86" s="3">
        <v>0.5</v>
      </c>
      <c r="C86" s="24" t="s">
        <v>15</v>
      </c>
      <c r="D86" s="24" t="s">
        <v>15</v>
      </c>
      <c r="E86" s="6">
        <v>10</v>
      </c>
      <c r="F86" s="23">
        <v>1160000</v>
      </c>
      <c r="G86" s="6"/>
      <c r="H86" s="16">
        <f t="shared" si="59"/>
        <v>1.4664981036662452E-3</v>
      </c>
      <c r="I86" s="16">
        <f t="shared" si="47"/>
        <v>0.99853350189633372</v>
      </c>
      <c r="J86" s="37">
        <f t="shared" si="48"/>
        <v>6.0644579892269181</v>
      </c>
      <c r="K86" s="79">
        <f t="shared" si="60"/>
        <v>2.8337184942707587</v>
      </c>
      <c r="L86" s="23">
        <f t="shared" ref="L86" si="63">AVERAGE(F85:F87)</f>
        <v>953000</v>
      </c>
      <c r="M86" s="38">
        <f t="shared" si="61"/>
        <v>2.9190835828593507</v>
      </c>
    </row>
    <row r="87" spans="1:13" x14ac:dyDescent="0.2">
      <c r="A87" s="3" t="s">
        <v>16</v>
      </c>
      <c r="B87" s="3">
        <v>0.5</v>
      </c>
      <c r="C87" s="24" t="s">
        <v>15</v>
      </c>
      <c r="D87" s="6"/>
      <c r="E87" s="6">
        <v>10</v>
      </c>
      <c r="F87" s="23">
        <v>1160000</v>
      </c>
      <c r="G87" s="6"/>
      <c r="H87" s="16">
        <f t="shared" si="59"/>
        <v>1.4664981036662452E-3</v>
      </c>
      <c r="I87" s="16">
        <f t="shared" si="47"/>
        <v>0.99853350189633372</v>
      </c>
      <c r="J87" s="37">
        <f t="shared" si="48"/>
        <v>6.0644579892269181</v>
      </c>
      <c r="K87" s="79">
        <f t="shared" si="60"/>
        <v>2.8337184942707587</v>
      </c>
      <c r="L87" s="23">
        <f t="shared" ref="L87" si="64">AVERAGE(F85:F87)</f>
        <v>953000</v>
      </c>
      <c r="M87" s="38">
        <f t="shared" si="61"/>
        <v>2.9190835828593507</v>
      </c>
    </row>
    <row r="88" spans="1:13" x14ac:dyDescent="0.2">
      <c r="A88" s="3" t="s">
        <v>16</v>
      </c>
      <c r="B88" s="3">
        <v>0.5</v>
      </c>
      <c r="C88" s="6" t="s">
        <v>21</v>
      </c>
      <c r="D88" s="6">
        <v>30</v>
      </c>
      <c r="E88" s="6">
        <v>10</v>
      </c>
      <c r="F88" s="23">
        <v>2500000</v>
      </c>
      <c r="G88" s="6"/>
      <c r="H88" s="16">
        <f t="shared" si="59"/>
        <v>3.1605562579013905E-3</v>
      </c>
      <c r="I88" s="16">
        <f t="shared" si="47"/>
        <v>0.99683944374209865</v>
      </c>
      <c r="J88" s="37">
        <f t="shared" si="48"/>
        <v>6.3979400086720375</v>
      </c>
      <c r="K88" s="79">
        <f t="shared" si="60"/>
        <v>2.5002364748256394</v>
      </c>
      <c r="L88" s="23">
        <f t="shared" ref="L88" si="65">AVERAGE(F88:F90)</f>
        <v>1483666.6666666667</v>
      </c>
      <c r="M88" s="38">
        <f t="shared" si="61"/>
        <v>2.7268401439348171</v>
      </c>
    </row>
    <row r="89" spans="1:13" x14ac:dyDescent="0.2">
      <c r="A89" s="3" t="s">
        <v>16</v>
      </c>
      <c r="B89" s="3">
        <v>0.5</v>
      </c>
      <c r="C89" s="6" t="s">
        <v>21</v>
      </c>
      <c r="D89" s="6">
        <v>30</v>
      </c>
      <c r="E89" s="6">
        <v>10</v>
      </c>
      <c r="F89" s="23">
        <v>1160000</v>
      </c>
      <c r="G89" s="6"/>
      <c r="H89" s="16">
        <f t="shared" si="59"/>
        <v>1.4664981036662452E-3</v>
      </c>
      <c r="I89" s="16">
        <f t="shared" si="47"/>
        <v>0.99853350189633372</v>
      </c>
      <c r="J89" s="37">
        <f t="shared" si="48"/>
        <v>6.0644579892269181</v>
      </c>
      <c r="K89" s="79">
        <f t="shared" si="60"/>
        <v>2.8337184942707587</v>
      </c>
      <c r="L89" s="23">
        <f t="shared" ref="L89" si="66">AVERAGE(F88:F90)</f>
        <v>1483666.6666666667</v>
      </c>
      <c r="M89" s="38">
        <f t="shared" si="61"/>
        <v>2.7268401439348171</v>
      </c>
    </row>
    <row r="90" spans="1:13" x14ac:dyDescent="0.2">
      <c r="A90" s="3" t="s">
        <v>16</v>
      </c>
      <c r="B90" s="3">
        <v>0.5</v>
      </c>
      <c r="C90" s="6" t="s">
        <v>21</v>
      </c>
      <c r="D90" s="6">
        <v>30</v>
      </c>
      <c r="E90" s="6">
        <v>10</v>
      </c>
      <c r="F90" s="23">
        <v>791000</v>
      </c>
      <c r="G90" s="6"/>
      <c r="H90" s="16">
        <f t="shared" si="59"/>
        <v>1E-3</v>
      </c>
      <c r="I90" s="16">
        <f t="shared" si="47"/>
        <v>0.999</v>
      </c>
      <c r="J90" s="37">
        <f t="shared" si="48"/>
        <v>5.8981764834976769</v>
      </c>
      <c r="K90" s="79">
        <f t="shared" si="60"/>
        <v>3</v>
      </c>
      <c r="L90" s="23">
        <f t="shared" ref="L90" si="67">AVERAGE(F88:F90)</f>
        <v>1483666.6666666667</v>
      </c>
      <c r="M90" s="38">
        <f t="shared" si="61"/>
        <v>2.7268401439348171</v>
      </c>
    </row>
    <row r="91" spans="1:13" x14ac:dyDescent="0.2">
      <c r="A91" s="3" t="s">
        <v>16</v>
      </c>
      <c r="B91" s="3">
        <v>0.5</v>
      </c>
      <c r="C91" s="3" t="s">
        <v>18</v>
      </c>
      <c r="D91" s="3">
        <v>30</v>
      </c>
      <c r="E91" s="6">
        <v>10</v>
      </c>
      <c r="F91" s="23">
        <v>2500000</v>
      </c>
      <c r="G91" s="6"/>
      <c r="H91" s="16">
        <f t="shared" si="59"/>
        <v>3.1605562579013905E-3</v>
      </c>
      <c r="I91" s="16">
        <f t="shared" si="47"/>
        <v>0.99683944374209865</v>
      </c>
      <c r="J91" s="37">
        <f t="shared" si="48"/>
        <v>6.3979400086720375</v>
      </c>
      <c r="K91" s="79">
        <f t="shared" si="60"/>
        <v>2.5002364748256394</v>
      </c>
      <c r="L91" s="23">
        <f t="shared" ref="L91" si="68">AVERAGE(F91:F93)</f>
        <v>2053333.3333333333</v>
      </c>
      <c r="M91" s="38">
        <f t="shared" si="61"/>
        <v>2.5857170260529134</v>
      </c>
    </row>
    <row r="92" spans="1:13" x14ac:dyDescent="0.2">
      <c r="A92" s="3" t="s">
        <v>16</v>
      </c>
      <c r="B92" s="3">
        <v>0.5</v>
      </c>
      <c r="C92" s="3" t="s">
        <v>18</v>
      </c>
      <c r="D92" s="3">
        <v>30</v>
      </c>
      <c r="E92" s="6">
        <v>10</v>
      </c>
      <c r="F92" s="23">
        <v>2500000</v>
      </c>
      <c r="G92" s="6"/>
      <c r="H92" s="16">
        <f t="shared" si="59"/>
        <v>3.1605562579013905E-3</v>
      </c>
      <c r="I92" s="16">
        <f t="shared" si="47"/>
        <v>0.99683944374209865</v>
      </c>
      <c r="J92" s="37">
        <f t="shared" si="48"/>
        <v>6.3979400086720375</v>
      </c>
      <c r="K92" s="79">
        <f t="shared" si="60"/>
        <v>2.5002364748256394</v>
      </c>
      <c r="L92" s="23">
        <f t="shared" ref="L92" si="69">AVERAGE(F91:F93)</f>
        <v>2053333.3333333333</v>
      </c>
      <c r="M92" s="38">
        <f t="shared" si="61"/>
        <v>2.5857170260529134</v>
      </c>
    </row>
    <row r="93" spans="1:13" x14ac:dyDescent="0.2">
      <c r="A93" s="3" t="s">
        <v>16</v>
      </c>
      <c r="B93" s="3">
        <v>0.5</v>
      </c>
      <c r="C93" s="3" t="s">
        <v>18</v>
      </c>
      <c r="D93" s="3">
        <v>30</v>
      </c>
      <c r="E93" s="6">
        <v>10</v>
      </c>
      <c r="F93" s="23">
        <v>1160000</v>
      </c>
      <c r="G93" s="6"/>
      <c r="H93" s="16">
        <f t="shared" si="59"/>
        <v>1.4664981036662452E-3</v>
      </c>
      <c r="I93" s="16">
        <f t="shared" si="47"/>
        <v>0.99853350189633372</v>
      </c>
      <c r="J93" s="37">
        <f t="shared" si="48"/>
        <v>6.0644579892269181</v>
      </c>
      <c r="K93" s="79">
        <f t="shared" si="60"/>
        <v>2.8337184942707587</v>
      </c>
      <c r="L93" s="23">
        <f t="shared" ref="L93" si="70">AVERAGE(F91:F93)</f>
        <v>2053333.3333333333</v>
      </c>
      <c r="M93" s="38">
        <f t="shared" si="61"/>
        <v>2.5857170260529134</v>
      </c>
    </row>
    <row r="94" spans="1:13" x14ac:dyDescent="0.2">
      <c r="A94" s="3" t="s">
        <v>16</v>
      </c>
      <c r="B94" s="3">
        <v>0.5</v>
      </c>
      <c r="C94" s="3" t="s">
        <v>22</v>
      </c>
      <c r="D94" s="3">
        <v>10</v>
      </c>
      <c r="E94" s="6">
        <v>10</v>
      </c>
      <c r="F94" s="23">
        <v>1160000</v>
      </c>
      <c r="G94" s="6"/>
      <c r="H94" s="16">
        <f t="shared" si="59"/>
        <v>1.4664981036662452E-3</v>
      </c>
      <c r="I94" s="16">
        <f t="shared" si="47"/>
        <v>0.99853350189633372</v>
      </c>
      <c r="J94" s="37">
        <f t="shared" si="48"/>
        <v>6.0644579892269181</v>
      </c>
      <c r="K94" s="79">
        <f t="shared" si="60"/>
        <v>2.8337184942707587</v>
      </c>
      <c r="L94" s="23">
        <f t="shared" ref="L94" si="71">AVERAGE(F94:F96)</f>
        <v>5660000</v>
      </c>
      <c r="M94" s="38">
        <f t="shared" si="61"/>
        <v>2.1453600523094059</v>
      </c>
    </row>
    <row r="95" spans="1:13" x14ac:dyDescent="0.2">
      <c r="A95" s="3" t="s">
        <v>16</v>
      </c>
      <c r="B95" s="3">
        <v>0.5</v>
      </c>
      <c r="C95" s="3" t="s">
        <v>22</v>
      </c>
      <c r="D95" s="3">
        <v>10</v>
      </c>
      <c r="E95" s="6">
        <v>10</v>
      </c>
      <c r="F95" s="23">
        <v>7910000</v>
      </c>
      <c r="G95" s="6"/>
      <c r="H95" s="16">
        <f t="shared" si="59"/>
        <v>0.01</v>
      </c>
      <c r="I95" s="16">
        <f t="shared" si="47"/>
        <v>0.99</v>
      </c>
      <c r="J95" s="37">
        <f t="shared" si="48"/>
        <v>6.8981764834976769</v>
      </c>
      <c r="K95" s="79">
        <f t="shared" si="60"/>
        <v>2</v>
      </c>
      <c r="L95" s="23">
        <f t="shared" ref="L95" si="72">AVERAGE(F94:F96)</f>
        <v>5660000</v>
      </c>
      <c r="M95" s="38">
        <f t="shared" si="61"/>
        <v>2.1453600523094059</v>
      </c>
    </row>
    <row r="96" spans="1:13" x14ac:dyDescent="0.2">
      <c r="A96" s="3" t="s">
        <v>16</v>
      </c>
      <c r="B96" s="3">
        <v>0.5</v>
      </c>
      <c r="C96" s="3" t="s">
        <v>22</v>
      </c>
      <c r="D96" s="3">
        <v>10</v>
      </c>
      <c r="E96" s="6">
        <v>10</v>
      </c>
      <c r="F96" s="23">
        <v>7910000</v>
      </c>
      <c r="G96" s="6"/>
      <c r="H96" s="16">
        <f t="shared" si="59"/>
        <v>0.01</v>
      </c>
      <c r="I96" s="16">
        <f t="shared" si="47"/>
        <v>0.99</v>
      </c>
      <c r="J96" s="37">
        <f t="shared" si="48"/>
        <v>6.8981764834976769</v>
      </c>
      <c r="K96" s="79">
        <f t="shared" si="60"/>
        <v>2</v>
      </c>
      <c r="L96" s="23">
        <f t="shared" ref="L96" si="73">AVERAGE(F94:F96)</f>
        <v>5660000</v>
      </c>
      <c r="M96" s="38">
        <f t="shared" si="61"/>
        <v>2.1453600523094059</v>
      </c>
    </row>
    <row r="97" spans="1:13" x14ac:dyDescent="0.2">
      <c r="A97" s="3" t="s">
        <v>16</v>
      </c>
      <c r="B97" s="3">
        <v>0.5</v>
      </c>
      <c r="C97" s="3" t="s">
        <v>23</v>
      </c>
      <c r="D97" s="3">
        <v>10</v>
      </c>
      <c r="E97" s="6">
        <v>10</v>
      </c>
      <c r="F97" s="23">
        <v>25000000</v>
      </c>
      <c r="G97" s="6"/>
      <c r="H97" s="16">
        <f t="shared" si="59"/>
        <v>3.1605562579013903E-2</v>
      </c>
      <c r="I97" s="16">
        <f t="shared" si="47"/>
        <v>0.96839443742098608</v>
      </c>
      <c r="J97" s="37">
        <f t="shared" si="48"/>
        <v>7.3979400086720375</v>
      </c>
      <c r="K97" s="79">
        <f t="shared" si="60"/>
        <v>1.5002364748256394</v>
      </c>
      <c r="L97" s="23">
        <f t="shared" ref="L97" si="74">AVERAGE(F97:F99)</f>
        <v>19303333.333333332</v>
      </c>
      <c r="M97" s="38">
        <f t="shared" si="61"/>
        <v>1.6125441732839656</v>
      </c>
    </row>
    <row r="98" spans="1:13" x14ac:dyDescent="0.2">
      <c r="A98" s="3" t="s">
        <v>16</v>
      </c>
      <c r="B98" s="3">
        <v>0.5</v>
      </c>
      <c r="C98" s="3" t="s">
        <v>23</v>
      </c>
      <c r="D98" s="3">
        <v>10</v>
      </c>
      <c r="E98" s="6">
        <v>10</v>
      </c>
      <c r="F98" s="23">
        <v>25000000</v>
      </c>
      <c r="G98" s="6"/>
      <c r="H98" s="16">
        <f t="shared" si="59"/>
        <v>3.1605562579013903E-2</v>
      </c>
      <c r="I98" s="16">
        <f t="shared" si="47"/>
        <v>0.96839443742098608</v>
      </c>
      <c r="J98" s="37">
        <f t="shared" si="48"/>
        <v>7.3979400086720375</v>
      </c>
      <c r="K98" s="79">
        <f t="shared" si="60"/>
        <v>1.5002364748256394</v>
      </c>
      <c r="L98" s="23">
        <f t="shared" ref="L98" si="75">AVERAGE(F97:F99)</f>
        <v>19303333.333333332</v>
      </c>
      <c r="M98" s="38">
        <f t="shared" si="61"/>
        <v>1.6125441732839656</v>
      </c>
    </row>
    <row r="99" spans="1:13" x14ac:dyDescent="0.2">
      <c r="A99" s="3" t="s">
        <v>16</v>
      </c>
      <c r="B99" s="3">
        <v>0.5</v>
      </c>
      <c r="C99" s="3" t="s">
        <v>23</v>
      </c>
      <c r="D99" s="3">
        <v>10</v>
      </c>
      <c r="E99" s="6">
        <v>10</v>
      </c>
      <c r="F99" s="23">
        <v>7910000</v>
      </c>
      <c r="G99" s="6"/>
      <c r="H99" s="16">
        <f t="shared" si="59"/>
        <v>0.01</v>
      </c>
      <c r="I99" s="16">
        <f t="shared" si="47"/>
        <v>0.99</v>
      </c>
      <c r="J99" s="37">
        <f t="shared" si="48"/>
        <v>6.8981764834976769</v>
      </c>
      <c r="K99" s="79">
        <f t="shared" si="60"/>
        <v>2</v>
      </c>
      <c r="L99" s="23">
        <f t="shared" ref="L99" si="76">AVERAGE(F97:F99)</f>
        <v>19303333.333333332</v>
      </c>
      <c r="M99" s="38">
        <f t="shared" si="61"/>
        <v>1.6125441732839656</v>
      </c>
    </row>
    <row r="100" spans="1:13" x14ac:dyDescent="0.2">
      <c r="A100" s="3" t="s">
        <v>16</v>
      </c>
      <c r="B100" s="3">
        <v>0.5</v>
      </c>
      <c r="C100" s="3" t="s">
        <v>24</v>
      </c>
      <c r="D100" s="3">
        <v>30</v>
      </c>
      <c r="E100" s="6">
        <v>10</v>
      </c>
      <c r="F100" s="23">
        <v>11600000</v>
      </c>
      <c r="G100" s="6"/>
      <c r="H100" s="16">
        <f t="shared" si="59"/>
        <v>1.4664981036662453E-2</v>
      </c>
      <c r="I100" s="16">
        <f t="shared" si="47"/>
        <v>0.98533501896333753</v>
      </c>
      <c r="J100" s="37">
        <f t="shared" si="48"/>
        <v>7.0644579892269181</v>
      </c>
      <c r="K100" s="79">
        <f t="shared" si="60"/>
        <v>1.8337184942707587</v>
      </c>
      <c r="L100" s="23">
        <f t="shared" ref="L100" si="77">AVERAGE(F100:F102)</f>
        <v>113566666.66666667</v>
      </c>
      <c r="M100" s="38">
        <f t="shared" si="61"/>
        <v>0.8429256046494622</v>
      </c>
    </row>
    <row r="101" spans="1:13" x14ac:dyDescent="0.2">
      <c r="A101" s="3" t="s">
        <v>16</v>
      </c>
      <c r="B101" s="3">
        <v>0.5</v>
      </c>
      <c r="C101" s="3" t="s">
        <v>24</v>
      </c>
      <c r="D101" s="3">
        <v>30</v>
      </c>
      <c r="E101" s="6">
        <v>10</v>
      </c>
      <c r="F101" s="23">
        <v>250000000</v>
      </c>
      <c r="G101" s="6"/>
      <c r="H101" s="16">
        <f t="shared" si="59"/>
        <v>0.31605562579013907</v>
      </c>
      <c r="I101" s="16">
        <f t="shared" si="47"/>
        <v>0.68394437420986098</v>
      </c>
      <c r="J101" s="37">
        <f t="shared" si="48"/>
        <v>8.3979400086720375</v>
      </c>
      <c r="K101" s="79">
        <f t="shared" si="60"/>
        <v>0.50023647482563938</v>
      </c>
      <c r="L101" s="23">
        <f t="shared" ref="L101" si="78">AVERAGE(F100:F102)</f>
        <v>113566666.66666667</v>
      </c>
      <c r="M101" s="38">
        <f t="shared" si="61"/>
        <v>0.8429256046494622</v>
      </c>
    </row>
    <row r="102" spans="1:13" x14ac:dyDescent="0.2">
      <c r="A102" s="3" t="s">
        <v>16</v>
      </c>
      <c r="B102" s="3">
        <v>0.5</v>
      </c>
      <c r="C102" s="3" t="s">
        <v>24</v>
      </c>
      <c r="D102" s="3">
        <v>30</v>
      </c>
      <c r="E102" s="6">
        <v>10</v>
      </c>
      <c r="F102" s="23">
        <v>79100000</v>
      </c>
      <c r="G102" s="6"/>
      <c r="H102" s="16">
        <f t="shared" si="59"/>
        <v>0.1</v>
      </c>
      <c r="I102" s="16">
        <f t="shared" si="47"/>
        <v>0.9</v>
      </c>
      <c r="J102" s="37">
        <f t="shared" si="48"/>
        <v>7.8981764834976769</v>
      </c>
      <c r="K102" s="79">
        <f t="shared" si="60"/>
        <v>1</v>
      </c>
      <c r="L102" s="23">
        <f t="shared" ref="L102" si="79">AVERAGE(F100:F102)</f>
        <v>113566666.66666667</v>
      </c>
      <c r="M102" s="38">
        <f t="shared" si="61"/>
        <v>0.8429256046494622</v>
      </c>
    </row>
    <row r="103" spans="1:13" x14ac:dyDescent="0.2">
      <c r="A103" s="3" t="s">
        <v>16</v>
      </c>
      <c r="B103" s="3">
        <v>0.5</v>
      </c>
      <c r="C103" s="3" t="s">
        <v>25</v>
      </c>
      <c r="D103" s="3">
        <v>30</v>
      </c>
      <c r="E103" s="6">
        <v>10</v>
      </c>
      <c r="F103" s="23">
        <v>53900000</v>
      </c>
      <c r="G103" s="6"/>
      <c r="H103" s="16">
        <f t="shared" si="59"/>
        <v>6.8141592920353988E-2</v>
      </c>
      <c r="I103" s="16">
        <f t="shared" si="47"/>
        <v>0.93185840707964607</v>
      </c>
      <c r="J103" s="37">
        <f t="shared" si="48"/>
        <v>7.7315887651867383</v>
      </c>
      <c r="K103" s="79">
        <f t="shared" si="60"/>
        <v>1.1665877183109385</v>
      </c>
      <c r="L103" s="23">
        <f t="shared" ref="L103" si="80">AVERAGE(F103:F105)</f>
        <v>83000000</v>
      </c>
      <c r="M103" s="38">
        <f t="shared" si="61"/>
        <v>0.97909839112160313</v>
      </c>
    </row>
    <row r="104" spans="1:13" x14ac:dyDescent="0.2">
      <c r="A104" s="3" t="s">
        <v>16</v>
      </c>
      <c r="B104" s="3">
        <v>0.5</v>
      </c>
      <c r="C104" s="3" t="s">
        <v>25</v>
      </c>
      <c r="D104" s="3">
        <v>30</v>
      </c>
      <c r="E104" s="6">
        <v>10</v>
      </c>
      <c r="F104" s="23">
        <v>79100000</v>
      </c>
      <c r="G104" s="6"/>
      <c r="H104" s="16">
        <f t="shared" si="59"/>
        <v>0.1</v>
      </c>
      <c r="I104" s="16">
        <f t="shared" si="47"/>
        <v>0.9</v>
      </c>
      <c r="J104" s="37">
        <f t="shared" si="48"/>
        <v>7.8981764834976769</v>
      </c>
      <c r="K104" s="79">
        <f t="shared" si="60"/>
        <v>1</v>
      </c>
      <c r="L104" s="23">
        <f t="shared" ref="L104" si="81">AVERAGE(F103:F105)</f>
        <v>83000000</v>
      </c>
      <c r="M104" s="38">
        <f t="shared" si="61"/>
        <v>0.97909839112160313</v>
      </c>
    </row>
    <row r="105" spans="1:13" x14ac:dyDescent="0.2">
      <c r="A105" s="3" t="s">
        <v>16</v>
      </c>
      <c r="B105" s="3">
        <v>0.5</v>
      </c>
      <c r="C105" s="3" t="s">
        <v>25</v>
      </c>
      <c r="D105" s="3">
        <v>30</v>
      </c>
      <c r="E105" s="6">
        <v>10</v>
      </c>
      <c r="F105" s="23">
        <v>116000000</v>
      </c>
      <c r="G105" s="6"/>
      <c r="H105" s="16">
        <f t="shared" si="59"/>
        <v>0.14664981036662453</v>
      </c>
      <c r="I105" s="16">
        <f t="shared" si="47"/>
        <v>0.8533501896333755</v>
      </c>
      <c r="J105" s="37">
        <f t="shared" si="48"/>
        <v>8.0644579892269181</v>
      </c>
      <c r="K105" s="79">
        <f t="shared" si="60"/>
        <v>0.83371849427075873</v>
      </c>
      <c r="L105" s="23">
        <f t="shared" ref="L105" si="82">AVERAGE(F103:F105)</f>
        <v>83000000</v>
      </c>
      <c r="M105" s="38">
        <f t="shared" si="61"/>
        <v>0.97909839112160313</v>
      </c>
    </row>
    <row r="106" spans="1:13" x14ac:dyDescent="0.2">
      <c r="A106" s="3" t="s">
        <v>16</v>
      </c>
      <c r="B106" s="3">
        <v>0.5</v>
      </c>
      <c r="C106" s="3" t="s">
        <v>26</v>
      </c>
      <c r="D106" s="3">
        <v>10</v>
      </c>
      <c r="E106" s="6">
        <v>10</v>
      </c>
      <c r="F106" s="23">
        <v>7910</v>
      </c>
      <c r="G106" s="6" t="s">
        <v>27</v>
      </c>
      <c r="H106" s="16">
        <f t="shared" si="59"/>
        <v>1.0000000000000001E-5</v>
      </c>
      <c r="I106" s="16">
        <f t="shared" si="47"/>
        <v>0.99999000000000005</v>
      </c>
      <c r="J106" s="37">
        <f t="shared" si="48"/>
        <v>3.8981764834976764</v>
      </c>
      <c r="K106" s="79">
        <f t="shared" si="60"/>
        <v>5</v>
      </c>
      <c r="L106" s="23">
        <f t="shared" ref="L106" si="83">AVERAGE(F106:F108)</f>
        <v>83338606.666666672</v>
      </c>
      <c r="M106" s="38">
        <f t="shared" si="61"/>
        <v>0.97733024825998527</v>
      </c>
    </row>
    <row r="107" spans="1:13" x14ac:dyDescent="0.2">
      <c r="A107" s="3" t="s">
        <v>16</v>
      </c>
      <c r="B107" s="3">
        <v>0.5</v>
      </c>
      <c r="C107" s="3" t="s">
        <v>26</v>
      </c>
      <c r="D107" s="3">
        <v>10</v>
      </c>
      <c r="E107" s="6">
        <v>10</v>
      </c>
      <c r="F107" s="23">
        <v>7910</v>
      </c>
      <c r="G107" s="6" t="s">
        <v>27</v>
      </c>
      <c r="H107" s="16">
        <f t="shared" si="59"/>
        <v>1.0000000000000001E-5</v>
      </c>
      <c r="I107" s="16">
        <f t="shared" si="47"/>
        <v>0.99999000000000005</v>
      </c>
      <c r="J107" s="37">
        <f t="shared" si="48"/>
        <v>3.8981764834976764</v>
      </c>
      <c r="K107" s="79">
        <f t="shared" si="60"/>
        <v>5</v>
      </c>
      <c r="L107" s="23">
        <f t="shared" ref="L107" si="84">AVERAGE(F106:F108)</f>
        <v>83338606.666666672</v>
      </c>
      <c r="M107" s="38">
        <f t="shared" si="61"/>
        <v>0.97733024825998527</v>
      </c>
    </row>
    <row r="108" spans="1:13" x14ac:dyDescent="0.2">
      <c r="A108" s="15" t="s">
        <v>15</v>
      </c>
      <c r="B108" s="15" t="s">
        <v>15</v>
      </c>
      <c r="C108" s="3" t="s">
        <v>21</v>
      </c>
      <c r="D108" s="3">
        <v>30</v>
      </c>
      <c r="E108" s="6">
        <v>10</v>
      </c>
      <c r="F108" s="23">
        <v>250000000</v>
      </c>
      <c r="G108" s="6"/>
      <c r="H108" s="16">
        <f t="shared" si="59"/>
        <v>0.31605562579013907</v>
      </c>
      <c r="I108" s="16">
        <f t="shared" si="47"/>
        <v>0.68394437420986098</v>
      </c>
      <c r="J108" s="37">
        <f t="shared" si="48"/>
        <v>8.3979400086720375</v>
      </c>
      <c r="K108" s="79">
        <f t="shared" si="60"/>
        <v>0.50023647482563938</v>
      </c>
      <c r="L108" s="23">
        <f t="shared" ref="L108" si="85">AVERAGE(F106:F108)</f>
        <v>83338606.666666672</v>
      </c>
      <c r="M108" s="38">
        <f t="shared" si="61"/>
        <v>0.97733024825998527</v>
      </c>
    </row>
    <row r="109" spans="1:13" x14ac:dyDescent="0.2">
      <c r="A109" s="15" t="s">
        <v>15</v>
      </c>
      <c r="B109" s="15" t="s">
        <v>15</v>
      </c>
      <c r="C109" s="6" t="s">
        <v>22</v>
      </c>
      <c r="D109" s="6">
        <v>10</v>
      </c>
      <c r="E109" s="6">
        <v>10</v>
      </c>
      <c r="F109" s="23">
        <v>116000000</v>
      </c>
      <c r="G109" s="6"/>
      <c r="H109" s="16">
        <f t="shared" si="59"/>
        <v>0.14664981036662453</v>
      </c>
      <c r="I109" s="16">
        <f t="shared" si="47"/>
        <v>0.8533501896333755</v>
      </c>
      <c r="J109" s="37">
        <f t="shared" si="48"/>
        <v>8.0644579892269181</v>
      </c>
      <c r="K109" s="79">
        <f t="shared" si="60"/>
        <v>0.83371849427075873</v>
      </c>
      <c r="L109" s="23">
        <f>F109</f>
        <v>116000000</v>
      </c>
      <c r="M109" s="38">
        <f t="shared" si="61"/>
        <v>0.83371849427075873</v>
      </c>
    </row>
    <row r="110" spans="1:13" x14ac:dyDescent="0.2">
      <c r="A110" s="15" t="s">
        <v>15</v>
      </c>
      <c r="B110" s="15" t="s">
        <v>15</v>
      </c>
      <c r="C110" s="6" t="s">
        <v>23</v>
      </c>
      <c r="D110" s="6">
        <v>10</v>
      </c>
      <c r="E110" s="6">
        <v>10</v>
      </c>
      <c r="F110" s="23">
        <v>539000000</v>
      </c>
      <c r="G110" s="6"/>
      <c r="H110" s="16">
        <f t="shared" si="59"/>
        <v>0.68141592920353977</v>
      </c>
      <c r="I110" s="16">
        <f t="shared" si="47"/>
        <v>0.31858407079646023</v>
      </c>
      <c r="J110" s="37">
        <f t="shared" si="48"/>
        <v>8.7315887651867392</v>
      </c>
      <c r="K110" s="79">
        <f t="shared" si="60"/>
        <v>0.16658771831093766</v>
      </c>
      <c r="L110" s="23">
        <f t="shared" ref="L110:L112" si="86">F110</f>
        <v>539000000</v>
      </c>
      <c r="M110" s="38">
        <f t="shared" si="61"/>
        <v>0.16658771831093766</v>
      </c>
    </row>
    <row r="111" spans="1:13" x14ac:dyDescent="0.2">
      <c r="A111" s="15" t="s">
        <v>15</v>
      </c>
      <c r="B111" s="15" t="s">
        <v>15</v>
      </c>
      <c r="C111" s="6" t="s">
        <v>24</v>
      </c>
      <c r="D111" s="6">
        <v>30</v>
      </c>
      <c r="E111" s="6">
        <v>10</v>
      </c>
      <c r="F111" s="17">
        <v>250000000</v>
      </c>
      <c r="G111" s="6"/>
      <c r="H111" s="16">
        <f t="shared" si="59"/>
        <v>0.31605562579013907</v>
      </c>
      <c r="I111" s="16">
        <f t="shared" si="47"/>
        <v>0.68394437420986098</v>
      </c>
      <c r="J111" s="37">
        <f t="shared" si="48"/>
        <v>8.3979400086720375</v>
      </c>
      <c r="K111" s="79">
        <f t="shared" si="60"/>
        <v>0.50023647482563938</v>
      </c>
      <c r="L111" s="23">
        <f t="shared" si="86"/>
        <v>250000000</v>
      </c>
      <c r="M111" s="38">
        <f t="shared" si="61"/>
        <v>0.50023647482563938</v>
      </c>
    </row>
    <row r="112" spans="1:13" x14ac:dyDescent="0.2">
      <c r="A112" s="20" t="s">
        <v>15</v>
      </c>
      <c r="B112" s="20" t="s">
        <v>15</v>
      </c>
      <c r="C112" s="21" t="s">
        <v>25</v>
      </c>
      <c r="D112" s="21">
        <v>30</v>
      </c>
      <c r="E112" s="21">
        <v>10</v>
      </c>
      <c r="F112" s="22">
        <v>79100000</v>
      </c>
      <c r="G112" s="21" t="s">
        <v>6</v>
      </c>
      <c r="H112" s="39">
        <f t="shared" si="59"/>
        <v>0.1</v>
      </c>
      <c r="I112" s="39">
        <f t="shared" si="47"/>
        <v>0.9</v>
      </c>
      <c r="J112" s="40">
        <f t="shared" si="48"/>
        <v>7.8981764834976769</v>
      </c>
      <c r="K112" s="80">
        <f t="shared" si="60"/>
        <v>1</v>
      </c>
      <c r="L112" s="32">
        <f t="shared" si="86"/>
        <v>79100000</v>
      </c>
      <c r="M112" s="41">
        <f t="shared" si="61"/>
        <v>1</v>
      </c>
    </row>
    <row r="113" spans="1:13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x14ac:dyDescent="0.2">
      <c r="A115" s="6" t="s">
        <v>28</v>
      </c>
      <c r="B115" s="2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x14ac:dyDescent="0.2">
      <c r="A116" s="42" t="s">
        <v>29</v>
      </c>
      <c r="B116" s="42">
        <v>0.5</v>
      </c>
      <c r="C116" s="42">
        <v>0.5</v>
      </c>
      <c r="D116" s="42">
        <v>0.5</v>
      </c>
      <c r="E116" s="42">
        <v>0.5</v>
      </c>
      <c r="F116" s="42">
        <v>0.5</v>
      </c>
      <c r="G116" s="42">
        <v>0.5</v>
      </c>
      <c r="H116" s="6"/>
      <c r="I116" s="6"/>
      <c r="J116" s="6"/>
      <c r="K116" s="6"/>
      <c r="L116" s="6"/>
      <c r="M116" s="6"/>
    </row>
    <row r="117" spans="1:13" x14ac:dyDescent="0.2">
      <c r="A117" s="4" t="s">
        <v>30</v>
      </c>
      <c r="B117" s="9">
        <v>0</v>
      </c>
      <c r="C117" s="9" t="s">
        <v>31</v>
      </c>
      <c r="D117" s="9" t="s">
        <v>32</v>
      </c>
      <c r="E117" s="9" t="s">
        <v>33</v>
      </c>
      <c r="F117" s="9" t="s">
        <v>34</v>
      </c>
      <c r="G117" s="9" t="s">
        <v>35</v>
      </c>
      <c r="H117" s="6"/>
      <c r="I117" s="6"/>
      <c r="J117" s="6"/>
      <c r="K117" s="6"/>
      <c r="L117" s="6"/>
      <c r="M117" s="6"/>
    </row>
    <row r="118" spans="1:13" x14ac:dyDescent="0.2">
      <c r="A118" s="71" t="s">
        <v>36</v>
      </c>
      <c r="B118" s="52">
        <v>1.0213329377565419</v>
      </c>
      <c r="C118" s="53">
        <v>0.85466627108987492</v>
      </c>
      <c r="D118" s="54" t="s">
        <v>15</v>
      </c>
      <c r="E118" s="54" t="s">
        <v>15</v>
      </c>
      <c r="F118" s="54" t="s">
        <v>15</v>
      </c>
      <c r="G118" s="54" t="s">
        <v>15</v>
      </c>
      <c r="H118" s="6"/>
      <c r="I118" s="6"/>
      <c r="J118" s="6"/>
      <c r="K118" s="6"/>
      <c r="L118" s="6"/>
      <c r="M118" s="6"/>
    </row>
    <row r="119" spans="1:13" x14ac:dyDescent="0.2">
      <c r="A119" s="72"/>
      <c r="B119" s="53">
        <v>0.68799960442320796</v>
      </c>
      <c r="C119" s="53">
        <v>2.0213329377565419</v>
      </c>
      <c r="D119" s="54" t="s">
        <v>15</v>
      </c>
      <c r="E119" s="54" t="s">
        <v>15</v>
      </c>
      <c r="F119" s="54" t="s">
        <v>15</v>
      </c>
      <c r="G119" s="54" t="s">
        <v>15</v>
      </c>
      <c r="H119" s="6"/>
      <c r="I119" s="6"/>
      <c r="J119" s="6"/>
      <c r="K119" s="6"/>
      <c r="L119" s="6"/>
      <c r="M119" s="6"/>
    </row>
    <row r="120" spans="1:13" x14ac:dyDescent="0.2">
      <c r="A120" s="72"/>
      <c r="B120" s="55">
        <v>0.85466627108987492</v>
      </c>
      <c r="C120" s="53">
        <v>1.8546662710898749</v>
      </c>
      <c r="D120" s="56" t="s">
        <v>15</v>
      </c>
      <c r="E120" s="56" t="s">
        <v>15</v>
      </c>
      <c r="F120" s="56" t="s">
        <v>15</v>
      </c>
      <c r="G120" s="56" t="s">
        <v>15</v>
      </c>
      <c r="H120" s="6"/>
      <c r="I120" s="6"/>
      <c r="J120" s="6"/>
      <c r="K120" s="6"/>
      <c r="L120" s="6"/>
      <c r="M120" s="6"/>
    </row>
    <row r="121" spans="1:13" x14ac:dyDescent="0.2">
      <c r="A121" s="72"/>
      <c r="B121" s="57">
        <v>0.3</v>
      </c>
      <c r="C121" s="58">
        <v>1.64</v>
      </c>
      <c r="D121" s="57">
        <v>0.80166124236956904</v>
      </c>
      <c r="E121" s="54" t="s">
        <v>15</v>
      </c>
      <c r="F121" s="54" t="s">
        <v>15</v>
      </c>
      <c r="G121" s="57">
        <v>0.30189771719520841</v>
      </c>
      <c r="H121" s="6"/>
      <c r="I121" s="6"/>
      <c r="J121" s="6"/>
      <c r="K121" s="6"/>
      <c r="L121" s="6"/>
      <c r="M121" s="6"/>
    </row>
    <row r="122" spans="1:13" x14ac:dyDescent="0.2">
      <c r="A122" s="72"/>
      <c r="B122" s="57">
        <v>-0.2</v>
      </c>
      <c r="C122" s="57">
        <v>1.97</v>
      </c>
      <c r="D122" s="57">
        <v>-3.1751039319493302E-2</v>
      </c>
      <c r="E122" s="54" t="s">
        <v>15</v>
      </c>
      <c r="F122" s="54" t="s">
        <v>15</v>
      </c>
      <c r="G122" s="57">
        <v>7.1448795816934307E-2</v>
      </c>
      <c r="H122" s="6"/>
      <c r="I122" s="6"/>
      <c r="J122" s="6"/>
      <c r="K122" s="6"/>
      <c r="L122" s="6"/>
      <c r="M122" s="6"/>
    </row>
    <row r="123" spans="1:13" x14ac:dyDescent="0.2">
      <c r="A123" s="72"/>
      <c r="B123" s="59">
        <v>0.64</v>
      </c>
      <c r="C123" s="59">
        <v>2.2999999999999998</v>
      </c>
      <c r="D123" s="60">
        <v>0.63537973664032776</v>
      </c>
      <c r="E123" s="56" t="s">
        <v>15</v>
      </c>
      <c r="F123" s="56" t="s">
        <v>15</v>
      </c>
      <c r="G123" s="59">
        <v>-3.1751039319493302E-2</v>
      </c>
      <c r="H123" s="6"/>
      <c r="I123" s="6"/>
      <c r="J123" s="6"/>
      <c r="K123" s="6"/>
      <c r="L123" s="6"/>
      <c r="M123" s="6"/>
    </row>
    <row r="124" spans="1:13" x14ac:dyDescent="0.2">
      <c r="A124" s="72"/>
      <c r="B124" s="57">
        <v>0.83</v>
      </c>
      <c r="C124" s="57">
        <v>2.17</v>
      </c>
      <c r="D124" s="58">
        <v>0.17</v>
      </c>
      <c r="E124" s="57">
        <v>0.17</v>
      </c>
      <c r="F124" s="57">
        <v>0.17</v>
      </c>
      <c r="G124" s="54" t="s">
        <v>15</v>
      </c>
      <c r="H124" s="6"/>
      <c r="I124" s="6"/>
      <c r="J124" s="6"/>
      <c r="K124" s="6"/>
      <c r="L124" s="6"/>
      <c r="M124" s="6"/>
    </row>
    <row r="125" spans="1:13" x14ac:dyDescent="0.2">
      <c r="A125" s="72"/>
      <c r="B125" s="57">
        <v>0.17</v>
      </c>
      <c r="C125" s="57">
        <v>2.17</v>
      </c>
      <c r="D125" s="57">
        <v>1.83</v>
      </c>
      <c r="E125" s="57">
        <v>0.17</v>
      </c>
      <c r="F125" s="57">
        <v>0.17</v>
      </c>
      <c r="G125" s="54" t="s">
        <v>15</v>
      </c>
      <c r="H125" s="6"/>
      <c r="I125" s="6"/>
      <c r="J125" s="6"/>
      <c r="K125" s="6"/>
      <c r="L125" s="6"/>
      <c r="M125" s="6"/>
    </row>
    <row r="126" spans="1:13" x14ac:dyDescent="0.2">
      <c r="A126" s="72"/>
      <c r="B126" s="59">
        <v>0.83</v>
      </c>
      <c r="C126" s="57">
        <v>2.5</v>
      </c>
      <c r="D126" s="59">
        <v>0.17</v>
      </c>
      <c r="E126" s="59">
        <v>0.5</v>
      </c>
      <c r="F126" s="59">
        <v>0.17</v>
      </c>
      <c r="G126" s="56" t="s">
        <v>15</v>
      </c>
      <c r="H126" s="6"/>
      <c r="I126" s="6"/>
      <c r="J126" s="6"/>
      <c r="K126" s="6"/>
      <c r="L126" s="6"/>
      <c r="M126" s="6"/>
    </row>
    <row r="127" spans="1:13" x14ac:dyDescent="0.2">
      <c r="A127" s="72"/>
      <c r="B127" s="57">
        <v>0.9</v>
      </c>
      <c r="C127" s="58">
        <v>1.23</v>
      </c>
      <c r="D127" s="54" t="s">
        <v>15</v>
      </c>
      <c r="E127" s="54" t="s">
        <v>15</v>
      </c>
      <c r="F127" s="54" t="s">
        <v>15</v>
      </c>
      <c r="G127" s="54" t="s">
        <v>15</v>
      </c>
      <c r="H127" s="6"/>
      <c r="I127" s="6"/>
      <c r="J127" s="6"/>
      <c r="K127" s="6"/>
      <c r="L127" s="6"/>
      <c r="M127" s="6"/>
    </row>
    <row r="128" spans="1:13" x14ac:dyDescent="0.2">
      <c r="A128" s="72"/>
      <c r="B128" s="57">
        <v>0.23</v>
      </c>
      <c r="C128" s="57">
        <v>1.9</v>
      </c>
      <c r="D128" s="54" t="s">
        <v>15</v>
      </c>
      <c r="E128" s="54" t="s">
        <v>15</v>
      </c>
      <c r="F128" s="54" t="s">
        <v>15</v>
      </c>
      <c r="G128" s="54" t="s">
        <v>15</v>
      </c>
      <c r="H128" s="6"/>
      <c r="I128" s="6"/>
      <c r="J128" s="6"/>
      <c r="K128" s="6"/>
      <c r="L128" s="6"/>
      <c r="M128" s="6"/>
    </row>
    <row r="129" spans="1:13" x14ac:dyDescent="0.2">
      <c r="A129" s="72"/>
      <c r="B129" s="57">
        <v>0.56000000000000005</v>
      </c>
      <c r="C129" s="59">
        <v>1.56</v>
      </c>
      <c r="D129" s="56" t="s">
        <v>15</v>
      </c>
      <c r="E129" s="56" t="s">
        <v>15</v>
      </c>
      <c r="F129" s="56" t="s">
        <v>15</v>
      </c>
      <c r="G129" s="56" t="s">
        <v>15</v>
      </c>
      <c r="H129" s="6"/>
      <c r="I129" s="6"/>
      <c r="J129" s="6"/>
      <c r="K129" s="6"/>
      <c r="L129" s="6"/>
      <c r="M129" s="6"/>
    </row>
    <row r="130" spans="1:13" x14ac:dyDescent="0.2">
      <c r="A130" s="72"/>
      <c r="B130" s="61">
        <v>1.1178306486101617</v>
      </c>
      <c r="C130" s="54" t="s">
        <v>15</v>
      </c>
      <c r="D130" s="54" t="s">
        <v>15</v>
      </c>
      <c r="E130" s="54" t="s">
        <v>15</v>
      </c>
      <c r="F130" s="54" t="s">
        <v>15</v>
      </c>
      <c r="G130" s="54" t="s">
        <v>15</v>
      </c>
      <c r="H130" s="6"/>
      <c r="I130" s="6"/>
      <c r="J130" s="6"/>
      <c r="K130" s="6"/>
      <c r="L130" s="6"/>
      <c r="M130" s="6"/>
    </row>
    <row r="131" spans="1:13" x14ac:dyDescent="0.2">
      <c r="A131" s="72"/>
      <c r="B131" s="53">
        <v>0.78496142456998186</v>
      </c>
      <c r="C131" s="54" t="s">
        <v>15</v>
      </c>
      <c r="D131" s="54" t="s">
        <v>15</v>
      </c>
      <c r="E131" s="54" t="s">
        <v>15</v>
      </c>
      <c r="F131" s="54" t="s">
        <v>15</v>
      </c>
      <c r="G131" s="54" t="s">
        <v>15</v>
      </c>
      <c r="H131" s="6"/>
      <c r="I131" s="6"/>
      <c r="J131" s="6"/>
      <c r="K131" s="6"/>
      <c r="L131" s="6"/>
      <c r="M131" s="6"/>
    </row>
    <row r="132" spans="1:13" x14ac:dyDescent="0.2">
      <c r="A132" s="73"/>
      <c r="B132" s="62">
        <v>0.95124293029922313</v>
      </c>
      <c r="C132" s="56" t="s">
        <v>15</v>
      </c>
      <c r="D132" s="56" t="s">
        <v>15</v>
      </c>
      <c r="E132" s="56" t="s">
        <v>15</v>
      </c>
      <c r="F132" s="56" t="s">
        <v>15</v>
      </c>
      <c r="G132" s="56" t="s">
        <v>15</v>
      </c>
      <c r="H132" s="6"/>
      <c r="I132" s="6"/>
      <c r="J132" s="6"/>
      <c r="K132" s="6"/>
      <c r="L132" s="6"/>
      <c r="M132" s="6"/>
    </row>
    <row r="133" spans="1:13" x14ac:dyDescent="0.2">
      <c r="A133" s="74" t="s">
        <v>37</v>
      </c>
      <c r="B133" s="58">
        <f>_xlfn.STDEV.P(B118:B132)</f>
        <v>0.35552801414626811</v>
      </c>
      <c r="C133" s="57">
        <f>_xlfn.STDEV.P(C118:C132)</f>
        <v>0.44528027428863104</v>
      </c>
      <c r="D133" s="57">
        <f>_xlfn.STDEV.P(D118:D132)</f>
        <v>0.62231109497938142</v>
      </c>
      <c r="E133" s="57">
        <f t="shared" ref="E133:G133" si="87">_xlfn.STDEV.P(E118:E132)</f>
        <v>0.1555634918610404</v>
      </c>
      <c r="F133" s="57">
        <f t="shared" si="87"/>
        <v>0</v>
      </c>
      <c r="G133" s="57">
        <f t="shared" si="87"/>
        <v>0.13947457118310633</v>
      </c>
      <c r="H133" s="6"/>
      <c r="I133" s="6"/>
      <c r="J133" s="6"/>
      <c r="K133" s="6"/>
      <c r="L133" s="6"/>
      <c r="M133" s="6"/>
    </row>
    <row r="134" spans="1:13" x14ac:dyDescent="0.2">
      <c r="A134" s="75" t="s">
        <v>38</v>
      </c>
      <c r="B134" s="59">
        <f>AVERAGE(B118:B132)</f>
        <v>0.64520225444993284</v>
      </c>
      <c r="C134" s="59">
        <f t="shared" ref="C134:G134" si="88">AVERAGE(C118:C132)</f>
        <v>1.8475554566613575</v>
      </c>
      <c r="D134" s="59">
        <f t="shared" si="88"/>
        <v>0.5958816566150672</v>
      </c>
      <c r="E134" s="59">
        <f t="shared" si="88"/>
        <v>0.28000000000000003</v>
      </c>
      <c r="F134" s="59">
        <f t="shared" si="88"/>
        <v>0.17</v>
      </c>
      <c r="G134" s="59">
        <f t="shared" si="88"/>
        <v>0.11386515789754981</v>
      </c>
      <c r="H134" s="6"/>
      <c r="I134" s="6"/>
      <c r="J134" s="6"/>
      <c r="K134" s="6"/>
      <c r="L134" s="6"/>
      <c r="M134" s="6"/>
    </row>
    <row r="135" spans="1:13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x14ac:dyDescent="0.2">
      <c r="A136" s="6" t="s">
        <v>39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x14ac:dyDescent="0.2">
      <c r="A137" s="42" t="s">
        <v>29</v>
      </c>
      <c r="B137" s="42">
        <v>0.5</v>
      </c>
      <c r="C137" s="42">
        <v>0.5</v>
      </c>
      <c r="D137" s="42">
        <v>0.5</v>
      </c>
      <c r="E137" s="42">
        <v>0.5</v>
      </c>
      <c r="F137" s="42">
        <v>0.5</v>
      </c>
      <c r="G137" s="42">
        <v>0.5</v>
      </c>
      <c r="H137" s="6"/>
      <c r="I137" s="6"/>
      <c r="J137" s="6"/>
      <c r="K137" s="6"/>
      <c r="L137" s="6"/>
      <c r="M137" s="6"/>
    </row>
    <row r="138" spans="1:13" x14ac:dyDescent="0.2">
      <c r="A138" s="4" t="s">
        <v>30</v>
      </c>
      <c r="B138" s="9">
        <v>0</v>
      </c>
      <c r="C138" s="42" t="s">
        <v>31</v>
      </c>
      <c r="D138" s="9" t="s">
        <v>40</v>
      </c>
      <c r="E138" s="9" t="s">
        <v>33</v>
      </c>
      <c r="F138" s="9" t="s">
        <v>34</v>
      </c>
      <c r="G138" s="9" t="s">
        <v>35</v>
      </c>
      <c r="H138" s="6"/>
      <c r="I138" s="6"/>
      <c r="J138" s="6"/>
      <c r="K138" s="6"/>
      <c r="L138" s="6"/>
      <c r="M138" s="6"/>
    </row>
    <row r="139" spans="1:13" x14ac:dyDescent="0.2">
      <c r="A139" s="72" t="s">
        <v>36</v>
      </c>
      <c r="B139" s="57">
        <v>1.5325203911190695</v>
      </c>
      <c r="C139" s="63">
        <v>4.801661242369569</v>
      </c>
      <c r="D139" s="57">
        <v>2.801661242369569</v>
      </c>
      <c r="E139" s="54" t="s">
        <v>15</v>
      </c>
      <c r="F139" s="54" t="s">
        <v>15</v>
      </c>
      <c r="G139" s="58">
        <v>0.30189771719520841</v>
      </c>
      <c r="H139" s="6"/>
      <c r="I139" s="6"/>
      <c r="J139" s="6"/>
      <c r="K139" s="6"/>
      <c r="L139" s="6"/>
      <c r="M139" s="6"/>
    </row>
    <row r="140" spans="1:13" x14ac:dyDescent="0.2">
      <c r="A140" s="72"/>
      <c r="B140" s="57">
        <v>2.6353797366403278</v>
      </c>
      <c r="C140" s="64">
        <v>4.801661242369569</v>
      </c>
      <c r="D140" s="57">
        <v>2.801661242369569</v>
      </c>
      <c r="E140" s="54" t="s">
        <v>15</v>
      </c>
      <c r="F140" s="54" t="s">
        <v>15</v>
      </c>
      <c r="G140" s="57">
        <v>0.63537973664032776</v>
      </c>
      <c r="H140" s="6"/>
      <c r="I140" s="6"/>
      <c r="J140" s="6"/>
      <c r="K140" s="6"/>
      <c r="L140" s="6"/>
      <c r="M140" s="6"/>
    </row>
    <row r="141" spans="1:13" x14ac:dyDescent="0.2">
      <c r="A141" s="72"/>
      <c r="B141" s="57">
        <v>1.9682489606805076</v>
      </c>
      <c r="C141" s="64">
        <v>4.801661242369569</v>
      </c>
      <c r="D141" s="59">
        <v>2.6353797366403278</v>
      </c>
      <c r="E141" s="65" t="s">
        <v>15</v>
      </c>
      <c r="F141" s="65" t="s">
        <v>15</v>
      </c>
      <c r="G141" s="59">
        <v>0.30189771719520841</v>
      </c>
      <c r="H141" s="6"/>
      <c r="I141" s="6"/>
      <c r="J141" s="6"/>
      <c r="K141" s="6"/>
      <c r="L141" s="6"/>
      <c r="M141" s="6"/>
    </row>
    <row r="142" spans="1:13" x14ac:dyDescent="0.2">
      <c r="A142" s="72"/>
      <c r="B142" s="58">
        <v>3.17</v>
      </c>
      <c r="C142" s="63">
        <v>5</v>
      </c>
      <c r="D142" s="57">
        <v>2.5</v>
      </c>
      <c r="E142" s="58">
        <v>1.17</v>
      </c>
      <c r="F142" s="58">
        <v>1.8337184942707587</v>
      </c>
      <c r="G142" s="54" t="s">
        <v>15</v>
      </c>
      <c r="H142" s="6"/>
      <c r="I142" s="6"/>
      <c r="J142" s="6"/>
      <c r="K142" s="6"/>
      <c r="L142" s="6"/>
      <c r="M142" s="6"/>
    </row>
    <row r="143" spans="1:13" x14ac:dyDescent="0.2">
      <c r="A143" s="72"/>
      <c r="B143" s="57">
        <v>2.83</v>
      </c>
      <c r="C143" s="64">
        <v>5</v>
      </c>
      <c r="D143" s="57">
        <v>2.5</v>
      </c>
      <c r="E143" s="57">
        <v>1</v>
      </c>
      <c r="F143" s="57">
        <v>0.50023647482563938</v>
      </c>
      <c r="G143" s="54" t="s">
        <v>15</v>
      </c>
      <c r="H143" s="6"/>
      <c r="I143" s="6"/>
      <c r="J143" s="6"/>
      <c r="K143" s="6"/>
      <c r="L143" s="6"/>
      <c r="M143" s="6"/>
    </row>
    <row r="144" spans="1:13" x14ac:dyDescent="0.2">
      <c r="A144" s="72"/>
      <c r="B144" s="59">
        <v>2.83</v>
      </c>
      <c r="C144" s="65" t="s">
        <v>15</v>
      </c>
      <c r="D144" s="59">
        <v>2.83</v>
      </c>
      <c r="E144" s="59">
        <v>0.83</v>
      </c>
      <c r="F144" s="59">
        <v>1</v>
      </c>
      <c r="G144" s="54" t="s">
        <v>15</v>
      </c>
      <c r="H144" s="6"/>
      <c r="I144" s="6"/>
      <c r="J144" s="6"/>
      <c r="K144" s="6"/>
      <c r="L144" s="6"/>
      <c r="M144" s="6"/>
    </row>
    <row r="145" spans="1:13" x14ac:dyDescent="0.2">
      <c r="A145" s="72"/>
      <c r="B145" s="57">
        <v>2.56</v>
      </c>
      <c r="C145" s="64">
        <v>5.0599999999999996</v>
      </c>
      <c r="D145" s="54" t="s">
        <v>15</v>
      </c>
      <c r="E145" s="54" t="s">
        <v>15</v>
      </c>
      <c r="F145" s="54" t="s">
        <v>15</v>
      </c>
      <c r="G145" s="66" t="s">
        <v>15</v>
      </c>
      <c r="H145" s="6"/>
      <c r="I145" s="6"/>
      <c r="J145" s="6"/>
      <c r="K145" s="6"/>
      <c r="L145" s="6"/>
      <c r="M145" s="6"/>
    </row>
    <row r="146" spans="1:13" x14ac:dyDescent="0.2">
      <c r="A146" s="72"/>
      <c r="B146" s="57">
        <v>2.9</v>
      </c>
      <c r="C146" s="64">
        <v>5.0599999999999996</v>
      </c>
      <c r="D146" s="54" t="s">
        <v>15</v>
      </c>
      <c r="E146" s="54" t="s">
        <v>15</v>
      </c>
      <c r="F146" s="54" t="s">
        <v>15</v>
      </c>
      <c r="G146" s="54" t="s">
        <v>15</v>
      </c>
      <c r="H146" s="6"/>
      <c r="I146" s="6"/>
      <c r="J146" s="6"/>
      <c r="K146" s="6"/>
      <c r="L146" s="6"/>
      <c r="M146" s="6"/>
    </row>
    <row r="147" spans="1:13" x14ac:dyDescent="0.2">
      <c r="A147" s="72"/>
      <c r="B147" s="59">
        <v>2.9</v>
      </c>
      <c r="C147" s="67">
        <v>5.0599999999999996</v>
      </c>
      <c r="D147" s="65" t="s">
        <v>15</v>
      </c>
      <c r="E147" s="65" t="s">
        <v>15</v>
      </c>
      <c r="F147" s="65" t="s">
        <v>15</v>
      </c>
      <c r="G147" s="56" t="s">
        <v>15</v>
      </c>
      <c r="H147" s="6"/>
      <c r="I147" s="6"/>
      <c r="J147" s="6"/>
      <c r="K147" s="6"/>
      <c r="L147" s="6"/>
      <c r="M147" s="6"/>
    </row>
    <row r="148" spans="1:13" x14ac:dyDescent="0.2">
      <c r="A148" s="74" t="s">
        <v>37</v>
      </c>
      <c r="B148" s="57">
        <v>0.49</v>
      </c>
      <c r="C148" s="57">
        <v>0.12</v>
      </c>
      <c r="D148" s="57">
        <v>0.14000000000000001</v>
      </c>
      <c r="E148" s="57">
        <v>0.14000000000000001</v>
      </c>
      <c r="F148" s="57">
        <v>0.55000000000000004</v>
      </c>
      <c r="G148" s="57">
        <v>0.16</v>
      </c>
      <c r="H148" s="6"/>
      <c r="I148" s="6"/>
      <c r="J148" s="6"/>
      <c r="K148" s="6"/>
      <c r="L148" s="6"/>
      <c r="M148" s="6"/>
    </row>
    <row r="149" spans="1:13" x14ac:dyDescent="0.2">
      <c r="A149" s="75" t="s">
        <v>38</v>
      </c>
      <c r="B149" s="59">
        <v>2.59</v>
      </c>
      <c r="C149" s="67">
        <v>4.9400000000000004</v>
      </c>
      <c r="D149" s="59">
        <v>2.67</v>
      </c>
      <c r="E149" s="59">
        <v>1</v>
      </c>
      <c r="F149" s="59">
        <v>1.1100000000000001</v>
      </c>
      <c r="G149" s="59">
        <v>0.4</v>
      </c>
      <c r="H149" s="6"/>
      <c r="I149" s="6"/>
      <c r="J149" s="6"/>
      <c r="K149" s="6"/>
      <c r="L149" s="6"/>
      <c r="M149" s="6"/>
    </row>
    <row r="150" spans="1:13" x14ac:dyDescent="0.2">
      <c r="A150" s="6"/>
      <c r="B150" s="6"/>
      <c r="C150" s="68" t="s">
        <v>41</v>
      </c>
      <c r="D150" s="25"/>
      <c r="E150" s="6"/>
      <c r="F150" s="6"/>
      <c r="G150" s="6"/>
      <c r="H150" s="6"/>
      <c r="I150" s="6"/>
      <c r="J150" s="6"/>
      <c r="K150" s="6"/>
      <c r="L150" s="6"/>
      <c r="M150" s="6"/>
    </row>
    <row r="151" spans="1:13" x14ac:dyDescent="0.2">
      <c r="A151" s="68" t="s">
        <v>42</v>
      </c>
      <c r="B151" s="25"/>
      <c r="C151" s="25"/>
      <c r="D151" s="25"/>
      <c r="E151" s="25"/>
      <c r="F151" s="25"/>
      <c r="G151" s="25"/>
      <c r="H151" s="25"/>
      <c r="I151" s="6"/>
      <c r="J151" s="6"/>
      <c r="K151" s="6"/>
      <c r="L151" s="6"/>
      <c r="M151" s="6"/>
    </row>
    <row r="152" spans="1:13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</sheetData>
  <mergeCells count="24">
    <mergeCell ref="L3:M3"/>
    <mergeCell ref="B3:B4"/>
    <mergeCell ref="C3:D3"/>
    <mergeCell ref="F3:F4"/>
    <mergeCell ref="A3:A4"/>
    <mergeCell ref="E3:E4"/>
    <mergeCell ref="G3:G4"/>
    <mergeCell ref="H3:H4"/>
    <mergeCell ref="I3:I4"/>
    <mergeCell ref="J3:J4"/>
    <mergeCell ref="K3:K4"/>
    <mergeCell ref="J48:J49"/>
    <mergeCell ref="K48:K49"/>
    <mergeCell ref="L48:M48"/>
    <mergeCell ref="A139:A147"/>
    <mergeCell ref="E48:E49"/>
    <mergeCell ref="F48:F49"/>
    <mergeCell ref="G48:G49"/>
    <mergeCell ref="H48:H49"/>
    <mergeCell ref="I48:I49"/>
    <mergeCell ref="A48:A49"/>
    <mergeCell ref="B48:B49"/>
    <mergeCell ref="C48:D48"/>
    <mergeCell ref="A118:A132"/>
  </mergeCells>
  <phoneticPr fontId="1"/>
  <pageMargins left="0.7" right="0.7" top="0.75" bottom="0.75" header="0.3" footer="0.3"/>
  <pageSetup paperSize="9"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EDCBFBEA89B7647AF6767D1B44AF2A8" ma:contentTypeVersion="12" ma:contentTypeDescription="新しいドキュメントを作成します。" ma:contentTypeScope="" ma:versionID="029d64930175e6ee4450e4d1c92668d9">
  <xsd:schema xmlns:xsd="http://www.w3.org/2001/XMLSchema" xmlns:xs="http://www.w3.org/2001/XMLSchema" xmlns:p="http://schemas.microsoft.com/office/2006/metadata/properties" xmlns:ns3="6edfcd30-ee44-4b78-a628-45a575a9b80a" xmlns:ns4="86e97af3-3c03-423f-8144-2bc2a4029dd8" targetNamespace="http://schemas.microsoft.com/office/2006/metadata/properties" ma:root="true" ma:fieldsID="aef3658a55a0f6a5a98ff180e280ab7e" ns3:_="" ns4:_="">
    <xsd:import namespace="6edfcd30-ee44-4b78-a628-45a575a9b80a"/>
    <xsd:import namespace="86e97af3-3c03-423f-8144-2bc2a4029d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fcd30-ee44-4b78-a628-45a575a9b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97af3-3c03-423f-8144-2bc2a4029d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FE844B-049F-41FA-8705-376A4C8FB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fcd30-ee44-4b78-a628-45a575a9b80a"/>
    <ds:schemaRef ds:uri="86e97af3-3c03-423f-8144-2bc2a4029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E18E27-2C77-48FA-96C4-DC05BF599A62}">
  <ds:schemaRefs>
    <ds:schemaRef ds:uri="http://purl.org/dc/dcmitype/"/>
    <ds:schemaRef ds:uri="http://schemas.microsoft.com/office/2006/documentManagement/types"/>
    <ds:schemaRef ds:uri="6edfcd30-ee44-4b78-a628-45a575a9b80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86e97af3-3c03-423f-8144-2bc2a4029dd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B90A76F-7C4D-42C3-9696-FD219CA202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Source data of Fig.2</vt:lpstr>
      <vt:lpstr>'Source data of Fig.2'!Print_Area</vt:lpstr>
    </vt:vector>
  </TitlesOfParts>
  <Manager/>
  <Company>lion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lionet</dc:creator>
  <cp:keywords/>
  <dc:description/>
  <cp:lastModifiedBy>lionet</cp:lastModifiedBy>
  <cp:revision/>
  <cp:lastPrinted>2022-07-29T00:35:45Z</cp:lastPrinted>
  <dcterms:created xsi:type="dcterms:W3CDTF">2022-07-27T06:05:34Z</dcterms:created>
  <dcterms:modified xsi:type="dcterms:W3CDTF">2022-07-29T01:17:26Z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0x010100BEDCBFBEA89B7647AF6767D1B44AF2A8</vt:lpwstr>
  </property>
</Properties>
</file>