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Oliver\Google Drive\PhD\For_Publication\Surface Damage\Supplementary and Figures\"/>
    </mc:Choice>
  </mc:AlternateContent>
  <bookViews>
    <workbookView xWindow="0" yWindow="0" windowWidth="16200" windowHeight="25620"/>
  </bookViews>
  <sheets>
    <sheet name="Campbell_etal_data" sheetId="1" r:id="rId1"/>
    <sheet name="Campbell_etal_Units" sheetId="2" r:id="rId2"/>
    <sheet name="MEMIN_Kenkmann_etal_2018" sheetId="3" r:id="rId3"/>
    <sheet name="Poelchau_etal_2013" sheetId="4" r:id="rId4"/>
    <sheet name="Moore_Gault_1963" sheetId="5" r:id="rId5"/>
    <sheet name="References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" i="5" l="1"/>
  <c r="K2" i="5" s="1"/>
  <c r="P2" i="5"/>
  <c r="T2" i="5"/>
  <c r="J3" i="5"/>
  <c r="K3" i="5" s="1"/>
  <c r="P3" i="5"/>
  <c r="T3" i="5"/>
  <c r="J4" i="5"/>
  <c r="K4" i="5" s="1"/>
  <c r="P4" i="5"/>
  <c r="T4" i="5"/>
  <c r="J5" i="5"/>
  <c r="K5" i="5" s="1"/>
  <c r="P5" i="5"/>
  <c r="T5" i="5"/>
  <c r="J6" i="5"/>
  <c r="K6" i="5" s="1"/>
  <c r="P6" i="5"/>
  <c r="T6" i="5"/>
  <c r="J7" i="5"/>
  <c r="P7" i="5"/>
  <c r="T7" i="5"/>
  <c r="J8" i="5"/>
  <c r="K8" i="5"/>
  <c r="P8" i="5"/>
  <c r="T8" i="5"/>
  <c r="J9" i="5"/>
  <c r="K9" i="5" s="1"/>
  <c r="P9" i="5"/>
  <c r="T9" i="5"/>
  <c r="J10" i="5"/>
  <c r="K10" i="5"/>
  <c r="P10" i="5"/>
  <c r="T10" i="5"/>
  <c r="J11" i="5"/>
  <c r="K11" i="5" s="1"/>
  <c r="P11" i="5"/>
  <c r="T11" i="5"/>
  <c r="J12" i="5"/>
  <c r="K12" i="5"/>
  <c r="P12" i="5"/>
  <c r="T12" i="5"/>
  <c r="J13" i="5"/>
  <c r="K13" i="5" s="1"/>
  <c r="P13" i="5"/>
  <c r="T13" i="5"/>
  <c r="J14" i="5"/>
  <c r="K14" i="5"/>
  <c r="P14" i="5"/>
  <c r="T14" i="5"/>
  <c r="J15" i="5"/>
  <c r="K15" i="5" s="1"/>
  <c r="P15" i="5"/>
  <c r="T15" i="5"/>
  <c r="J16" i="5"/>
  <c r="K16" i="5"/>
  <c r="P16" i="5"/>
  <c r="T16" i="5"/>
  <c r="J17" i="5"/>
  <c r="K17" i="5" s="1"/>
  <c r="P17" i="5"/>
  <c r="T17" i="5"/>
  <c r="J18" i="5"/>
  <c r="K18" i="5"/>
  <c r="P18" i="5"/>
  <c r="T18" i="5"/>
  <c r="J19" i="5"/>
  <c r="K19" i="5"/>
  <c r="P19" i="5"/>
  <c r="T19" i="5"/>
  <c r="J20" i="5"/>
  <c r="K20" i="5"/>
  <c r="P20" i="5"/>
  <c r="T20" i="5"/>
  <c r="J21" i="5"/>
  <c r="K21" i="5"/>
  <c r="P21" i="5"/>
  <c r="T21" i="5"/>
  <c r="J22" i="5"/>
  <c r="K22" i="5"/>
  <c r="P22" i="5"/>
  <c r="T22" i="5"/>
  <c r="J23" i="5"/>
  <c r="K23" i="5"/>
  <c r="P23" i="5"/>
  <c r="T23" i="5"/>
  <c r="J24" i="5"/>
  <c r="K24" i="5"/>
  <c r="P24" i="5"/>
  <c r="T24" i="5"/>
  <c r="J25" i="5"/>
  <c r="K25" i="5"/>
  <c r="P25" i="5"/>
  <c r="T25" i="5"/>
  <c r="J26" i="5"/>
  <c r="K26" i="5"/>
  <c r="P26" i="5"/>
  <c r="T26" i="5"/>
  <c r="J27" i="5"/>
  <c r="K27" i="5"/>
  <c r="P27" i="5"/>
  <c r="T27" i="5"/>
  <c r="J28" i="5"/>
  <c r="K28" i="5"/>
  <c r="P28" i="5"/>
  <c r="T28" i="5"/>
  <c r="J29" i="5"/>
  <c r="K29" i="5"/>
  <c r="P29" i="5"/>
  <c r="T29" i="5"/>
  <c r="J30" i="5"/>
  <c r="K30" i="5"/>
  <c r="P30" i="5"/>
  <c r="T30" i="5"/>
  <c r="J31" i="5"/>
  <c r="K31" i="5"/>
  <c r="P31" i="5"/>
  <c r="T31" i="5"/>
  <c r="J32" i="5"/>
  <c r="K32" i="5"/>
  <c r="P32" i="5"/>
  <c r="T32" i="5"/>
  <c r="J33" i="5"/>
  <c r="K33" i="5"/>
  <c r="P33" i="5"/>
  <c r="T33" i="5"/>
  <c r="J34" i="5"/>
  <c r="K34" i="5"/>
  <c r="P34" i="5"/>
  <c r="T34" i="5"/>
  <c r="J35" i="5"/>
  <c r="K35" i="5"/>
  <c r="P35" i="5"/>
  <c r="T35" i="5"/>
  <c r="J36" i="5"/>
  <c r="K36" i="5"/>
  <c r="P36" i="5"/>
  <c r="T36" i="5"/>
  <c r="J37" i="5"/>
  <c r="K37" i="5"/>
  <c r="P37" i="5"/>
  <c r="T37" i="5"/>
  <c r="J38" i="5"/>
  <c r="K38" i="5"/>
  <c r="P38" i="5"/>
  <c r="T38" i="5"/>
  <c r="J39" i="5"/>
  <c r="K39" i="5"/>
  <c r="P39" i="5"/>
  <c r="T39" i="5"/>
  <c r="J40" i="5"/>
  <c r="K40" i="5"/>
  <c r="P40" i="5"/>
  <c r="T40" i="5"/>
  <c r="J41" i="5"/>
  <c r="K41" i="5"/>
  <c r="P41" i="5"/>
  <c r="T41" i="5"/>
  <c r="J42" i="5"/>
  <c r="K42" i="5"/>
  <c r="M42" i="5"/>
  <c r="T42" i="5"/>
  <c r="J43" i="5"/>
  <c r="K43" i="5"/>
  <c r="M43" i="5"/>
  <c r="T43" i="5"/>
  <c r="J44" i="5"/>
  <c r="K44" i="5"/>
  <c r="M44" i="5"/>
  <c r="T44" i="5"/>
  <c r="J45" i="5"/>
  <c r="K45" i="5"/>
  <c r="M45" i="5"/>
  <c r="T45" i="5"/>
  <c r="J46" i="5"/>
  <c r="K46" i="5"/>
  <c r="M46" i="5"/>
  <c r="T46" i="5"/>
  <c r="J47" i="5"/>
  <c r="K47" i="5"/>
  <c r="M47" i="5"/>
  <c r="T47" i="5"/>
  <c r="J48" i="5"/>
  <c r="K48" i="5"/>
  <c r="M48" i="5"/>
  <c r="T48" i="5"/>
  <c r="J49" i="5"/>
  <c r="K49" i="5"/>
  <c r="P49" i="5"/>
  <c r="T49" i="5"/>
  <c r="J50" i="5"/>
  <c r="K50" i="5"/>
  <c r="P50" i="5"/>
  <c r="T50" i="5"/>
  <c r="J51" i="5"/>
  <c r="K51" i="5"/>
  <c r="P51" i="5"/>
  <c r="T51" i="5"/>
  <c r="J52" i="5"/>
  <c r="K52" i="5"/>
  <c r="P52" i="5"/>
  <c r="T52" i="5"/>
  <c r="J53" i="5"/>
  <c r="K53" i="5"/>
  <c r="P53" i="5"/>
  <c r="T53" i="5"/>
  <c r="J54" i="5"/>
  <c r="K54" i="5"/>
  <c r="M54" i="5"/>
  <c r="P54" i="5"/>
  <c r="T54" i="5"/>
  <c r="J55" i="5"/>
  <c r="K55" i="5" s="1"/>
  <c r="P55" i="5"/>
  <c r="T55" i="5"/>
  <c r="J56" i="5"/>
  <c r="K56" i="5" s="1"/>
  <c r="P56" i="5"/>
  <c r="T56" i="5"/>
  <c r="J57" i="5"/>
  <c r="K57" i="5" s="1"/>
  <c r="P57" i="5"/>
  <c r="T57" i="5"/>
  <c r="J58" i="5"/>
  <c r="K58" i="5" s="1"/>
  <c r="P58" i="5"/>
  <c r="T58" i="5"/>
  <c r="J59" i="5"/>
  <c r="K59" i="5" s="1"/>
  <c r="P59" i="5"/>
  <c r="T59" i="5"/>
  <c r="J60" i="5"/>
  <c r="K60" i="5" s="1"/>
  <c r="P60" i="5"/>
  <c r="T60" i="5"/>
  <c r="J61" i="5"/>
  <c r="K61" i="5" s="1"/>
  <c r="P61" i="5"/>
  <c r="T61" i="5"/>
  <c r="J62" i="5"/>
  <c r="K62" i="5" s="1"/>
  <c r="P62" i="5"/>
  <c r="T62" i="5"/>
  <c r="D50" i="3"/>
  <c r="D48" i="3"/>
  <c r="D47" i="3"/>
  <c r="D46" i="3"/>
  <c r="D45" i="3"/>
  <c r="D44" i="3"/>
  <c r="D43" i="3"/>
  <c r="D42" i="3"/>
  <c r="D41" i="3"/>
  <c r="D40" i="3"/>
  <c r="D39" i="3"/>
  <c r="D38" i="3"/>
  <c r="D35" i="3"/>
  <c r="D34" i="3"/>
  <c r="D33" i="3"/>
  <c r="D32" i="3"/>
  <c r="D30" i="3"/>
</calcChain>
</file>

<file path=xl/sharedStrings.xml><?xml version="1.0" encoding="utf-8"?>
<sst xmlns="http://schemas.openxmlformats.org/spreadsheetml/2006/main" count="948" uniqueCount="313">
  <si>
    <t>sample</t>
  </si>
  <si>
    <t>lithology</t>
  </si>
  <si>
    <t>initial_vol</t>
  </si>
  <si>
    <t>target_dens</t>
  </si>
  <si>
    <t>target_dens_err</t>
  </si>
  <si>
    <t>initial_mass</t>
  </si>
  <si>
    <t>initial_mass_err</t>
  </si>
  <si>
    <t>post_mass</t>
  </si>
  <si>
    <t>post_mass_err(2std)</t>
  </si>
  <si>
    <t>excavated_mass</t>
  </si>
  <si>
    <t>excavated_mass_err</t>
  </si>
  <si>
    <t>proj</t>
  </si>
  <si>
    <t>impact_angle</t>
  </si>
  <si>
    <t>proj_mass</t>
  </si>
  <si>
    <t>proj_mass_err</t>
  </si>
  <si>
    <t>proj_max_r</t>
  </si>
  <si>
    <t>proj_vol</t>
  </si>
  <si>
    <t>proj_vol_err</t>
  </si>
  <si>
    <t>proj_dens</t>
  </si>
  <si>
    <t>proj_dens_err</t>
  </si>
  <si>
    <t>velocity</t>
  </si>
  <si>
    <t>velocity_err</t>
  </si>
  <si>
    <t>crater_area</t>
  </si>
  <si>
    <t>D_eq</t>
  </si>
  <si>
    <t>crater_vol</t>
  </si>
  <si>
    <t>max_depth</t>
  </si>
  <si>
    <t>depth/diam</t>
  </si>
  <si>
    <t>energy</t>
  </si>
  <si>
    <t>energy_err</t>
  </si>
  <si>
    <t>r</t>
  </si>
  <si>
    <t>cone_vol_norm</t>
  </si>
  <si>
    <t>cap_vol_norm</t>
  </si>
  <si>
    <t>para_vol_norm</t>
  </si>
  <si>
    <t>CHCL_09</t>
  </si>
  <si>
    <t>Limestone</t>
  </si>
  <si>
    <t>7.62 x 39 mm</t>
  </si>
  <si>
    <t>CHCL_12</t>
  </si>
  <si>
    <t>CHCL_13</t>
  </si>
  <si>
    <t>CHCL_14</t>
  </si>
  <si>
    <t>CHCL_15</t>
  </si>
  <si>
    <t>5.56 x 45 mm</t>
  </si>
  <si>
    <t>CHCL_18</t>
  </si>
  <si>
    <t>CHCL_21</t>
  </si>
  <si>
    <t>CHCL_23</t>
  </si>
  <si>
    <t>CHCL_35</t>
  </si>
  <si>
    <t>CHCL_36</t>
  </si>
  <si>
    <t>SRS_04</t>
  </si>
  <si>
    <t>Sandstone</t>
  </si>
  <si>
    <t>SRS_05</t>
  </si>
  <si>
    <t>SRS_06</t>
  </si>
  <si>
    <t>SRS_09</t>
  </si>
  <si>
    <t>SRS_10</t>
  </si>
  <si>
    <t>SRS_12</t>
  </si>
  <si>
    <t>SRS_13</t>
  </si>
  <si>
    <t>SRS_14</t>
  </si>
  <si>
    <t>SRS_23</t>
  </si>
  <si>
    <t>SRS_24</t>
  </si>
  <si>
    <t>m^3</t>
  </si>
  <si>
    <t>kg</t>
  </si>
  <si>
    <t>degrees</t>
  </si>
  <si>
    <t>m^2</t>
  </si>
  <si>
    <t>m</t>
  </si>
  <si>
    <t>J</t>
  </si>
  <si>
    <t>Unit</t>
  </si>
  <si>
    <t>m/s</t>
  </si>
  <si>
    <t>kg/m^3</t>
  </si>
  <si>
    <t>Experiment</t>
  </si>
  <si>
    <t>Target_material</t>
  </si>
  <si>
    <t>Projectile material</t>
  </si>
  <si>
    <t>tensile</t>
  </si>
  <si>
    <t>tensile_err</t>
  </si>
  <si>
    <t>UCS</t>
  </si>
  <si>
    <t>UCS_err</t>
  </si>
  <si>
    <t>target_density(kgm3)</t>
  </si>
  <si>
    <r>
      <t>Projectile_velocity</t>
    </r>
    <r>
      <rPr>
        <b/>
        <sz val="11"/>
        <color theme="1"/>
        <rFont val="Calibri"/>
        <family val="2"/>
        <scheme val="minor"/>
      </rPr>
      <t>(kms-1)</t>
    </r>
  </si>
  <si>
    <r>
      <t>Kinetic energy E</t>
    </r>
    <r>
      <rPr>
        <b/>
        <sz val="11"/>
        <color theme="1"/>
        <rFont val="Calibri"/>
        <family val="2"/>
        <scheme val="minor"/>
      </rPr>
      <t xml:space="preserve"> (kJ)</t>
    </r>
  </si>
  <si>
    <r>
      <t>Crater depth d</t>
    </r>
    <r>
      <rPr>
        <b/>
        <sz val="11"/>
        <color theme="1"/>
        <rFont val="Calibri"/>
        <family val="2"/>
        <scheme val="minor"/>
      </rPr>
      <t xml:space="preserve"> (cm)</t>
    </r>
  </si>
  <si>
    <r>
      <t>Crater diameter D</t>
    </r>
    <r>
      <rPr>
        <b/>
        <sz val="11"/>
        <color theme="1"/>
        <rFont val="Calibri"/>
        <family val="2"/>
        <scheme val="minor"/>
      </rPr>
      <t xml:space="preserve"> (cm)</t>
    </r>
  </si>
  <si>
    <r>
      <t>d</t>
    </r>
    <r>
      <rPr>
        <b/>
        <sz val="11"/>
        <color theme="1"/>
        <rFont val="Calibri"/>
        <family val="2"/>
        <scheme val="minor"/>
      </rPr>
      <t>/</t>
    </r>
    <r>
      <rPr>
        <b/>
        <i/>
        <sz val="11"/>
        <color theme="1"/>
        <rFont val="Calibri"/>
        <family val="2"/>
        <scheme val="minor"/>
      </rPr>
      <t>D</t>
    </r>
  </si>
  <si>
    <t>pp/pt</t>
  </si>
  <si>
    <r>
      <t>Crater volume V</t>
    </r>
    <r>
      <rPr>
        <b/>
        <sz val="11"/>
        <color theme="1"/>
        <rFont val="Calibri"/>
        <family val="2"/>
        <scheme val="minor"/>
      </rPr>
      <t xml:space="preserve"> (cm3)</t>
    </r>
  </si>
  <si>
    <t>Target size (cm)</t>
  </si>
  <si>
    <t>Chamber pressure (mbar)</t>
  </si>
  <si>
    <r>
      <t>Projectile Diameter L</t>
    </r>
    <r>
      <rPr>
        <b/>
        <sz val="11"/>
        <color theme="1"/>
        <rFont val="Calibri"/>
        <family val="2"/>
        <scheme val="minor"/>
      </rPr>
      <t xml:space="preserve"> (mm)</t>
    </r>
  </si>
  <si>
    <r>
      <t>Projectile mass m</t>
    </r>
    <r>
      <rPr>
        <b/>
        <sz val="11"/>
        <color theme="1"/>
        <rFont val="Calibri"/>
        <family val="2"/>
        <scheme val="minor"/>
      </rPr>
      <t xml:space="preserve"> (g)</t>
    </r>
  </si>
  <si>
    <r>
      <t>Peak pressure P</t>
    </r>
    <r>
      <rPr>
        <b/>
        <sz val="11"/>
        <color theme="1"/>
        <rFont val="Calibri"/>
        <family val="2"/>
        <scheme val="minor"/>
      </rPr>
      <t xml:space="preserve"> (GPa)</t>
    </r>
  </si>
  <si>
    <t>Facility</t>
  </si>
  <si>
    <t>HSFC ejecta</t>
  </si>
  <si>
    <t>LSFC ejecta</t>
  </si>
  <si>
    <t>Spectrometer</t>
  </si>
  <si>
    <t>Ultrasound</t>
  </si>
  <si>
    <t>Laser light sheet</t>
  </si>
  <si>
    <t>Ejecta catcher</t>
  </si>
  <si>
    <t>Jetting catcher</t>
  </si>
  <si>
    <t>Publication</t>
  </si>
  <si>
    <t>A3-5124</t>
  </si>
  <si>
    <t>Sst. dry</t>
  </si>
  <si>
    <t>Steel</t>
  </si>
  <si>
    <t>20 × 20 × 20</t>
  </si>
  <si>
    <t>SLGG</t>
  </si>
  <si>
    <t>x</t>
  </si>
  <si>
    <t>1,11,12,13,24,25</t>
  </si>
  <si>
    <t>A5-5125</t>
  </si>
  <si>
    <t>1,4,8,10,12,13,14,25</t>
  </si>
  <si>
    <t>A6-5126</t>
  </si>
  <si>
    <t>1,4,6,7,9,10,12,13,14,16,24,25</t>
  </si>
  <si>
    <t>A8-5128</t>
  </si>
  <si>
    <t>Sst. dry (parallel)</t>
  </si>
  <si>
    <t>1,11,12</t>
  </si>
  <si>
    <t>D2-3296</t>
  </si>
  <si>
    <t>50 × 50 × 50</t>
  </si>
  <si>
    <t>~300</t>
  </si>
  <si>
    <t>XLLGG</t>
  </si>
  <si>
    <t>1,8,12,13,25</t>
  </si>
  <si>
    <t>D3-3298</t>
  </si>
  <si>
    <t>Campo del Cielo</t>
  </si>
  <si>
    <t>1,8,9,12,13,14,15,25</t>
  </si>
  <si>
    <t>D4-3299</t>
  </si>
  <si>
    <t>1,8,12,13,14,17,25</t>
  </si>
  <si>
    <t>D5-3300</t>
  </si>
  <si>
    <t>1,12,13,14,17,25</t>
  </si>
  <si>
    <t>P1-2808</t>
  </si>
  <si>
    <t>100 × 100 × 50</t>
  </si>
  <si>
    <t>1,12,13,17,18,19,25</t>
  </si>
  <si>
    <t>E1-3382</t>
  </si>
  <si>
    <t>80 × 80 × 50</t>
  </si>
  <si>
    <t>1,2,4,5,8,12,13,14,16,17,23,25</t>
  </si>
  <si>
    <t>E4-3450</t>
  </si>
  <si>
    <t>1,5,8,25</t>
  </si>
  <si>
    <t>A11-5181</t>
  </si>
  <si>
    <t>Sst. 90% sat.</t>
  </si>
  <si>
    <t>1,4,6,8,12,13,14</t>
  </si>
  <si>
    <t>A12-5183</t>
  </si>
  <si>
    <t>1,2,4,8,12,13,14,23</t>
  </si>
  <si>
    <t>A13-5182</t>
  </si>
  <si>
    <t>Sst. 50% sat.</t>
  </si>
  <si>
    <t>1,4,8,12,13,14</t>
  </si>
  <si>
    <t>A15-5185</t>
  </si>
  <si>
    <t>Al</t>
  </si>
  <si>
    <t>1,2,12,13,23,25</t>
  </si>
  <si>
    <t>A16-5186</t>
  </si>
  <si>
    <t>P2-2809</t>
  </si>
  <si>
    <t>1,12,13,17,18,19</t>
  </si>
  <si>
    <t>E2-3383</t>
  </si>
  <si>
    <t>1,4,5,8,12,13,14,16,17</t>
  </si>
  <si>
    <t>E3-3384</t>
  </si>
  <si>
    <t>1,2,4,5,8,12,13,14,17,23</t>
  </si>
  <si>
    <t>A20-5339</t>
  </si>
  <si>
    <t>Quartzite</t>
  </si>
  <si>
    <t>1,10,16,20,22,25</t>
  </si>
  <si>
    <t>A22-5340</t>
  </si>
  <si>
    <t>1,10,25</t>
  </si>
  <si>
    <t>E6-3452</t>
  </si>
  <si>
    <t>80 × 80 × 40</t>
  </si>
  <si>
    <t>1,2,16,23,25</t>
  </si>
  <si>
    <t>A24-5341</t>
  </si>
  <si>
    <t>Tuff</t>
  </si>
  <si>
    <t>1,3,10</t>
  </si>
  <si>
    <t>A25-5342</t>
  </si>
  <si>
    <t>E5-3451</t>
  </si>
  <si>
    <t>1,3</t>
  </si>
  <si>
    <t>A26-5343</t>
  </si>
  <si>
    <t>Tuff wet</t>
  </si>
  <si>
    <t>A30-5610</t>
  </si>
  <si>
    <t>Carrara marble</t>
  </si>
  <si>
    <t>Basalt</t>
  </si>
  <si>
    <t>25 × 25 × 25</t>
  </si>
  <si>
    <t>A31-5611</t>
  </si>
  <si>
    <t>Quartzite (parallel)</t>
  </si>
  <si>
    <t>A32-5612</t>
  </si>
  <si>
    <t>A34-5614</t>
  </si>
  <si>
    <t>A35-5615</t>
  </si>
  <si>
    <t>A36-5666</t>
  </si>
  <si>
    <t>A37-5667</t>
  </si>
  <si>
    <t>Maggia Gneis (perpendicular)</t>
  </si>
  <si>
    <t>A38-5668</t>
  </si>
  <si>
    <t>Maggia Gneis (parallel)</t>
  </si>
  <si>
    <t>A39-5669</t>
  </si>
  <si>
    <t>Savonnieres Limestone</t>
  </si>
  <si>
    <t>20 x 20 x 20</t>
  </si>
  <si>
    <t>A41-5672</t>
  </si>
  <si>
    <t>Savonnieres Limestone wet</t>
  </si>
  <si>
    <t>A42-5695</t>
  </si>
  <si>
    <t>A43-5696</t>
  </si>
  <si>
    <t>A44-5698</t>
  </si>
  <si>
    <t>A45-5699</t>
  </si>
  <si>
    <t>A46-5700</t>
  </si>
  <si>
    <t>A47-5701</t>
  </si>
  <si>
    <t>A48-5702</t>
  </si>
  <si>
    <t>A49-5703</t>
  </si>
  <si>
    <t>A50-5708</t>
  </si>
  <si>
    <t>A51-5709</t>
  </si>
  <si>
    <t>A53-5711</t>
  </si>
  <si>
    <t>A54-5712</t>
  </si>
  <si>
    <t>Sst. 90% sat. (ice)</t>
  </si>
  <si>
    <t>A56-5714</t>
  </si>
  <si>
    <t>proj_diam</t>
  </si>
  <si>
    <t>water_sat</t>
  </si>
  <si>
    <t>E (J)</t>
  </si>
  <si>
    <t>d (cm)</t>
  </si>
  <si>
    <t>D (cm)</t>
  </si>
  <si>
    <t>d/D</t>
  </si>
  <si>
    <t>V (cm3)</t>
  </si>
  <si>
    <t>Vpt/m</t>
  </si>
  <si>
    <t>ucs</t>
  </si>
  <si>
    <t>ucs_err</t>
  </si>
  <si>
    <t>-</t>
  </si>
  <si>
    <t>sphere</t>
  </si>
  <si>
    <t>aluminum</t>
  </si>
  <si>
    <t>SP-368</t>
  </si>
  <si>
    <t>basalt</t>
  </si>
  <si>
    <t>SP-367</t>
  </si>
  <si>
    <t>SP-366</t>
  </si>
  <si>
    <t>SP-365</t>
  </si>
  <si>
    <t>SP-364</t>
  </si>
  <si>
    <t>SP-363</t>
  </si>
  <si>
    <t>SP-361</t>
  </si>
  <si>
    <t>SP-359</t>
  </si>
  <si>
    <t>SP-358</t>
  </si>
  <si>
    <t>SP-348</t>
  </si>
  <si>
    <t>SP-347</t>
  </si>
  <si>
    <t>SP-333</t>
  </si>
  <si>
    <t>SP-332</t>
  </si>
  <si>
    <t>SP-327</t>
  </si>
  <si>
    <t>Sp-326</t>
  </si>
  <si>
    <t>SP-320</t>
  </si>
  <si>
    <t>SP-314</t>
  </si>
  <si>
    <t>SP-295</t>
  </si>
  <si>
    <t>SP-293</t>
  </si>
  <si>
    <t>SP-290</t>
  </si>
  <si>
    <t>BP-29</t>
  </si>
  <si>
    <t>BP-20</t>
  </si>
  <si>
    <t>BP-28</t>
  </si>
  <si>
    <t>BP-26</t>
  </si>
  <si>
    <t>steel</t>
  </si>
  <si>
    <t>BP-25</t>
  </si>
  <si>
    <t>BP-24</t>
  </si>
  <si>
    <t>BP-23</t>
  </si>
  <si>
    <t>BP-22</t>
  </si>
  <si>
    <t>BP-21</t>
  </si>
  <si>
    <t>BP-7</t>
  </si>
  <si>
    <t>BP-6</t>
  </si>
  <si>
    <t>BP-5</t>
  </si>
  <si>
    <t>BP-4</t>
  </si>
  <si>
    <t>sandstone</t>
  </si>
  <si>
    <t>L-SP-325</t>
  </si>
  <si>
    <t>L-SP-324</t>
  </si>
  <si>
    <t>L-SP-268</t>
  </si>
  <si>
    <t>L-SP-267</t>
  </si>
  <si>
    <t>S-SP-230</t>
  </si>
  <si>
    <t>L-SP-229</t>
  </si>
  <si>
    <t>L-SP-226</t>
  </si>
  <si>
    <t>SP-190</t>
  </si>
  <si>
    <t>L-SP-189</t>
  </si>
  <si>
    <t>L-SP-144</t>
  </si>
  <si>
    <t>B-0</t>
  </si>
  <si>
    <t>L-SP-162</t>
  </si>
  <si>
    <t>polyethylene</t>
  </si>
  <si>
    <t>L-369</t>
  </si>
  <si>
    <t>L-355</t>
  </si>
  <si>
    <t>L-354</t>
  </si>
  <si>
    <t>L-353</t>
  </si>
  <si>
    <t>L-352</t>
  </si>
  <si>
    <t>L-351</t>
  </si>
  <si>
    <t>L-349</t>
  </si>
  <si>
    <t>L-348</t>
  </si>
  <si>
    <t>L-347</t>
  </si>
  <si>
    <t>cylinder (0.22")</t>
  </si>
  <si>
    <t>copper faced nylon</t>
  </si>
  <si>
    <t>L-211</t>
  </si>
  <si>
    <t>naphrite</t>
  </si>
  <si>
    <t>L-195</t>
  </si>
  <si>
    <t>sandy limestone</t>
  </si>
  <si>
    <t>pyrex</t>
  </si>
  <si>
    <t>L-171</t>
  </si>
  <si>
    <t>sandy dolomite</t>
  </si>
  <si>
    <t>L-169</t>
  </si>
  <si>
    <t>L-275</t>
  </si>
  <si>
    <t>L-226</t>
  </si>
  <si>
    <t>tensile(Pa)</t>
  </si>
  <si>
    <t>avg_tensile_stren (10^8dynes/cm^2)</t>
  </si>
  <si>
    <t>avg_shear @ norm_press (10^8dynes/cm^2)</t>
  </si>
  <si>
    <t>proj_dens (g/cm^3)</t>
  </si>
  <si>
    <t>crater vol_err (10%)</t>
  </si>
  <si>
    <t>crater_vol (cm^3)</t>
  </si>
  <si>
    <t>crater_depth (cm)</t>
  </si>
  <si>
    <t>energy(kJ)</t>
  </si>
  <si>
    <t>velocity (kms-1)</t>
  </si>
  <si>
    <t>proj_diam_cm</t>
  </si>
  <si>
    <t>proj_diam(")</t>
  </si>
  <si>
    <t>proj_shape</t>
  </si>
  <si>
    <t>proj_mass (g)</t>
  </si>
  <si>
    <t>projectile</t>
  </si>
  <si>
    <t>target_dens (g/cm^3)</t>
  </si>
  <si>
    <t>DOI</t>
  </si>
  <si>
    <r>
      <t xml:space="preserve">Kenkmann, T., Deutsch, A., Thoma, K., Ebert, M., Poelchau, M.H., Buhl, E., Carl, E.R., Danilewsky, A.N., Dresen, G., Dufresne, A. and Durr, N., 2018. Experimental impact cratering: A summary of the major results of the MEMIN research unit. </t>
    </r>
    <r>
      <rPr>
        <i/>
        <sz val="11"/>
        <color theme="1"/>
        <rFont val="Calibri"/>
        <family val="2"/>
        <scheme val="minor"/>
      </rPr>
      <t>Meteoritics &amp; Planetary Science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53</t>
    </r>
    <r>
      <rPr>
        <sz val="11"/>
        <color theme="1"/>
        <rFont val="Calibri"/>
        <family val="2"/>
        <scheme val="minor"/>
      </rPr>
      <t>(8), pp.1543-1568.</t>
    </r>
  </si>
  <si>
    <t>https://doi.org/10.1111/maps.13048</t>
  </si>
  <si>
    <t>Poelchau et al 2013</t>
  </si>
  <si>
    <r>
      <t xml:space="preserve">Poelchau, M.H., Kenkmann, T., Thoma, K., Hoerth, T., Dufresne, A. and Schäfer, F., 2013. The MEMIN research unit: Scaling impact cratering experiments in porous sandstones. </t>
    </r>
    <r>
      <rPr>
        <i/>
        <sz val="11"/>
        <color theme="1"/>
        <rFont val="Calibri"/>
        <family val="2"/>
        <scheme val="minor"/>
      </rPr>
      <t>Meteoritics &amp; Planetary Science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48</t>
    </r>
    <r>
      <rPr>
        <sz val="11"/>
        <color theme="1"/>
        <rFont val="Calibri"/>
        <family val="2"/>
        <scheme val="minor"/>
      </rPr>
      <t>(1), pp.8-22.</t>
    </r>
  </si>
  <si>
    <t>https://doi.org/10.1111/maps.12016</t>
  </si>
  <si>
    <t>Moore and Gault 1963</t>
  </si>
  <si>
    <r>
      <t xml:space="preserve">Moore, H.J. and Gault, D.E., 1962. RELATIONS BETWEEN DIMENSIONS OF IMPACT CRATERS AND PROPERTIES OF ROCK: TARGETS AND PROJECTILES. </t>
    </r>
    <r>
      <rPr>
        <i/>
        <sz val="11"/>
        <color theme="1"/>
        <rFont val="Calibri"/>
        <family val="2"/>
        <scheme val="minor"/>
      </rPr>
      <t>Astrogeologic Studies: Annual Progress Report. Crater investigations. part B</t>
    </r>
    <r>
      <rPr>
        <sz val="11"/>
        <color theme="1"/>
        <rFont val="Calibri"/>
        <family val="2"/>
        <scheme val="minor"/>
      </rPr>
      <t>, p.38.</t>
    </r>
  </si>
  <si>
    <t>https://www.google.co.uk/books/edition/Astrogeologic_Studies/McQhAQAAIAAJ?hl=en&amp;gbpv=0</t>
  </si>
  <si>
    <t>MEMIN Kenkmann et al 2018</t>
  </si>
  <si>
    <t>Data mainly from Kenkmann et al 2018, but target properties obtained from additional references from within Kenkmann et al., 2018</t>
  </si>
  <si>
    <t>Data is included in Kenkmann et al., 2018 data table</t>
  </si>
  <si>
    <t>Campbell et al 2022</t>
  </si>
  <si>
    <t>Notes</t>
  </si>
  <si>
    <t>Sheet name</t>
  </si>
  <si>
    <t>Reference</t>
  </si>
  <si>
    <t>Campbell, O., Blenkinsop, T., Gilbert, O. and Mol, L., 2022. Measuring crater volumes from bullet impacts: implications for field methods and cratering mechanics</t>
  </si>
  <si>
    <t>Raw data presented in Campbell et al., Submitted to Scientific Reports</t>
  </si>
  <si>
    <t>Data Column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</si>
</sst>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11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9" fontId="0" fillId="0" borderId="0" xfId="0" applyNumberFormat="1"/>
    <xf numFmtId="2" fontId="0" fillId="0" borderId="0" xfId="0" applyNumberFormat="1"/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vertical="center" wrapText="1"/>
    </xf>
    <xf numFmtId="0" fontId="4" fillId="0" borderId="0" xfId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ogle.co.uk/books/edition/Astrogeologic_Studies/McQhAQAAIAAJ?hl=en&amp;gbpv=0" TargetMode="External"/><Relationship Id="rId2" Type="http://schemas.openxmlformats.org/officeDocument/2006/relationships/hyperlink" Target="https://doi.org/10.1111/maps.12016" TargetMode="External"/><Relationship Id="rId1" Type="http://schemas.openxmlformats.org/officeDocument/2006/relationships/hyperlink" Target="https://doi.org/10.1111/maps.130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1"/>
  <sheetViews>
    <sheetView tabSelected="1" topLeftCell="H1" workbookViewId="0">
      <selection activeCell="J23" sqref="J23"/>
    </sheetView>
  </sheetViews>
  <sheetFormatPr defaultRowHeight="15" x14ac:dyDescent="0.25"/>
  <cols>
    <col min="2" max="2" width="10.28515625" bestFit="1" customWidth="1"/>
    <col min="3" max="3" width="9.85546875" bestFit="1" customWidth="1"/>
    <col min="4" max="4" width="12" bestFit="1" customWidth="1"/>
    <col min="5" max="5" width="15.28515625" bestFit="1" customWidth="1"/>
    <col min="6" max="6" width="11.5703125" bestFit="1" customWidth="1"/>
    <col min="7" max="7" width="15.28515625" bestFit="1" customWidth="1"/>
    <col min="8" max="8" width="10.28515625" bestFit="1" customWidth="1"/>
    <col min="9" max="9" width="19.28515625" bestFit="1" customWidth="1"/>
    <col min="10" max="10" width="15.5703125" bestFit="1" customWidth="1"/>
    <col min="11" max="11" width="19.28515625" bestFit="1" customWidth="1"/>
  </cols>
  <sheetData>
    <row r="1" spans="1:33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</row>
    <row r="2" spans="1:33" x14ac:dyDescent="0.25">
      <c r="A2" t="s">
        <v>33</v>
      </c>
      <c r="B2" t="s">
        <v>34</v>
      </c>
      <c r="C2">
        <v>3.375E-3</v>
      </c>
      <c r="D2">
        <v>2174.3703700000001</v>
      </c>
      <c r="E2">
        <v>2.9629630000000001E-2</v>
      </c>
      <c r="F2">
        <v>7.3384999999999998</v>
      </c>
      <c r="G2">
        <v>1E-4</v>
      </c>
      <c r="H2">
        <v>7.2508999999999997</v>
      </c>
      <c r="I2">
        <v>8.5000000000000006E-3</v>
      </c>
      <c r="J2">
        <v>8.7599999999999997E-2</v>
      </c>
      <c r="K2">
        <v>8.6E-3</v>
      </c>
      <c r="L2" t="s">
        <v>35</v>
      </c>
      <c r="M2">
        <v>90</v>
      </c>
      <c r="N2">
        <v>7.9500000000000005E-3</v>
      </c>
      <c r="O2" s="1">
        <v>1.0000000000000001E-5</v>
      </c>
      <c r="P2">
        <v>3.9500000000000004E-3</v>
      </c>
      <c r="Q2" s="1">
        <v>5.9999999999999997E-7</v>
      </c>
      <c r="S2">
        <v>13250</v>
      </c>
      <c r="T2">
        <v>16.667000000000002</v>
      </c>
      <c r="U2">
        <v>532</v>
      </c>
      <c r="V2">
        <v>0.26600000000000001</v>
      </c>
      <c r="W2">
        <v>8.1578810000000005E-3</v>
      </c>
      <c r="X2">
        <v>10.191632200000001</v>
      </c>
      <c r="Y2">
        <v>107.545</v>
      </c>
      <c r="Z2">
        <v>4.2480000000000002</v>
      </c>
      <c r="AA2">
        <v>0.41681253000000001</v>
      </c>
      <c r="AB2">
        <v>1125.0204000000001</v>
      </c>
      <c r="AC2">
        <v>2.538444379</v>
      </c>
      <c r="AD2">
        <v>5.0958161000000004</v>
      </c>
      <c r="AE2">
        <v>1.074114045</v>
      </c>
      <c r="AF2">
        <v>1.984388501</v>
      </c>
      <c r="AG2">
        <v>1.6111710669999999</v>
      </c>
    </row>
    <row r="3" spans="1:33" x14ac:dyDescent="0.25">
      <c r="A3" t="s">
        <v>36</v>
      </c>
      <c r="B3" t="s">
        <v>34</v>
      </c>
      <c r="C3">
        <v>3.375E-3</v>
      </c>
      <c r="D3">
        <v>2201.6296299999999</v>
      </c>
      <c r="E3">
        <v>2.9629630000000001E-2</v>
      </c>
      <c r="F3">
        <v>7.4305000000000003</v>
      </c>
      <c r="G3">
        <v>1E-4</v>
      </c>
      <c r="H3">
        <v>7.3949999999999996</v>
      </c>
      <c r="I3">
        <v>1E-4</v>
      </c>
      <c r="J3">
        <v>3.5499999999999997E-2</v>
      </c>
      <c r="K3">
        <v>2.0000000000000001E-4</v>
      </c>
      <c r="L3" t="s">
        <v>35</v>
      </c>
      <c r="M3">
        <v>90</v>
      </c>
      <c r="N3">
        <v>7.9500000000000005E-3</v>
      </c>
      <c r="O3" s="1">
        <v>1.0000000000000001E-5</v>
      </c>
      <c r="P3">
        <v>3.9500000000000004E-3</v>
      </c>
      <c r="Q3" s="1">
        <v>5.9999999999999997E-7</v>
      </c>
      <c r="S3">
        <v>13250</v>
      </c>
      <c r="T3">
        <v>16.667000000000002</v>
      </c>
      <c r="U3">
        <v>429</v>
      </c>
      <c r="V3">
        <v>0.2145</v>
      </c>
      <c r="W3">
        <v>2.8937490000000001E-3</v>
      </c>
      <c r="X3">
        <v>6.0699551999999999</v>
      </c>
      <c r="Y3">
        <v>14.164999999999999</v>
      </c>
      <c r="Z3">
        <v>1.41</v>
      </c>
      <c r="AA3">
        <v>0.23229166500000001</v>
      </c>
      <c r="AB3">
        <v>731.56297500000005</v>
      </c>
      <c r="AC3">
        <v>1.650665109</v>
      </c>
      <c r="AD3">
        <v>3.0349775999999999</v>
      </c>
      <c r="AE3">
        <v>0.96015673300000004</v>
      </c>
      <c r="AF3">
        <v>1.543854096</v>
      </c>
      <c r="AG3">
        <v>1.4402351</v>
      </c>
    </row>
    <row r="4" spans="1:33" x14ac:dyDescent="0.25">
      <c r="A4" t="s">
        <v>37</v>
      </c>
      <c r="B4" t="s">
        <v>34</v>
      </c>
      <c r="C4">
        <v>3.375E-3</v>
      </c>
      <c r="D4">
        <v>2211.9111109999999</v>
      </c>
      <c r="E4">
        <v>0.171851852</v>
      </c>
      <c r="F4">
        <v>7.4652000000000003</v>
      </c>
      <c r="G4">
        <v>5.8E-4</v>
      </c>
      <c r="H4">
        <v>7.4322999999999997</v>
      </c>
      <c r="I4">
        <v>5.8E-4</v>
      </c>
      <c r="J4">
        <v>3.2899999999999999E-2</v>
      </c>
      <c r="K4">
        <v>1.16E-3</v>
      </c>
      <c r="L4" t="s">
        <v>35</v>
      </c>
      <c r="M4">
        <v>90</v>
      </c>
      <c r="N4">
        <v>7.9500000000000005E-3</v>
      </c>
      <c r="O4" s="1">
        <v>1.0000000000000001E-5</v>
      </c>
      <c r="P4">
        <v>3.9500000000000004E-3</v>
      </c>
      <c r="Q4" s="1">
        <v>5.9999999999999997E-7</v>
      </c>
      <c r="S4">
        <v>13250</v>
      </c>
      <c r="T4">
        <v>16.667000000000002</v>
      </c>
      <c r="U4">
        <v>434</v>
      </c>
      <c r="V4">
        <v>0.217</v>
      </c>
      <c r="W4">
        <v>2.7635540000000001E-3</v>
      </c>
      <c r="X4">
        <v>5.9318346999999996</v>
      </c>
      <c r="Y4">
        <v>10.712999999999999</v>
      </c>
      <c r="Z4">
        <v>1.252</v>
      </c>
      <c r="AA4">
        <v>0.21106454599999999</v>
      </c>
      <c r="AB4">
        <v>748.71510000000001</v>
      </c>
      <c r="AC4">
        <v>1.689366377</v>
      </c>
      <c r="AD4">
        <v>2.9659173499999998</v>
      </c>
      <c r="AE4">
        <v>1.0765641930000001</v>
      </c>
      <c r="AF4">
        <v>1.710764376</v>
      </c>
      <c r="AG4">
        <v>1.61484629</v>
      </c>
    </row>
    <row r="5" spans="1:33" x14ac:dyDescent="0.25">
      <c r="A5" t="s">
        <v>38</v>
      </c>
      <c r="B5" t="s">
        <v>34</v>
      </c>
      <c r="C5">
        <v>3.375E-3</v>
      </c>
      <c r="D5">
        <v>2201.5407409999998</v>
      </c>
      <c r="E5">
        <v>0.171851852</v>
      </c>
      <c r="F5">
        <v>7.4302000000000001</v>
      </c>
      <c r="G5">
        <v>5.8E-4</v>
      </c>
      <c r="H5">
        <v>7.3932000000000002</v>
      </c>
      <c r="I5">
        <v>5.8E-4</v>
      </c>
      <c r="J5">
        <v>3.6999999999999998E-2</v>
      </c>
      <c r="K5">
        <v>1.16E-3</v>
      </c>
      <c r="L5" t="s">
        <v>35</v>
      </c>
      <c r="M5">
        <v>90</v>
      </c>
      <c r="N5">
        <v>7.9500000000000005E-3</v>
      </c>
      <c r="O5" s="1">
        <v>1.0000000000000001E-5</v>
      </c>
      <c r="P5">
        <v>3.9500000000000004E-3</v>
      </c>
      <c r="Q5" s="1">
        <v>5.9999999999999997E-7</v>
      </c>
      <c r="S5">
        <v>13250</v>
      </c>
      <c r="T5">
        <v>16.667000000000002</v>
      </c>
      <c r="U5">
        <v>424</v>
      </c>
      <c r="V5">
        <v>0.21199999999999999</v>
      </c>
      <c r="W5">
        <v>2.759933E-3</v>
      </c>
      <c r="X5">
        <v>5.9279472000000002</v>
      </c>
      <c r="Y5">
        <v>17.312999999999999</v>
      </c>
      <c r="Z5">
        <v>1.528</v>
      </c>
      <c r="AA5">
        <v>0.25776208</v>
      </c>
      <c r="AB5">
        <v>714.6096</v>
      </c>
      <c r="AC5">
        <v>1.6124122919999999</v>
      </c>
      <c r="AD5">
        <v>2.9639736000000001</v>
      </c>
      <c r="AE5">
        <v>0.81194816599999997</v>
      </c>
      <c r="AF5">
        <v>1.3258160160000001</v>
      </c>
      <c r="AG5">
        <v>1.2179222489999999</v>
      </c>
    </row>
    <row r="6" spans="1:33" x14ac:dyDescent="0.25">
      <c r="A6" t="s">
        <v>39</v>
      </c>
      <c r="B6" t="s">
        <v>34</v>
      </c>
      <c r="C6">
        <v>3.375E-3</v>
      </c>
      <c r="D6">
        <v>2181.333333</v>
      </c>
      <c r="E6">
        <v>2.9629630000000001E-2</v>
      </c>
      <c r="F6">
        <v>7.3620000000000001</v>
      </c>
      <c r="G6">
        <v>1E-4</v>
      </c>
      <c r="H6">
        <v>7.2714999999999996</v>
      </c>
      <c r="I6">
        <v>1E-4</v>
      </c>
      <c r="J6">
        <v>9.0499999999999997E-2</v>
      </c>
      <c r="K6">
        <v>2.0000000000000001E-4</v>
      </c>
      <c r="L6" t="s">
        <v>40</v>
      </c>
      <c r="M6">
        <v>90</v>
      </c>
      <c r="N6">
        <v>4.0400000000000002E-3</v>
      </c>
      <c r="O6" s="1">
        <v>1.0000000000000001E-5</v>
      </c>
      <c r="P6">
        <v>2.8449999999999999E-3</v>
      </c>
      <c r="Q6" s="1">
        <v>4.9999999999999998E-7</v>
      </c>
      <c r="S6">
        <v>8080</v>
      </c>
      <c r="T6">
        <v>20</v>
      </c>
      <c r="U6">
        <v>714</v>
      </c>
      <c r="V6">
        <v>0.35699999999999998</v>
      </c>
      <c r="W6">
        <v>3.8033680000000001E-3</v>
      </c>
      <c r="X6">
        <v>6.9588782</v>
      </c>
      <c r="Y6">
        <v>42.081000000000003</v>
      </c>
      <c r="Z6">
        <v>4.6079999999999997</v>
      </c>
      <c r="AA6">
        <v>0.66217569399999998</v>
      </c>
      <c r="AB6">
        <v>1029.78792</v>
      </c>
      <c r="AC6">
        <v>3.5759621300000002</v>
      </c>
      <c r="AD6">
        <v>3.4794391</v>
      </c>
      <c r="AE6">
        <v>1.3882686479999999</v>
      </c>
      <c r="AF6">
        <v>3.2998497410000001</v>
      </c>
      <c r="AG6">
        <v>2.082402971</v>
      </c>
    </row>
    <row r="7" spans="1:33" x14ac:dyDescent="0.25">
      <c r="A7" t="s">
        <v>41</v>
      </c>
      <c r="B7" t="s">
        <v>34</v>
      </c>
      <c r="C7">
        <v>3.375E-3</v>
      </c>
      <c r="D7">
        <v>2183.4074070000001</v>
      </c>
      <c r="E7">
        <v>2.9629630000000001E-2</v>
      </c>
      <c r="F7">
        <v>7.3689999999999998</v>
      </c>
      <c r="G7">
        <v>1E-4</v>
      </c>
      <c r="H7">
        <v>7.3112000000000004</v>
      </c>
      <c r="I7">
        <v>5.8E-4</v>
      </c>
      <c r="J7">
        <v>5.7799999999999997E-2</v>
      </c>
      <c r="K7">
        <v>6.8000000000000005E-4</v>
      </c>
      <c r="L7" t="s">
        <v>40</v>
      </c>
      <c r="M7">
        <v>90</v>
      </c>
      <c r="N7">
        <v>4.0400000000000002E-3</v>
      </c>
      <c r="O7" s="1">
        <v>1.0000000000000001E-5</v>
      </c>
      <c r="P7">
        <v>2.8449999999999999E-3</v>
      </c>
      <c r="Q7" s="1">
        <v>4.9999999999999998E-7</v>
      </c>
      <c r="S7">
        <v>8080</v>
      </c>
      <c r="T7">
        <v>20</v>
      </c>
      <c r="U7">
        <v>609</v>
      </c>
      <c r="V7">
        <v>0.30449999999999999</v>
      </c>
      <c r="W7">
        <v>3.94904E-3</v>
      </c>
      <c r="X7">
        <v>7.0908913</v>
      </c>
      <c r="Y7">
        <v>29.155999999999999</v>
      </c>
      <c r="Z7">
        <v>1.778</v>
      </c>
      <c r="AA7">
        <v>0.25074421899999999</v>
      </c>
      <c r="AB7">
        <v>749.17962</v>
      </c>
      <c r="AC7">
        <v>2.6015433840000002</v>
      </c>
      <c r="AD7">
        <v>3.54544565</v>
      </c>
      <c r="AE7">
        <v>0.80273850899999999</v>
      </c>
      <c r="AF7">
        <v>1.3050483799999999</v>
      </c>
      <c r="AG7">
        <v>1.204107764</v>
      </c>
    </row>
    <row r="8" spans="1:33" x14ac:dyDescent="0.25">
      <c r="A8" t="s">
        <v>42</v>
      </c>
      <c r="B8" t="s">
        <v>34</v>
      </c>
      <c r="C8">
        <v>3.375E-3</v>
      </c>
      <c r="D8">
        <v>2199.1111110000002</v>
      </c>
      <c r="E8">
        <v>2.9629630000000001E-2</v>
      </c>
      <c r="F8">
        <v>7.4219999999999997</v>
      </c>
      <c r="G8">
        <v>1E-4</v>
      </c>
      <c r="L8" t="s">
        <v>40</v>
      </c>
      <c r="M8">
        <v>90</v>
      </c>
      <c r="N8">
        <v>4.0400000000000002E-3</v>
      </c>
      <c r="O8" s="1">
        <v>1.0000000000000001E-5</v>
      </c>
      <c r="P8">
        <v>2.8449999999999999E-3</v>
      </c>
      <c r="Q8" s="1">
        <v>4.9999999999999998E-7</v>
      </c>
      <c r="S8">
        <v>8080</v>
      </c>
      <c r="T8">
        <v>20</v>
      </c>
      <c r="U8">
        <v>745</v>
      </c>
      <c r="V8">
        <v>0.3725</v>
      </c>
      <c r="W8">
        <v>4.6496899999999997E-3</v>
      </c>
      <c r="X8">
        <v>7.6942636000000002</v>
      </c>
      <c r="AA8">
        <v>0</v>
      </c>
      <c r="AB8">
        <v>1121.1505</v>
      </c>
      <c r="AC8">
        <v>3.8932207810000001</v>
      </c>
      <c r="AD8">
        <v>3.8471318000000001</v>
      </c>
    </row>
    <row r="9" spans="1:33" x14ac:dyDescent="0.25">
      <c r="A9" t="s">
        <v>43</v>
      </c>
      <c r="B9" t="s">
        <v>34</v>
      </c>
      <c r="C9">
        <v>3.375E-3</v>
      </c>
      <c r="D9">
        <v>2215.4666670000001</v>
      </c>
      <c r="E9">
        <v>0.171851852</v>
      </c>
      <c r="F9">
        <v>7.4771999999999998</v>
      </c>
      <c r="G9">
        <v>5.8E-4</v>
      </c>
      <c r="L9" t="s">
        <v>40</v>
      </c>
      <c r="M9">
        <v>90</v>
      </c>
      <c r="N9">
        <v>4.0400000000000002E-3</v>
      </c>
      <c r="O9" s="1">
        <v>1.0000000000000001E-5</v>
      </c>
      <c r="P9">
        <v>2.8449999999999999E-3</v>
      </c>
      <c r="Q9" s="1">
        <v>4.9999999999999998E-7</v>
      </c>
      <c r="S9">
        <v>8080</v>
      </c>
      <c r="T9">
        <v>20</v>
      </c>
      <c r="U9">
        <v>739</v>
      </c>
      <c r="V9">
        <v>0.3695</v>
      </c>
      <c r="W9">
        <v>6.3147940000000003E-3</v>
      </c>
      <c r="X9">
        <v>8.9667416000000006</v>
      </c>
      <c r="AA9">
        <v>0</v>
      </c>
      <c r="AB9">
        <v>1103.1644200000001</v>
      </c>
      <c r="AC9">
        <v>3.830763707</v>
      </c>
      <c r="AD9">
        <v>4.4833708000000003</v>
      </c>
    </row>
    <row r="10" spans="1:33" x14ac:dyDescent="0.25">
      <c r="A10" t="s">
        <v>44</v>
      </c>
      <c r="B10" t="s">
        <v>34</v>
      </c>
      <c r="C10">
        <v>3.375E-3</v>
      </c>
      <c r="D10">
        <v>2248.3851850000001</v>
      </c>
      <c r="E10">
        <v>0.171851852</v>
      </c>
      <c r="F10">
        <v>7.5883000000000003</v>
      </c>
      <c r="G10">
        <v>5.8E-4</v>
      </c>
      <c r="H10">
        <v>7.5564999999999998</v>
      </c>
      <c r="I10">
        <v>1E-4</v>
      </c>
      <c r="J10">
        <v>3.1800000000000002E-2</v>
      </c>
      <c r="K10">
        <v>6.8000000000000005E-4</v>
      </c>
      <c r="L10" t="s">
        <v>40</v>
      </c>
      <c r="M10">
        <v>90</v>
      </c>
      <c r="N10">
        <v>4.0400000000000002E-3</v>
      </c>
      <c r="O10" s="1">
        <v>1.0000000000000001E-5</v>
      </c>
      <c r="P10">
        <v>2.8449999999999999E-3</v>
      </c>
      <c r="Q10" s="1">
        <v>4.9999999999999998E-7</v>
      </c>
      <c r="S10">
        <v>8080</v>
      </c>
      <c r="T10">
        <v>20</v>
      </c>
      <c r="U10">
        <v>562</v>
      </c>
      <c r="V10">
        <v>0.28100000000000003</v>
      </c>
      <c r="W10">
        <v>2.8589370000000002E-3</v>
      </c>
      <c r="X10">
        <v>6.0333338000000003</v>
      </c>
      <c r="Y10">
        <v>13.984</v>
      </c>
      <c r="Z10">
        <v>1.645</v>
      </c>
      <c r="AA10">
        <v>0.27265191300000002</v>
      </c>
      <c r="AB10">
        <v>638.00487999999996</v>
      </c>
      <c r="AC10">
        <v>2.2154865539999999</v>
      </c>
      <c r="AD10">
        <v>3.0166669000000002</v>
      </c>
      <c r="AE10">
        <v>1.1210315129999999</v>
      </c>
      <c r="AF10">
        <v>1.84822014</v>
      </c>
      <c r="AG10">
        <v>1.68154727</v>
      </c>
    </row>
    <row r="11" spans="1:33" x14ac:dyDescent="0.25">
      <c r="A11" t="s">
        <v>45</v>
      </c>
      <c r="B11" t="s">
        <v>34</v>
      </c>
      <c r="C11">
        <v>3.375E-3</v>
      </c>
      <c r="D11">
        <v>2208.5925929999999</v>
      </c>
      <c r="E11">
        <v>2.9629630000000001E-2</v>
      </c>
      <c r="F11">
        <v>7.4539999999999997</v>
      </c>
      <c r="G11">
        <v>1E-4</v>
      </c>
      <c r="H11">
        <v>7.423</v>
      </c>
      <c r="I11">
        <v>1E-4</v>
      </c>
      <c r="J11">
        <v>3.1E-2</v>
      </c>
      <c r="K11">
        <v>2.0000000000000001E-4</v>
      </c>
      <c r="L11" t="s">
        <v>40</v>
      </c>
      <c r="M11">
        <v>90</v>
      </c>
      <c r="N11">
        <v>4.0400000000000002E-3</v>
      </c>
      <c r="O11" s="1">
        <v>1.0000000000000001E-5</v>
      </c>
      <c r="P11">
        <v>2.8449999999999999E-3</v>
      </c>
      <c r="Q11" s="1">
        <v>4.9999999999999998E-7</v>
      </c>
      <c r="S11">
        <v>8080</v>
      </c>
      <c r="T11">
        <v>20</v>
      </c>
      <c r="U11">
        <v>594</v>
      </c>
      <c r="V11">
        <v>0.29699999999999999</v>
      </c>
      <c r="W11">
        <v>2.7719569999999998E-3</v>
      </c>
      <c r="X11">
        <v>5.9408460999999999</v>
      </c>
      <c r="Y11">
        <v>13.394</v>
      </c>
      <c r="Z11">
        <v>1.272</v>
      </c>
      <c r="AA11">
        <v>0.21411091600000001</v>
      </c>
      <c r="AB11">
        <v>712.72871999999995</v>
      </c>
      <c r="AC11">
        <v>2.4749667990000002</v>
      </c>
      <c r="AD11">
        <v>2.97042305</v>
      </c>
      <c r="AE11">
        <v>0.87748974000000002</v>
      </c>
      <c r="AF11">
        <v>1.3966889840000001</v>
      </c>
      <c r="AG11">
        <v>1.31623461</v>
      </c>
    </row>
    <row r="12" spans="1:33" x14ac:dyDescent="0.25">
      <c r="A12" t="s">
        <v>46</v>
      </c>
      <c r="B12" t="s">
        <v>47</v>
      </c>
      <c r="C12">
        <v>3.375E-3</v>
      </c>
      <c r="D12">
        <v>2487.1703699999998</v>
      </c>
      <c r="E12">
        <v>0.171851852</v>
      </c>
      <c r="F12">
        <v>8.3941999999999997</v>
      </c>
      <c r="G12">
        <v>5.8E-4</v>
      </c>
      <c r="H12">
        <v>8.3955000000000002</v>
      </c>
      <c r="I12">
        <v>1E-4</v>
      </c>
      <c r="J12">
        <v>-1.2999999999999999E-3</v>
      </c>
      <c r="K12">
        <v>6.8000000000000005E-4</v>
      </c>
      <c r="L12" t="s">
        <v>35</v>
      </c>
      <c r="M12">
        <v>90</v>
      </c>
      <c r="N12">
        <v>7.9500000000000005E-3</v>
      </c>
      <c r="O12" s="1">
        <v>1.0000000000000001E-5</v>
      </c>
      <c r="P12">
        <v>3.9500000000000004E-3</v>
      </c>
      <c r="Q12" s="1">
        <v>5.9999999999999997E-7</v>
      </c>
      <c r="S12">
        <v>13250</v>
      </c>
      <c r="T12">
        <v>16.667000000000002</v>
      </c>
      <c r="U12">
        <v>498</v>
      </c>
      <c r="V12">
        <v>0.249</v>
      </c>
      <c r="W12">
        <v>4.1251800000000001E-4</v>
      </c>
      <c r="X12">
        <v>2.2917988999999999</v>
      </c>
      <c r="Y12">
        <v>0.30199999999999999</v>
      </c>
      <c r="Z12">
        <v>0.254</v>
      </c>
      <c r="AA12">
        <v>0.110829969</v>
      </c>
      <c r="AB12">
        <v>985.81590000000006</v>
      </c>
      <c r="AC12">
        <v>2.2243497360000002</v>
      </c>
      <c r="AD12">
        <v>1.1458994499999999</v>
      </c>
      <c r="AE12">
        <v>1.1565073939999999</v>
      </c>
      <c r="AF12">
        <v>1.7631725030000001</v>
      </c>
      <c r="AG12">
        <v>1.7347610899999999</v>
      </c>
    </row>
    <row r="13" spans="1:33" x14ac:dyDescent="0.25">
      <c r="A13" t="s">
        <v>48</v>
      </c>
      <c r="B13" t="s">
        <v>47</v>
      </c>
      <c r="C13">
        <v>3.375E-3</v>
      </c>
      <c r="D13">
        <v>2494.5185190000002</v>
      </c>
      <c r="E13">
        <v>2.9629630000000001E-2</v>
      </c>
      <c r="F13">
        <v>8.4190000000000005</v>
      </c>
      <c r="G13">
        <v>1E-4</v>
      </c>
      <c r="H13">
        <v>8.4184999999999999</v>
      </c>
      <c r="I13">
        <v>1E-4</v>
      </c>
      <c r="J13">
        <v>5.0000000000000001E-4</v>
      </c>
      <c r="K13">
        <v>2.0000000000000001E-4</v>
      </c>
      <c r="L13" t="s">
        <v>35</v>
      </c>
      <c r="M13">
        <v>90</v>
      </c>
      <c r="N13">
        <v>7.9500000000000005E-3</v>
      </c>
      <c r="O13" s="1">
        <v>1.0000000000000001E-5</v>
      </c>
      <c r="P13">
        <v>3.9500000000000004E-3</v>
      </c>
      <c r="Q13" s="1">
        <v>5.9999999999999997E-7</v>
      </c>
      <c r="S13">
        <v>13250</v>
      </c>
      <c r="T13">
        <v>16.667000000000002</v>
      </c>
      <c r="U13">
        <v>590</v>
      </c>
      <c r="V13">
        <v>0.29499999999999998</v>
      </c>
      <c r="W13">
        <v>6.9090000000000004E-4</v>
      </c>
      <c r="X13">
        <v>2.9659420000000001</v>
      </c>
      <c r="Y13">
        <v>1.1459999999999999</v>
      </c>
      <c r="Z13">
        <v>0.41599999999999998</v>
      </c>
      <c r="AA13">
        <v>0.14025898000000001</v>
      </c>
      <c r="AB13">
        <v>1383.6975</v>
      </c>
      <c r="AC13">
        <v>3.122111511</v>
      </c>
      <c r="AD13">
        <v>1.482971</v>
      </c>
      <c r="AE13">
        <v>0.83599301299999995</v>
      </c>
      <c r="AF13">
        <v>1.286881801</v>
      </c>
      <c r="AG13">
        <v>1.2539895190000001</v>
      </c>
    </row>
    <row r="14" spans="1:33" x14ac:dyDescent="0.25">
      <c r="A14" t="s">
        <v>49</v>
      </c>
      <c r="B14" t="s">
        <v>47</v>
      </c>
      <c r="C14">
        <v>3.375E-3</v>
      </c>
      <c r="D14">
        <v>2442.8148150000002</v>
      </c>
      <c r="E14">
        <v>2.9629630000000001E-2</v>
      </c>
      <c r="F14">
        <v>8.2445000000000004</v>
      </c>
      <c r="G14">
        <v>1E-4</v>
      </c>
      <c r="H14">
        <v>8.2364999999999995</v>
      </c>
      <c r="I14">
        <v>1E-4</v>
      </c>
      <c r="J14">
        <v>8.0000000000000002E-3</v>
      </c>
      <c r="K14">
        <v>2.0000000000000001E-4</v>
      </c>
      <c r="L14" t="s">
        <v>35</v>
      </c>
      <c r="M14">
        <v>90</v>
      </c>
      <c r="N14">
        <v>7.9500000000000005E-3</v>
      </c>
      <c r="O14" s="1">
        <v>1.0000000000000001E-5</v>
      </c>
      <c r="P14">
        <v>3.9500000000000004E-3</v>
      </c>
      <c r="Q14" s="1">
        <v>5.9999999999999997E-7</v>
      </c>
      <c r="S14">
        <v>13250</v>
      </c>
      <c r="T14">
        <v>16.667000000000002</v>
      </c>
      <c r="U14">
        <v>539</v>
      </c>
      <c r="V14">
        <v>0.26950000000000002</v>
      </c>
      <c r="W14">
        <v>1.4456530000000001E-3</v>
      </c>
      <c r="X14">
        <v>4.2902943999999996</v>
      </c>
      <c r="Y14">
        <v>3.819</v>
      </c>
      <c r="Z14">
        <v>0.66700000000000004</v>
      </c>
      <c r="AA14">
        <v>0.15546718700000001</v>
      </c>
      <c r="AB14">
        <v>1154.8209750000001</v>
      </c>
      <c r="AC14">
        <v>2.6056850279999999</v>
      </c>
      <c r="AD14">
        <v>2.1451471999999998</v>
      </c>
      <c r="AE14">
        <v>0.841625705</v>
      </c>
      <c r="AF14">
        <v>1.3031228210000001</v>
      </c>
      <c r="AG14">
        <v>1.2624385570000001</v>
      </c>
    </row>
    <row r="15" spans="1:33" x14ac:dyDescent="0.25">
      <c r="A15" t="s">
        <v>50</v>
      </c>
      <c r="B15" t="s">
        <v>47</v>
      </c>
      <c r="C15">
        <v>3.375E-3</v>
      </c>
      <c r="D15">
        <v>2445.0370370000001</v>
      </c>
      <c r="E15">
        <v>2.9629630000000001E-2</v>
      </c>
      <c r="F15">
        <v>8.2520000000000007</v>
      </c>
      <c r="G15">
        <v>1E-4</v>
      </c>
      <c r="H15">
        <v>8.2470999999999997</v>
      </c>
      <c r="I15">
        <v>4.4999999999999999E-4</v>
      </c>
      <c r="J15">
        <v>4.8999999999999998E-3</v>
      </c>
      <c r="K15">
        <v>5.5000000000000003E-4</v>
      </c>
      <c r="L15" t="s">
        <v>35</v>
      </c>
      <c r="M15">
        <v>90</v>
      </c>
      <c r="N15">
        <v>7.9500000000000005E-3</v>
      </c>
      <c r="O15" s="1">
        <v>1.0000000000000001E-5</v>
      </c>
      <c r="P15">
        <v>3.9500000000000004E-3</v>
      </c>
      <c r="Q15" s="1">
        <v>5.9999999999999997E-7</v>
      </c>
      <c r="S15">
        <v>13250</v>
      </c>
      <c r="T15">
        <v>16.667000000000002</v>
      </c>
      <c r="U15">
        <v>539</v>
      </c>
      <c r="V15">
        <v>0.26950000000000002</v>
      </c>
      <c r="W15">
        <v>1.227906E-3</v>
      </c>
      <c r="X15">
        <v>3.9540087000000002</v>
      </c>
      <c r="Y15">
        <v>2.3319999999999999</v>
      </c>
      <c r="Z15">
        <v>0.51100000000000001</v>
      </c>
      <c r="AA15">
        <v>0.129235932</v>
      </c>
      <c r="AB15">
        <v>1154.8209750000001</v>
      </c>
      <c r="AC15">
        <v>2.6056850279999999</v>
      </c>
      <c r="AD15">
        <v>1.9770043500000001</v>
      </c>
      <c r="AE15">
        <v>0.89688388699999999</v>
      </c>
      <c r="AF15">
        <v>1.375285208</v>
      </c>
      <c r="AG15">
        <v>1.345325831</v>
      </c>
    </row>
    <row r="16" spans="1:33" x14ac:dyDescent="0.25">
      <c r="A16" t="s">
        <v>51</v>
      </c>
      <c r="B16" t="s">
        <v>47</v>
      </c>
      <c r="C16">
        <v>3.375E-3</v>
      </c>
      <c r="D16">
        <v>2471.4666670000001</v>
      </c>
      <c r="E16">
        <v>0.171851852</v>
      </c>
      <c r="F16">
        <v>8.3412000000000006</v>
      </c>
      <c r="G16">
        <v>5.8E-4</v>
      </c>
      <c r="H16">
        <v>8.2955000000000005</v>
      </c>
      <c r="I16">
        <v>1E-4</v>
      </c>
      <c r="J16">
        <v>4.5699999999999998E-2</v>
      </c>
      <c r="K16">
        <v>6.8000000000000005E-4</v>
      </c>
      <c r="L16" t="s">
        <v>40</v>
      </c>
      <c r="M16">
        <v>90</v>
      </c>
      <c r="N16">
        <v>4.0400000000000002E-3</v>
      </c>
      <c r="O16" s="1">
        <v>1.0000000000000001E-5</v>
      </c>
      <c r="P16">
        <v>2.8449999999999999E-3</v>
      </c>
      <c r="Q16" s="1">
        <v>4.9999999999999998E-7</v>
      </c>
      <c r="S16">
        <v>8080</v>
      </c>
      <c r="T16">
        <v>20</v>
      </c>
      <c r="U16">
        <v>710</v>
      </c>
      <c r="V16">
        <v>0.35499999999999998</v>
      </c>
      <c r="W16">
        <v>3.0142569999999998E-3</v>
      </c>
      <c r="X16">
        <v>6.1950554999999996</v>
      </c>
      <c r="Y16">
        <v>16.53</v>
      </c>
      <c r="Z16">
        <v>1.331</v>
      </c>
      <c r="AA16">
        <v>0.214848761</v>
      </c>
      <c r="AB16">
        <v>1018.282</v>
      </c>
      <c r="AC16">
        <v>3.5360075599999998</v>
      </c>
      <c r="AD16">
        <v>3.0975277499999998</v>
      </c>
      <c r="AE16">
        <v>0.80902926500000005</v>
      </c>
      <c r="AF16">
        <v>1.2882334630000001</v>
      </c>
      <c r="AG16">
        <v>1.2135438970000001</v>
      </c>
    </row>
    <row r="17" spans="1:33" x14ac:dyDescent="0.25">
      <c r="A17" t="s">
        <v>52</v>
      </c>
      <c r="B17" t="s">
        <v>47</v>
      </c>
      <c r="C17">
        <v>3.375E-3</v>
      </c>
      <c r="D17">
        <v>2476.0592590000001</v>
      </c>
      <c r="E17">
        <v>0.171851852</v>
      </c>
      <c r="F17">
        <v>8.3567</v>
      </c>
      <c r="G17">
        <v>5.8E-4</v>
      </c>
      <c r="H17">
        <v>8.3350000000000009</v>
      </c>
      <c r="I17">
        <v>1E-4</v>
      </c>
      <c r="J17">
        <v>2.1700000000000001E-2</v>
      </c>
      <c r="K17">
        <v>6.8000000000000005E-4</v>
      </c>
      <c r="L17" t="s">
        <v>40</v>
      </c>
      <c r="M17">
        <v>90</v>
      </c>
      <c r="N17">
        <v>4.0400000000000002E-3</v>
      </c>
      <c r="O17" s="1">
        <v>1.0000000000000001E-5</v>
      </c>
      <c r="P17">
        <v>2.8449999999999999E-3</v>
      </c>
      <c r="Q17" s="1">
        <v>4.9999999999999998E-7</v>
      </c>
      <c r="S17">
        <v>8080</v>
      </c>
      <c r="T17">
        <v>20</v>
      </c>
      <c r="U17">
        <v>689</v>
      </c>
      <c r="V17">
        <v>0.34449999999999997</v>
      </c>
      <c r="W17">
        <v>1.716455E-3</v>
      </c>
      <c r="X17">
        <v>4.6748886000000001</v>
      </c>
      <c r="Y17">
        <v>6.077</v>
      </c>
      <c r="Z17">
        <v>0.96799999999999997</v>
      </c>
      <c r="AA17">
        <v>0.20706375799999999</v>
      </c>
      <c r="AB17">
        <v>958.93642</v>
      </c>
      <c r="AC17">
        <v>3.329928674</v>
      </c>
      <c r="AD17">
        <v>2.3374443</v>
      </c>
      <c r="AE17">
        <v>0.911375355</v>
      </c>
      <c r="AF17">
        <v>1.4452141970000001</v>
      </c>
      <c r="AG17">
        <v>1.3670630319999999</v>
      </c>
    </row>
    <row r="18" spans="1:33" x14ac:dyDescent="0.25">
      <c r="A18" t="s">
        <v>53</v>
      </c>
      <c r="B18" t="s">
        <v>47</v>
      </c>
      <c r="C18">
        <v>3.375E-3</v>
      </c>
      <c r="D18">
        <v>2478.607407</v>
      </c>
      <c r="E18">
        <v>0.171851852</v>
      </c>
      <c r="F18">
        <v>8.3652999999999995</v>
      </c>
      <c r="G18">
        <v>5.8E-4</v>
      </c>
      <c r="L18" t="s">
        <v>40</v>
      </c>
      <c r="M18">
        <v>90</v>
      </c>
      <c r="N18">
        <v>4.0400000000000002E-3</v>
      </c>
      <c r="O18" s="1">
        <v>1.0000000000000001E-5</v>
      </c>
      <c r="P18">
        <v>2.8449999999999999E-3</v>
      </c>
      <c r="Q18" s="1">
        <v>4.9999999999999998E-7</v>
      </c>
      <c r="S18">
        <v>8080</v>
      </c>
      <c r="T18">
        <v>20</v>
      </c>
      <c r="U18">
        <v>695</v>
      </c>
      <c r="V18">
        <v>0.34749999999999998</v>
      </c>
      <c r="W18">
        <v>1.743957E-3</v>
      </c>
      <c r="X18">
        <v>4.7121917</v>
      </c>
      <c r="Y18">
        <v>10.727</v>
      </c>
      <c r="Z18">
        <v>1.9430000000000001</v>
      </c>
      <c r="AA18">
        <v>0.41233466800000002</v>
      </c>
      <c r="AB18">
        <v>975.71050000000002</v>
      </c>
      <c r="AC18">
        <v>3.388177051</v>
      </c>
      <c r="AD18">
        <v>2.35609585</v>
      </c>
      <c r="AE18">
        <v>1.0529531459999999</v>
      </c>
      <c r="AF18">
        <v>1.937475651</v>
      </c>
      <c r="AG18">
        <v>1.579429719</v>
      </c>
    </row>
    <row r="19" spans="1:33" x14ac:dyDescent="0.25">
      <c r="A19" t="s">
        <v>54</v>
      </c>
      <c r="B19" t="s">
        <v>47</v>
      </c>
      <c r="C19">
        <v>3.375E-3</v>
      </c>
      <c r="D19">
        <v>2479.6148149999999</v>
      </c>
      <c r="E19">
        <v>0.171851852</v>
      </c>
      <c r="F19">
        <v>8.3687000000000005</v>
      </c>
      <c r="G19">
        <v>5.8E-4</v>
      </c>
      <c r="H19">
        <v>8.3605</v>
      </c>
      <c r="I19">
        <v>1E-4</v>
      </c>
      <c r="J19">
        <v>8.2000000000000007E-3</v>
      </c>
      <c r="K19">
        <v>6.8000000000000005E-4</v>
      </c>
      <c r="L19" t="s">
        <v>40</v>
      </c>
      <c r="M19">
        <v>90</v>
      </c>
      <c r="N19">
        <v>4.0400000000000002E-3</v>
      </c>
      <c r="O19" s="1">
        <v>1.0000000000000001E-5</v>
      </c>
      <c r="P19">
        <v>2.8449999999999999E-3</v>
      </c>
      <c r="Q19" s="1">
        <v>4.9999999999999998E-7</v>
      </c>
      <c r="S19">
        <v>8080</v>
      </c>
      <c r="T19">
        <v>20</v>
      </c>
      <c r="U19">
        <v>702</v>
      </c>
      <c r="V19">
        <v>0.35099999999999998</v>
      </c>
      <c r="W19">
        <v>1.0357210000000001E-3</v>
      </c>
      <c r="X19">
        <v>3.6314196999999999</v>
      </c>
      <c r="Y19">
        <v>2.931</v>
      </c>
      <c r="Z19">
        <v>0.94499999999999995</v>
      </c>
      <c r="AA19">
        <v>0.26022880300000001</v>
      </c>
      <c r="AB19">
        <v>995.46407999999997</v>
      </c>
      <c r="AC19">
        <v>3.4567718099999998</v>
      </c>
      <c r="AD19">
        <v>1.81570985</v>
      </c>
      <c r="AE19">
        <v>1.113108521</v>
      </c>
      <c r="AF19">
        <v>1.820420039</v>
      </c>
      <c r="AG19">
        <v>1.669662781</v>
      </c>
    </row>
    <row r="20" spans="1:33" x14ac:dyDescent="0.25">
      <c r="A20" t="s">
        <v>55</v>
      </c>
      <c r="B20" t="s">
        <v>47</v>
      </c>
      <c r="C20">
        <v>3.375E-3</v>
      </c>
      <c r="D20">
        <v>2489.688889</v>
      </c>
      <c r="E20">
        <v>0.171851852</v>
      </c>
      <c r="F20">
        <v>8.4026999999999994</v>
      </c>
      <c r="G20">
        <v>5.8E-4</v>
      </c>
      <c r="H20">
        <v>8.3401999999999994</v>
      </c>
      <c r="I20">
        <v>5.5000000000000003E-4</v>
      </c>
      <c r="J20">
        <v>6.25E-2</v>
      </c>
      <c r="K20">
        <v>1.1299999999999999E-3</v>
      </c>
      <c r="L20" t="s">
        <v>40</v>
      </c>
      <c r="M20">
        <v>90</v>
      </c>
      <c r="N20">
        <v>4.0400000000000002E-3</v>
      </c>
      <c r="O20" s="1">
        <v>1.0000000000000001E-5</v>
      </c>
      <c r="P20">
        <v>2.8449999999999999E-3</v>
      </c>
      <c r="Q20" s="1">
        <v>4.9999999999999998E-7</v>
      </c>
      <c r="S20">
        <v>8080</v>
      </c>
      <c r="T20">
        <v>20</v>
      </c>
      <c r="U20">
        <v>931</v>
      </c>
      <c r="V20">
        <v>0.46550000000000002</v>
      </c>
      <c r="W20">
        <v>3.6883570000000002E-3</v>
      </c>
      <c r="X20">
        <v>6.8528548999999996</v>
      </c>
      <c r="Y20">
        <v>24.593</v>
      </c>
      <c r="Z20">
        <v>1.7250000000000001</v>
      </c>
      <c r="AA20">
        <v>0.25171990700000002</v>
      </c>
      <c r="AB20">
        <v>1750.8572200000001</v>
      </c>
      <c r="AC20">
        <v>6.079891784</v>
      </c>
      <c r="AD20">
        <v>3.4264274499999998</v>
      </c>
      <c r="AE20">
        <v>0.86236135999999997</v>
      </c>
      <c r="AF20">
        <v>1.402825494</v>
      </c>
      <c r="AG20">
        <v>1.2935420399999999</v>
      </c>
    </row>
    <row r="21" spans="1:33" x14ac:dyDescent="0.25">
      <c r="A21" t="s">
        <v>56</v>
      </c>
      <c r="B21" t="s">
        <v>47</v>
      </c>
      <c r="C21">
        <v>3.375E-3</v>
      </c>
      <c r="D21">
        <v>2500.8888889999998</v>
      </c>
      <c r="E21">
        <v>2.9629630000000001E-2</v>
      </c>
      <c r="F21">
        <v>8.4405000000000001</v>
      </c>
      <c r="G21">
        <v>1E-4</v>
      </c>
      <c r="H21">
        <v>8.4273000000000007</v>
      </c>
      <c r="I21">
        <v>5.5000000000000003E-4</v>
      </c>
      <c r="J21">
        <v>1.32E-2</v>
      </c>
      <c r="K21">
        <v>6.4999999999999997E-4</v>
      </c>
      <c r="L21" t="s">
        <v>40</v>
      </c>
      <c r="M21">
        <v>90</v>
      </c>
      <c r="N21">
        <v>4.0400000000000002E-3</v>
      </c>
      <c r="O21" s="1">
        <v>1.0000000000000001E-5</v>
      </c>
      <c r="P21">
        <v>2.8449999999999999E-3</v>
      </c>
      <c r="Q21" s="1">
        <v>4.9999999999999998E-7</v>
      </c>
      <c r="S21">
        <v>8080</v>
      </c>
      <c r="T21">
        <v>20</v>
      </c>
      <c r="U21">
        <v>699</v>
      </c>
      <c r="V21">
        <v>0.34949999999999998</v>
      </c>
      <c r="W21">
        <v>1.5380439999999999E-3</v>
      </c>
      <c r="X21">
        <v>4.4252665999999996</v>
      </c>
      <c r="Y21">
        <v>5.3090000000000002</v>
      </c>
      <c r="Z21">
        <v>1.0629999999999999</v>
      </c>
      <c r="AA21">
        <v>0.24021151600000001</v>
      </c>
      <c r="AB21">
        <v>986.97402</v>
      </c>
      <c r="AC21">
        <v>3.4272898820000002</v>
      </c>
      <c r="AD21">
        <v>2.2126332999999998</v>
      </c>
      <c r="AE21">
        <v>1.0265214899999999</v>
      </c>
      <c r="AF21">
        <v>1.6582460429999999</v>
      </c>
      <c r="AG21">
        <v>1.5397822350000001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/>
  </sheetViews>
  <sheetFormatPr defaultRowHeight="15" x14ac:dyDescent="0.25"/>
  <cols>
    <col min="1" max="1" width="19.28515625" bestFit="1" customWidth="1"/>
  </cols>
  <sheetData>
    <row r="1" spans="1:2" x14ac:dyDescent="0.25">
      <c r="A1" s="2" t="s">
        <v>312</v>
      </c>
      <c r="B1" s="2" t="s">
        <v>63</v>
      </c>
    </row>
    <row r="2" spans="1:2" x14ac:dyDescent="0.25">
      <c r="A2" t="s">
        <v>2</v>
      </c>
      <c r="B2" t="s">
        <v>57</v>
      </c>
    </row>
    <row r="3" spans="1:2" x14ac:dyDescent="0.25">
      <c r="A3" t="s">
        <v>3</v>
      </c>
      <c r="B3" t="s">
        <v>65</v>
      </c>
    </row>
    <row r="4" spans="1:2" x14ac:dyDescent="0.25">
      <c r="A4" t="s">
        <v>4</v>
      </c>
      <c r="B4" t="s">
        <v>65</v>
      </c>
    </row>
    <row r="5" spans="1:2" x14ac:dyDescent="0.25">
      <c r="A5" t="s">
        <v>5</v>
      </c>
      <c r="B5" t="s">
        <v>58</v>
      </c>
    </row>
    <row r="6" spans="1:2" x14ac:dyDescent="0.25">
      <c r="A6" t="s">
        <v>6</v>
      </c>
      <c r="B6" t="s">
        <v>58</v>
      </c>
    </row>
    <row r="7" spans="1:2" x14ac:dyDescent="0.25">
      <c r="A7" t="s">
        <v>7</v>
      </c>
      <c r="B7" t="s">
        <v>58</v>
      </c>
    </row>
    <row r="8" spans="1:2" x14ac:dyDescent="0.25">
      <c r="A8" t="s">
        <v>8</v>
      </c>
      <c r="B8" t="s">
        <v>58</v>
      </c>
    </row>
    <row r="9" spans="1:2" x14ac:dyDescent="0.25">
      <c r="A9" t="s">
        <v>9</v>
      </c>
      <c r="B9" t="s">
        <v>58</v>
      </c>
    </row>
    <row r="10" spans="1:2" x14ac:dyDescent="0.25">
      <c r="A10" t="s">
        <v>10</v>
      </c>
      <c r="B10" t="s">
        <v>58</v>
      </c>
    </row>
    <row r="11" spans="1:2" x14ac:dyDescent="0.25">
      <c r="A11" t="s">
        <v>12</v>
      </c>
      <c r="B11" t="s">
        <v>59</v>
      </c>
    </row>
    <row r="12" spans="1:2" x14ac:dyDescent="0.25">
      <c r="A12" t="s">
        <v>13</v>
      </c>
      <c r="B12" t="s">
        <v>58</v>
      </c>
    </row>
    <row r="13" spans="1:2" x14ac:dyDescent="0.25">
      <c r="A13" t="s">
        <v>14</v>
      </c>
      <c r="B13" t="s">
        <v>58</v>
      </c>
    </row>
    <row r="14" spans="1:2" x14ac:dyDescent="0.25">
      <c r="A14" t="s">
        <v>15</v>
      </c>
      <c r="B14" t="s">
        <v>58</v>
      </c>
    </row>
    <row r="15" spans="1:2" x14ac:dyDescent="0.25">
      <c r="A15" t="s">
        <v>16</v>
      </c>
      <c r="B15" t="s">
        <v>57</v>
      </c>
    </row>
    <row r="16" spans="1:2" x14ac:dyDescent="0.25">
      <c r="A16" t="s">
        <v>17</v>
      </c>
      <c r="B16" t="s">
        <v>57</v>
      </c>
    </row>
    <row r="17" spans="1:2" x14ac:dyDescent="0.25">
      <c r="A17" t="s">
        <v>18</v>
      </c>
      <c r="B17" t="s">
        <v>65</v>
      </c>
    </row>
    <row r="18" spans="1:2" x14ac:dyDescent="0.25">
      <c r="A18" t="s">
        <v>19</v>
      </c>
      <c r="B18" t="s">
        <v>65</v>
      </c>
    </row>
    <row r="19" spans="1:2" x14ac:dyDescent="0.25">
      <c r="A19" t="s">
        <v>20</v>
      </c>
      <c r="B19" t="s">
        <v>64</v>
      </c>
    </row>
    <row r="20" spans="1:2" x14ac:dyDescent="0.25">
      <c r="A20" t="s">
        <v>21</v>
      </c>
      <c r="B20" t="s">
        <v>64</v>
      </c>
    </row>
    <row r="21" spans="1:2" x14ac:dyDescent="0.25">
      <c r="A21" t="s">
        <v>22</v>
      </c>
      <c r="B21" t="s">
        <v>60</v>
      </c>
    </row>
    <row r="22" spans="1:2" x14ac:dyDescent="0.25">
      <c r="A22" t="s">
        <v>23</v>
      </c>
      <c r="B22" t="s">
        <v>61</v>
      </c>
    </row>
    <row r="23" spans="1:2" x14ac:dyDescent="0.25">
      <c r="A23" t="s">
        <v>24</v>
      </c>
      <c r="B23" t="s">
        <v>57</v>
      </c>
    </row>
    <row r="24" spans="1:2" x14ac:dyDescent="0.25">
      <c r="A24" t="s">
        <v>25</v>
      </c>
      <c r="B24" t="s">
        <v>61</v>
      </c>
    </row>
    <row r="25" spans="1:2" x14ac:dyDescent="0.25">
      <c r="A25" t="s">
        <v>27</v>
      </c>
      <c r="B25" t="s">
        <v>62</v>
      </c>
    </row>
    <row r="26" spans="1:2" x14ac:dyDescent="0.25">
      <c r="A26" t="s">
        <v>28</v>
      </c>
      <c r="B26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1"/>
  <sheetViews>
    <sheetView zoomScale="98" zoomScaleNormal="98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K2" sqref="K2"/>
    </sheetView>
  </sheetViews>
  <sheetFormatPr defaultRowHeight="15" x14ac:dyDescent="0.25"/>
  <cols>
    <col min="1" max="1" width="12.140625" customWidth="1"/>
    <col min="2" max="2" width="15.42578125" customWidth="1"/>
    <col min="3" max="3" width="16.7109375" customWidth="1"/>
    <col min="4" max="6" width="10.140625" style="6" customWidth="1"/>
    <col min="7" max="8" width="10.140625" customWidth="1"/>
    <col min="9" max="9" width="10.5703125" bestFit="1" customWidth="1"/>
    <col min="10" max="10" width="11.42578125" customWidth="1"/>
    <col min="11" max="11" width="11" customWidth="1"/>
    <col min="18" max="18" width="16.140625" customWidth="1"/>
    <col min="20" max="20" width="11" customWidth="1"/>
    <col min="21" max="21" width="10.140625" customWidth="1"/>
    <col min="31" max="31" width="28.5703125" customWidth="1"/>
  </cols>
  <sheetData>
    <row r="1" spans="1:31" ht="45" x14ac:dyDescent="0.25">
      <c r="A1" s="3" t="s">
        <v>66</v>
      </c>
      <c r="B1" s="3" t="s">
        <v>67</v>
      </c>
      <c r="C1" s="3" t="s">
        <v>68</v>
      </c>
      <c r="D1" s="3" t="s">
        <v>18</v>
      </c>
      <c r="E1" s="3" t="s">
        <v>69</v>
      </c>
      <c r="F1" s="3" t="s">
        <v>70</v>
      </c>
      <c r="G1" s="3" t="s">
        <v>71</v>
      </c>
      <c r="H1" s="3" t="s">
        <v>72</v>
      </c>
      <c r="I1" s="3" t="s">
        <v>73</v>
      </c>
      <c r="J1" s="3" t="s">
        <v>4</v>
      </c>
      <c r="K1" s="4" t="s">
        <v>74</v>
      </c>
      <c r="L1" s="4" t="s">
        <v>75</v>
      </c>
      <c r="M1" s="4" t="s">
        <v>76</v>
      </c>
      <c r="N1" s="4" t="s">
        <v>77</v>
      </c>
      <c r="O1" s="4" t="s">
        <v>78</v>
      </c>
      <c r="P1" s="3" t="s">
        <v>79</v>
      </c>
      <c r="Q1" s="4" t="s">
        <v>80</v>
      </c>
      <c r="R1" s="3" t="s">
        <v>81</v>
      </c>
      <c r="S1" s="3" t="s">
        <v>82</v>
      </c>
      <c r="T1" s="4" t="s">
        <v>83</v>
      </c>
      <c r="U1" s="4" t="s">
        <v>84</v>
      </c>
      <c r="V1" s="4" t="s">
        <v>85</v>
      </c>
      <c r="W1" s="3" t="s">
        <v>86</v>
      </c>
      <c r="X1" s="3" t="s">
        <v>87</v>
      </c>
      <c r="Y1" s="3" t="s">
        <v>88</v>
      </c>
      <c r="Z1" s="3" t="s">
        <v>89</v>
      </c>
      <c r="AA1" s="3" t="s">
        <v>90</v>
      </c>
      <c r="AB1" s="3" t="s">
        <v>91</v>
      </c>
      <c r="AC1" s="3" t="s">
        <v>92</v>
      </c>
      <c r="AD1" s="3" t="s">
        <v>93</v>
      </c>
      <c r="AE1" s="3" t="s">
        <v>94</v>
      </c>
    </row>
    <row r="2" spans="1:31" x14ac:dyDescent="0.25">
      <c r="A2" s="5" t="s">
        <v>95</v>
      </c>
      <c r="B2" s="5" t="s">
        <v>96</v>
      </c>
      <c r="C2" s="5" t="s">
        <v>97</v>
      </c>
      <c r="D2" s="6">
        <v>8100</v>
      </c>
      <c r="E2" s="6">
        <v>4.0999999999999996</v>
      </c>
      <c r="F2" s="6">
        <v>0.7</v>
      </c>
      <c r="G2">
        <v>67.3</v>
      </c>
      <c r="H2">
        <v>2.7</v>
      </c>
      <c r="I2">
        <v>2050</v>
      </c>
      <c r="J2">
        <v>40</v>
      </c>
      <c r="K2" s="5">
        <v>5</v>
      </c>
      <c r="L2" s="5">
        <v>0.84</v>
      </c>
      <c r="M2" s="5">
        <v>1.1499999999999999</v>
      </c>
      <c r="N2" s="5">
        <v>6.36</v>
      </c>
      <c r="O2" s="5">
        <v>0.18</v>
      </c>
      <c r="P2" s="5">
        <v>4</v>
      </c>
      <c r="Q2" s="5">
        <v>8.33</v>
      </c>
      <c r="R2" s="5" t="s">
        <v>98</v>
      </c>
      <c r="S2" s="5">
        <v>5</v>
      </c>
      <c r="T2" s="5">
        <v>2.5</v>
      </c>
      <c r="U2" s="5">
        <v>6.7000000000000004E-2</v>
      </c>
      <c r="V2" s="5">
        <v>54</v>
      </c>
      <c r="W2" s="5" t="s">
        <v>99</v>
      </c>
      <c r="X2" s="5"/>
      <c r="Y2" s="5"/>
      <c r="Z2" s="5"/>
      <c r="AA2" s="5" t="s">
        <v>100</v>
      </c>
      <c r="AB2" s="5"/>
      <c r="AC2" s="5" t="s">
        <v>100</v>
      </c>
      <c r="AD2" s="5"/>
      <c r="AE2" s="5" t="s">
        <v>101</v>
      </c>
    </row>
    <row r="3" spans="1:31" x14ac:dyDescent="0.25">
      <c r="A3" s="5" t="s">
        <v>102</v>
      </c>
      <c r="B3" s="5" t="s">
        <v>96</v>
      </c>
      <c r="C3" s="5" t="s">
        <v>97</v>
      </c>
      <c r="D3" s="6">
        <v>8100</v>
      </c>
      <c r="E3" s="6">
        <v>4.0999999999999996</v>
      </c>
      <c r="F3" s="6">
        <v>0.7</v>
      </c>
      <c r="G3">
        <v>67.3</v>
      </c>
      <c r="H3">
        <v>2.7</v>
      </c>
      <c r="I3">
        <v>2050</v>
      </c>
      <c r="J3">
        <v>40</v>
      </c>
      <c r="K3" s="5">
        <v>5.0999999999999996</v>
      </c>
      <c r="L3" s="5">
        <v>0.87</v>
      </c>
      <c r="M3" s="5">
        <v>1.17</v>
      </c>
      <c r="N3" s="5">
        <v>6.24</v>
      </c>
      <c r="O3" s="5">
        <v>0.19</v>
      </c>
      <c r="P3" s="5">
        <v>4</v>
      </c>
      <c r="Q3" s="5">
        <v>8.8000000000000007</v>
      </c>
      <c r="R3" s="5" t="s">
        <v>98</v>
      </c>
      <c r="S3" s="5">
        <v>100</v>
      </c>
      <c r="T3" s="5">
        <v>2.5</v>
      </c>
      <c r="U3" s="5">
        <v>6.7000000000000004E-2</v>
      </c>
      <c r="V3" s="5">
        <v>55</v>
      </c>
      <c r="W3" s="5" t="s">
        <v>99</v>
      </c>
      <c r="X3" s="5" t="s">
        <v>100</v>
      </c>
      <c r="Y3" s="5" t="s">
        <v>100</v>
      </c>
      <c r="Z3" s="5"/>
      <c r="AA3" s="5" t="s">
        <v>100</v>
      </c>
      <c r="AB3" s="5"/>
      <c r="AC3" s="5" t="s">
        <v>100</v>
      </c>
      <c r="AD3" s="5"/>
      <c r="AE3" s="5" t="s">
        <v>103</v>
      </c>
    </row>
    <row r="4" spans="1:31" x14ac:dyDescent="0.25">
      <c r="A4" s="5" t="s">
        <v>104</v>
      </c>
      <c r="B4" s="5" t="s">
        <v>96</v>
      </c>
      <c r="C4" s="5" t="s">
        <v>97</v>
      </c>
      <c r="D4" s="6">
        <v>8100</v>
      </c>
      <c r="E4" s="6">
        <v>4.0999999999999996</v>
      </c>
      <c r="F4" s="6">
        <v>0.7</v>
      </c>
      <c r="G4">
        <v>67.3</v>
      </c>
      <c r="H4">
        <v>2.7</v>
      </c>
      <c r="I4">
        <v>2050</v>
      </c>
      <c r="J4">
        <v>40</v>
      </c>
      <c r="K4" s="5">
        <v>4.8</v>
      </c>
      <c r="L4" s="5">
        <v>0.77</v>
      </c>
      <c r="M4" s="5">
        <v>1.1000000000000001</v>
      </c>
      <c r="N4" s="5">
        <v>5.76</v>
      </c>
      <c r="O4" s="5">
        <v>0.19</v>
      </c>
      <c r="P4" s="5">
        <v>4</v>
      </c>
      <c r="Q4" s="5">
        <v>7.63</v>
      </c>
      <c r="R4" s="5" t="s">
        <v>98</v>
      </c>
      <c r="S4" s="5">
        <v>100</v>
      </c>
      <c r="T4" s="5">
        <v>2.5</v>
      </c>
      <c r="U4" s="5">
        <v>6.7000000000000004E-2</v>
      </c>
      <c r="V4" s="5">
        <v>50</v>
      </c>
      <c r="W4" s="5" t="s">
        <v>99</v>
      </c>
      <c r="X4" s="5" t="s">
        <v>100</v>
      </c>
      <c r="Y4" s="5"/>
      <c r="Z4" s="5"/>
      <c r="AA4" s="5" t="s">
        <v>100</v>
      </c>
      <c r="AB4" s="5"/>
      <c r="AC4" s="5" t="s">
        <v>100</v>
      </c>
      <c r="AD4" s="5"/>
      <c r="AE4" s="5" t="s">
        <v>105</v>
      </c>
    </row>
    <row r="5" spans="1:31" ht="30" x14ac:dyDescent="0.25">
      <c r="A5" s="5" t="s">
        <v>106</v>
      </c>
      <c r="B5" s="5" t="s">
        <v>107</v>
      </c>
      <c r="C5" s="5" t="s">
        <v>97</v>
      </c>
      <c r="D5" s="6">
        <v>8100</v>
      </c>
      <c r="E5" s="6">
        <v>4.0999999999999996</v>
      </c>
      <c r="F5" s="6">
        <v>0.7</v>
      </c>
      <c r="G5">
        <v>67.3</v>
      </c>
      <c r="H5">
        <v>2.7</v>
      </c>
      <c r="I5">
        <v>2050</v>
      </c>
      <c r="J5">
        <v>40</v>
      </c>
      <c r="K5" s="5">
        <v>5.0999999999999996</v>
      </c>
      <c r="L5" s="5">
        <v>0.87</v>
      </c>
      <c r="M5" s="5">
        <v>0.95</v>
      </c>
      <c r="N5" s="5">
        <v>5.0599999999999996</v>
      </c>
      <c r="O5" s="5">
        <v>0.19</v>
      </c>
      <c r="P5" s="5">
        <v>4</v>
      </c>
      <c r="Q5" s="5">
        <v>6.35</v>
      </c>
      <c r="R5" s="5" t="s">
        <v>98</v>
      </c>
      <c r="S5" s="5">
        <v>100</v>
      </c>
      <c r="T5" s="5">
        <v>2.5</v>
      </c>
      <c r="U5" s="5">
        <v>6.7000000000000004E-2</v>
      </c>
      <c r="V5" s="5">
        <v>55</v>
      </c>
      <c r="W5" s="5" t="s">
        <v>99</v>
      </c>
      <c r="X5" s="5"/>
      <c r="Y5" s="5"/>
      <c r="Z5" s="5"/>
      <c r="AA5" s="5" t="s">
        <v>100</v>
      </c>
      <c r="AB5" s="5"/>
      <c r="AC5" s="5" t="s">
        <v>100</v>
      </c>
      <c r="AD5" s="5"/>
      <c r="AE5" s="5" t="s">
        <v>108</v>
      </c>
    </row>
    <row r="6" spans="1:31" x14ac:dyDescent="0.25">
      <c r="A6" s="5" t="s">
        <v>109</v>
      </c>
      <c r="B6" s="5" t="s">
        <v>96</v>
      </c>
      <c r="C6" s="5" t="s">
        <v>97</v>
      </c>
      <c r="D6" s="6">
        <v>8100</v>
      </c>
      <c r="E6" s="6">
        <v>4.0999999999999996</v>
      </c>
      <c r="F6" s="6">
        <v>0.7</v>
      </c>
      <c r="G6">
        <v>67.3</v>
      </c>
      <c r="H6">
        <v>2.7</v>
      </c>
      <c r="I6">
        <v>2050</v>
      </c>
      <c r="J6">
        <v>40</v>
      </c>
      <c r="K6" s="5">
        <v>4.4000000000000004</v>
      </c>
      <c r="L6" s="5">
        <v>39.69</v>
      </c>
      <c r="M6" s="5">
        <v>5.19</v>
      </c>
      <c r="N6" s="5">
        <v>24.2</v>
      </c>
      <c r="O6" s="5">
        <v>0.21</v>
      </c>
      <c r="P6" s="5">
        <v>4</v>
      </c>
      <c r="Q6" s="5">
        <v>629</v>
      </c>
      <c r="R6" s="5" t="s">
        <v>110</v>
      </c>
      <c r="S6" s="5" t="s">
        <v>111</v>
      </c>
      <c r="T6" s="5">
        <v>10</v>
      </c>
      <c r="U6" s="5">
        <v>4.0999999999999996</v>
      </c>
      <c r="V6" s="5">
        <v>43</v>
      </c>
      <c r="W6" s="5" t="s">
        <v>112</v>
      </c>
      <c r="X6" s="5"/>
      <c r="Y6" s="5"/>
      <c r="Z6" s="5"/>
      <c r="AA6" s="5"/>
      <c r="AB6" s="5"/>
      <c r="AC6" s="5"/>
      <c r="AD6" s="5"/>
      <c r="AE6" s="5" t="s">
        <v>113</v>
      </c>
    </row>
    <row r="7" spans="1:31" x14ac:dyDescent="0.25">
      <c r="A7" s="5" t="s">
        <v>114</v>
      </c>
      <c r="B7" s="5" t="s">
        <v>96</v>
      </c>
      <c r="C7" s="5" t="s">
        <v>115</v>
      </c>
      <c r="D7" s="6">
        <v>7760</v>
      </c>
      <c r="E7" s="6">
        <v>4.0999999999999996</v>
      </c>
      <c r="F7" s="6">
        <v>0.7</v>
      </c>
      <c r="G7">
        <v>67.3</v>
      </c>
      <c r="H7">
        <v>2.7</v>
      </c>
      <c r="I7">
        <v>2050</v>
      </c>
      <c r="J7">
        <v>40</v>
      </c>
      <c r="K7" s="5">
        <v>4.5599999999999996</v>
      </c>
      <c r="L7" s="5">
        <v>42.84</v>
      </c>
      <c r="M7" s="5">
        <v>5.5</v>
      </c>
      <c r="N7" s="5">
        <v>24.1</v>
      </c>
      <c r="O7" s="5">
        <v>0.23</v>
      </c>
      <c r="P7" s="5">
        <v>3.8</v>
      </c>
      <c r="Q7" s="5">
        <v>612</v>
      </c>
      <c r="R7" s="5" t="s">
        <v>110</v>
      </c>
      <c r="S7" s="5">
        <v>305</v>
      </c>
      <c r="T7" s="5">
        <v>10</v>
      </c>
      <c r="U7" s="5">
        <v>4.12</v>
      </c>
      <c r="V7" s="5">
        <v>45</v>
      </c>
      <c r="W7" s="5" t="s">
        <v>112</v>
      </c>
      <c r="X7" s="5" t="s">
        <v>100</v>
      </c>
      <c r="Y7" s="5"/>
      <c r="Z7" s="5"/>
      <c r="AA7" s="5" t="s">
        <v>100</v>
      </c>
      <c r="AB7" s="5"/>
      <c r="AC7" s="5" t="s">
        <v>100</v>
      </c>
      <c r="AD7" s="5"/>
      <c r="AE7" s="5" t="s">
        <v>116</v>
      </c>
    </row>
    <row r="8" spans="1:31" x14ac:dyDescent="0.25">
      <c r="A8" s="5" t="s">
        <v>117</v>
      </c>
      <c r="B8" s="5" t="s">
        <v>96</v>
      </c>
      <c r="C8" s="5" t="s">
        <v>115</v>
      </c>
      <c r="D8" s="6">
        <v>7760</v>
      </c>
      <c r="E8" s="6">
        <v>4.0999999999999996</v>
      </c>
      <c r="F8" s="6">
        <v>0.7</v>
      </c>
      <c r="G8">
        <v>67.3</v>
      </c>
      <c r="H8">
        <v>2.7</v>
      </c>
      <c r="I8">
        <v>2050</v>
      </c>
      <c r="J8">
        <v>40</v>
      </c>
      <c r="K8" s="5">
        <v>3.5</v>
      </c>
      <c r="L8" s="5">
        <v>25.36</v>
      </c>
      <c r="M8" s="5">
        <v>4.4000000000000004</v>
      </c>
      <c r="N8" s="5">
        <v>18.399999999999999</v>
      </c>
      <c r="O8" s="5">
        <v>0.24</v>
      </c>
      <c r="P8" s="5">
        <v>3.9</v>
      </c>
      <c r="Q8" s="5">
        <v>309</v>
      </c>
      <c r="R8" s="5" t="s">
        <v>110</v>
      </c>
      <c r="S8" s="5">
        <v>340</v>
      </c>
      <c r="T8" s="5">
        <v>10</v>
      </c>
      <c r="U8" s="5">
        <v>4.1399999999999997</v>
      </c>
      <c r="V8" s="5">
        <v>29</v>
      </c>
      <c r="W8" s="5" t="s">
        <v>112</v>
      </c>
      <c r="X8" s="5" t="s">
        <v>100</v>
      </c>
      <c r="Y8" s="5"/>
      <c r="Z8" s="5"/>
      <c r="AA8" s="5" t="s">
        <v>100</v>
      </c>
      <c r="AB8" s="5"/>
      <c r="AC8" s="5" t="s">
        <v>100</v>
      </c>
      <c r="AD8" s="5"/>
      <c r="AE8" s="5" t="s">
        <v>118</v>
      </c>
    </row>
    <row r="9" spans="1:31" x14ac:dyDescent="0.25">
      <c r="A9" s="5" t="s">
        <v>119</v>
      </c>
      <c r="B9" s="5" t="s">
        <v>96</v>
      </c>
      <c r="C9" s="5" t="s">
        <v>115</v>
      </c>
      <c r="D9" s="6">
        <v>7760</v>
      </c>
      <c r="E9" s="6">
        <v>4.0999999999999996</v>
      </c>
      <c r="F9" s="6">
        <v>0.7</v>
      </c>
      <c r="G9">
        <v>67.3</v>
      </c>
      <c r="H9">
        <v>2.7</v>
      </c>
      <c r="I9">
        <v>2050</v>
      </c>
      <c r="J9">
        <v>40</v>
      </c>
      <c r="K9" s="5">
        <v>2.5</v>
      </c>
      <c r="L9" s="5">
        <v>12.88</v>
      </c>
      <c r="M9" s="5">
        <v>3.73</v>
      </c>
      <c r="N9" s="5">
        <v>18.5</v>
      </c>
      <c r="O9" s="5">
        <v>0.2</v>
      </c>
      <c r="P9" s="5">
        <v>3.8</v>
      </c>
      <c r="Q9" s="5">
        <v>243</v>
      </c>
      <c r="R9" s="5" t="s">
        <v>110</v>
      </c>
      <c r="S9" s="5">
        <v>390</v>
      </c>
      <c r="T9" s="5">
        <v>10</v>
      </c>
      <c r="U9" s="5">
        <v>4.12</v>
      </c>
      <c r="V9" s="5">
        <v>16</v>
      </c>
      <c r="W9" s="5" t="s">
        <v>112</v>
      </c>
      <c r="X9" s="5" t="s">
        <v>100</v>
      </c>
      <c r="Y9" s="5"/>
      <c r="Z9" s="5"/>
      <c r="AA9" s="5" t="s">
        <v>100</v>
      </c>
      <c r="AB9" s="5"/>
      <c r="AC9" s="5" t="s">
        <v>100</v>
      </c>
      <c r="AD9" s="5"/>
      <c r="AE9" s="5" t="s">
        <v>120</v>
      </c>
    </row>
    <row r="10" spans="1:31" x14ac:dyDescent="0.25">
      <c r="A10" s="5" t="s">
        <v>121</v>
      </c>
      <c r="B10" s="5" t="s">
        <v>96</v>
      </c>
      <c r="C10" s="5" t="s">
        <v>97</v>
      </c>
      <c r="D10" s="6">
        <v>8100</v>
      </c>
      <c r="E10" s="6">
        <v>4.0999999999999996</v>
      </c>
      <c r="F10" s="6">
        <v>0.7</v>
      </c>
      <c r="G10">
        <v>67.3</v>
      </c>
      <c r="H10">
        <v>2.7</v>
      </c>
      <c r="I10">
        <v>2050</v>
      </c>
      <c r="J10">
        <v>40</v>
      </c>
      <c r="K10" s="5">
        <v>5.34</v>
      </c>
      <c r="L10" s="5">
        <v>58.41</v>
      </c>
      <c r="M10" s="5">
        <v>5.6</v>
      </c>
      <c r="N10" s="5">
        <v>24.3</v>
      </c>
      <c r="O10" s="5">
        <v>0.23</v>
      </c>
      <c r="P10" s="5">
        <v>3.4</v>
      </c>
      <c r="Q10" s="5">
        <v>715</v>
      </c>
      <c r="R10" s="5" t="s">
        <v>122</v>
      </c>
      <c r="S10" s="5">
        <v>500</v>
      </c>
      <c r="T10" s="5">
        <v>10</v>
      </c>
      <c r="U10" s="5">
        <v>4.0999999999999996</v>
      </c>
      <c r="V10" s="5">
        <v>59</v>
      </c>
      <c r="W10" s="5" t="s">
        <v>112</v>
      </c>
      <c r="X10" s="5"/>
      <c r="Y10" s="5"/>
      <c r="Z10" s="5"/>
      <c r="AA10" s="5"/>
      <c r="AB10" s="5"/>
      <c r="AC10" s="5"/>
      <c r="AD10" s="5"/>
      <c r="AE10" s="5" t="s">
        <v>123</v>
      </c>
    </row>
    <row r="11" spans="1:31" x14ac:dyDescent="0.25">
      <c r="A11" s="5" t="s">
        <v>124</v>
      </c>
      <c r="B11" s="5" t="s">
        <v>96</v>
      </c>
      <c r="C11" s="5" t="s">
        <v>97</v>
      </c>
      <c r="D11" s="6">
        <v>8100</v>
      </c>
      <c r="E11" s="6">
        <v>4.0999999999999996</v>
      </c>
      <c r="F11" s="6">
        <v>0.7</v>
      </c>
      <c r="G11">
        <v>67.3</v>
      </c>
      <c r="H11">
        <v>2.7</v>
      </c>
      <c r="I11">
        <v>2050</v>
      </c>
      <c r="J11">
        <v>40</v>
      </c>
      <c r="K11" s="5">
        <v>4.5599999999999996</v>
      </c>
      <c r="L11" s="5">
        <v>76.03</v>
      </c>
      <c r="M11" s="5">
        <v>6.8</v>
      </c>
      <c r="N11" s="5">
        <v>36.6</v>
      </c>
      <c r="O11" s="5">
        <v>0.19</v>
      </c>
      <c r="P11" s="5">
        <v>3.9</v>
      </c>
      <c r="Q11" s="5">
        <v>1393</v>
      </c>
      <c r="R11" s="5" t="s">
        <v>125</v>
      </c>
      <c r="S11" s="5" t="s">
        <v>111</v>
      </c>
      <c r="T11" s="5">
        <v>12</v>
      </c>
      <c r="U11" s="5">
        <v>7.3129999999999997</v>
      </c>
      <c r="V11" s="5">
        <v>46</v>
      </c>
      <c r="W11" s="5" t="s">
        <v>112</v>
      </c>
      <c r="X11" s="5" t="s">
        <v>100</v>
      </c>
      <c r="Y11" s="5"/>
      <c r="Z11" s="5"/>
      <c r="AA11" s="5" t="s">
        <v>100</v>
      </c>
      <c r="AB11" s="5"/>
      <c r="AC11" s="5" t="s">
        <v>100</v>
      </c>
      <c r="AD11" s="5"/>
      <c r="AE11" s="5" t="s">
        <v>126</v>
      </c>
    </row>
    <row r="12" spans="1:31" x14ac:dyDescent="0.25">
      <c r="A12" s="5" t="s">
        <v>127</v>
      </c>
      <c r="B12" s="5" t="s">
        <v>96</v>
      </c>
      <c r="C12" s="5" t="s">
        <v>97</v>
      </c>
      <c r="D12" s="6">
        <v>8100</v>
      </c>
      <c r="E12" s="6">
        <v>4.0999999999999996</v>
      </c>
      <c r="F12" s="6">
        <v>0.7</v>
      </c>
      <c r="G12">
        <v>67.3</v>
      </c>
      <c r="H12">
        <v>2.7</v>
      </c>
      <c r="I12">
        <v>2050</v>
      </c>
      <c r="J12">
        <v>40</v>
      </c>
      <c r="K12" s="5">
        <v>4.68</v>
      </c>
      <c r="L12" s="5">
        <v>80.34</v>
      </c>
      <c r="M12" s="5">
        <v>6.55</v>
      </c>
      <c r="N12" s="5">
        <v>36</v>
      </c>
      <c r="O12" s="5">
        <v>0.18</v>
      </c>
      <c r="P12" s="5">
        <v>4</v>
      </c>
      <c r="Q12" s="5">
        <v>1703</v>
      </c>
      <c r="R12" s="5" t="s">
        <v>125</v>
      </c>
      <c r="S12" s="5">
        <v>275</v>
      </c>
      <c r="T12" s="5">
        <v>12</v>
      </c>
      <c r="U12" s="5">
        <v>7.3360000000000003</v>
      </c>
      <c r="V12" s="5">
        <v>48</v>
      </c>
      <c r="W12" s="5" t="s">
        <v>112</v>
      </c>
      <c r="X12" s="5" t="s">
        <v>100</v>
      </c>
      <c r="Y12" s="5"/>
      <c r="Z12" s="5"/>
      <c r="AA12" s="5" t="s">
        <v>100</v>
      </c>
      <c r="AB12" s="5"/>
      <c r="AC12" s="5" t="s">
        <v>100</v>
      </c>
      <c r="AD12" s="5" t="s">
        <v>100</v>
      </c>
      <c r="AE12" s="5" t="s">
        <v>128</v>
      </c>
    </row>
    <row r="13" spans="1:31" x14ac:dyDescent="0.25">
      <c r="A13" s="5" t="s">
        <v>129</v>
      </c>
      <c r="B13" s="5" t="s">
        <v>130</v>
      </c>
      <c r="C13" s="5" t="s">
        <v>97</v>
      </c>
      <c r="D13" s="6">
        <v>8100</v>
      </c>
      <c r="E13" s="6">
        <v>4.3</v>
      </c>
      <c r="F13" s="6">
        <v>0.4</v>
      </c>
      <c r="G13">
        <v>58.4</v>
      </c>
      <c r="H13">
        <v>0.8</v>
      </c>
      <c r="I13">
        <v>2260</v>
      </c>
      <c r="J13">
        <v>40</v>
      </c>
      <c r="K13" s="5">
        <v>5.3</v>
      </c>
      <c r="L13" s="5">
        <v>0.94</v>
      </c>
      <c r="M13" s="5">
        <v>1.43</v>
      </c>
      <c r="N13" s="5">
        <v>10.199999999999999</v>
      </c>
      <c r="O13" s="5">
        <v>0.14000000000000001</v>
      </c>
      <c r="P13" s="5">
        <v>3.6</v>
      </c>
      <c r="Q13" s="5">
        <v>31.1</v>
      </c>
      <c r="R13" s="5" t="s">
        <v>98</v>
      </c>
      <c r="S13" s="5">
        <v>100</v>
      </c>
      <c r="T13" s="5">
        <v>2.5</v>
      </c>
      <c r="U13" s="5">
        <v>6.7000000000000004E-2</v>
      </c>
      <c r="V13" s="5"/>
      <c r="W13" s="5" t="s">
        <v>99</v>
      </c>
      <c r="X13" s="5" t="s">
        <v>100</v>
      </c>
      <c r="Y13" s="5" t="s">
        <v>100</v>
      </c>
      <c r="Z13" s="5"/>
      <c r="AA13" s="5" t="s">
        <v>100</v>
      </c>
      <c r="AB13" s="5"/>
      <c r="AC13" s="5" t="s">
        <v>100</v>
      </c>
      <c r="AD13" s="5"/>
      <c r="AE13" s="5" t="s">
        <v>131</v>
      </c>
    </row>
    <row r="14" spans="1:31" x14ac:dyDescent="0.25">
      <c r="A14" s="5" t="s">
        <v>132</v>
      </c>
      <c r="B14" s="5" t="s">
        <v>130</v>
      </c>
      <c r="C14" s="5" t="s">
        <v>97</v>
      </c>
      <c r="D14" s="6">
        <v>8100</v>
      </c>
      <c r="E14" s="6">
        <v>4.3</v>
      </c>
      <c r="F14" s="6">
        <v>0.4</v>
      </c>
      <c r="G14">
        <v>58.4</v>
      </c>
      <c r="H14">
        <v>0.8</v>
      </c>
      <c r="I14">
        <v>2260</v>
      </c>
      <c r="J14">
        <v>40</v>
      </c>
      <c r="K14" s="5">
        <v>5.25</v>
      </c>
      <c r="L14" s="5">
        <v>0.93</v>
      </c>
      <c r="M14" s="5">
        <v>1.8</v>
      </c>
      <c r="N14" s="5">
        <v>9.41</v>
      </c>
      <c r="O14" s="5">
        <v>0.19</v>
      </c>
      <c r="P14" s="5">
        <v>3.6</v>
      </c>
      <c r="Q14" s="5">
        <v>34.200000000000003</v>
      </c>
      <c r="R14" s="5" t="s">
        <v>98</v>
      </c>
      <c r="S14" s="5">
        <v>100</v>
      </c>
      <c r="T14" s="5">
        <v>2.5</v>
      </c>
      <c r="U14" s="5">
        <v>6.8000000000000005E-2</v>
      </c>
      <c r="V14" s="5"/>
      <c r="W14" s="5" t="s">
        <v>99</v>
      </c>
      <c r="X14" s="5" t="s">
        <v>100</v>
      </c>
      <c r="Y14" s="5" t="s">
        <v>100</v>
      </c>
      <c r="Z14" s="5"/>
      <c r="AA14" s="5" t="s">
        <v>100</v>
      </c>
      <c r="AB14" s="5"/>
      <c r="AC14" s="5" t="s">
        <v>100</v>
      </c>
      <c r="AD14" s="5"/>
      <c r="AE14" s="5" t="s">
        <v>133</v>
      </c>
    </row>
    <row r="15" spans="1:31" x14ac:dyDescent="0.25">
      <c r="A15" s="5" t="s">
        <v>134</v>
      </c>
      <c r="B15" s="5" t="s">
        <v>135</v>
      </c>
      <c r="C15" s="5" t="s">
        <v>97</v>
      </c>
      <c r="D15" s="6">
        <v>8100</v>
      </c>
      <c r="E15" s="6">
        <v>3.4</v>
      </c>
      <c r="F15" s="6">
        <v>0.5</v>
      </c>
      <c r="G15">
        <v>55.8</v>
      </c>
      <c r="H15">
        <v>1.5</v>
      </c>
      <c r="I15">
        <v>2170</v>
      </c>
      <c r="J15">
        <v>40</v>
      </c>
      <c r="K15" s="5">
        <v>5.25</v>
      </c>
      <c r="L15" s="5">
        <v>0.92</v>
      </c>
      <c r="M15" s="5">
        <v>1.4</v>
      </c>
      <c r="N15" s="5">
        <v>7.48</v>
      </c>
      <c r="O15" s="5">
        <v>0.19</v>
      </c>
      <c r="P15" s="5">
        <v>3.7</v>
      </c>
      <c r="Q15" s="5">
        <v>13.4</v>
      </c>
      <c r="R15" s="5" t="s">
        <v>98</v>
      </c>
      <c r="S15" s="5">
        <v>100</v>
      </c>
      <c r="T15" s="5">
        <v>2.5</v>
      </c>
      <c r="U15" s="5">
        <v>6.7000000000000004E-2</v>
      </c>
      <c r="V15" s="5"/>
      <c r="W15" s="5" t="s">
        <v>99</v>
      </c>
      <c r="X15" s="5" t="s">
        <v>100</v>
      </c>
      <c r="Y15" s="5" t="s">
        <v>100</v>
      </c>
      <c r="Z15" s="5"/>
      <c r="AA15" s="5" t="s">
        <v>100</v>
      </c>
      <c r="AB15" s="5"/>
      <c r="AC15" s="5" t="s">
        <v>100</v>
      </c>
      <c r="AD15" s="5"/>
      <c r="AE15" s="5" t="s">
        <v>136</v>
      </c>
    </row>
    <row r="16" spans="1:31" x14ac:dyDescent="0.25">
      <c r="A16" s="5" t="s">
        <v>137</v>
      </c>
      <c r="B16" s="5" t="s">
        <v>96</v>
      </c>
      <c r="C16" s="5" t="s">
        <v>138</v>
      </c>
      <c r="E16" s="6">
        <v>4.0999999999999996</v>
      </c>
      <c r="F16" s="6">
        <v>0.7</v>
      </c>
      <c r="G16">
        <v>67.3</v>
      </c>
      <c r="H16">
        <v>2.7</v>
      </c>
      <c r="I16">
        <v>2050</v>
      </c>
      <c r="J16">
        <v>40</v>
      </c>
      <c r="K16" s="5">
        <v>6.97</v>
      </c>
      <c r="L16" s="5">
        <v>4.3499999999999996</v>
      </c>
      <c r="M16" s="5">
        <v>1.43</v>
      </c>
      <c r="N16" s="5">
        <v>10.45</v>
      </c>
      <c r="O16" s="5">
        <v>0.14000000000000001</v>
      </c>
      <c r="P16" s="5">
        <v>1.3</v>
      </c>
      <c r="Q16" s="5">
        <v>42.93</v>
      </c>
      <c r="R16" s="5" t="s">
        <v>98</v>
      </c>
      <c r="S16" s="5">
        <v>100</v>
      </c>
      <c r="T16" s="5">
        <v>5</v>
      </c>
      <c r="U16" s="5">
        <v>0.17899999999999999</v>
      </c>
      <c r="V16" s="5">
        <v>66</v>
      </c>
      <c r="W16" s="5" t="s">
        <v>99</v>
      </c>
      <c r="X16" s="5" t="s">
        <v>100</v>
      </c>
      <c r="Y16" s="5" t="s">
        <v>100</v>
      </c>
      <c r="Z16" s="5"/>
      <c r="AA16" s="5" t="s">
        <v>100</v>
      </c>
      <c r="AB16" s="5"/>
      <c r="AC16" s="5" t="s">
        <v>100</v>
      </c>
      <c r="AD16" s="5"/>
      <c r="AE16" s="5" t="s">
        <v>139</v>
      </c>
    </row>
    <row r="17" spans="1:31" x14ac:dyDescent="0.25">
      <c r="A17" s="5" t="s">
        <v>140</v>
      </c>
      <c r="B17" s="5" t="s">
        <v>96</v>
      </c>
      <c r="C17" s="5" t="s">
        <v>138</v>
      </c>
      <c r="E17" s="6">
        <v>4.0999999999999996</v>
      </c>
      <c r="F17" s="6">
        <v>0.7</v>
      </c>
      <c r="G17">
        <v>67.3</v>
      </c>
      <c r="H17">
        <v>2.7</v>
      </c>
      <c r="I17">
        <v>2050</v>
      </c>
      <c r="J17">
        <v>40</v>
      </c>
      <c r="K17" s="5">
        <v>7.75</v>
      </c>
      <c r="L17" s="5">
        <v>0.67</v>
      </c>
      <c r="M17" s="5">
        <v>0.64</v>
      </c>
      <c r="N17" s="5">
        <v>3.92</v>
      </c>
      <c r="O17" s="5">
        <v>0.16</v>
      </c>
      <c r="P17" s="5">
        <v>1.3</v>
      </c>
      <c r="Q17" s="5">
        <v>2.65</v>
      </c>
      <c r="R17" s="5" t="s">
        <v>98</v>
      </c>
      <c r="S17" s="5">
        <v>100</v>
      </c>
      <c r="T17" s="5">
        <v>2.5</v>
      </c>
      <c r="U17" s="5">
        <v>2.1999999999999999E-2</v>
      </c>
      <c r="V17" s="5">
        <v>79</v>
      </c>
      <c r="W17" s="5" t="s">
        <v>99</v>
      </c>
      <c r="X17" s="5" t="s">
        <v>100</v>
      </c>
      <c r="Y17" s="5" t="s">
        <v>100</v>
      </c>
      <c r="Z17" s="5"/>
      <c r="AA17" s="5" t="s">
        <v>100</v>
      </c>
      <c r="AB17" s="5"/>
      <c r="AC17" s="5" t="s">
        <v>100</v>
      </c>
      <c r="AD17" s="5"/>
      <c r="AE17" s="5" t="s">
        <v>139</v>
      </c>
    </row>
    <row r="18" spans="1:31" x14ac:dyDescent="0.25">
      <c r="A18" s="5" t="s">
        <v>141</v>
      </c>
      <c r="B18" s="5" t="s">
        <v>135</v>
      </c>
      <c r="C18" s="5" t="s">
        <v>97</v>
      </c>
      <c r="D18" s="6">
        <v>8100</v>
      </c>
      <c r="E18" s="6">
        <v>3.4</v>
      </c>
      <c r="F18" s="6">
        <v>0.5</v>
      </c>
      <c r="G18">
        <v>55.8</v>
      </c>
      <c r="H18">
        <v>1.5</v>
      </c>
      <c r="I18">
        <v>2170</v>
      </c>
      <c r="J18">
        <v>40</v>
      </c>
      <c r="K18" s="5">
        <v>5.27</v>
      </c>
      <c r="L18" s="5">
        <v>56.91</v>
      </c>
      <c r="M18" s="5">
        <v>4.5</v>
      </c>
      <c r="N18" s="5">
        <v>28.7</v>
      </c>
      <c r="O18" s="5">
        <v>0.16</v>
      </c>
      <c r="P18" s="5">
        <v>3.3</v>
      </c>
      <c r="Q18" s="5">
        <v>1099</v>
      </c>
      <c r="R18" s="5" t="s">
        <v>122</v>
      </c>
      <c r="S18" s="5">
        <v>500</v>
      </c>
      <c r="T18" s="5">
        <v>10</v>
      </c>
      <c r="U18" s="5">
        <v>4.0999999999999996</v>
      </c>
      <c r="V18" s="5"/>
      <c r="W18" s="5" t="s">
        <v>112</v>
      </c>
      <c r="X18" s="5"/>
      <c r="Y18" s="5"/>
      <c r="Z18" s="5"/>
      <c r="AA18" s="5"/>
      <c r="AB18" s="5"/>
      <c r="AC18" s="5"/>
      <c r="AD18" s="5"/>
      <c r="AE18" s="5" t="s">
        <v>142</v>
      </c>
    </row>
    <row r="19" spans="1:31" x14ac:dyDescent="0.25">
      <c r="A19" s="5" t="s">
        <v>143</v>
      </c>
      <c r="B19" s="5" t="s">
        <v>135</v>
      </c>
      <c r="C19" s="5" t="s">
        <v>97</v>
      </c>
      <c r="D19" s="6">
        <v>8100</v>
      </c>
      <c r="E19" s="6">
        <v>3.4</v>
      </c>
      <c r="F19" s="6">
        <v>0.5</v>
      </c>
      <c r="G19">
        <v>55.8</v>
      </c>
      <c r="H19">
        <v>1.5</v>
      </c>
      <c r="I19">
        <v>2170</v>
      </c>
      <c r="J19">
        <v>40</v>
      </c>
      <c r="K19" s="5">
        <v>4.58</v>
      </c>
      <c r="L19" s="5">
        <v>76.81</v>
      </c>
      <c r="M19" s="5">
        <v>5.96</v>
      </c>
      <c r="N19" s="5">
        <v>33.799999999999997</v>
      </c>
      <c r="O19" s="5">
        <v>0.18</v>
      </c>
      <c r="P19" s="5">
        <v>3.7</v>
      </c>
      <c r="Q19" s="5">
        <v>1298</v>
      </c>
      <c r="R19" s="5" t="s">
        <v>125</v>
      </c>
      <c r="S19" s="5" t="s">
        <v>111</v>
      </c>
      <c r="T19" s="5">
        <v>12</v>
      </c>
      <c r="U19" s="5">
        <v>7.3230000000000004</v>
      </c>
      <c r="V19" s="5"/>
      <c r="W19" s="5" t="s">
        <v>112</v>
      </c>
      <c r="X19" s="5" t="s">
        <v>100</v>
      </c>
      <c r="Y19" s="5"/>
      <c r="Z19" s="5"/>
      <c r="AA19" s="5" t="s">
        <v>100</v>
      </c>
      <c r="AB19" s="5"/>
      <c r="AC19" s="5" t="s">
        <v>100</v>
      </c>
      <c r="AD19" s="5"/>
      <c r="AE19" s="5" t="s">
        <v>144</v>
      </c>
    </row>
    <row r="20" spans="1:31" x14ac:dyDescent="0.25">
      <c r="A20" s="5" t="s">
        <v>145</v>
      </c>
      <c r="B20" s="5" t="s">
        <v>135</v>
      </c>
      <c r="C20" s="5" t="s">
        <v>115</v>
      </c>
      <c r="D20" s="6">
        <v>7760</v>
      </c>
      <c r="E20" s="6">
        <v>3.4</v>
      </c>
      <c r="F20" s="6">
        <v>0.5</v>
      </c>
      <c r="G20">
        <v>55.8</v>
      </c>
      <c r="H20">
        <v>1.5</v>
      </c>
      <c r="I20">
        <v>2170</v>
      </c>
      <c r="J20">
        <v>40</v>
      </c>
      <c r="K20" s="5">
        <v>4.59</v>
      </c>
      <c r="L20" s="5">
        <v>74.66</v>
      </c>
      <c r="M20" s="5">
        <v>5.0999999999999996</v>
      </c>
      <c r="N20" s="5">
        <v>40</v>
      </c>
      <c r="O20" s="5">
        <v>0.13</v>
      </c>
      <c r="P20" s="5">
        <v>3.6</v>
      </c>
      <c r="Q20" s="5">
        <v>1829</v>
      </c>
      <c r="R20" s="5" t="s">
        <v>125</v>
      </c>
      <c r="S20" s="5" t="s">
        <v>111</v>
      </c>
      <c r="T20" s="5">
        <v>12</v>
      </c>
      <c r="U20" s="5">
        <v>7.0869999999999997</v>
      </c>
      <c r="V20" s="5"/>
      <c r="W20" s="5" t="s">
        <v>112</v>
      </c>
      <c r="X20" s="5" t="s">
        <v>100</v>
      </c>
      <c r="Y20" s="5"/>
      <c r="Z20" s="5"/>
      <c r="AA20" s="5" t="s">
        <v>100</v>
      </c>
      <c r="AB20" s="5"/>
      <c r="AC20" s="5" t="s">
        <v>100</v>
      </c>
      <c r="AD20" s="5"/>
      <c r="AE20" s="5" t="s">
        <v>146</v>
      </c>
    </row>
    <row r="21" spans="1:31" x14ac:dyDescent="0.25">
      <c r="A21" s="5" t="s">
        <v>147</v>
      </c>
      <c r="B21" s="5" t="s">
        <v>148</v>
      </c>
      <c r="C21" s="5" t="s">
        <v>97</v>
      </c>
      <c r="D21" s="6">
        <v>8100</v>
      </c>
      <c r="E21" s="6">
        <v>16.7</v>
      </c>
      <c r="F21" s="6">
        <v>1.3</v>
      </c>
      <c r="G21">
        <v>292</v>
      </c>
      <c r="H21">
        <v>39</v>
      </c>
      <c r="I21">
        <v>2620</v>
      </c>
      <c r="J21">
        <v>20</v>
      </c>
      <c r="K21" s="5">
        <v>5.43</v>
      </c>
      <c r="L21" s="5">
        <v>0.99</v>
      </c>
      <c r="M21" s="5">
        <v>1.06</v>
      </c>
      <c r="N21" s="5">
        <v>5.94</v>
      </c>
      <c r="O21" s="5">
        <v>0.18</v>
      </c>
      <c r="P21" s="5">
        <v>3.1</v>
      </c>
      <c r="Q21" s="5">
        <v>7.61</v>
      </c>
      <c r="R21" s="5" t="s">
        <v>98</v>
      </c>
      <c r="S21" s="5">
        <v>100</v>
      </c>
      <c r="T21" s="5">
        <v>2.5</v>
      </c>
      <c r="U21" s="5">
        <v>6.7000000000000004E-2</v>
      </c>
      <c r="V21" s="5">
        <v>84</v>
      </c>
      <c r="W21" s="5" t="s">
        <v>99</v>
      </c>
      <c r="X21" s="5" t="s">
        <v>100</v>
      </c>
      <c r="Y21" s="5"/>
      <c r="Z21" s="5"/>
      <c r="AA21" s="5" t="s">
        <v>100</v>
      </c>
      <c r="AB21" s="5"/>
      <c r="AC21" s="5" t="s">
        <v>100</v>
      </c>
      <c r="AD21" s="5" t="s">
        <v>100</v>
      </c>
      <c r="AE21" s="5" t="s">
        <v>149</v>
      </c>
    </row>
    <row r="22" spans="1:31" x14ac:dyDescent="0.25">
      <c r="A22" s="5" t="s">
        <v>150</v>
      </c>
      <c r="B22" s="5" t="s">
        <v>148</v>
      </c>
      <c r="C22" s="5" t="s">
        <v>97</v>
      </c>
      <c r="D22" s="6">
        <v>8100</v>
      </c>
      <c r="E22" s="6">
        <v>16.7</v>
      </c>
      <c r="F22" s="6">
        <v>1.3</v>
      </c>
      <c r="G22">
        <v>292</v>
      </c>
      <c r="H22">
        <v>39</v>
      </c>
      <c r="I22">
        <v>2620</v>
      </c>
      <c r="J22">
        <v>20</v>
      </c>
      <c r="K22" s="5">
        <v>5.32</v>
      </c>
      <c r="L22" s="5">
        <v>0.94</v>
      </c>
      <c r="M22" s="5">
        <v>0.98</v>
      </c>
      <c r="N22" s="5">
        <v>7.08</v>
      </c>
      <c r="O22" s="5">
        <v>0.14000000000000001</v>
      </c>
      <c r="P22" s="5">
        <v>3.1</v>
      </c>
      <c r="Q22" s="5">
        <v>7.94</v>
      </c>
      <c r="R22" s="5" t="s">
        <v>98</v>
      </c>
      <c r="S22" s="5">
        <v>100</v>
      </c>
      <c r="T22" s="5">
        <v>2.5</v>
      </c>
      <c r="U22" s="5">
        <v>6.7000000000000004E-2</v>
      </c>
      <c r="V22" s="5">
        <v>81</v>
      </c>
      <c r="W22" s="5" t="s">
        <v>99</v>
      </c>
      <c r="X22" s="5" t="s">
        <v>100</v>
      </c>
      <c r="Y22" s="5" t="s">
        <v>100</v>
      </c>
      <c r="Z22" s="5"/>
      <c r="AA22" s="5" t="s">
        <v>100</v>
      </c>
      <c r="AB22" s="5"/>
      <c r="AC22" s="5" t="s">
        <v>100</v>
      </c>
      <c r="AD22" s="5" t="s">
        <v>100</v>
      </c>
      <c r="AE22" s="5" t="s">
        <v>151</v>
      </c>
    </row>
    <row r="23" spans="1:31" x14ac:dyDescent="0.25">
      <c r="A23" s="5" t="s">
        <v>152</v>
      </c>
      <c r="B23" s="5" t="s">
        <v>148</v>
      </c>
      <c r="C23" s="5" t="s">
        <v>97</v>
      </c>
      <c r="D23" s="6">
        <v>8100</v>
      </c>
      <c r="E23" s="6">
        <v>16.7</v>
      </c>
      <c r="F23" s="6">
        <v>1.3</v>
      </c>
      <c r="G23">
        <v>292</v>
      </c>
      <c r="H23">
        <v>39</v>
      </c>
      <c r="I23">
        <v>2620</v>
      </c>
      <c r="J23">
        <v>20</v>
      </c>
      <c r="K23" s="5">
        <v>4.71</v>
      </c>
      <c r="L23" s="5">
        <v>81.06</v>
      </c>
      <c r="M23" s="5">
        <v>5.5</v>
      </c>
      <c r="N23" s="5">
        <v>28.5</v>
      </c>
      <c r="O23" s="5">
        <v>0.19</v>
      </c>
      <c r="P23" s="5">
        <v>3.1</v>
      </c>
      <c r="Q23" s="5">
        <v>1684</v>
      </c>
      <c r="R23" s="5" t="s">
        <v>153</v>
      </c>
      <c r="S23" s="5">
        <v>295</v>
      </c>
      <c r="T23" s="5">
        <v>12</v>
      </c>
      <c r="U23" s="5">
        <v>7.3109999999999999</v>
      </c>
      <c r="V23" s="5">
        <v>66</v>
      </c>
      <c r="W23" s="5" t="s">
        <v>112</v>
      </c>
      <c r="X23" s="5" t="s">
        <v>100</v>
      </c>
      <c r="Y23" s="5"/>
      <c r="Z23" s="5"/>
      <c r="AA23" s="5" t="s">
        <v>100</v>
      </c>
      <c r="AB23" s="5"/>
      <c r="AC23" s="5" t="s">
        <v>100</v>
      </c>
      <c r="AD23" s="5" t="s">
        <v>100</v>
      </c>
      <c r="AE23" s="5" t="s">
        <v>154</v>
      </c>
    </row>
    <row r="24" spans="1:31" x14ac:dyDescent="0.25">
      <c r="A24" s="5" t="s">
        <v>155</v>
      </c>
      <c r="B24" s="5" t="s">
        <v>156</v>
      </c>
      <c r="C24" s="5" t="s">
        <v>97</v>
      </c>
      <c r="D24" s="6">
        <v>8100</v>
      </c>
      <c r="E24" s="6">
        <v>1.64</v>
      </c>
      <c r="F24" s="6">
        <v>0.22</v>
      </c>
      <c r="G24">
        <v>12.3</v>
      </c>
      <c r="H24">
        <v>3.5</v>
      </c>
      <c r="I24">
        <v>1420</v>
      </c>
      <c r="J24">
        <v>10</v>
      </c>
      <c r="K24" s="5">
        <v>5.57</v>
      </c>
      <c r="L24" s="5">
        <v>1.04</v>
      </c>
      <c r="M24" s="5">
        <v>2.0099999999999998</v>
      </c>
      <c r="N24" s="5">
        <v>4.2300000000000004</v>
      </c>
      <c r="O24" s="5">
        <v>0.48</v>
      </c>
      <c r="P24" s="5">
        <v>5.7</v>
      </c>
      <c r="Q24" s="5">
        <v>5.67</v>
      </c>
      <c r="R24" s="5" t="s">
        <v>98</v>
      </c>
      <c r="S24" s="5">
        <v>100</v>
      </c>
      <c r="T24" s="5">
        <v>2.5</v>
      </c>
      <c r="U24" s="5">
        <v>6.7000000000000004E-2</v>
      </c>
      <c r="V24" s="5">
        <v>51</v>
      </c>
      <c r="W24" s="5" t="s">
        <v>99</v>
      </c>
      <c r="X24" s="5" t="s">
        <v>100</v>
      </c>
      <c r="Y24" s="5" t="s">
        <v>100</v>
      </c>
      <c r="Z24" s="5"/>
      <c r="AA24" s="5" t="s">
        <v>100</v>
      </c>
      <c r="AB24" s="5"/>
      <c r="AC24" s="5" t="s">
        <v>100</v>
      </c>
      <c r="AD24" s="5"/>
      <c r="AE24" s="5" t="s">
        <v>157</v>
      </c>
    </row>
    <row r="25" spans="1:31" x14ac:dyDescent="0.25">
      <c r="A25" s="5" t="s">
        <v>158</v>
      </c>
      <c r="B25" s="5" t="s">
        <v>156</v>
      </c>
      <c r="C25" s="5" t="s">
        <v>97</v>
      </c>
      <c r="D25" s="6">
        <v>8100</v>
      </c>
      <c r="E25" s="6">
        <v>1.64</v>
      </c>
      <c r="F25" s="6">
        <v>0.22</v>
      </c>
      <c r="G25">
        <v>12.3</v>
      </c>
      <c r="H25">
        <v>3.5</v>
      </c>
      <c r="I25">
        <v>1420</v>
      </c>
      <c r="J25">
        <v>10</v>
      </c>
      <c r="K25" s="5">
        <v>5.4</v>
      </c>
      <c r="L25" s="5">
        <v>0.97</v>
      </c>
      <c r="M25" s="5">
        <v>2.27</v>
      </c>
      <c r="N25" s="5">
        <v>4.09</v>
      </c>
      <c r="O25" s="5">
        <v>0.56000000000000005</v>
      </c>
      <c r="P25" s="5">
        <v>5.7</v>
      </c>
      <c r="Q25" s="5">
        <v>5.22</v>
      </c>
      <c r="R25" s="5" t="s">
        <v>98</v>
      </c>
      <c r="S25" s="5">
        <v>100</v>
      </c>
      <c r="T25" s="5">
        <v>2.5</v>
      </c>
      <c r="U25" s="5">
        <v>6.6000000000000003E-2</v>
      </c>
      <c r="V25" s="5">
        <v>48</v>
      </c>
      <c r="W25" s="5" t="s">
        <v>99</v>
      </c>
      <c r="X25" s="5" t="s">
        <v>100</v>
      </c>
      <c r="Y25" s="5" t="s">
        <v>100</v>
      </c>
      <c r="Z25" s="5" t="s">
        <v>100</v>
      </c>
      <c r="AA25" s="5" t="s">
        <v>100</v>
      </c>
      <c r="AB25" s="5"/>
      <c r="AC25" s="5"/>
      <c r="AD25" s="5"/>
      <c r="AE25" s="5" t="s">
        <v>157</v>
      </c>
    </row>
    <row r="26" spans="1:31" x14ac:dyDescent="0.25">
      <c r="A26" s="5" t="s">
        <v>159</v>
      </c>
      <c r="B26" s="5" t="s">
        <v>156</v>
      </c>
      <c r="C26" s="5" t="s">
        <v>97</v>
      </c>
      <c r="D26" s="6">
        <v>8100</v>
      </c>
      <c r="E26" s="6">
        <v>1.64</v>
      </c>
      <c r="F26" s="6">
        <v>0.22</v>
      </c>
      <c r="G26">
        <v>12.3</v>
      </c>
      <c r="H26">
        <v>3.5</v>
      </c>
      <c r="I26">
        <v>1420</v>
      </c>
      <c r="J26">
        <v>10</v>
      </c>
      <c r="K26" s="5">
        <v>4.76</v>
      </c>
      <c r="L26" s="5">
        <v>82.73</v>
      </c>
      <c r="M26" s="5">
        <v>8.9</v>
      </c>
      <c r="N26" s="5">
        <v>21.3</v>
      </c>
      <c r="O26" s="5">
        <v>0.42</v>
      </c>
      <c r="P26" s="5">
        <v>5.7</v>
      </c>
      <c r="Q26" s="5">
        <v>674</v>
      </c>
      <c r="R26" s="5" t="s">
        <v>125</v>
      </c>
      <c r="S26" s="5">
        <v>270</v>
      </c>
      <c r="T26" s="5">
        <v>12</v>
      </c>
      <c r="U26" s="5">
        <v>7.3120000000000003</v>
      </c>
      <c r="V26" s="5">
        <v>39</v>
      </c>
      <c r="W26" s="5" t="s">
        <v>112</v>
      </c>
      <c r="X26" s="5" t="s">
        <v>100</v>
      </c>
      <c r="Y26" s="5"/>
      <c r="Z26" s="5"/>
      <c r="AA26" s="5" t="s">
        <v>100</v>
      </c>
      <c r="AB26" s="5"/>
      <c r="AC26" s="5" t="s">
        <v>100</v>
      </c>
      <c r="AD26" s="5"/>
      <c r="AE26" s="5" t="s">
        <v>160</v>
      </c>
    </row>
    <row r="27" spans="1:31" x14ac:dyDescent="0.25">
      <c r="A27" s="5" t="s">
        <v>161</v>
      </c>
      <c r="B27" s="5" t="s">
        <v>162</v>
      </c>
      <c r="C27" s="5" t="s">
        <v>97</v>
      </c>
      <c r="D27" s="6">
        <v>8100</v>
      </c>
      <c r="K27" s="5">
        <v>5.48</v>
      </c>
      <c r="L27" s="5">
        <v>1.01</v>
      </c>
      <c r="M27" s="5">
        <v>1.99</v>
      </c>
      <c r="N27" s="5">
        <v>6.43</v>
      </c>
      <c r="O27" s="5">
        <v>0.31</v>
      </c>
      <c r="P27" s="5">
        <v>7.96</v>
      </c>
      <c r="Q27" s="5">
        <v>17.93</v>
      </c>
      <c r="R27" s="5" t="s">
        <v>98</v>
      </c>
      <c r="S27" s="5">
        <v>100</v>
      </c>
      <c r="T27" s="5">
        <v>2.5</v>
      </c>
      <c r="U27" s="5">
        <v>6.7000000000000004E-2</v>
      </c>
      <c r="V27" s="5"/>
      <c r="W27" s="5" t="s">
        <v>99</v>
      </c>
      <c r="X27" s="5" t="s">
        <v>100</v>
      </c>
      <c r="Y27" s="5" t="s">
        <v>100</v>
      </c>
      <c r="Z27" s="5"/>
      <c r="AA27" s="5" t="s">
        <v>100</v>
      </c>
      <c r="AB27" s="5"/>
      <c r="AC27" s="5" t="s">
        <v>100</v>
      </c>
      <c r="AD27" s="5"/>
      <c r="AE27" s="5">
        <v>1</v>
      </c>
    </row>
    <row r="28" spans="1:31" x14ac:dyDescent="0.25">
      <c r="A28" s="5" t="s">
        <v>163</v>
      </c>
      <c r="B28" s="5" t="s">
        <v>164</v>
      </c>
      <c r="C28" s="5" t="s">
        <v>165</v>
      </c>
      <c r="E28" s="6">
        <v>7.3</v>
      </c>
      <c r="F28" s="6">
        <v>2.6</v>
      </c>
      <c r="G28">
        <v>60</v>
      </c>
      <c r="H28">
        <v>8</v>
      </c>
      <c r="I28">
        <v>2700</v>
      </c>
      <c r="K28" s="5">
        <v>4.9400000000000004</v>
      </c>
      <c r="L28" s="5">
        <v>4.42</v>
      </c>
      <c r="M28" s="5">
        <v>1.26</v>
      </c>
      <c r="N28" s="5">
        <v>12</v>
      </c>
      <c r="O28" s="5">
        <v>0.105</v>
      </c>
      <c r="P28" s="5">
        <v>1.1000000000000001</v>
      </c>
      <c r="Q28" s="5">
        <v>43.51</v>
      </c>
      <c r="R28" s="5" t="s">
        <v>166</v>
      </c>
      <c r="S28" s="5">
        <v>1.1000000000000001</v>
      </c>
      <c r="T28" s="5">
        <v>6.17</v>
      </c>
      <c r="U28" s="5">
        <v>0.36299999999999999</v>
      </c>
      <c r="V28" s="5">
        <v>48</v>
      </c>
      <c r="W28" s="5" t="s">
        <v>99</v>
      </c>
      <c r="X28" s="5"/>
      <c r="Y28" s="5"/>
      <c r="Z28" s="5"/>
      <c r="AA28" s="5"/>
      <c r="AB28" s="5"/>
      <c r="AC28" s="5" t="s">
        <v>100</v>
      </c>
      <c r="AD28" s="5" t="s">
        <v>100</v>
      </c>
      <c r="AE28" s="5"/>
    </row>
    <row r="29" spans="1:31" ht="30" x14ac:dyDescent="0.25">
      <c r="A29" s="5" t="s">
        <v>167</v>
      </c>
      <c r="B29" s="5" t="s">
        <v>168</v>
      </c>
      <c r="C29" s="5" t="s">
        <v>165</v>
      </c>
      <c r="E29" s="6">
        <v>16.7</v>
      </c>
      <c r="F29" s="6">
        <v>1.3</v>
      </c>
      <c r="G29">
        <v>292</v>
      </c>
      <c r="H29">
        <v>39</v>
      </c>
      <c r="I29">
        <v>2620</v>
      </c>
      <c r="J29">
        <v>20</v>
      </c>
      <c r="K29" s="5">
        <v>5.46</v>
      </c>
      <c r="L29" s="5">
        <v>5.49</v>
      </c>
      <c r="M29" s="5"/>
      <c r="N29" s="5"/>
      <c r="O29" s="5"/>
      <c r="P29" s="5">
        <v>1.1000000000000001</v>
      </c>
      <c r="Q29" s="5"/>
      <c r="R29" s="5" t="s">
        <v>98</v>
      </c>
      <c r="S29" s="5">
        <v>1.2</v>
      </c>
      <c r="T29" s="5">
        <v>6.18</v>
      </c>
      <c r="U29" s="5">
        <v>0.36899999999999999</v>
      </c>
      <c r="V29" s="5"/>
      <c r="W29" s="5" t="s">
        <v>99</v>
      </c>
      <c r="X29" s="5" t="s">
        <v>100</v>
      </c>
      <c r="Y29" s="5"/>
      <c r="Z29" s="5"/>
      <c r="AA29" s="5" t="s">
        <v>100</v>
      </c>
      <c r="AB29" s="5"/>
      <c r="AC29" s="5" t="s">
        <v>100</v>
      </c>
      <c r="AD29" s="5" t="s">
        <v>100</v>
      </c>
      <c r="AE29" s="5"/>
    </row>
    <row r="30" spans="1:31" x14ac:dyDescent="0.25">
      <c r="A30" s="5" t="s">
        <v>169</v>
      </c>
      <c r="B30" s="5" t="s">
        <v>164</v>
      </c>
      <c r="C30" s="5" t="s">
        <v>138</v>
      </c>
      <c r="D30" s="7">
        <f>(U30/1000)/((4/3)*PI()*((T30/2000)^3))</f>
        <v>2626.056561016273</v>
      </c>
      <c r="E30" s="6">
        <v>7.3</v>
      </c>
      <c r="F30" s="6">
        <v>2.6</v>
      </c>
      <c r="G30">
        <v>60</v>
      </c>
      <c r="H30">
        <v>8</v>
      </c>
      <c r="I30">
        <v>2700</v>
      </c>
      <c r="K30" s="5">
        <v>7</v>
      </c>
      <c r="L30" s="5">
        <v>2.16</v>
      </c>
      <c r="M30" s="5">
        <v>0.82</v>
      </c>
      <c r="N30" s="5">
        <v>7.5</v>
      </c>
      <c r="O30" s="5">
        <v>0.11</v>
      </c>
      <c r="P30" s="5">
        <v>1</v>
      </c>
      <c r="Q30" s="5">
        <v>11.58</v>
      </c>
      <c r="R30" s="5" t="s">
        <v>166</v>
      </c>
      <c r="S30" s="5">
        <v>0.9</v>
      </c>
      <c r="T30" s="5">
        <v>4</v>
      </c>
      <c r="U30" s="5">
        <v>8.7999999999999995E-2</v>
      </c>
      <c r="V30" s="5">
        <v>89</v>
      </c>
      <c r="W30" s="5" t="s">
        <v>99</v>
      </c>
      <c r="X30" s="5"/>
      <c r="Y30" s="5" t="s">
        <v>100</v>
      </c>
      <c r="Z30" s="5"/>
      <c r="AA30" s="5"/>
      <c r="AB30" s="5"/>
      <c r="AC30" s="5" t="s">
        <v>100</v>
      </c>
      <c r="AD30" s="5" t="s">
        <v>100</v>
      </c>
      <c r="AE30" s="5"/>
    </row>
    <row r="31" spans="1:31" x14ac:dyDescent="0.25">
      <c r="A31" s="5" t="s">
        <v>170</v>
      </c>
      <c r="B31" s="5" t="s">
        <v>164</v>
      </c>
      <c r="C31" s="5" t="s">
        <v>115</v>
      </c>
      <c r="D31" s="6">
        <v>7760</v>
      </c>
      <c r="E31" s="6">
        <v>7.3</v>
      </c>
      <c r="F31" s="6">
        <v>2.6</v>
      </c>
      <c r="G31">
        <v>60</v>
      </c>
      <c r="H31">
        <v>8</v>
      </c>
      <c r="I31">
        <v>2700</v>
      </c>
      <c r="K31" s="5">
        <v>5</v>
      </c>
      <c r="L31" s="5">
        <v>0.79</v>
      </c>
      <c r="M31" s="5">
        <v>0.56000000000000005</v>
      </c>
      <c r="N31" s="5">
        <v>5.5</v>
      </c>
      <c r="O31" s="5">
        <v>0.1</v>
      </c>
      <c r="P31" s="5">
        <v>4</v>
      </c>
      <c r="Q31" s="5">
        <v>5.04</v>
      </c>
      <c r="R31" s="5" t="s">
        <v>166</v>
      </c>
      <c r="S31" s="5">
        <v>1</v>
      </c>
      <c r="T31" s="5">
        <v>2.5</v>
      </c>
      <c r="U31" s="5">
        <v>6.4000000000000001E-2</v>
      </c>
      <c r="V31" s="5"/>
      <c r="W31" s="5" t="s">
        <v>99</v>
      </c>
      <c r="X31" s="5"/>
      <c r="Y31" s="5" t="s">
        <v>100</v>
      </c>
      <c r="Z31" s="5"/>
      <c r="AA31" s="5" t="s">
        <v>100</v>
      </c>
      <c r="AB31" s="5"/>
      <c r="AC31" s="5" t="s">
        <v>100</v>
      </c>
      <c r="AD31" s="5" t="s">
        <v>100</v>
      </c>
      <c r="AE31" s="5">
        <v>22</v>
      </c>
    </row>
    <row r="32" spans="1:31" x14ac:dyDescent="0.25">
      <c r="A32" s="5" t="s">
        <v>171</v>
      </c>
      <c r="B32" s="5" t="s">
        <v>164</v>
      </c>
      <c r="C32" s="5" t="s">
        <v>138</v>
      </c>
      <c r="D32" s="7">
        <f>(U32/1000)/((4/3)*PI()*((T32/2000)^3))</f>
        <v>2626.056561016273</v>
      </c>
      <c r="E32" s="6">
        <v>7.3</v>
      </c>
      <c r="F32" s="6">
        <v>2.6</v>
      </c>
      <c r="G32">
        <v>60</v>
      </c>
      <c r="H32">
        <v>8</v>
      </c>
      <c r="I32">
        <v>2700</v>
      </c>
      <c r="K32" s="5">
        <v>7.04</v>
      </c>
      <c r="L32" s="5">
        <v>2.1800000000000002</v>
      </c>
      <c r="M32" s="5">
        <v>0.87</v>
      </c>
      <c r="N32" s="5">
        <v>6</v>
      </c>
      <c r="O32" s="5">
        <v>0.15</v>
      </c>
      <c r="P32" s="5">
        <v>1</v>
      </c>
      <c r="Q32" s="5">
        <v>10.76</v>
      </c>
      <c r="R32" s="5" t="s">
        <v>166</v>
      </c>
      <c r="S32" s="5">
        <v>0.9</v>
      </c>
      <c r="T32" s="5">
        <v>4</v>
      </c>
      <c r="U32" s="5">
        <v>8.7999999999999995E-2</v>
      </c>
      <c r="V32" s="5">
        <v>89</v>
      </c>
      <c r="W32" s="5" t="s">
        <v>99</v>
      </c>
      <c r="X32" s="5"/>
      <c r="Y32" s="5" t="s">
        <v>100</v>
      </c>
      <c r="Z32" s="5"/>
      <c r="AA32" s="5" t="s">
        <v>100</v>
      </c>
      <c r="AB32" s="5"/>
      <c r="AC32" s="5" t="s">
        <v>100</v>
      </c>
      <c r="AD32" s="5" t="s">
        <v>100</v>
      </c>
      <c r="AE32" s="5"/>
    </row>
    <row r="33" spans="1:31" x14ac:dyDescent="0.25">
      <c r="A33" s="5" t="s">
        <v>172</v>
      </c>
      <c r="B33" s="5" t="s">
        <v>164</v>
      </c>
      <c r="C33" s="5" t="s">
        <v>138</v>
      </c>
      <c r="D33" s="7">
        <f t="shared" ref="D33:D35" si="0">(U33/1000)/((4/3)*PI()*((T33/2000)^3))</f>
        <v>2626.056561016273</v>
      </c>
      <c r="E33" s="6">
        <v>7.3</v>
      </c>
      <c r="F33" s="6">
        <v>2.6</v>
      </c>
      <c r="G33">
        <v>60</v>
      </c>
      <c r="H33">
        <v>8</v>
      </c>
      <c r="I33">
        <v>2700</v>
      </c>
      <c r="K33" s="5">
        <v>7.03</v>
      </c>
      <c r="L33" s="5">
        <v>2.17</v>
      </c>
      <c r="M33" s="5"/>
      <c r="N33" s="5"/>
      <c r="O33" s="5"/>
      <c r="P33" s="5">
        <v>1</v>
      </c>
      <c r="Q33" s="5">
        <v>12.92</v>
      </c>
      <c r="R33" s="5" t="s">
        <v>166</v>
      </c>
      <c r="S33" s="5">
        <v>1.4</v>
      </c>
      <c r="T33" s="5">
        <v>4</v>
      </c>
      <c r="U33" s="5">
        <v>8.7999999999999995E-2</v>
      </c>
      <c r="V33" s="5">
        <v>89</v>
      </c>
      <c r="W33" s="5" t="s">
        <v>99</v>
      </c>
      <c r="X33" s="5"/>
      <c r="Y33" s="5" t="s">
        <v>100</v>
      </c>
      <c r="Z33" s="5" t="s">
        <v>100</v>
      </c>
      <c r="AA33" s="5" t="s">
        <v>100</v>
      </c>
      <c r="AB33" s="5"/>
      <c r="AC33" s="5" t="s">
        <v>100</v>
      </c>
      <c r="AD33" s="5"/>
      <c r="AE33" s="5"/>
    </row>
    <row r="34" spans="1:31" ht="30" x14ac:dyDescent="0.25">
      <c r="A34" s="5" t="s">
        <v>173</v>
      </c>
      <c r="B34" s="5" t="s">
        <v>174</v>
      </c>
      <c r="C34" s="5" t="s">
        <v>138</v>
      </c>
      <c r="D34" s="7">
        <f t="shared" si="0"/>
        <v>2719.6396675543069</v>
      </c>
      <c r="K34" s="5">
        <v>6.93</v>
      </c>
      <c r="L34" s="5">
        <v>4.26</v>
      </c>
      <c r="M34" s="5"/>
      <c r="N34" s="5"/>
      <c r="O34" s="5"/>
      <c r="P34" s="5"/>
      <c r="Q34" s="5">
        <v>24.24</v>
      </c>
      <c r="R34" s="5" t="s">
        <v>166</v>
      </c>
      <c r="S34" s="5">
        <v>1.9</v>
      </c>
      <c r="T34" s="5">
        <v>5</v>
      </c>
      <c r="U34" s="5">
        <v>0.17799999999999999</v>
      </c>
      <c r="V34" s="5"/>
      <c r="W34" s="5" t="s">
        <v>99</v>
      </c>
      <c r="X34" s="5"/>
      <c r="Y34" s="5" t="s">
        <v>100</v>
      </c>
      <c r="Z34" s="5" t="s">
        <v>100</v>
      </c>
      <c r="AA34" s="5" t="s">
        <v>100</v>
      </c>
      <c r="AB34" s="5"/>
      <c r="AC34" s="5" t="s">
        <v>100</v>
      </c>
      <c r="AD34" s="5"/>
      <c r="AE34" s="5"/>
    </row>
    <row r="35" spans="1:31" ht="30" x14ac:dyDescent="0.25">
      <c r="A35" s="5" t="s">
        <v>175</v>
      </c>
      <c r="B35" s="5" t="s">
        <v>176</v>
      </c>
      <c r="C35" s="5" t="s">
        <v>138</v>
      </c>
      <c r="D35" s="7">
        <f t="shared" si="0"/>
        <v>2719.6396675543069</v>
      </c>
      <c r="K35" s="5">
        <v>7.24</v>
      </c>
      <c r="L35" s="5">
        <v>4.6500000000000004</v>
      </c>
      <c r="Q35" s="5">
        <v>18.25</v>
      </c>
      <c r="R35" s="5" t="s">
        <v>166</v>
      </c>
      <c r="S35" s="5">
        <v>1.7</v>
      </c>
      <c r="T35" s="5">
        <v>5</v>
      </c>
      <c r="U35" s="5">
        <v>0.17799999999999999</v>
      </c>
      <c r="W35" s="6" t="s">
        <v>99</v>
      </c>
      <c r="X35" s="6"/>
      <c r="Y35" s="5" t="s">
        <v>100</v>
      </c>
      <c r="Z35" s="6" t="s">
        <v>100</v>
      </c>
      <c r="AA35" s="6" t="s">
        <v>100</v>
      </c>
      <c r="AB35" s="6"/>
      <c r="AC35" s="6" t="s">
        <v>100</v>
      </c>
      <c r="AD35" s="6"/>
      <c r="AE35" s="6"/>
    </row>
    <row r="36" spans="1:31" ht="30" x14ac:dyDescent="0.25">
      <c r="A36" s="5" t="s">
        <v>177</v>
      </c>
      <c r="B36" s="5" t="s">
        <v>178</v>
      </c>
      <c r="C36" s="5" t="s">
        <v>115</v>
      </c>
      <c r="D36" s="6">
        <v>7760</v>
      </c>
      <c r="K36" s="5">
        <v>3.91</v>
      </c>
      <c r="L36" s="5">
        <v>0.48</v>
      </c>
      <c r="Q36" s="5">
        <v>4.71</v>
      </c>
      <c r="R36" s="5" t="s">
        <v>179</v>
      </c>
      <c r="S36" s="5">
        <v>1.65</v>
      </c>
      <c r="T36" s="5">
        <v>2.5</v>
      </c>
      <c r="U36" s="5">
        <v>6.3E-2</v>
      </c>
      <c r="W36" s="6" t="s">
        <v>99</v>
      </c>
      <c r="X36" s="6"/>
      <c r="Y36" s="5" t="s">
        <v>100</v>
      </c>
      <c r="Z36" s="6" t="s">
        <v>100</v>
      </c>
      <c r="AA36" s="6" t="s">
        <v>100</v>
      </c>
      <c r="AB36" s="6"/>
      <c r="AC36" s="6" t="s">
        <v>100</v>
      </c>
      <c r="AD36" s="6"/>
      <c r="AE36" s="6"/>
    </row>
    <row r="37" spans="1:31" ht="30" x14ac:dyDescent="0.25">
      <c r="A37" s="5" t="s">
        <v>180</v>
      </c>
      <c r="B37" s="5" t="s">
        <v>181</v>
      </c>
      <c r="C37" s="5" t="s">
        <v>97</v>
      </c>
      <c r="D37" s="6">
        <v>8100</v>
      </c>
      <c r="K37" s="5">
        <v>4.8</v>
      </c>
      <c r="L37" s="5">
        <v>0.72</v>
      </c>
      <c r="Q37" s="5">
        <v>12.54</v>
      </c>
      <c r="R37" s="5" t="s">
        <v>166</v>
      </c>
      <c r="S37" s="5">
        <v>100</v>
      </c>
      <c r="T37" s="5">
        <v>2.5</v>
      </c>
      <c r="U37" s="5">
        <v>6.3E-2</v>
      </c>
      <c r="W37" s="6" t="s">
        <v>99</v>
      </c>
      <c r="X37" s="6"/>
      <c r="Y37" s="5" t="s">
        <v>100</v>
      </c>
      <c r="Z37" s="6" t="s">
        <v>100</v>
      </c>
      <c r="AA37" s="6"/>
      <c r="AB37" s="6"/>
      <c r="AC37" s="6" t="s">
        <v>100</v>
      </c>
      <c r="AD37" s="6"/>
      <c r="AE37" s="6"/>
    </row>
    <row r="38" spans="1:31" x14ac:dyDescent="0.25">
      <c r="A38" s="5" t="s">
        <v>182</v>
      </c>
      <c r="B38" s="5" t="s">
        <v>164</v>
      </c>
      <c r="C38" s="5" t="s">
        <v>138</v>
      </c>
      <c r="D38" s="7">
        <f>(U38/1000)/((4/3)*PI()*((T38/2000)^3))</f>
        <v>2705.8886804711674</v>
      </c>
      <c r="E38" s="6">
        <v>7.3</v>
      </c>
      <c r="F38" s="6">
        <v>2.6</v>
      </c>
      <c r="G38">
        <v>60</v>
      </c>
      <c r="H38">
        <v>8</v>
      </c>
      <c r="I38">
        <v>2700</v>
      </c>
      <c r="K38" s="5">
        <v>2.6</v>
      </c>
      <c r="L38" s="5">
        <v>0.6</v>
      </c>
      <c r="M38">
        <v>0.65</v>
      </c>
      <c r="N38" s="5">
        <v>5.71</v>
      </c>
      <c r="O38" s="5">
        <v>0.11</v>
      </c>
      <c r="P38" s="5">
        <v>1</v>
      </c>
      <c r="Q38" s="5">
        <v>5.93</v>
      </c>
      <c r="R38" s="5" t="s">
        <v>166</v>
      </c>
      <c r="S38" s="5">
        <v>120</v>
      </c>
      <c r="T38" s="5">
        <v>5</v>
      </c>
      <c r="U38" s="5">
        <v>0.17710000000000001</v>
      </c>
      <c r="V38" s="5">
        <v>22</v>
      </c>
      <c r="W38" s="6" t="s">
        <v>99</v>
      </c>
      <c r="X38" s="6"/>
      <c r="Y38" s="6"/>
      <c r="Z38" s="6"/>
      <c r="AA38" s="6"/>
      <c r="AB38" s="6"/>
      <c r="AC38" s="6" t="s">
        <v>100</v>
      </c>
      <c r="AD38" s="6"/>
      <c r="AE38" s="6"/>
    </row>
    <row r="39" spans="1:31" x14ac:dyDescent="0.25">
      <c r="A39" s="5" t="s">
        <v>183</v>
      </c>
      <c r="B39" s="5" t="s">
        <v>164</v>
      </c>
      <c r="C39" s="5" t="s">
        <v>138</v>
      </c>
      <c r="D39" s="7">
        <f t="shared" ref="D39:D50" si="1">(U39/1000)/((4/3)*PI()*((T39/2000)^3))</f>
        <v>2721.1675550079899</v>
      </c>
      <c r="E39" s="6">
        <v>7.3</v>
      </c>
      <c r="F39" s="6">
        <v>2.6</v>
      </c>
      <c r="G39">
        <v>60</v>
      </c>
      <c r="H39">
        <v>8</v>
      </c>
      <c r="I39">
        <v>2700</v>
      </c>
      <c r="K39" s="5">
        <v>3.5</v>
      </c>
      <c r="L39" s="5">
        <v>1.0900000000000001</v>
      </c>
      <c r="M39">
        <v>0.63</v>
      </c>
      <c r="N39" s="5">
        <v>5.0599999999999996</v>
      </c>
      <c r="O39" s="5">
        <v>0.12</v>
      </c>
      <c r="P39" s="5">
        <v>1</v>
      </c>
      <c r="Q39" s="5">
        <v>4.57</v>
      </c>
      <c r="R39" s="5" t="s">
        <v>166</v>
      </c>
      <c r="S39" s="5">
        <v>120</v>
      </c>
      <c r="T39" s="5">
        <v>5</v>
      </c>
      <c r="U39" s="5">
        <v>0.17810000000000001</v>
      </c>
      <c r="V39" s="5">
        <v>32</v>
      </c>
      <c r="W39" s="6" t="s">
        <v>99</v>
      </c>
      <c r="X39" s="6" t="s">
        <v>100</v>
      </c>
      <c r="Y39" s="6"/>
      <c r="Z39" s="6"/>
      <c r="AA39" s="6"/>
      <c r="AB39" s="6" t="s">
        <v>100</v>
      </c>
      <c r="AC39" s="6" t="s">
        <v>100</v>
      </c>
      <c r="AD39" s="6"/>
      <c r="AE39" s="6"/>
    </row>
    <row r="40" spans="1:31" x14ac:dyDescent="0.25">
      <c r="A40" s="5" t="s">
        <v>184</v>
      </c>
      <c r="B40" s="5" t="s">
        <v>164</v>
      </c>
      <c r="C40" s="5" t="s">
        <v>138</v>
      </c>
      <c r="D40" s="7">
        <f t="shared" si="1"/>
        <v>2716.5838926469432</v>
      </c>
      <c r="E40" s="6">
        <v>7.3</v>
      </c>
      <c r="F40" s="6">
        <v>2.6</v>
      </c>
      <c r="G40">
        <v>60</v>
      </c>
      <c r="H40">
        <v>8</v>
      </c>
      <c r="I40">
        <v>2700</v>
      </c>
      <c r="K40" s="5">
        <v>4.91</v>
      </c>
      <c r="L40" s="5">
        <v>2.14</v>
      </c>
      <c r="M40">
        <v>0.99</v>
      </c>
      <c r="N40" s="5">
        <v>7.87</v>
      </c>
      <c r="O40" s="5">
        <v>0.13</v>
      </c>
      <c r="P40" s="5">
        <v>1</v>
      </c>
      <c r="Q40" s="5">
        <v>15.65</v>
      </c>
      <c r="R40" s="5" t="s">
        <v>166</v>
      </c>
      <c r="S40" s="5">
        <v>120</v>
      </c>
      <c r="T40" s="5">
        <v>5</v>
      </c>
      <c r="U40" s="5">
        <v>0.17780000000000001</v>
      </c>
      <c r="V40" s="5">
        <v>53</v>
      </c>
      <c r="W40" s="6" t="s">
        <v>99</v>
      </c>
      <c r="X40" s="6"/>
      <c r="Y40" s="6"/>
      <c r="Z40" s="6"/>
      <c r="AA40" s="6"/>
      <c r="AB40" s="6"/>
      <c r="AC40" s="6" t="s">
        <v>100</v>
      </c>
      <c r="AD40" s="6"/>
      <c r="AE40" s="6"/>
    </row>
    <row r="41" spans="1:31" x14ac:dyDescent="0.25">
      <c r="A41" s="5" t="s">
        <v>185</v>
      </c>
      <c r="B41" s="5" t="s">
        <v>164</v>
      </c>
      <c r="C41" s="5" t="s">
        <v>138</v>
      </c>
      <c r="D41" s="7">
        <f t="shared" si="1"/>
        <v>2912.5354585816849</v>
      </c>
      <c r="E41" s="6">
        <v>7.3</v>
      </c>
      <c r="F41" s="6">
        <v>2.6</v>
      </c>
      <c r="G41">
        <v>60</v>
      </c>
      <c r="H41">
        <v>8</v>
      </c>
      <c r="I41">
        <v>2700</v>
      </c>
      <c r="K41" s="5">
        <v>2.75</v>
      </c>
      <c r="L41" s="5">
        <v>0.05</v>
      </c>
      <c r="M41">
        <v>0.22</v>
      </c>
      <c r="N41" s="5">
        <v>1.38</v>
      </c>
      <c r="O41" s="5">
        <v>0.16</v>
      </c>
      <c r="P41" s="5">
        <v>1</v>
      </c>
      <c r="Q41" s="5">
        <v>0.12</v>
      </c>
      <c r="R41" s="5" t="s">
        <v>166</v>
      </c>
      <c r="S41" s="5">
        <v>120</v>
      </c>
      <c r="T41" s="5">
        <v>2</v>
      </c>
      <c r="U41" s="8">
        <v>1.2200000000000001E-2</v>
      </c>
      <c r="V41" s="5">
        <v>24</v>
      </c>
      <c r="W41" s="6" t="s">
        <v>99</v>
      </c>
      <c r="X41" s="6" t="s">
        <v>100</v>
      </c>
      <c r="Y41" s="6"/>
      <c r="Z41" s="6"/>
      <c r="AA41" s="6"/>
      <c r="AB41" s="6" t="s">
        <v>100</v>
      </c>
      <c r="AC41" s="6" t="s">
        <v>100</v>
      </c>
      <c r="AD41" s="6"/>
      <c r="AE41" s="6"/>
    </row>
    <row r="42" spans="1:31" x14ac:dyDescent="0.25">
      <c r="A42" s="5" t="s">
        <v>186</v>
      </c>
      <c r="B42" s="5" t="s">
        <v>164</v>
      </c>
      <c r="C42" s="5" t="s">
        <v>138</v>
      </c>
      <c r="D42" s="7">
        <f t="shared" si="1"/>
        <v>2840.9157341903319</v>
      </c>
      <c r="E42" s="6">
        <v>7.3</v>
      </c>
      <c r="F42" s="6">
        <v>2.6</v>
      </c>
      <c r="G42">
        <v>60</v>
      </c>
      <c r="H42">
        <v>8</v>
      </c>
      <c r="I42">
        <v>2700</v>
      </c>
      <c r="K42" s="5">
        <v>3.11</v>
      </c>
      <c r="L42" s="5">
        <v>0.06</v>
      </c>
      <c r="M42">
        <v>0.26</v>
      </c>
      <c r="N42" s="5">
        <v>1.64</v>
      </c>
      <c r="O42" s="5">
        <v>0.16</v>
      </c>
      <c r="P42" s="5">
        <v>1</v>
      </c>
      <c r="Q42" s="5">
        <v>0.19</v>
      </c>
      <c r="R42" s="5" t="s">
        <v>166</v>
      </c>
      <c r="S42" s="5">
        <v>120</v>
      </c>
      <c r="T42" s="5">
        <v>2</v>
      </c>
      <c r="U42" s="5">
        <v>1.1900000000000001E-2</v>
      </c>
      <c r="V42" s="5">
        <v>28</v>
      </c>
      <c r="W42" s="6" t="s">
        <v>99</v>
      </c>
      <c r="X42" s="6"/>
      <c r="Y42" s="6"/>
      <c r="Z42" s="6"/>
      <c r="AA42" s="6"/>
      <c r="AB42" s="6"/>
      <c r="AC42" s="6" t="s">
        <v>100</v>
      </c>
      <c r="AD42" s="6"/>
      <c r="AE42" s="6"/>
    </row>
    <row r="43" spans="1:31" x14ac:dyDescent="0.25">
      <c r="A43" s="5" t="s">
        <v>187</v>
      </c>
      <c r="B43" s="5" t="s">
        <v>164</v>
      </c>
      <c r="C43" s="5" t="s">
        <v>138</v>
      </c>
      <c r="D43" s="7">
        <f t="shared" si="1"/>
        <v>2840.9157341903319</v>
      </c>
      <c r="E43" s="6">
        <v>7.3</v>
      </c>
      <c r="F43" s="6">
        <v>2.6</v>
      </c>
      <c r="G43">
        <v>60</v>
      </c>
      <c r="H43">
        <v>8</v>
      </c>
      <c r="I43">
        <v>2700</v>
      </c>
      <c r="K43" s="5">
        <v>4.75</v>
      </c>
      <c r="L43" s="5">
        <v>0.13</v>
      </c>
      <c r="M43">
        <v>0.38</v>
      </c>
      <c r="N43" s="5">
        <v>2.2400000000000002</v>
      </c>
      <c r="O43" s="5">
        <v>0.17</v>
      </c>
      <c r="P43" s="5">
        <v>1</v>
      </c>
      <c r="Q43" s="5">
        <v>0.49</v>
      </c>
      <c r="R43" s="5" t="s">
        <v>166</v>
      </c>
      <c r="S43" s="5">
        <v>120</v>
      </c>
      <c r="T43" s="5">
        <v>2</v>
      </c>
      <c r="U43" s="5">
        <v>1.1900000000000001E-2</v>
      </c>
      <c r="V43" s="5">
        <v>50</v>
      </c>
      <c r="W43" s="6" t="s">
        <v>99</v>
      </c>
      <c r="X43" s="6" t="s">
        <v>100</v>
      </c>
      <c r="Y43" s="6"/>
      <c r="Z43" s="6"/>
      <c r="AA43" s="6"/>
      <c r="AB43" s="6" t="s">
        <v>100</v>
      </c>
      <c r="AC43" s="6" t="s">
        <v>100</v>
      </c>
      <c r="AD43" s="6"/>
      <c r="AE43" s="6"/>
    </row>
    <row r="44" spans="1:31" x14ac:dyDescent="0.25">
      <c r="A44" s="5" t="s">
        <v>188</v>
      </c>
      <c r="B44" s="5" t="s">
        <v>164</v>
      </c>
      <c r="C44" s="5" t="s">
        <v>138</v>
      </c>
      <c r="D44" s="7">
        <f t="shared" si="1"/>
        <v>2840.9157341903319</v>
      </c>
      <c r="E44" s="6">
        <v>7.3</v>
      </c>
      <c r="F44" s="6">
        <v>2.6</v>
      </c>
      <c r="G44">
        <v>60</v>
      </c>
      <c r="H44">
        <v>8</v>
      </c>
      <c r="I44">
        <v>2700</v>
      </c>
      <c r="K44" s="5">
        <v>3.92</v>
      </c>
      <c r="L44" s="5">
        <v>0.09</v>
      </c>
      <c r="M44">
        <v>0.28999999999999998</v>
      </c>
      <c r="N44" s="5">
        <v>1.78</v>
      </c>
      <c r="O44" s="5">
        <v>0.16</v>
      </c>
      <c r="P44" s="5">
        <v>1</v>
      </c>
      <c r="Q44" s="5">
        <v>0.27</v>
      </c>
      <c r="R44" s="5" t="s">
        <v>166</v>
      </c>
      <c r="S44" s="5">
        <v>120</v>
      </c>
      <c r="T44" s="5">
        <v>2</v>
      </c>
      <c r="U44" s="5">
        <v>1.1900000000000001E-2</v>
      </c>
      <c r="V44" s="5">
        <v>38</v>
      </c>
      <c r="W44" s="6" t="s">
        <v>99</v>
      </c>
      <c r="X44" s="6" t="s">
        <v>100</v>
      </c>
      <c r="Y44" s="6"/>
      <c r="Z44" s="6"/>
      <c r="AA44" s="6"/>
      <c r="AB44" s="6" t="s">
        <v>100</v>
      </c>
      <c r="AC44" s="6" t="s">
        <v>100</v>
      </c>
      <c r="AD44" s="6"/>
      <c r="AE44" s="6"/>
    </row>
    <row r="45" spans="1:31" x14ac:dyDescent="0.25">
      <c r="A45" s="5" t="s">
        <v>189</v>
      </c>
      <c r="B45" s="5" t="s">
        <v>164</v>
      </c>
      <c r="C45" s="5" t="s">
        <v>138</v>
      </c>
      <c r="D45" s="7">
        <f t="shared" si="1"/>
        <v>2707.4165679248495</v>
      </c>
      <c r="E45" s="6">
        <v>7.3</v>
      </c>
      <c r="F45" s="6">
        <v>2.6</v>
      </c>
      <c r="G45">
        <v>60</v>
      </c>
      <c r="H45">
        <v>8</v>
      </c>
      <c r="I45">
        <v>2700</v>
      </c>
      <c r="K45" s="5">
        <v>4.18</v>
      </c>
      <c r="L45" s="5">
        <v>1.55</v>
      </c>
      <c r="M45">
        <v>0.88</v>
      </c>
      <c r="N45" s="5">
        <v>7.1</v>
      </c>
      <c r="O45" s="5">
        <v>0.12</v>
      </c>
      <c r="P45" s="5">
        <v>1</v>
      </c>
      <c r="Q45" s="5">
        <v>11.26</v>
      </c>
      <c r="R45" s="5" t="s">
        <v>166</v>
      </c>
      <c r="S45" s="5">
        <v>120</v>
      </c>
      <c r="T45" s="5">
        <v>5</v>
      </c>
      <c r="U45" s="5">
        <v>0.1772</v>
      </c>
      <c r="V45" s="5">
        <v>42</v>
      </c>
      <c r="W45" s="6" t="s">
        <v>99</v>
      </c>
      <c r="X45" s="6" t="s">
        <v>100</v>
      </c>
      <c r="Y45" s="6"/>
      <c r="Z45" s="6"/>
      <c r="AA45" s="6"/>
      <c r="AB45" s="6" t="s">
        <v>100</v>
      </c>
      <c r="AC45" s="6" t="s">
        <v>100</v>
      </c>
      <c r="AD45" s="6"/>
      <c r="AE45" s="6"/>
    </row>
    <row r="46" spans="1:31" x14ac:dyDescent="0.25">
      <c r="A46" s="5" t="s">
        <v>190</v>
      </c>
      <c r="B46" s="5" t="s">
        <v>164</v>
      </c>
      <c r="C46" s="5" t="s">
        <v>138</v>
      </c>
      <c r="D46" s="7">
        <f t="shared" si="1"/>
        <v>2705.8886804711674</v>
      </c>
      <c r="E46" s="6">
        <v>7.3</v>
      </c>
      <c r="F46" s="6">
        <v>2.6</v>
      </c>
      <c r="G46">
        <v>60</v>
      </c>
      <c r="H46">
        <v>8</v>
      </c>
      <c r="I46">
        <v>2700</v>
      </c>
      <c r="K46" s="5">
        <v>6.41</v>
      </c>
      <c r="L46" s="5">
        <v>3.64</v>
      </c>
      <c r="M46">
        <v>1.06</v>
      </c>
      <c r="N46" s="5">
        <v>10.58</v>
      </c>
      <c r="O46" s="5">
        <v>0.1</v>
      </c>
      <c r="P46" s="5">
        <v>1</v>
      </c>
      <c r="Q46" s="5">
        <v>31.06</v>
      </c>
      <c r="R46" s="5" t="s">
        <v>166</v>
      </c>
      <c r="S46" s="5">
        <v>120</v>
      </c>
      <c r="T46" s="5">
        <v>5</v>
      </c>
      <c r="U46" s="5">
        <v>0.17710000000000001</v>
      </c>
      <c r="V46" s="5">
        <v>78</v>
      </c>
      <c r="W46" s="6" t="s">
        <v>99</v>
      </c>
      <c r="X46" s="6" t="s">
        <v>100</v>
      </c>
      <c r="Y46" s="6"/>
      <c r="Z46" s="6"/>
      <c r="AA46" s="6"/>
      <c r="AB46" s="6" t="s">
        <v>100</v>
      </c>
      <c r="AC46" s="6" t="s">
        <v>100</v>
      </c>
      <c r="AD46" s="6"/>
      <c r="AE46" s="6"/>
    </row>
    <row r="47" spans="1:31" x14ac:dyDescent="0.25">
      <c r="A47" s="5" t="s">
        <v>191</v>
      </c>
      <c r="B47" s="5" t="s">
        <v>164</v>
      </c>
      <c r="C47" s="5" t="s">
        <v>138</v>
      </c>
      <c r="D47" s="7">
        <f t="shared" si="1"/>
        <v>3008.0284244368218</v>
      </c>
      <c r="E47" s="6">
        <v>7.3</v>
      </c>
      <c r="F47" s="6">
        <v>2.6</v>
      </c>
      <c r="G47">
        <v>60</v>
      </c>
      <c r="H47">
        <v>8</v>
      </c>
      <c r="I47">
        <v>2700</v>
      </c>
      <c r="K47" s="5">
        <v>6.3</v>
      </c>
      <c r="L47" s="5">
        <v>0.25</v>
      </c>
      <c r="M47">
        <v>0.42</v>
      </c>
      <c r="N47" s="5">
        <v>2.98</v>
      </c>
      <c r="O47" s="5">
        <v>0.14000000000000001</v>
      </c>
      <c r="P47" s="5">
        <v>1</v>
      </c>
      <c r="Q47" s="5">
        <v>0.96</v>
      </c>
      <c r="R47" s="5" t="s">
        <v>166</v>
      </c>
      <c r="S47" s="5">
        <v>120</v>
      </c>
      <c r="T47" s="5">
        <v>2</v>
      </c>
      <c r="U47" s="5">
        <v>1.26E-2</v>
      </c>
      <c r="V47" s="5">
        <v>76</v>
      </c>
      <c r="W47" s="6" t="s">
        <v>99</v>
      </c>
      <c r="X47" s="6" t="s">
        <v>100</v>
      </c>
      <c r="Y47" s="6"/>
      <c r="Z47" s="6"/>
      <c r="AA47" s="6"/>
      <c r="AB47" s="6" t="s">
        <v>100</v>
      </c>
      <c r="AC47" s="6" t="s">
        <v>100</v>
      </c>
      <c r="AD47" s="6"/>
      <c r="AE47" s="6">
        <v>21</v>
      </c>
    </row>
    <row r="48" spans="1:31" x14ac:dyDescent="0.25">
      <c r="A48" s="5" t="s">
        <v>192</v>
      </c>
      <c r="B48" s="5" t="s">
        <v>164</v>
      </c>
      <c r="C48" s="5" t="s">
        <v>138</v>
      </c>
      <c r="D48" s="7">
        <f t="shared" si="1"/>
        <v>2888.6622171179001</v>
      </c>
      <c r="E48" s="6">
        <v>7.3</v>
      </c>
      <c r="F48" s="6">
        <v>2.6</v>
      </c>
      <c r="G48">
        <v>60</v>
      </c>
      <c r="H48">
        <v>8</v>
      </c>
      <c r="I48">
        <v>2700</v>
      </c>
      <c r="K48" s="5">
        <v>7.85</v>
      </c>
      <c r="L48" s="5">
        <v>0.37</v>
      </c>
      <c r="M48">
        <v>0.48</v>
      </c>
      <c r="N48" s="5">
        <v>3.35</v>
      </c>
      <c r="O48" s="5">
        <v>0.14000000000000001</v>
      </c>
      <c r="P48" s="5">
        <v>1</v>
      </c>
      <c r="Q48" s="5">
        <v>1.28</v>
      </c>
      <c r="R48" s="5" t="s">
        <v>166</v>
      </c>
      <c r="S48" s="5">
        <v>120</v>
      </c>
      <c r="T48" s="5">
        <v>2</v>
      </c>
      <c r="U48" s="5">
        <v>1.21E-2</v>
      </c>
      <c r="V48" s="5">
        <v>106</v>
      </c>
      <c r="W48" s="6" t="s">
        <v>99</v>
      </c>
      <c r="X48" s="6" t="s">
        <v>100</v>
      </c>
      <c r="Y48" s="6"/>
      <c r="Z48" s="6"/>
      <c r="AA48" s="6"/>
      <c r="AB48" s="6" t="s">
        <v>100</v>
      </c>
      <c r="AC48" s="6" t="s">
        <v>100</v>
      </c>
      <c r="AD48" s="6"/>
      <c r="AE48" s="6"/>
    </row>
    <row r="49" spans="1:31" ht="30" x14ac:dyDescent="0.25">
      <c r="A49" s="5" t="s">
        <v>193</v>
      </c>
      <c r="B49" s="5" t="s">
        <v>194</v>
      </c>
      <c r="C49" s="5" t="s">
        <v>97</v>
      </c>
      <c r="D49" s="6">
        <v>8100</v>
      </c>
      <c r="K49" s="5">
        <v>5.34</v>
      </c>
      <c r="L49" s="5">
        <v>0.91</v>
      </c>
      <c r="P49" s="5">
        <v>3.6</v>
      </c>
      <c r="R49" s="5" t="s">
        <v>166</v>
      </c>
      <c r="S49" s="5">
        <v>120</v>
      </c>
      <c r="T49" s="6">
        <v>2.5</v>
      </c>
      <c r="U49" s="5">
        <v>6.3500000000000001E-2</v>
      </c>
      <c r="W49" s="6" t="s">
        <v>99</v>
      </c>
      <c r="X49" s="6" t="s">
        <v>100</v>
      </c>
      <c r="Y49" s="6"/>
      <c r="Z49" s="6"/>
      <c r="AA49" s="6"/>
      <c r="AB49" s="6" t="s">
        <v>100</v>
      </c>
      <c r="AC49" s="6" t="s">
        <v>100</v>
      </c>
      <c r="AD49" s="6"/>
      <c r="AE49" s="6"/>
    </row>
    <row r="50" spans="1:31" x14ac:dyDescent="0.25">
      <c r="A50" s="5" t="s">
        <v>195</v>
      </c>
      <c r="B50" s="5" t="s">
        <v>164</v>
      </c>
      <c r="C50" s="5" t="s">
        <v>138</v>
      </c>
      <c r="D50" s="7">
        <f t="shared" si="1"/>
        <v>2710.4723428322141</v>
      </c>
      <c r="E50" s="6">
        <v>7.3</v>
      </c>
      <c r="F50" s="6">
        <v>2.6</v>
      </c>
      <c r="G50">
        <v>60</v>
      </c>
      <c r="H50">
        <v>8</v>
      </c>
      <c r="I50">
        <v>2700</v>
      </c>
      <c r="K50" s="5">
        <v>6.78</v>
      </c>
      <c r="L50" s="5">
        <v>4.08</v>
      </c>
      <c r="M50">
        <v>1.45</v>
      </c>
      <c r="N50" s="5">
        <v>10.67</v>
      </c>
      <c r="O50" s="5">
        <v>0.14000000000000001</v>
      </c>
      <c r="P50" s="5">
        <v>1</v>
      </c>
      <c r="Q50" s="5">
        <v>43.7</v>
      </c>
      <c r="R50" s="5" t="s">
        <v>166</v>
      </c>
      <c r="S50" s="5">
        <v>120</v>
      </c>
      <c r="T50" s="5">
        <v>5</v>
      </c>
      <c r="U50" s="5">
        <v>0.1774</v>
      </c>
      <c r="V50" s="5">
        <v>85</v>
      </c>
      <c r="W50" s="6" t="s">
        <v>99</v>
      </c>
      <c r="X50" s="6" t="s">
        <v>100</v>
      </c>
      <c r="Y50" s="6"/>
      <c r="Z50" s="6"/>
      <c r="AA50" s="6"/>
      <c r="AB50" s="6" t="s">
        <v>100</v>
      </c>
      <c r="AC50" s="6" t="s">
        <v>100</v>
      </c>
      <c r="AD50" s="6"/>
      <c r="AE50" s="6"/>
    </row>
    <row r="51" spans="1:31" x14ac:dyDescent="0.25">
      <c r="W51" s="6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workbookViewId="0">
      <selection activeCell="E20" sqref="E20"/>
    </sheetView>
  </sheetViews>
  <sheetFormatPr defaultRowHeight="15" x14ac:dyDescent="0.25"/>
  <cols>
    <col min="4" max="4" width="10" bestFit="1" customWidth="1"/>
    <col min="5" max="5" width="16" bestFit="1" customWidth="1"/>
    <col min="6" max="6" width="12.140625" bestFit="1" customWidth="1"/>
    <col min="17" max="17" width="10.7109375" bestFit="1" customWidth="1"/>
    <col min="18" max="18" width="11.5703125" bestFit="1" customWidth="1"/>
  </cols>
  <sheetData>
    <row r="1" spans="1:19" x14ac:dyDescent="0.25">
      <c r="A1" t="s">
        <v>66</v>
      </c>
      <c r="B1" t="s">
        <v>86</v>
      </c>
      <c r="C1" t="s">
        <v>196</v>
      </c>
      <c r="D1" t="s">
        <v>13</v>
      </c>
      <c r="E1" t="s">
        <v>197</v>
      </c>
      <c r="F1" t="s">
        <v>20</v>
      </c>
      <c r="G1" t="s">
        <v>198</v>
      </c>
      <c r="H1" t="s">
        <v>199</v>
      </c>
      <c r="I1" t="s">
        <v>200</v>
      </c>
      <c r="J1" t="s">
        <v>201</v>
      </c>
      <c r="K1" t="s">
        <v>79</v>
      </c>
      <c r="L1" t="s">
        <v>202</v>
      </c>
      <c r="M1" t="s">
        <v>203</v>
      </c>
      <c r="N1" t="s">
        <v>204</v>
      </c>
      <c r="O1" t="s">
        <v>205</v>
      </c>
      <c r="P1" t="s">
        <v>69</v>
      </c>
      <c r="Q1" t="s">
        <v>70</v>
      </c>
      <c r="R1" t="s">
        <v>3</v>
      </c>
      <c r="S1" t="s">
        <v>4</v>
      </c>
    </row>
    <row r="2" spans="1:19" x14ac:dyDescent="0.25">
      <c r="A2" t="s">
        <v>121</v>
      </c>
      <c r="B2" t="s">
        <v>112</v>
      </c>
      <c r="C2" s="9">
        <v>10</v>
      </c>
      <c r="D2" s="9">
        <v>4.0999999999999996</v>
      </c>
      <c r="E2" t="s">
        <v>206</v>
      </c>
      <c r="F2">
        <v>5.3</v>
      </c>
      <c r="G2">
        <v>58413</v>
      </c>
      <c r="H2">
        <v>5.6</v>
      </c>
      <c r="I2">
        <v>24.3</v>
      </c>
      <c r="J2">
        <v>0.23</v>
      </c>
      <c r="K2">
        <v>3.44</v>
      </c>
      <c r="L2">
        <v>715.4</v>
      </c>
      <c r="M2">
        <v>396.09</v>
      </c>
      <c r="N2">
        <v>67.3</v>
      </c>
      <c r="O2">
        <v>2.7</v>
      </c>
      <c r="P2">
        <v>4.0999999999999996</v>
      </c>
      <c r="Q2">
        <v>0.7</v>
      </c>
      <c r="R2">
        <v>2050</v>
      </c>
      <c r="S2">
        <v>40</v>
      </c>
    </row>
    <row r="3" spans="1:19" x14ac:dyDescent="0.25">
      <c r="A3" t="s">
        <v>141</v>
      </c>
      <c r="B3" t="s">
        <v>112</v>
      </c>
      <c r="C3" s="9">
        <v>10</v>
      </c>
      <c r="D3" s="9">
        <v>4.0999999999999996</v>
      </c>
      <c r="E3" s="10">
        <v>0.44</v>
      </c>
      <c r="F3">
        <v>5.3</v>
      </c>
      <c r="G3">
        <v>56913</v>
      </c>
      <c r="H3">
        <v>4.5</v>
      </c>
      <c r="I3">
        <v>28.7</v>
      </c>
      <c r="J3">
        <v>0.16</v>
      </c>
      <c r="K3">
        <v>3.32</v>
      </c>
      <c r="L3">
        <v>1098.7</v>
      </c>
      <c r="M3">
        <v>629.74</v>
      </c>
      <c r="R3">
        <v>0</v>
      </c>
      <c r="S3">
        <v>0</v>
      </c>
    </row>
    <row r="4" spans="1:19" x14ac:dyDescent="0.25">
      <c r="A4" t="s">
        <v>109</v>
      </c>
      <c r="B4" t="s">
        <v>112</v>
      </c>
      <c r="C4" s="9">
        <v>10</v>
      </c>
      <c r="D4" s="9">
        <v>4.0999999999999996</v>
      </c>
      <c r="E4" t="s">
        <v>206</v>
      </c>
      <c r="F4">
        <v>4.4000000000000004</v>
      </c>
      <c r="G4">
        <v>39688</v>
      </c>
      <c r="H4">
        <v>5.15</v>
      </c>
      <c r="I4">
        <v>24.2</v>
      </c>
      <c r="J4">
        <v>0.21</v>
      </c>
      <c r="K4">
        <v>3.92</v>
      </c>
      <c r="L4">
        <v>629.20000000000005</v>
      </c>
      <c r="M4">
        <v>306.92</v>
      </c>
      <c r="N4">
        <v>67.3</v>
      </c>
      <c r="O4">
        <v>2.7</v>
      </c>
      <c r="P4">
        <v>4.0999999999999996</v>
      </c>
      <c r="Q4">
        <v>0.7</v>
      </c>
      <c r="R4">
        <v>2050</v>
      </c>
      <c r="S4">
        <v>40</v>
      </c>
    </row>
    <row r="5" spans="1:19" x14ac:dyDescent="0.25">
      <c r="A5" t="s">
        <v>114</v>
      </c>
      <c r="B5" t="s">
        <v>112</v>
      </c>
      <c r="C5" s="9">
        <v>10</v>
      </c>
      <c r="D5" s="9">
        <v>4.12</v>
      </c>
      <c r="E5" t="s">
        <v>206</v>
      </c>
      <c r="F5">
        <v>4.5999999999999996</v>
      </c>
      <c r="G5">
        <v>42835</v>
      </c>
      <c r="H5">
        <v>5.5</v>
      </c>
      <c r="I5">
        <v>24.1</v>
      </c>
      <c r="J5">
        <v>0.23</v>
      </c>
      <c r="K5">
        <v>3.93</v>
      </c>
      <c r="L5">
        <v>612.1</v>
      </c>
      <c r="M5">
        <v>297.11</v>
      </c>
      <c r="N5">
        <v>67.3</v>
      </c>
      <c r="O5">
        <v>2.7</v>
      </c>
      <c r="P5">
        <v>4.0999999999999996</v>
      </c>
      <c r="Q5">
        <v>0.7</v>
      </c>
      <c r="R5">
        <v>2050</v>
      </c>
      <c r="S5">
        <v>40</v>
      </c>
    </row>
    <row r="6" spans="1:19" x14ac:dyDescent="0.25">
      <c r="A6" t="s">
        <v>117</v>
      </c>
      <c r="B6" t="s">
        <v>112</v>
      </c>
      <c r="C6" s="9">
        <v>10</v>
      </c>
      <c r="D6" s="9">
        <v>4.1399999999999997</v>
      </c>
      <c r="E6" t="s">
        <v>206</v>
      </c>
      <c r="F6">
        <v>3.5</v>
      </c>
      <c r="G6">
        <v>25358</v>
      </c>
      <c r="H6">
        <v>4.4000000000000004</v>
      </c>
      <c r="I6">
        <v>18.399999999999999</v>
      </c>
      <c r="J6">
        <v>0.24</v>
      </c>
      <c r="K6">
        <v>3.95</v>
      </c>
      <c r="L6">
        <v>309.3</v>
      </c>
      <c r="M6">
        <v>149.43</v>
      </c>
      <c r="N6">
        <v>67.3</v>
      </c>
      <c r="O6">
        <v>2.7</v>
      </c>
      <c r="P6">
        <v>4.0999999999999996</v>
      </c>
      <c r="Q6">
        <v>0.7</v>
      </c>
      <c r="R6">
        <v>2050</v>
      </c>
      <c r="S6">
        <v>40</v>
      </c>
    </row>
    <row r="7" spans="1:19" x14ac:dyDescent="0.25">
      <c r="A7" t="s">
        <v>119</v>
      </c>
      <c r="B7" t="s">
        <v>112</v>
      </c>
      <c r="C7" s="9">
        <v>10</v>
      </c>
      <c r="D7" s="9">
        <v>4.12</v>
      </c>
      <c r="E7" t="s">
        <v>206</v>
      </c>
      <c r="F7">
        <v>2.5</v>
      </c>
      <c r="G7">
        <v>12875</v>
      </c>
      <c r="H7">
        <v>3.73</v>
      </c>
      <c r="I7">
        <v>18.5</v>
      </c>
      <c r="J7">
        <v>0.2</v>
      </c>
      <c r="K7">
        <v>3.93</v>
      </c>
      <c r="L7">
        <v>242.9</v>
      </c>
      <c r="M7">
        <v>117.92</v>
      </c>
      <c r="N7">
        <v>67.3</v>
      </c>
      <c r="O7">
        <v>2.7</v>
      </c>
      <c r="P7">
        <v>4.0999999999999996</v>
      </c>
      <c r="Q7">
        <v>0.7</v>
      </c>
      <c r="R7">
        <v>2050</v>
      </c>
      <c r="S7">
        <v>40</v>
      </c>
    </row>
    <row r="8" spans="1:19" x14ac:dyDescent="0.25">
      <c r="A8" t="s">
        <v>124</v>
      </c>
      <c r="B8" t="s">
        <v>112</v>
      </c>
      <c r="C8" s="9">
        <v>12</v>
      </c>
      <c r="D8" s="9">
        <v>7.31</v>
      </c>
      <c r="E8" t="s">
        <v>206</v>
      </c>
      <c r="F8">
        <v>4.5999999999999996</v>
      </c>
      <c r="G8">
        <v>76032</v>
      </c>
      <c r="H8">
        <v>6.8</v>
      </c>
      <c r="I8">
        <v>36.6</v>
      </c>
      <c r="J8">
        <v>0.19</v>
      </c>
      <c r="K8">
        <v>4.2300000000000004</v>
      </c>
      <c r="L8">
        <v>1574.3</v>
      </c>
      <c r="M8">
        <v>411.19</v>
      </c>
      <c r="N8">
        <v>67.3</v>
      </c>
      <c r="O8">
        <v>2.7</v>
      </c>
      <c r="P8">
        <v>4.0999999999999996</v>
      </c>
      <c r="Q8">
        <v>0.7</v>
      </c>
      <c r="R8">
        <v>2050</v>
      </c>
      <c r="S8">
        <v>40</v>
      </c>
    </row>
    <row r="9" spans="1:19" x14ac:dyDescent="0.25">
      <c r="A9" t="s">
        <v>143</v>
      </c>
      <c r="B9" t="s">
        <v>112</v>
      </c>
      <c r="C9" s="9">
        <v>12</v>
      </c>
      <c r="D9" s="9">
        <v>7.32</v>
      </c>
      <c r="E9" s="10">
        <v>0.5</v>
      </c>
      <c r="F9">
        <v>4.5999999999999996</v>
      </c>
      <c r="G9">
        <v>76805</v>
      </c>
      <c r="H9">
        <v>5.96</v>
      </c>
      <c r="I9">
        <v>33.799999999999997</v>
      </c>
      <c r="J9">
        <v>0.18</v>
      </c>
      <c r="K9">
        <v>3.97</v>
      </c>
      <c r="L9">
        <v>1297.5999999999999</v>
      </c>
      <c r="M9">
        <v>361.47</v>
      </c>
      <c r="N9">
        <v>55.8</v>
      </c>
      <c r="O9">
        <v>1.5</v>
      </c>
      <c r="P9">
        <v>3.4</v>
      </c>
      <c r="Q9">
        <v>0.5</v>
      </c>
      <c r="R9">
        <v>2170</v>
      </c>
      <c r="S9">
        <v>40</v>
      </c>
    </row>
    <row r="10" spans="1:19" x14ac:dyDescent="0.25">
      <c r="A10" t="s">
        <v>145</v>
      </c>
      <c r="B10" t="s">
        <v>112</v>
      </c>
      <c r="C10" s="9">
        <v>12</v>
      </c>
      <c r="D10" s="9">
        <v>7.09</v>
      </c>
      <c r="E10" s="10">
        <v>0.5</v>
      </c>
      <c r="F10">
        <v>4.5999999999999996</v>
      </c>
      <c r="G10">
        <v>74655</v>
      </c>
      <c r="H10">
        <v>5.0999999999999996</v>
      </c>
      <c r="I10">
        <v>40</v>
      </c>
      <c r="J10">
        <v>0.13</v>
      </c>
      <c r="K10">
        <v>3.84</v>
      </c>
      <c r="L10">
        <v>1828.9</v>
      </c>
      <c r="M10">
        <v>526.46</v>
      </c>
      <c r="N10">
        <v>55.8</v>
      </c>
      <c r="O10">
        <v>1.5</v>
      </c>
      <c r="P10">
        <v>3.4</v>
      </c>
      <c r="Q10">
        <v>0.5</v>
      </c>
      <c r="R10">
        <v>2170</v>
      </c>
      <c r="S10">
        <v>40</v>
      </c>
    </row>
    <row r="11" spans="1:19" x14ac:dyDescent="0.25">
      <c r="A11" t="s">
        <v>95</v>
      </c>
      <c r="B11" t="s">
        <v>99</v>
      </c>
      <c r="C11" s="9">
        <v>2.5</v>
      </c>
      <c r="D11" s="9">
        <v>6.7000000000000004E-2</v>
      </c>
      <c r="E11" t="s">
        <v>206</v>
      </c>
      <c r="F11">
        <v>5</v>
      </c>
      <c r="G11">
        <v>838</v>
      </c>
      <c r="H11">
        <v>1.1499999999999999</v>
      </c>
      <c r="I11">
        <v>6.4</v>
      </c>
      <c r="J11">
        <v>0.18</v>
      </c>
      <c r="K11">
        <v>4.0599999999999996</v>
      </c>
      <c r="L11">
        <v>8.3000000000000007</v>
      </c>
      <c r="M11">
        <v>248.75</v>
      </c>
      <c r="N11">
        <v>67.3</v>
      </c>
      <c r="O11">
        <v>2.7</v>
      </c>
      <c r="P11">
        <v>4.0999999999999996</v>
      </c>
      <c r="Q11">
        <v>0.7</v>
      </c>
      <c r="R11">
        <v>2050</v>
      </c>
      <c r="S11">
        <v>40</v>
      </c>
    </row>
    <row r="12" spans="1:19" x14ac:dyDescent="0.25">
      <c r="A12" t="s">
        <v>102</v>
      </c>
      <c r="B12" t="s">
        <v>99</v>
      </c>
      <c r="C12" s="9">
        <v>2.5</v>
      </c>
      <c r="D12" s="9">
        <v>6.7199999999999996E-2</v>
      </c>
      <c r="E12" t="s">
        <v>206</v>
      </c>
      <c r="F12">
        <v>5.0999999999999996</v>
      </c>
      <c r="G12">
        <v>873</v>
      </c>
      <c r="H12">
        <v>1.17</v>
      </c>
      <c r="I12">
        <v>6.2</v>
      </c>
      <c r="J12">
        <v>0.19</v>
      </c>
      <c r="K12">
        <v>4.0599999999999996</v>
      </c>
      <c r="L12">
        <v>8.8000000000000007</v>
      </c>
      <c r="M12">
        <v>262.38</v>
      </c>
      <c r="N12">
        <v>67.3</v>
      </c>
      <c r="O12">
        <v>2.7</v>
      </c>
      <c r="P12">
        <v>4.0999999999999996</v>
      </c>
      <c r="Q12">
        <v>0.7</v>
      </c>
      <c r="R12">
        <v>2050</v>
      </c>
      <c r="S12">
        <v>40</v>
      </c>
    </row>
    <row r="13" spans="1:19" x14ac:dyDescent="0.25">
      <c r="A13" t="s">
        <v>104</v>
      </c>
      <c r="B13" t="s">
        <v>99</v>
      </c>
      <c r="C13" s="9">
        <v>2.5</v>
      </c>
      <c r="D13" s="9">
        <v>6.7100000000000007E-2</v>
      </c>
      <c r="E13" t="s">
        <v>206</v>
      </c>
      <c r="F13">
        <v>4.8</v>
      </c>
      <c r="G13">
        <v>773</v>
      </c>
      <c r="H13">
        <v>1.1000000000000001</v>
      </c>
      <c r="I13">
        <v>5.8</v>
      </c>
      <c r="J13">
        <v>0.19</v>
      </c>
      <c r="K13">
        <v>4.0599999999999996</v>
      </c>
      <c r="L13">
        <v>7.6</v>
      </c>
      <c r="M13">
        <v>227.45</v>
      </c>
      <c r="N13">
        <v>67.3</v>
      </c>
      <c r="O13">
        <v>2.7</v>
      </c>
      <c r="P13">
        <v>4.0999999999999996</v>
      </c>
      <c r="Q13">
        <v>0.7</v>
      </c>
      <c r="R13">
        <v>2050</v>
      </c>
      <c r="S13">
        <v>40</v>
      </c>
    </row>
    <row r="14" spans="1:19" x14ac:dyDescent="0.25">
      <c r="A14" t="s">
        <v>106</v>
      </c>
      <c r="B14" t="s">
        <v>99</v>
      </c>
      <c r="C14" s="9">
        <v>2.5</v>
      </c>
      <c r="D14" s="9">
        <v>6.7199999999999996E-2</v>
      </c>
      <c r="E14" t="s">
        <v>206</v>
      </c>
      <c r="F14">
        <v>5.0999999999999996</v>
      </c>
      <c r="G14">
        <v>874</v>
      </c>
      <c r="H14">
        <v>0.95</v>
      </c>
      <c r="I14">
        <v>5.0999999999999996</v>
      </c>
      <c r="J14">
        <v>0.19</v>
      </c>
      <c r="K14">
        <v>4.0599999999999996</v>
      </c>
      <c r="L14">
        <v>6.3</v>
      </c>
      <c r="M14">
        <v>188.9</v>
      </c>
      <c r="N14">
        <v>67.3</v>
      </c>
      <c r="O14">
        <v>2.7</v>
      </c>
      <c r="P14">
        <v>4.0999999999999996</v>
      </c>
      <c r="Q14">
        <v>0.7</v>
      </c>
      <c r="R14">
        <v>2050</v>
      </c>
      <c r="S14">
        <v>40</v>
      </c>
    </row>
    <row r="15" spans="1:19" x14ac:dyDescent="0.25">
      <c r="A15" t="s">
        <v>129</v>
      </c>
      <c r="B15" t="s">
        <v>99</v>
      </c>
      <c r="C15" s="9">
        <v>2.5</v>
      </c>
      <c r="D15" s="9">
        <v>6.7000000000000004E-2</v>
      </c>
      <c r="E15" s="10">
        <v>0.9</v>
      </c>
      <c r="F15">
        <v>5.3</v>
      </c>
      <c r="G15">
        <v>941</v>
      </c>
      <c r="H15">
        <v>1.43</v>
      </c>
      <c r="I15">
        <v>10.199999999999999</v>
      </c>
      <c r="J15">
        <v>0.14000000000000001</v>
      </c>
      <c r="K15">
        <v>3.78</v>
      </c>
      <c r="L15">
        <v>31.1</v>
      </c>
      <c r="M15">
        <v>997.99</v>
      </c>
      <c r="N15">
        <v>58.4</v>
      </c>
      <c r="O15">
        <v>0.8</v>
      </c>
      <c r="P15">
        <v>4.3</v>
      </c>
      <c r="Q15">
        <v>0.4</v>
      </c>
      <c r="R15">
        <v>2260</v>
      </c>
      <c r="S15">
        <v>40</v>
      </c>
    </row>
    <row r="16" spans="1:19" x14ac:dyDescent="0.25">
      <c r="A16" t="s">
        <v>132</v>
      </c>
      <c r="B16" t="s">
        <v>99</v>
      </c>
      <c r="C16" s="9">
        <v>2.5</v>
      </c>
      <c r="D16" s="9">
        <v>6.7599999999999993E-2</v>
      </c>
      <c r="E16" s="10">
        <v>0.9</v>
      </c>
      <c r="F16">
        <v>5.3</v>
      </c>
      <c r="G16">
        <v>932</v>
      </c>
      <c r="H16">
        <v>1.8</v>
      </c>
      <c r="I16">
        <v>9.4</v>
      </c>
      <c r="J16">
        <v>0.19</v>
      </c>
      <c r="K16">
        <v>3.78</v>
      </c>
      <c r="L16">
        <v>34.200000000000003</v>
      </c>
      <c r="M16">
        <v>1088.0999999999999</v>
      </c>
      <c r="N16">
        <v>58.4</v>
      </c>
      <c r="O16">
        <v>0.8</v>
      </c>
      <c r="P16">
        <v>4.3</v>
      </c>
      <c r="Q16">
        <v>0.4</v>
      </c>
      <c r="R16">
        <v>2260</v>
      </c>
      <c r="S16">
        <v>40</v>
      </c>
    </row>
    <row r="17" spans="1:19" x14ac:dyDescent="0.25">
      <c r="A17" t="s">
        <v>134</v>
      </c>
      <c r="B17" t="s">
        <v>99</v>
      </c>
      <c r="C17" s="9">
        <v>2.5</v>
      </c>
      <c r="D17" s="9">
        <v>6.6699999999999995E-2</v>
      </c>
      <c r="E17" s="10">
        <v>0.5</v>
      </c>
      <c r="F17">
        <v>5.3</v>
      </c>
      <c r="G17">
        <v>919</v>
      </c>
      <c r="H17">
        <v>1.4</v>
      </c>
      <c r="I17">
        <v>7.5</v>
      </c>
      <c r="J17">
        <v>0.19</v>
      </c>
      <c r="K17">
        <v>3.98</v>
      </c>
      <c r="L17">
        <v>13.4</v>
      </c>
      <c r="M17">
        <v>409.84</v>
      </c>
      <c r="N17">
        <v>55.8</v>
      </c>
      <c r="O17">
        <v>1.5</v>
      </c>
      <c r="P17">
        <v>3.4</v>
      </c>
      <c r="Q17">
        <v>0.5</v>
      </c>
      <c r="R17">
        <v>2170</v>
      </c>
      <c r="S17">
        <v>40</v>
      </c>
    </row>
    <row r="18" spans="1:19" x14ac:dyDescent="0.25">
      <c r="A18" t="s">
        <v>137</v>
      </c>
      <c r="B18" t="s">
        <v>99</v>
      </c>
      <c r="C18" s="9">
        <v>5</v>
      </c>
      <c r="D18" s="9">
        <v>0.1792</v>
      </c>
      <c r="E18" t="s">
        <v>206</v>
      </c>
      <c r="F18">
        <v>7</v>
      </c>
      <c r="G18">
        <v>4353</v>
      </c>
      <c r="H18">
        <v>1.43</v>
      </c>
      <c r="I18">
        <v>10.5</v>
      </c>
      <c r="J18">
        <v>0.14000000000000001</v>
      </c>
      <c r="K18">
        <v>1.37</v>
      </c>
      <c r="L18">
        <v>42.9</v>
      </c>
      <c r="M18">
        <v>479.17</v>
      </c>
      <c r="N18">
        <v>67.3</v>
      </c>
      <c r="O18">
        <v>2.7</v>
      </c>
      <c r="P18">
        <v>4.0999999999999996</v>
      </c>
      <c r="Q18">
        <v>0.7</v>
      </c>
      <c r="R18">
        <v>2050</v>
      </c>
      <c r="S18">
        <v>40</v>
      </c>
    </row>
    <row r="19" spans="1:19" x14ac:dyDescent="0.25">
      <c r="A19" t="s">
        <v>140</v>
      </c>
      <c r="B19" t="s">
        <v>99</v>
      </c>
      <c r="C19" s="9">
        <v>2.5</v>
      </c>
      <c r="D19" s="9">
        <v>2.24E-2</v>
      </c>
      <c r="E19" t="s">
        <v>206</v>
      </c>
      <c r="F19">
        <v>7.8</v>
      </c>
      <c r="G19">
        <v>673</v>
      </c>
      <c r="H19">
        <v>0.64</v>
      </c>
      <c r="I19">
        <v>3.9</v>
      </c>
      <c r="J19">
        <v>0.16</v>
      </c>
      <c r="K19">
        <v>1.37</v>
      </c>
      <c r="L19">
        <v>2.6</v>
      </c>
      <c r="M19">
        <v>236.34</v>
      </c>
      <c r="N19">
        <v>67.3</v>
      </c>
      <c r="O19">
        <v>2.7</v>
      </c>
      <c r="P19">
        <v>4.0999999999999996</v>
      </c>
      <c r="Q19">
        <v>0.7</v>
      </c>
      <c r="R19">
        <v>2050</v>
      </c>
      <c r="S19">
        <v>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8"/>
  <sheetViews>
    <sheetView workbookViewId="0">
      <pane xSplit="1" ySplit="1" topLeftCell="I2" activePane="bottomRight" state="frozen"/>
      <selection pane="topRight" activeCell="B1" sqref="B1"/>
      <selection pane="bottomLeft" activeCell="A2" sqref="A2"/>
      <selection pane="bottomRight" activeCell="T2" sqref="T2"/>
    </sheetView>
  </sheetViews>
  <sheetFormatPr defaultRowHeight="15" x14ac:dyDescent="0.25"/>
  <cols>
    <col min="2" max="4" width="11.42578125" customWidth="1"/>
    <col min="5" max="5" width="12.42578125" customWidth="1"/>
    <col min="6" max="6" width="12.7109375" customWidth="1"/>
    <col min="7" max="7" width="10.140625" customWidth="1"/>
    <col min="18" max="18" width="13.5703125" customWidth="1"/>
    <col min="19" max="19" width="11.85546875" customWidth="1"/>
    <col min="22" max="22" width="11" bestFit="1" customWidth="1"/>
  </cols>
  <sheetData>
    <row r="1" spans="1:20" s="5" customFormat="1" ht="60" x14ac:dyDescent="0.25">
      <c r="B1" s="5" t="s">
        <v>1</v>
      </c>
      <c r="C1" s="5" t="s">
        <v>0</v>
      </c>
      <c r="D1" s="5" t="s">
        <v>12</v>
      </c>
      <c r="E1" s="5" t="s">
        <v>293</v>
      </c>
      <c r="F1" s="5" t="s">
        <v>292</v>
      </c>
      <c r="G1" s="5" t="s">
        <v>291</v>
      </c>
      <c r="H1" s="5" t="s">
        <v>290</v>
      </c>
      <c r="I1" s="5" t="s">
        <v>289</v>
      </c>
      <c r="J1" s="5" t="s">
        <v>288</v>
      </c>
      <c r="K1" s="5" t="s">
        <v>18</v>
      </c>
      <c r="L1" s="5" t="s">
        <v>287</v>
      </c>
      <c r="M1" s="5" t="s">
        <v>286</v>
      </c>
      <c r="N1" s="5" t="s">
        <v>285</v>
      </c>
      <c r="O1" s="5" t="s">
        <v>284</v>
      </c>
      <c r="P1" s="5" t="s">
        <v>283</v>
      </c>
      <c r="Q1" s="5" t="s">
        <v>282</v>
      </c>
      <c r="R1" s="5" t="s">
        <v>281</v>
      </c>
      <c r="S1" s="5" t="s">
        <v>280</v>
      </c>
      <c r="T1" s="5" t="s">
        <v>279</v>
      </c>
    </row>
    <row r="2" spans="1:20" x14ac:dyDescent="0.25">
      <c r="A2">
        <v>1</v>
      </c>
      <c r="B2" s="5" t="s">
        <v>244</v>
      </c>
      <c r="C2" s="5" t="s">
        <v>278</v>
      </c>
      <c r="D2" s="8">
        <v>90</v>
      </c>
      <c r="E2" s="5">
        <v>2.2599999999999998</v>
      </c>
      <c r="F2" s="5" t="s">
        <v>234</v>
      </c>
      <c r="G2" s="8">
        <v>0.40200000000000002</v>
      </c>
      <c r="H2" s="8" t="s">
        <v>207</v>
      </c>
      <c r="I2" s="15">
        <v>0.1875</v>
      </c>
      <c r="J2" s="15">
        <f t="shared" ref="J2:J33" si="0">I2*2.54</f>
        <v>0.47625000000000001</v>
      </c>
      <c r="K2" s="14">
        <f>(G2/1000)/((4/3)*PI()*((J2/200)^3))</f>
        <v>7107.5915885188497</v>
      </c>
      <c r="L2" s="8">
        <v>4.2699999999999996</v>
      </c>
      <c r="M2" s="8">
        <v>3.66</v>
      </c>
      <c r="N2" s="8">
        <v>2.4500000000000002</v>
      </c>
      <c r="O2" s="8">
        <v>72.7</v>
      </c>
      <c r="P2" s="8">
        <f t="shared" ref="P2:P41" si="1">0.1*O2</f>
        <v>7.2700000000000005</v>
      </c>
      <c r="Q2" s="8">
        <v>7.77</v>
      </c>
      <c r="R2" s="8">
        <v>1.9</v>
      </c>
      <c r="S2" s="8">
        <v>0.03</v>
      </c>
      <c r="T2">
        <f t="shared" ref="T2:T33" si="2">S2*100000000/10</f>
        <v>300000</v>
      </c>
    </row>
    <row r="3" spans="1:20" ht="30" x14ac:dyDescent="0.25">
      <c r="A3">
        <v>2</v>
      </c>
      <c r="B3" s="5" t="s">
        <v>275</v>
      </c>
      <c r="C3" s="5" t="s">
        <v>277</v>
      </c>
      <c r="D3" s="8">
        <v>90</v>
      </c>
      <c r="E3" s="5">
        <v>2.2200000000000002</v>
      </c>
      <c r="F3" s="8" t="s">
        <v>208</v>
      </c>
      <c r="G3" s="8">
        <v>0.16</v>
      </c>
      <c r="H3" s="8" t="s">
        <v>207</v>
      </c>
      <c r="I3" s="15">
        <v>0.1875</v>
      </c>
      <c r="J3" s="15">
        <f t="shared" si="0"/>
        <v>0.47625000000000001</v>
      </c>
      <c r="K3" s="14">
        <f>(G3/1000)/((4/3)*PI()*((J3/200)^3))</f>
        <v>2828.8921745348657</v>
      </c>
      <c r="L3" s="8">
        <v>5.48</v>
      </c>
      <c r="M3" s="8">
        <v>2.2999999999999998</v>
      </c>
      <c r="N3" s="8">
        <v>1.25</v>
      </c>
      <c r="O3" s="8">
        <v>13.1</v>
      </c>
      <c r="P3" s="8">
        <f t="shared" si="1"/>
        <v>1.31</v>
      </c>
      <c r="Q3" s="8">
        <v>2.7</v>
      </c>
      <c r="R3" s="8">
        <v>2.8</v>
      </c>
      <c r="S3" s="8">
        <v>0.28999999999999998</v>
      </c>
      <c r="T3">
        <f t="shared" si="2"/>
        <v>2899999.9999999995</v>
      </c>
    </row>
    <row r="4" spans="1:20" ht="30" x14ac:dyDescent="0.25">
      <c r="A4">
        <v>3</v>
      </c>
      <c r="B4" s="5" t="s">
        <v>275</v>
      </c>
      <c r="C4" s="5" t="s">
        <v>276</v>
      </c>
      <c r="D4" s="8">
        <v>90</v>
      </c>
      <c r="E4" s="5">
        <v>2.17</v>
      </c>
      <c r="F4" s="8" t="s">
        <v>208</v>
      </c>
      <c r="G4" s="8">
        <v>0.16</v>
      </c>
      <c r="H4" s="8" t="s">
        <v>207</v>
      </c>
      <c r="I4" s="15">
        <v>0.1875</v>
      </c>
      <c r="J4" s="15">
        <f t="shared" si="0"/>
        <v>0.47625000000000001</v>
      </c>
      <c r="K4" s="14">
        <f>(G4/1000)/((4/3)*PI()*((J4/200)^3))</f>
        <v>2828.8921745348657</v>
      </c>
      <c r="L4" s="8">
        <v>5.61</v>
      </c>
      <c r="M4" s="8">
        <v>2.5099999999999998</v>
      </c>
      <c r="N4" s="8">
        <v>1.3</v>
      </c>
      <c r="O4" s="8">
        <v>8.1</v>
      </c>
      <c r="P4" s="8">
        <f t="shared" si="1"/>
        <v>0.81</v>
      </c>
      <c r="Q4" s="8">
        <v>2.7</v>
      </c>
      <c r="R4" s="8">
        <v>2.8</v>
      </c>
      <c r="S4" s="8">
        <v>0.28999999999999998</v>
      </c>
      <c r="T4">
        <f t="shared" si="2"/>
        <v>2899999.9999999995</v>
      </c>
    </row>
    <row r="5" spans="1:20" ht="30" x14ac:dyDescent="0.25">
      <c r="A5">
        <v>4</v>
      </c>
      <c r="B5" s="5" t="s">
        <v>275</v>
      </c>
      <c r="C5" s="5" t="s">
        <v>274</v>
      </c>
      <c r="D5" s="8">
        <v>90</v>
      </c>
      <c r="E5" s="5">
        <v>2.5</v>
      </c>
      <c r="F5" s="8" t="s">
        <v>273</v>
      </c>
      <c r="G5" s="8">
        <v>0.126</v>
      </c>
      <c r="H5" s="8" t="s">
        <v>207</v>
      </c>
      <c r="I5" s="15">
        <v>0.1875</v>
      </c>
      <c r="J5" s="15">
        <f t="shared" si="0"/>
        <v>0.47625000000000001</v>
      </c>
      <c r="K5" s="14">
        <f>(G5/1000)/((4/3)*PI()*((J5/200)^3))</f>
        <v>2227.7525874462062</v>
      </c>
      <c r="L5" s="8">
        <v>5.43</v>
      </c>
      <c r="M5" s="8">
        <v>1.86</v>
      </c>
      <c r="N5" s="8">
        <v>0.98</v>
      </c>
      <c r="O5" s="8">
        <v>10.4</v>
      </c>
      <c r="P5" s="8">
        <f t="shared" si="1"/>
        <v>1.04</v>
      </c>
      <c r="Q5" s="8">
        <v>2.23</v>
      </c>
      <c r="R5" s="8">
        <v>2.8</v>
      </c>
      <c r="S5" s="8">
        <v>0.28999999999999998</v>
      </c>
      <c r="T5">
        <f t="shared" si="2"/>
        <v>2899999.9999999995</v>
      </c>
    </row>
    <row r="6" spans="1:20" ht="30" x14ac:dyDescent="0.25">
      <c r="A6">
        <v>5</v>
      </c>
      <c r="B6" s="5" t="s">
        <v>272</v>
      </c>
      <c r="C6" s="5" t="s">
        <v>271</v>
      </c>
      <c r="D6" s="8">
        <v>90</v>
      </c>
      <c r="E6" s="5">
        <v>2.62</v>
      </c>
      <c r="F6" s="8" t="s">
        <v>208</v>
      </c>
      <c r="G6" s="8">
        <v>0.16</v>
      </c>
      <c r="H6" s="8" t="s">
        <v>207</v>
      </c>
      <c r="I6" s="15">
        <v>0.1875</v>
      </c>
      <c r="J6" s="15">
        <f t="shared" si="0"/>
        <v>0.47625000000000001</v>
      </c>
      <c r="K6" s="14">
        <f>(G6/1000)/((4/3)*PI()*((J6/200)^3))</f>
        <v>2828.8921745348657</v>
      </c>
      <c r="L6" s="8">
        <v>4.7300000000000004</v>
      </c>
      <c r="M6" s="8">
        <v>1.78</v>
      </c>
      <c r="N6" s="8">
        <v>1.2</v>
      </c>
      <c r="O6" s="8">
        <v>13.1</v>
      </c>
      <c r="P6" s="8">
        <f t="shared" si="1"/>
        <v>1.31</v>
      </c>
      <c r="Q6" s="8">
        <v>2.7</v>
      </c>
      <c r="R6" s="8"/>
      <c r="S6" s="8">
        <v>1.1000000000000001</v>
      </c>
      <c r="T6">
        <f t="shared" si="2"/>
        <v>11000000.000000002</v>
      </c>
    </row>
    <row r="7" spans="1:20" ht="30" x14ac:dyDescent="0.25">
      <c r="A7">
        <v>6</v>
      </c>
      <c r="B7" s="5" t="s">
        <v>270</v>
      </c>
      <c r="C7" s="5" t="s">
        <v>269</v>
      </c>
      <c r="D7" s="8">
        <v>90</v>
      </c>
      <c r="E7" s="5">
        <v>3.18</v>
      </c>
      <c r="F7" s="16" t="s">
        <v>268</v>
      </c>
      <c r="G7" s="8">
        <v>0.3</v>
      </c>
      <c r="H7" s="16" t="s">
        <v>267</v>
      </c>
      <c r="I7" s="15">
        <v>0.25</v>
      </c>
      <c r="J7" s="15">
        <f t="shared" si="0"/>
        <v>0.63500000000000001</v>
      </c>
      <c r="K7" s="14"/>
      <c r="L7" s="8">
        <v>4.8499999999999996</v>
      </c>
      <c r="M7" s="8">
        <v>3.53</v>
      </c>
      <c r="N7" s="8">
        <v>1.2</v>
      </c>
      <c r="O7" s="8">
        <v>14.7</v>
      </c>
      <c r="P7" s="8">
        <f t="shared" si="1"/>
        <v>1.47</v>
      </c>
      <c r="R7" s="8"/>
      <c r="T7">
        <f t="shared" si="2"/>
        <v>0</v>
      </c>
    </row>
    <row r="8" spans="1:20" x14ac:dyDescent="0.25">
      <c r="A8">
        <v>7</v>
      </c>
      <c r="B8" s="5" t="s">
        <v>210</v>
      </c>
      <c r="C8" s="5" t="s">
        <v>266</v>
      </c>
      <c r="D8" s="8">
        <v>90</v>
      </c>
      <c r="E8" s="5">
        <v>2.84</v>
      </c>
      <c r="F8" s="8" t="s">
        <v>257</v>
      </c>
      <c r="G8" s="8">
        <v>0.105</v>
      </c>
      <c r="H8" s="8" t="s">
        <v>207</v>
      </c>
      <c r="I8" s="15">
        <v>0.23200000000000001</v>
      </c>
      <c r="J8" s="15">
        <f t="shared" si="0"/>
        <v>0.58928000000000003</v>
      </c>
      <c r="K8" s="14">
        <f t="shared" ref="K8:K39" si="3">(G8/1000)/((4/3)*PI()*((J8/200)^3))</f>
        <v>979.99886391381074</v>
      </c>
      <c r="L8" s="8">
        <v>6.06</v>
      </c>
      <c r="M8" s="8">
        <v>1.93</v>
      </c>
      <c r="N8" s="8">
        <v>0.99</v>
      </c>
      <c r="O8" s="8">
        <v>11.3</v>
      </c>
      <c r="P8" s="8">
        <f t="shared" si="1"/>
        <v>1.1300000000000001</v>
      </c>
      <c r="Q8" s="8">
        <v>0.98</v>
      </c>
      <c r="R8" s="8">
        <v>8.6</v>
      </c>
      <c r="S8" s="8">
        <v>1.4</v>
      </c>
      <c r="T8">
        <f t="shared" si="2"/>
        <v>14000000</v>
      </c>
    </row>
    <row r="9" spans="1:20" x14ac:dyDescent="0.25">
      <c r="A9">
        <v>8</v>
      </c>
      <c r="B9" s="5" t="s">
        <v>210</v>
      </c>
      <c r="C9" s="5" t="s">
        <v>265</v>
      </c>
      <c r="D9" s="8">
        <v>90</v>
      </c>
      <c r="E9" s="5">
        <v>2.84</v>
      </c>
      <c r="F9" s="8" t="s">
        <v>257</v>
      </c>
      <c r="G9" s="8">
        <v>0.105</v>
      </c>
      <c r="H9" s="8" t="s">
        <v>207</v>
      </c>
      <c r="I9" s="15">
        <v>0.23200000000000001</v>
      </c>
      <c r="J9" s="15">
        <f t="shared" si="0"/>
        <v>0.58928000000000003</v>
      </c>
      <c r="K9" s="14">
        <f t="shared" si="3"/>
        <v>979.99886391381074</v>
      </c>
      <c r="L9" s="8">
        <v>5.96</v>
      </c>
      <c r="M9" s="8">
        <v>1.86</v>
      </c>
      <c r="N9" s="8">
        <v>0.98</v>
      </c>
      <c r="O9" s="8">
        <v>8.9</v>
      </c>
      <c r="P9" s="8">
        <f t="shared" si="1"/>
        <v>0.89000000000000012</v>
      </c>
      <c r="Q9" s="8">
        <v>0.98</v>
      </c>
      <c r="R9" s="8">
        <v>8.6</v>
      </c>
      <c r="S9" s="8">
        <v>1.4</v>
      </c>
      <c r="T9">
        <f t="shared" si="2"/>
        <v>14000000</v>
      </c>
    </row>
    <row r="10" spans="1:20" x14ac:dyDescent="0.25">
      <c r="A10">
        <v>9</v>
      </c>
      <c r="B10" s="5" t="s">
        <v>210</v>
      </c>
      <c r="C10" s="5" t="s">
        <v>264</v>
      </c>
      <c r="D10" s="8">
        <v>90</v>
      </c>
      <c r="E10" s="5">
        <v>2.88</v>
      </c>
      <c r="F10" s="8" t="s">
        <v>257</v>
      </c>
      <c r="G10" s="8">
        <v>0.10299999999999999</v>
      </c>
      <c r="H10" s="8" t="s">
        <v>207</v>
      </c>
      <c r="I10" s="15">
        <v>0.23300000000000001</v>
      </c>
      <c r="J10" s="15">
        <f t="shared" si="0"/>
        <v>0.59182000000000001</v>
      </c>
      <c r="K10" s="14">
        <f t="shared" si="3"/>
        <v>949.00759787277821</v>
      </c>
      <c r="L10" s="8">
        <v>4.96</v>
      </c>
      <c r="M10" s="8">
        <v>1.27</v>
      </c>
      <c r="N10" s="8">
        <v>0.91</v>
      </c>
      <c r="O10" s="8">
        <v>18.5</v>
      </c>
      <c r="P10" s="8">
        <f t="shared" si="1"/>
        <v>1.85</v>
      </c>
      <c r="Q10" s="8">
        <v>0.96</v>
      </c>
      <c r="R10" s="8">
        <v>8.6</v>
      </c>
      <c r="S10" s="8">
        <v>1.4</v>
      </c>
      <c r="T10">
        <f t="shared" si="2"/>
        <v>14000000</v>
      </c>
    </row>
    <row r="11" spans="1:20" x14ac:dyDescent="0.25">
      <c r="A11">
        <v>10</v>
      </c>
      <c r="B11" s="5" t="s">
        <v>210</v>
      </c>
      <c r="C11" s="5" t="s">
        <v>263</v>
      </c>
      <c r="D11" s="8">
        <v>90</v>
      </c>
      <c r="E11" s="5">
        <v>2.87</v>
      </c>
      <c r="F11" s="8" t="s">
        <v>257</v>
      </c>
      <c r="G11" s="8">
        <v>0.10299999999999999</v>
      </c>
      <c r="H11" s="8" t="s">
        <v>207</v>
      </c>
      <c r="I11" s="15">
        <v>0.23200000000000001</v>
      </c>
      <c r="J11" s="15">
        <f t="shared" si="0"/>
        <v>0.58928000000000003</v>
      </c>
      <c r="K11" s="14">
        <f t="shared" si="3"/>
        <v>961.33221888688104</v>
      </c>
      <c r="L11" s="8">
        <v>5.08</v>
      </c>
      <c r="M11" s="8">
        <v>1.32</v>
      </c>
      <c r="N11" s="8">
        <v>0.81</v>
      </c>
      <c r="O11" s="8">
        <v>7.1</v>
      </c>
      <c r="P11" s="8">
        <f t="shared" si="1"/>
        <v>0.71</v>
      </c>
      <c r="Q11" s="8">
        <v>0.96</v>
      </c>
      <c r="R11" s="8">
        <v>8.6</v>
      </c>
      <c r="S11" s="8">
        <v>1.4</v>
      </c>
      <c r="T11">
        <f t="shared" si="2"/>
        <v>14000000</v>
      </c>
    </row>
    <row r="12" spans="1:20" x14ac:dyDescent="0.25">
      <c r="A12">
        <v>11</v>
      </c>
      <c r="B12" s="8" t="s">
        <v>210</v>
      </c>
      <c r="C12" s="8" t="s">
        <v>262</v>
      </c>
      <c r="D12" s="8">
        <v>90</v>
      </c>
      <c r="E12" s="8">
        <v>2.84</v>
      </c>
      <c r="F12" s="8" t="s">
        <v>257</v>
      </c>
      <c r="G12" s="8">
        <v>0.10299999999999999</v>
      </c>
      <c r="H12" s="8" t="s">
        <v>207</v>
      </c>
      <c r="I12" s="15">
        <v>0.23200000000000001</v>
      </c>
      <c r="J12" s="15">
        <f t="shared" si="0"/>
        <v>0.58928000000000003</v>
      </c>
      <c r="K12" s="14">
        <f t="shared" si="3"/>
        <v>961.33221888688104</v>
      </c>
      <c r="L12" s="8">
        <v>5.41</v>
      </c>
      <c r="M12" s="8">
        <v>1.51</v>
      </c>
      <c r="N12" s="8">
        <v>0.86</v>
      </c>
      <c r="O12" s="8">
        <v>5.4</v>
      </c>
      <c r="P12" s="8">
        <f t="shared" si="1"/>
        <v>0.54</v>
      </c>
      <c r="Q12" s="8">
        <v>0.96</v>
      </c>
      <c r="R12" s="8">
        <v>8.6</v>
      </c>
      <c r="S12" s="8">
        <v>1.4</v>
      </c>
      <c r="T12">
        <f t="shared" si="2"/>
        <v>14000000</v>
      </c>
    </row>
    <row r="13" spans="1:20" x14ac:dyDescent="0.25">
      <c r="A13">
        <v>12</v>
      </c>
      <c r="B13" s="8" t="s">
        <v>210</v>
      </c>
      <c r="C13" s="8" t="s">
        <v>261</v>
      </c>
      <c r="D13" s="8">
        <v>90</v>
      </c>
      <c r="E13" s="8">
        <v>2.85</v>
      </c>
      <c r="F13" s="8" t="s">
        <v>257</v>
      </c>
      <c r="G13" s="8">
        <v>0.10299999999999999</v>
      </c>
      <c r="H13" s="8" t="s">
        <v>207</v>
      </c>
      <c r="I13" s="15">
        <v>0.23200000000000001</v>
      </c>
      <c r="J13" s="15">
        <f t="shared" si="0"/>
        <v>0.58928000000000003</v>
      </c>
      <c r="K13" s="14">
        <f t="shared" si="3"/>
        <v>961.33221888688104</v>
      </c>
      <c r="L13" s="8">
        <v>6.07</v>
      </c>
      <c r="M13" s="8">
        <v>1.89</v>
      </c>
      <c r="N13" s="8">
        <v>1.02</v>
      </c>
      <c r="O13" s="8">
        <v>10</v>
      </c>
      <c r="P13" s="8">
        <f t="shared" si="1"/>
        <v>1</v>
      </c>
      <c r="Q13" s="8">
        <v>0.96</v>
      </c>
      <c r="R13" s="8">
        <v>8.6</v>
      </c>
      <c r="S13" s="8">
        <v>1.4</v>
      </c>
      <c r="T13">
        <f t="shared" si="2"/>
        <v>14000000</v>
      </c>
    </row>
    <row r="14" spans="1:20" x14ac:dyDescent="0.25">
      <c r="A14">
        <v>13</v>
      </c>
      <c r="B14" s="8" t="s">
        <v>210</v>
      </c>
      <c r="C14" s="8" t="s">
        <v>260</v>
      </c>
      <c r="D14" s="8">
        <v>90</v>
      </c>
      <c r="E14" s="8">
        <v>2.85</v>
      </c>
      <c r="F14" s="8" t="s">
        <v>257</v>
      </c>
      <c r="G14" s="8">
        <v>0.10299999999999999</v>
      </c>
      <c r="H14" s="8" t="s">
        <v>207</v>
      </c>
      <c r="I14" s="15">
        <v>0.23200000000000001</v>
      </c>
      <c r="J14" s="15">
        <f t="shared" si="0"/>
        <v>0.58928000000000003</v>
      </c>
      <c r="K14" s="14">
        <f t="shared" si="3"/>
        <v>961.33221888688104</v>
      </c>
      <c r="L14" s="8">
        <v>5.49</v>
      </c>
      <c r="M14" s="8">
        <v>1.55</v>
      </c>
      <c r="N14" s="8">
        <v>0.92</v>
      </c>
      <c r="O14" s="8">
        <v>4.5999999999999996</v>
      </c>
      <c r="P14" s="8">
        <f t="shared" si="1"/>
        <v>0.45999999999999996</v>
      </c>
      <c r="Q14" s="8">
        <v>0.96</v>
      </c>
      <c r="R14" s="8">
        <v>8.6</v>
      </c>
      <c r="S14" s="8">
        <v>1.4</v>
      </c>
      <c r="T14">
        <f t="shared" si="2"/>
        <v>14000000</v>
      </c>
    </row>
    <row r="15" spans="1:20" x14ac:dyDescent="0.25">
      <c r="A15">
        <v>14</v>
      </c>
      <c r="B15" s="8" t="s">
        <v>210</v>
      </c>
      <c r="C15" s="8" t="s">
        <v>259</v>
      </c>
      <c r="D15" s="8">
        <v>90</v>
      </c>
      <c r="E15" s="8">
        <v>2.87</v>
      </c>
      <c r="F15" s="8" t="s">
        <v>257</v>
      </c>
      <c r="G15" s="8">
        <v>0.10299999999999999</v>
      </c>
      <c r="H15" s="8" t="s">
        <v>207</v>
      </c>
      <c r="I15" s="15">
        <v>0.23200000000000001</v>
      </c>
      <c r="J15" s="15">
        <f t="shared" si="0"/>
        <v>0.58928000000000003</v>
      </c>
      <c r="K15" s="14">
        <f t="shared" si="3"/>
        <v>961.33221888688104</v>
      </c>
      <c r="L15" s="8">
        <v>4.7</v>
      </c>
      <c r="M15" s="8">
        <v>1.1399999999999999</v>
      </c>
      <c r="N15" s="8">
        <v>0.8</v>
      </c>
      <c r="O15" s="8">
        <v>6.2</v>
      </c>
      <c r="P15" s="8">
        <f t="shared" si="1"/>
        <v>0.62000000000000011</v>
      </c>
      <c r="Q15" s="8">
        <v>0.96</v>
      </c>
      <c r="R15" s="8">
        <v>8.6</v>
      </c>
      <c r="S15" s="8">
        <v>1.4</v>
      </c>
      <c r="T15">
        <f t="shared" si="2"/>
        <v>14000000</v>
      </c>
    </row>
    <row r="16" spans="1:20" x14ac:dyDescent="0.25">
      <c r="A16">
        <v>15</v>
      </c>
      <c r="B16" s="8" t="s">
        <v>210</v>
      </c>
      <c r="C16" s="8" t="s">
        <v>258</v>
      </c>
      <c r="D16" s="8">
        <v>90</v>
      </c>
      <c r="E16" s="8">
        <v>2.89</v>
      </c>
      <c r="F16" s="8" t="s">
        <v>257</v>
      </c>
      <c r="G16" s="8">
        <v>0.10299999999999999</v>
      </c>
      <c r="H16" s="8" t="s">
        <v>207</v>
      </c>
      <c r="I16" s="15">
        <v>0.23300000000000001</v>
      </c>
      <c r="J16" s="15">
        <f t="shared" si="0"/>
        <v>0.59182000000000001</v>
      </c>
      <c r="K16" s="14">
        <f t="shared" si="3"/>
        <v>949.00759787277821</v>
      </c>
      <c r="L16" s="8">
        <v>4.2699999999999996</v>
      </c>
      <c r="M16" s="8">
        <v>0.98</v>
      </c>
      <c r="N16" s="8">
        <v>0.64</v>
      </c>
      <c r="O16" s="8">
        <v>2.6</v>
      </c>
      <c r="P16" s="8">
        <f t="shared" si="1"/>
        <v>0.26</v>
      </c>
      <c r="Q16" s="8">
        <v>0.96</v>
      </c>
      <c r="R16" s="8">
        <v>8.6</v>
      </c>
      <c r="S16" s="8">
        <v>1.4</v>
      </c>
      <c r="T16">
        <f t="shared" si="2"/>
        <v>14000000</v>
      </c>
    </row>
    <row r="17" spans="1:20" x14ac:dyDescent="0.25">
      <c r="A17">
        <v>16</v>
      </c>
      <c r="B17" s="8" t="s">
        <v>210</v>
      </c>
      <c r="C17" s="8" t="s">
        <v>256</v>
      </c>
      <c r="D17" s="8">
        <v>90</v>
      </c>
      <c r="E17" s="8">
        <v>2.72</v>
      </c>
      <c r="F17" s="8" t="s">
        <v>208</v>
      </c>
      <c r="G17" s="8">
        <v>0.02</v>
      </c>
      <c r="H17" s="8" t="s">
        <v>207</v>
      </c>
      <c r="I17" s="15">
        <v>9.375E-2</v>
      </c>
      <c r="J17" s="15">
        <f t="shared" si="0"/>
        <v>0.238125</v>
      </c>
      <c r="K17" s="14">
        <f t="shared" si="3"/>
        <v>2828.8921745348657</v>
      </c>
      <c r="L17" s="8">
        <v>6.1</v>
      </c>
      <c r="M17" s="8">
        <v>0.36899999999999999</v>
      </c>
      <c r="N17" s="8">
        <v>0.67</v>
      </c>
      <c r="O17" s="8">
        <v>2</v>
      </c>
      <c r="P17" s="8">
        <f t="shared" si="1"/>
        <v>0.2</v>
      </c>
      <c r="Q17" s="8">
        <v>2.7</v>
      </c>
      <c r="R17" s="8">
        <v>8.6</v>
      </c>
      <c r="S17" s="8">
        <v>1.4</v>
      </c>
      <c r="T17">
        <f t="shared" si="2"/>
        <v>14000000</v>
      </c>
    </row>
    <row r="18" spans="1:20" x14ac:dyDescent="0.25">
      <c r="A18">
        <v>17</v>
      </c>
      <c r="B18" s="8" t="s">
        <v>210</v>
      </c>
      <c r="C18" s="8" t="s">
        <v>255</v>
      </c>
      <c r="D18" s="8">
        <v>90</v>
      </c>
      <c r="E18" s="8">
        <v>2.88</v>
      </c>
      <c r="F18" s="8" t="s">
        <v>208</v>
      </c>
      <c r="G18" s="8">
        <v>0.16</v>
      </c>
      <c r="H18" s="8" t="s">
        <v>207</v>
      </c>
      <c r="I18" s="15">
        <v>0.1875</v>
      </c>
      <c r="J18" s="15">
        <f t="shared" si="0"/>
        <v>0.47625000000000001</v>
      </c>
      <c r="K18" s="14">
        <f t="shared" si="3"/>
        <v>2828.8921745348657</v>
      </c>
      <c r="L18" s="8">
        <v>5.36</v>
      </c>
      <c r="M18" s="8">
        <v>2.29</v>
      </c>
      <c r="N18" s="8">
        <v>1.21</v>
      </c>
      <c r="O18" s="8">
        <v>10.8</v>
      </c>
      <c r="P18" s="8">
        <f t="shared" si="1"/>
        <v>1.08</v>
      </c>
      <c r="Q18" s="8">
        <v>2.7</v>
      </c>
      <c r="R18" s="8">
        <v>8.6</v>
      </c>
      <c r="S18" s="8">
        <v>1.4</v>
      </c>
      <c r="T18">
        <f t="shared" si="2"/>
        <v>14000000</v>
      </c>
    </row>
    <row r="19" spans="1:20" x14ac:dyDescent="0.25">
      <c r="A19">
        <v>18</v>
      </c>
      <c r="B19" s="8" t="s">
        <v>210</v>
      </c>
      <c r="C19" s="8" t="s">
        <v>254</v>
      </c>
      <c r="D19" s="8">
        <v>90</v>
      </c>
      <c r="E19" s="8">
        <v>2.85</v>
      </c>
      <c r="F19" s="8" t="s">
        <v>208</v>
      </c>
      <c r="G19" s="8">
        <v>0.02</v>
      </c>
      <c r="H19" s="8" t="s">
        <v>207</v>
      </c>
      <c r="I19" s="15">
        <v>9.375E-2</v>
      </c>
      <c r="J19" s="15">
        <f t="shared" si="0"/>
        <v>0.238125</v>
      </c>
      <c r="K19" s="14">
        <f t="shared" si="3"/>
        <v>2828.8921745348657</v>
      </c>
      <c r="L19" s="8">
        <v>7.28</v>
      </c>
      <c r="M19" s="8">
        <v>0.52500000000000002</v>
      </c>
      <c r="N19" s="8">
        <v>0.56999999999999995</v>
      </c>
      <c r="O19" s="8">
        <v>1.3</v>
      </c>
      <c r="P19" s="8">
        <f t="shared" si="1"/>
        <v>0.13</v>
      </c>
      <c r="Q19" s="8">
        <v>2.7</v>
      </c>
      <c r="R19" s="8">
        <v>8.6</v>
      </c>
      <c r="S19" s="8">
        <v>1.4</v>
      </c>
      <c r="T19">
        <f t="shared" si="2"/>
        <v>14000000</v>
      </c>
    </row>
    <row r="20" spans="1:20" x14ac:dyDescent="0.25">
      <c r="A20">
        <v>19</v>
      </c>
      <c r="B20" s="8" t="s">
        <v>210</v>
      </c>
      <c r="C20" s="8" t="s">
        <v>253</v>
      </c>
      <c r="D20" s="8">
        <v>43</v>
      </c>
      <c r="E20" s="8">
        <v>2.6</v>
      </c>
      <c r="F20" s="8" t="s">
        <v>234</v>
      </c>
      <c r="G20" s="8">
        <v>1.4999999999999999E-2</v>
      </c>
      <c r="H20" s="8" t="s">
        <v>207</v>
      </c>
      <c r="I20" s="15">
        <v>6.25E-2</v>
      </c>
      <c r="J20" s="15">
        <f t="shared" si="0"/>
        <v>0.15875</v>
      </c>
      <c r="K20" s="14">
        <f t="shared" si="3"/>
        <v>7160.633316791379</v>
      </c>
      <c r="L20" s="8">
        <v>6.78</v>
      </c>
      <c r="M20" s="8">
        <v>0.34300000000000003</v>
      </c>
      <c r="N20" s="8">
        <v>0.61</v>
      </c>
      <c r="O20" s="8">
        <v>1.5</v>
      </c>
      <c r="P20" s="8">
        <f t="shared" si="1"/>
        <v>0.15000000000000002</v>
      </c>
      <c r="Q20" s="8">
        <v>7.77</v>
      </c>
      <c r="R20" s="8">
        <v>8.6</v>
      </c>
      <c r="S20" s="8">
        <v>1.4</v>
      </c>
      <c r="T20">
        <f t="shared" si="2"/>
        <v>14000000</v>
      </c>
    </row>
    <row r="21" spans="1:20" x14ac:dyDescent="0.25">
      <c r="A21">
        <v>20</v>
      </c>
      <c r="B21" s="8" t="s">
        <v>210</v>
      </c>
      <c r="C21" s="8" t="s">
        <v>252</v>
      </c>
      <c r="D21" s="8">
        <v>90</v>
      </c>
      <c r="E21" s="8">
        <v>2.6</v>
      </c>
      <c r="F21" s="8" t="s">
        <v>208</v>
      </c>
      <c r="G21" s="8">
        <v>4.7E-2</v>
      </c>
      <c r="H21" s="8" t="s">
        <v>207</v>
      </c>
      <c r="I21" s="15">
        <v>0.125</v>
      </c>
      <c r="J21" s="15">
        <f t="shared" si="0"/>
        <v>0.3175</v>
      </c>
      <c r="K21" s="14">
        <f t="shared" si="3"/>
        <v>2804.5813824099569</v>
      </c>
      <c r="L21" s="8">
        <v>6.52</v>
      </c>
      <c r="M21" s="8">
        <v>1</v>
      </c>
      <c r="N21" s="8">
        <v>0.8</v>
      </c>
      <c r="O21" s="8">
        <v>3</v>
      </c>
      <c r="P21" s="8">
        <f t="shared" si="1"/>
        <v>0.30000000000000004</v>
      </c>
      <c r="Q21" s="8">
        <v>2.7</v>
      </c>
      <c r="R21" s="8">
        <v>8.6</v>
      </c>
      <c r="S21" s="8">
        <v>1.4</v>
      </c>
      <c r="T21">
        <f t="shared" si="2"/>
        <v>14000000</v>
      </c>
    </row>
    <row r="22" spans="1:20" x14ac:dyDescent="0.25">
      <c r="A22">
        <v>21</v>
      </c>
      <c r="B22" s="8" t="s">
        <v>244</v>
      </c>
      <c r="C22" s="8" t="s">
        <v>251</v>
      </c>
      <c r="D22" s="8">
        <v>90</v>
      </c>
      <c r="E22" s="8">
        <v>2.0499999999999998</v>
      </c>
      <c r="F22" s="8" t="s">
        <v>234</v>
      </c>
      <c r="G22" s="8">
        <v>1.4999999999999999E-2</v>
      </c>
      <c r="H22" s="8" t="s">
        <v>207</v>
      </c>
      <c r="I22" s="15">
        <v>6.25E-2</v>
      </c>
      <c r="J22" s="15">
        <f t="shared" si="0"/>
        <v>0.15875</v>
      </c>
      <c r="K22" s="14">
        <f t="shared" si="3"/>
        <v>7160.633316791379</v>
      </c>
      <c r="L22" s="8">
        <v>6.71</v>
      </c>
      <c r="M22" s="8">
        <v>0.33500000000000002</v>
      </c>
      <c r="N22" s="8">
        <v>0.79</v>
      </c>
      <c r="O22" s="8">
        <v>5.4</v>
      </c>
      <c r="P22" s="8">
        <f t="shared" si="1"/>
        <v>0.54</v>
      </c>
      <c r="Q22" s="8">
        <v>7.77</v>
      </c>
      <c r="R22" s="8">
        <v>1.9</v>
      </c>
      <c r="S22" s="8">
        <v>0.03</v>
      </c>
      <c r="T22">
        <f t="shared" si="2"/>
        <v>300000</v>
      </c>
    </row>
    <row r="23" spans="1:20" x14ac:dyDescent="0.25">
      <c r="A23">
        <v>22</v>
      </c>
      <c r="B23" s="8" t="s">
        <v>210</v>
      </c>
      <c r="C23" s="8" t="s">
        <v>250</v>
      </c>
      <c r="D23" s="8">
        <v>26</v>
      </c>
      <c r="E23" s="8">
        <v>2.63</v>
      </c>
      <c r="F23" s="8" t="s">
        <v>234</v>
      </c>
      <c r="G23" s="8">
        <v>1.4999999999999999E-2</v>
      </c>
      <c r="H23" s="8" t="s">
        <v>207</v>
      </c>
      <c r="I23" s="15">
        <v>6.25E-2</v>
      </c>
      <c r="J23" s="15">
        <f t="shared" si="0"/>
        <v>0.15875</v>
      </c>
      <c r="K23" s="14">
        <f t="shared" si="3"/>
        <v>7160.633316791379</v>
      </c>
      <c r="L23" s="8">
        <v>6.31</v>
      </c>
      <c r="M23" s="8">
        <v>0.29599999999999999</v>
      </c>
      <c r="N23" s="8">
        <v>0.49</v>
      </c>
      <c r="O23" s="8">
        <v>1.3</v>
      </c>
      <c r="P23" s="8">
        <f t="shared" si="1"/>
        <v>0.13</v>
      </c>
      <c r="Q23" s="8">
        <v>7.77</v>
      </c>
      <c r="R23" s="8">
        <v>8.6</v>
      </c>
      <c r="S23" s="8">
        <v>1.4</v>
      </c>
      <c r="T23">
        <f t="shared" si="2"/>
        <v>14000000</v>
      </c>
    </row>
    <row r="24" spans="1:20" x14ac:dyDescent="0.25">
      <c r="A24">
        <v>23</v>
      </c>
      <c r="B24" s="8" t="s">
        <v>210</v>
      </c>
      <c r="C24" s="8" t="s">
        <v>249</v>
      </c>
      <c r="D24" s="8">
        <v>40</v>
      </c>
      <c r="E24" s="8">
        <v>2.63</v>
      </c>
      <c r="F24" s="8" t="s">
        <v>208</v>
      </c>
      <c r="G24" s="8">
        <v>4.5999999999999999E-2</v>
      </c>
      <c r="H24" s="8" t="s">
        <v>207</v>
      </c>
      <c r="I24" s="15">
        <v>0.125</v>
      </c>
      <c r="J24" s="15">
        <f t="shared" si="0"/>
        <v>0.3175</v>
      </c>
      <c r="K24" s="14">
        <f t="shared" si="3"/>
        <v>2744.9094381033624</v>
      </c>
      <c r="L24" s="8">
        <v>6.1</v>
      </c>
      <c r="M24" s="8">
        <v>0.86299999999999999</v>
      </c>
      <c r="N24" s="8">
        <v>0.57999999999999996</v>
      </c>
      <c r="O24" s="8">
        <v>2.1</v>
      </c>
      <c r="P24" s="8">
        <f t="shared" si="1"/>
        <v>0.21000000000000002</v>
      </c>
      <c r="Q24" s="8">
        <v>2.7</v>
      </c>
      <c r="R24" s="8">
        <v>8.6</v>
      </c>
      <c r="S24" s="8">
        <v>1.4</v>
      </c>
      <c r="T24">
        <f t="shared" si="2"/>
        <v>14000000</v>
      </c>
    </row>
    <row r="25" spans="1:20" x14ac:dyDescent="0.25">
      <c r="A25">
        <v>24</v>
      </c>
      <c r="B25" s="8" t="s">
        <v>210</v>
      </c>
      <c r="C25" s="8" t="s">
        <v>248</v>
      </c>
      <c r="D25" s="8">
        <v>90</v>
      </c>
      <c r="E25" s="8">
        <v>2.56</v>
      </c>
      <c r="F25" s="8" t="s">
        <v>208</v>
      </c>
      <c r="G25" s="8">
        <v>4.5999999999999999E-2</v>
      </c>
      <c r="H25" s="8" t="s">
        <v>207</v>
      </c>
      <c r="I25" s="15">
        <v>0.125</v>
      </c>
      <c r="J25" s="15">
        <f t="shared" si="0"/>
        <v>0.3175</v>
      </c>
      <c r="K25" s="14">
        <f t="shared" si="3"/>
        <v>2744.9094381033624</v>
      </c>
      <c r="L25" s="8">
        <v>3.78</v>
      </c>
      <c r="M25" s="8">
        <v>0.33100000000000002</v>
      </c>
      <c r="N25" s="8">
        <v>0.71</v>
      </c>
      <c r="O25" s="8">
        <v>2.4</v>
      </c>
      <c r="P25" s="8">
        <f t="shared" si="1"/>
        <v>0.24</v>
      </c>
      <c r="Q25" s="8">
        <v>2.7</v>
      </c>
      <c r="R25" s="8">
        <v>8.6</v>
      </c>
      <c r="S25" s="8">
        <v>1.4</v>
      </c>
      <c r="T25">
        <f t="shared" si="2"/>
        <v>14000000</v>
      </c>
    </row>
    <row r="26" spans="1:20" x14ac:dyDescent="0.25">
      <c r="A26">
        <v>25</v>
      </c>
      <c r="B26" s="8" t="s">
        <v>210</v>
      </c>
      <c r="C26" s="8" t="s">
        <v>247</v>
      </c>
      <c r="D26" s="8">
        <v>90</v>
      </c>
      <c r="E26" s="8">
        <v>2.5499999999999998</v>
      </c>
      <c r="F26" s="8" t="s">
        <v>208</v>
      </c>
      <c r="G26" s="8">
        <v>4.5999999999999999E-2</v>
      </c>
      <c r="H26" s="8" t="s">
        <v>207</v>
      </c>
      <c r="I26" s="15">
        <v>0.125</v>
      </c>
      <c r="J26" s="15">
        <f t="shared" si="0"/>
        <v>0.3175</v>
      </c>
      <c r="K26" s="14">
        <f t="shared" si="3"/>
        <v>2744.9094381033624</v>
      </c>
      <c r="L26" s="8">
        <v>3.96</v>
      </c>
      <c r="M26" s="8">
        <v>0.36299999999999999</v>
      </c>
      <c r="N26" s="8">
        <v>0.7</v>
      </c>
      <c r="O26" s="8">
        <v>2.2000000000000002</v>
      </c>
      <c r="P26" s="8">
        <f t="shared" si="1"/>
        <v>0.22000000000000003</v>
      </c>
      <c r="Q26" s="8">
        <v>2.7</v>
      </c>
      <c r="R26" s="8">
        <v>8.6</v>
      </c>
      <c r="S26" s="8">
        <v>1.4</v>
      </c>
      <c r="T26">
        <f t="shared" si="2"/>
        <v>14000000</v>
      </c>
    </row>
    <row r="27" spans="1:20" x14ac:dyDescent="0.25">
      <c r="A27">
        <v>26</v>
      </c>
      <c r="B27" s="8" t="s">
        <v>210</v>
      </c>
      <c r="C27" s="8" t="s">
        <v>246</v>
      </c>
      <c r="D27" s="8">
        <v>90</v>
      </c>
      <c r="E27" s="8">
        <v>2.82</v>
      </c>
      <c r="F27" s="8" t="s">
        <v>208</v>
      </c>
      <c r="G27" s="8">
        <v>4.5999999999999999E-2</v>
      </c>
      <c r="H27" s="8" t="s">
        <v>207</v>
      </c>
      <c r="I27" s="15">
        <v>0.125</v>
      </c>
      <c r="J27" s="15">
        <f t="shared" si="0"/>
        <v>0.3175</v>
      </c>
      <c r="K27" s="14">
        <f t="shared" si="3"/>
        <v>2744.9094381033624</v>
      </c>
      <c r="L27" s="8">
        <v>6.31</v>
      </c>
      <c r="M27" s="8">
        <v>0.92</v>
      </c>
      <c r="N27" s="8">
        <v>0.84</v>
      </c>
      <c r="O27" s="8">
        <v>4.7</v>
      </c>
      <c r="P27" s="8">
        <f t="shared" si="1"/>
        <v>0.47000000000000003</v>
      </c>
      <c r="Q27" s="8">
        <v>2.7</v>
      </c>
      <c r="R27" s="8">
        <v>8.6</v>
      </c>
      <c r="S27" s="8">
        <v>1.4</v>
      </c>
      <c r="T27">
        <f t="shared" si="2"/>
        <v>14000000</v>
      </c>
    </row>
    <row r="28" spans="1:20" x14ac:dyDescent="0.25">
      <c r="A28">
        <v>27</v>
      </c>
      <c r="B28" s="8" t="s">
        <v>210</v>
      </c>
      <c r="C28" s="8" t="s">
        <v>245</v>
      </c>
      <c r="D28" s="8">
        <v>90</v>
      </c>
      <c r="E28" s="8">
        <v>2.87</v>
      </c>
      <c r="F28" s="8" t="s">
        <v>208</v>
      </c>
      <c r="G28" s="8">
        <v>4.5999999999999999E-2</v>
      </c>
      <c r="H28" s="8" t="s">
        <v>207</v>
      </c>
      <c r="I28" s="15">
        <v>0.125</v>
      </c>
      <c r="J28" s="15">
        <f t="shared" si="0"/>
        <v>0.3175</v>
      </c>
      <c r="K28" s="14">
        <f t="shared" si="3"/>
        <v>2744.9094381033624</v>
      </c>
      <c r="L28" s="8">
        <v>6.67</v>
      </c>
      <c r="M28" s="8">
        <v>1.03</v>
      </c>
      <c r="N28" s="8">
        <v>0.9</v>
      </c>
      <c r="O28" s="8">
        <v>4.5999999999999996</v>
      </c>
      <c r="P28" s="8">
        <f t="shared" si="1"/>
        <v>0.45999999999999996</v>
      </c>
      <c r="Q28" s="8">
        <v>2.7</v>
      </c>
      <c r="R28" s="8">
        <v>8.6</v>
      </c>
      <c r="S28" s="8">
        <v>1.4</v>
      </c>
      <c r="T28">
        <f t="shared" si="2"/>
        <v>14000000</v>
      </c>
    </row>
    <row r="29" spans="1:20" x14ac:dyDescent="0.25">
      <c r="A29">
        <v>28</v>
      </c>
      <c r="B29" s="8" t="s">
        <v>244</v>
      </c>
      <c r="C29" s="8" t="s">
        <v>243</v>
      </c>
      <c r="D29" s="8">
        <v>90</v>
      </c>
      <c r="E29" s="8">
        <v>2.12</v>
      </c>
      <c r="F29" s="8" t="s">
        <v>234</v>
      </c>
      <c r="G29" s="8">
        <v>0.13</v>
      </c>
      <c r="H29" s="8" t="s">
        <v>207</v>
      </c>
      <c r="I29" s="15">
        <v>0.125</v>
      </c>
      <c r="J29" s="15">
        <f t="shared" si="0"/>
        <v>0.3175</v>
      </c>
      <c r="K29" s="14">
        <f t="shared" si="3"/>
        <v>7757.3527598573291</v>
      </c>
      <c r="L29" s="8">
        <v>1.25</v>
      </c>
      <c r="M29" s="8">
        <v>0.10199999999999999</v>
      </c>
      <c r="N29" s="8">
        <v>1.02</v>
      </c>
      <c r="O29" s="8">
        <v>8.8000000000000007</v>
      </c>
      <c r="P29" s="8">
        <f t="shared" si="1"/>
        <v>0.88000000000000012</v>
      </c>
      <c r="Q29" s="8">
        <v>7.7</v>
      </c>
      <c r="R29" s="8">
        <v>1.9</v>
      </c>
      <c r="S29" s="8">
        <v>0.03</v>
      </c>
      <c r="T29">
        <f t="shared" si="2"/>
        <v>300000</v>
      </c>
    </row>
    <row r="30" spans="1:20" x14ac:dyDescent="0.25">
      <c r="A30">
        <v>29</v>
      </c>
      <c r="B30" s="8" t="s">
        <v>210</v>
      </c>
      <c r="C30" s="8" t="s">
        <v>242</v>
      </c>
      <c r="D30" s="8">
        <v>90</v>
      </c>
      <c r="E30" s="8">
        <v>2.84</v>
      </c>
      <c r="F30" s="8" t="s">
        <v>234</v>
      </c>
      <c r="G30" s="8">
        <v>0.13</v>
      </c>
      <c r="H30" s="8" t="s">
        <v>207</v>
      </c>
      <c r="I30" s="15">
        <v>0.125</v>
      </c>
      <c r="J30" s="15">
        <f t="shared" si="0"/>
        <v>0.3175</v>
      </c>
      <c r="K30" s="14">
        <f t="shared" si="3"/>
        <v>7757.3527598573291</v>
      </c>
      <c r="L30" s="8">
        <v>1.3</v>
      </c>
      <c r="M30" s="8">
        <v>0.11</v>
      </c>
      <c r="N30" s="8">
        <v>0.51</v>
      </c>
      <c r="O30" s="8">
        <v>1.5</v>
      </c>
      <c r="P30" s="8">
        <f t="shared" si="1"/>
        <v>0.15000000000000002</v>
      </c>
      <c r="Q30" s="8">
        <v>7.77</v>
      </c>
      <c r="R30" s="8">
        <v>8.6</v>
      </c>
      <c r="S30" s="8">
        <v>1.4</v>
      </c>
      <c r="T30">
        <f t="shared" si="2"/>
        <v>14000000</v>
      </c>
    </row>
    <row r="31" spans="1:20" x14ac:dyDescent="0.25">
      <c r="A31">
        <v>30</v>
      </c>
      <c r="B31" s="8" t="s">
        <v>210</v>
      </c>
      <c r="C31" s="8" t="s">
        <v>241</v>
      </c>
      <c r="D31" s="8">
        <v>90</v>
      </c>
      <c r="E31" s="8">
        <v>2.84</v>
      </c>
      <c r="F31" s="8" t="s">
        <v>234</v>
      </c>
      <c r="G31" s="8">
        <v>0.13</v>
      </c>
      <c r="H31" s="8" t="s">
        <v>207</v>
      </c>
      <c r="I31" s="15">
        <v>0.125</v>
      </c>
      <c r="J31" s="15">
        <f t="shared" si="0"/>
        <v>0.3175</v>
      </c>
      <c r="K31" s="14">
        <f t="shared" si="3"/>
        <v>7757.3527598573291</v>
      </c>
      <c r="L31" s="8">
        <v>1.89</v>
      </c>
      <c r="M31" s="8">
        <v>0.23200000000000001</v>
      </c>
      <c r="N31" s="8">
        <v>0.82</v>
      </c>
      <c r="O31" s="8">
        <v>3</v>
      </c>
      <c r="P31" s="8">
        <f t="shared" si="1"/>
        <v>0.30000000000000004</v>
      </c>
      <c r="Q31" s="8">
        <v>7.77</v>
      </c>
      <c r="R31" s="8">
        <v>8.6</v>
      </c>
      <c r="S31" s="8">
        <v>1.4</v>
      </c>
      <c r="T31">
        <f t="shared" si="2"/>
        <v>14000000</v>
      </c>
    </row>
    <row r="32" spans="1:20" x14ac:dyDescent="0.25">
      <c r="A32">
        <v>31</v>
      </c>
      <c r="B32" s="8" t="s">
        <v>210</v>
      </c>
      <c r="C32" s="8" t="s">
        <v>240</v>
      </c>
      <c r="D32" s="8">
        <v>90</v>
      </c>
      <c r="E32" s="8">
        <v>2.84</v>
      </c>
      <c r="F32" s="8" t="s">
        <v>234</v>
      </c>
      <c r="G32" s="8">
        <v>0.13</v>
      </c>
      <c r="H32" s="8" t="s">
        <v>207</v>
      </c>
      <c r="I32" s="15">
        <v>0.125</v>
      </c>
      <c r="J32" s="15">
        <f t="shared" si="0"/>
        <v>0.3175</v>
      </c>
      <c r="K32" s="14">
        <f t="shared" si="3"/>
        <v>7757.3527598573291</v>
      </c>
      <c r="L32" s="8">
        <v>1.92</v>
      </c>
      <c r="M32" s="8">
        <v>0.23899999999999999</v>
      </c>
      <c r="N32" s="8">
        <v>0.74</v>
      </c>
      <c r="O32" s="8">
        <v>2</v>
      </c>
      <c r="P32" s="8">
        <f t="shared" si="1"/>
        <v>0.2</v>
      </c>
      <c r="Q32" s="8">
        <v>7.77</v>
      </c>
      <c r="R32" s="8">
        <v>8.6</v>
      </c>
      <c r="S32" s="8">
        <v>1.4</v>
      </c>
      <c r="T32">
        <f t="shared" si="2"/>
        <v>14000000</v>
      </c>
    </row>
    <row r="33" spans="1:20" x14ac:dyDescent="0.25">
      <c r="A33">
        <v>32</v>
      </c>
      <c r="B33" s="8" t="s">
        <v>210</v>
      </c>
      <c r="C33" s="8" t="s">
        <v>239</v>
      </c>
      <c r="D33" s="8">
        <v>90</v>
      </c>
      <c r="E33" s="8">
        <v>2.78</v>
      </c>
      <c r="F33" s="8" t="s">
        <v>208</v>
      </c>
      <c r="G33" s="8">
        <v>4.5999999999999999E-2</v>
      </c>
      <c r="H33" s="8" t="s">
        <v>207</v>
      </c>
      <c r="I33" s="15">
        <v>0.125</v>
      </c>
      <c r="J33" s="15">
        <f t="shared" si="0"/>
        <v>0.3175</v>
      </c>
      <c r="K33" s="14">
        <f t="shared" si="3"/>
        <v>2744.9094381033624</v>
      </c>
      <c r="L33" s="8">
        <v>1.49</v>
      </c>
      <c r="M33" s="8">
        <v>5.1999999999999998E-2</v>
      </c>
      <c r="N33" s="8">
        <v>0.27</v>
      </c>
      <c r="O33" s="8">
        <v>1.1499999999999999</v>
      </c>
      <c r="P33" s="8">
        <f t="shared" si="1"/>
        <v>0.11499999999999999</v>
      </c>
      <c r="Q33" s="8">
        <v>2.7</v>
      </c>
      <c r="R33" s="8">
        <v>8.6</v>
      </c>
      <c r="S33" s="8">
        <v>1.4</v>
      </c>
      <c r="T33">
        <f t="shared" si="2"/>
        <v>14000000</v>
      </c>
    </row>
    <row r="34" spans="1:20" x14ac:dyDescent="0.25">
      <c r="A34">
        <v>33</v>
      </c>
      <c r="B34" s="8" t="s">
        <v>210</v>
      </c>
      <c r="C34" s="8" t="s">
        <v>238</v>
      </c>
      <c r="D34" s="8">
        <v>90</v>
      </c>
      <c r="E34" s="8">
        <v>2.78</v>
      </c>
      <c r="F34" s="8" t="s">
        <v>208</v>
      </c>
      <c r="G34" s="8">
        <v>4.5999999999999999E-2</v>
      </c>
      <c r="H34" s="8" t="s">
        <v>207</v>
      </c>
      <c r="I34" s="15">
        <v>0.125</v>
      </c>
      <c r="J34" s="15">
        <f t="shared" ref="J34:J62" si="4">I34*2.54</f>
        <v>0.3175</v>
      </c>
      <c r="K34" s="14">
        <f t="shared" si="3"/>
        <v>2744.9094381033624</v>
      </c>
      <c r="L34" s="8">
        <v>1.57</v>
      </c>
      <c r="M34" s="8">
        <v>5.7000000000000002E-2</v>
      </c>
      <c r="N34" s="8">
        <v>0.3</v>
      </c>
      <c r="O34" s="8">
        <v>0.2</v>
      </c>
      <c r="P34" s="8">
        <f t="shared" si="1"/>
        <v>2.0000000000000004E-2</v>
      </c>
      <c r="Q34" s="8">
        <v>2.7</v>
      </c>
      <c r="R34" s="8">
        <v>8.6</v>
      </c>
      <c r="S34" s="8">
        <v>1.4</v>
      </c>
      <c r="T34">
        <f t="shared" ref="T34:T62" si="5">S34*100000000/10</f>
        <v>14000000</v>
      </c>
    </row>
    <row r="35" spans="1:20" x14ac:dyDescent="0.25">
      <c r="A35">
        <v>34</v>
      </c>
      <c r="B35" s="8" t="s">
        <v>210</v>
      </c>
      <c r="C35" s="8" t="s">
        <v>237</v>
      </c>
      <c r="D35" s="8">
        <v>90</v>
      </c>
      <c r="E35" s="8">
        <v>2.88</v>
      </c>
      <c r="F35" s="8" t="s">
        <v>234</v>
      </c>
      <c r="G35" s="8">
        <v>0.13</v>
      </c>
      <c r="H35" s="8" t="s">
        <v>207</v>
      </c>
      <c r="I35" s="15">
        <v>0.125</v>
      </c>
      <c r="J35" s="15">
        <f t="shared" si="4"/>
        <v>0.3175</v>
      </c>
      <c r="K35" s="14">
        <f t="shared" si="3"/>
        <v>7757.3527598573291</v>
      </c>
      <c r="L35" s="8">
        <v>0.88500000000000001</v>
      </c>
      <c r="M35" s="8">
        <v>5.0999999999999997E-2</v>
      </c>
      <c r="N35" s="8">
        <v>0.43</v>
      </c>
      <c r="O35" s="8">
        <v>0.25</v>
      </c>
      <c r="P35" s="8">
        <f t="shared" si="1"/>
        <v>2.5000000000000001E-2</v>
      </c>
      <c r="Q35" s="8">
        <v>7.77</v>
      </c>
      <c r="R35" s="8">
        <v>8.6</v>
      </c>
      <c r="S35" s="8">
        <v>1.4</v>
      </c>
      <c r="T35">
        <f t="shared" si="5"/>
        <v>14000000</v>
      </c>
    </row>
    <row r="36" spans="1:20" x14ac:dyDescent="0.25">
      <c r="A36">
        <v>35</v>
      </c>
      <c r="B36" s="8" t="s">
        <v>210</v>
      </c>
      <c r="C36" s="8" t="s">
        <v>236</v>
      </c>
      <c r="D36" s="8">
        <v>90</v>
      </c>
      <c r="E36" s="8">
        <v>2.84</v>
      </c>
      <c r="F36" s="8" t="s">
        <v>208</v>
      </c>
      <c r="G36" s="8">
        <v>4.5999999999999999E-2</v>
      </c>
      <c r="H36" s="8" t="s">
        <v>207</v>
      </c>
      <c r="I36" s="15">
        <v>0.125</v>
      </c>
      <c r="J36" s="15">
        <f t="shared" si="4"/>
        <v>0.3175</v>
      </c>
      <c r="K36" s="14">
        <f t="shared" si="3"/>
        <v>2744.9094381033624</v>
      </c>
      <c r="L36" s="8">
        <v>1.43</v>
      </c>
      <c r="M36" s="8">
        <v>4.8000000000000001E-2</v>
      </c>
      <c r="N36" s="8">
        <v>0.25</v>
      </c>
      <c r="O36" s="8">
        <v>0.2</v>
      </c>
      <c r="P36" s="8">
        <f t="shared" si="1"/>
        <v>2.0000000000000004E-2</v>
      </c>
      <c r="Q36" s="8">
        <v>2.7</v>
      </c>
      <c r="R36" s="8">
        <v>8.6</v>
      </c>
      <c r="S36" s="8">
        <v>1.4</v>
      </c>
      <c r="T36">
        <f t="shared" si="5"/>
        <v>14000000</v>
      </c>
    </row>
    <row r="37" spans="1:20" x14ac:dyDescent="0.25">
      <c r="A37">
        <v>36</v>
      </c>
      <c r="B37" s="8" t="s">
        <v>210</v>
      </c>
      <c r="C37" s="8" t="s">
        <v>235</v>
      </c>
      <c r="D37" s="8">
        <v>90</v>
      </c>
      <c r="E37" s="8">
        <v>2.88</v>
      </c>
      <c r="F37" s="8" t="s">
        <v>234</v>
      </c>
      <c r="G37" s="8">
        <v>0.13</v>
      </c>
      <c r="H37" s="8" t="s">
        <v>207</v>
      </c>
      <c r="I37" s="15">
        <v>0.125</v>
      </c>
      <c r="J37" s="15">
        <f t="shared" si="4"/>
        <v>0.3175</v>
      </c>
      <c r="K37" s="14">
        <f t="shared" si="3"/>
        <v>7757.3527598573291</v>
      </c>
      <c r="L37" s="8">
        <v>1.32</v>
      </c>
      <c r="M37" s="8">
        <v>0.64</v>
      </c>
      <c r="N37" s="8">
        <v>0.64</v>
      </c>
      <c r="O37" s="8">
        <v>1.03</v>
      </c>
      <c r="P37" s="8">
        <f t="shared" si="1"/>
        <v>0.10300000000000001</v>
      </c>
      <c r="Q37" s="8">
        <v>7.77</v>
      </c>
      <c r="R37" s="8">
        <v>8.6</v>
      </c>
      <c r="S37" s="8">
        <v>1.4</v>
      </c>
      <c r="T37">
        <f t="shared" si="5"/>
        <v>14000000</v>
      </c>
    </row>
    <row r="38" spans="1:20" x14ac:dyDescent="0.25">
      <c r="A38">
        <v>37</v>
      </c>
      <c r="B38" s="8" t="s">
        <v>210</v>
      </c>
      <c r="C38" s="8" t="s">
        <v>233</v>
      </c>
      <c r="D38" s="8">
        <v>90</v>
      </c>
      <c r="E38" s="8">
        <v>2.84</v>
      </c>
      <c r="F38" s="8" t="s">
        <v>208</v>
      </c>
      <c r="G38" s="8">
        <v>4.5999999999999999E-2</v>
      </c>
      <c r="H38" s="8" t="s">
        <v>207</v>
      </c>
      <c r="I38" s="15">
        <v>0.125</v>
      </c>
      <c r="J38" s="15">
        <f t="shared" si="4"/>
        <v>0.3175</v>
      </c>
      <c r="K38" s="14">
        <f t="shared" si="3"/>
        <v>2744.9094381033624</v>
      </c>
      <c r="L38" s="8">
        <v>1.45</v>
      </c>
      <c r="M38" s="8">
        <v>4.9000000000000002E-2</v>
      </c>
      <c r="N38" s="8">
        <v>0.24</v>
      </c>
      <c r="O38" s="8">
        <v>0.16</v>
      </c>
      <c r="P38" s="8">
        <f t="shared" si="1"/>
        <v>1.6E-2</v>
      </c>
      <c r="Q38" s="8">
        <v>2.7</v>
      </c>
      <c r="R38" s="8">
        <v>8.6</v>
      </c>
      <c r="S38" s="8">
        <v>1.4</v>
      </c>
      <c r="T38">
        <f t="shared" si="5"/>
        <v>14000000</v>
      </c>
    </row>
    <row r="39" spans="1:20" x14ac:dyDescent="0.25">
      <c r="A39">
        <v>38</v>
      </c>
      <c r="B39" s="8" t="s">
        <v>210</v>
      </c>
      <c r="C39" s="8" t="s">
        <v>232</v>
      </c>
      <c r="D39" s="8">
        <v>90</v>
      </c>
      <c r="E39" s="8">
        <v>2.88</v>
      </c>
      <c r="F39" s="8" t="s">
        <v>208</v>
      </c>
      <c r="G39" s="8">
        <v>0.25</v>
      </c>
      <c r="H39" s="8" t="s">
        <v>207</v>
      </c>
      <c r="I39" s="15">
        <v>0.22</v>
      </c>
      <c r="J39" s="15">
        <f t="shared" si="4"/>
        <v>0.55879999999999996</v>
      </c>
      <c r="K39" s="14">
        <f t="shared" si="3"/>
        <v>2736.3534519115819</v>
      </c>
      <c r="L39" s="8">
        <v>1.64</v>
      </c>
      <c r="M39" s="8">
        <v>0.33500000000000002</v>
      </c>
      <c r="N39" s="8">
        <v>0.68</v>
      </c>
      <c r="O39" s="8">
        <v>1.69</v>
      </c>
      <c r="P39" s="8">
        <f t="shared" si="1"/>
        <v>0.16900000000000001</v>
      </c>
      <c r="Q39" s="8">
        <v>2.7</v>
      </c>
      <c r="R39" s="8">
        <v>8.6</v>
      </c>
      <c r="S39" s="8">
        <v>1.4</v>
      </c>
      <c r="T39">
        <f t="shared" si="5"/>
        <v>14000000</v>
      </c>
    </row>
    <row r="40" spans="1:20" x14ac:dyDescent="0.25">
      <c r="A40">
        <v>39</v>
      </c>
      <c r="B40" s="8" t="s">
        <v>210</v>
      </c>
      <c r="C40" s="8" t="s">
        <v>231</v>
      </c>
      <c r="D40" s="8">
        <v>90</v>
      </c>
      <c r="E40" s="8">
        <v>2.78</v>
      </c>
      <c r="F40" s="8" t="s">
        <v>208</v>
      </c>
      <c r="G40" s="8">
        <v>4.5999999999999999E-2</v>
      </c>
      <c r="H40" s="8" t="s">
        <v>207</v>
      </c>
      <c r="I40" s="15">
        <v>0.125</v>
      </c>
      <c r="J40" s="15">
        <f t="shared" si="4"/>
        <v>0.3175</v>
      </c>
      <c r="K40" s="14">
        <f t="shared" ref="K40:K62" si="6">(G40/1000)/((4/3)*PI()*((J40/200)^3))</f>
        <v>2744.9094381033624</v>
      </c>
      <c r="L40" s="8">
        <v>1.19</v>
      </c>
      <c r="M40" s="8">
        <v>3.3000000000000002E-2</v>
      </c>
      <c r="N40" s="8">
        <v>0.2</v>
      </c>
      <c r="O40" s="8">
        <v>0.1</v>
      </c>
      <c r="P40" s="8">
        <f t="shared" si="1"/>
        <v>1.0000000000000002E-2</v>
      </c>
      <c r="Q40" s="8">
        <v>2.7</v>
      </c>
      <c r="R40" s="8">
        <v>8.6</v>
      </c>
      <c r="S40" s="8">
        <v>1.4</v>
      </c>
      <c r="T40">
        <f t="shared" si="5"/>
        <v>14000000</v>
      </c>
    </row>
    <row r="41" spans="1:20" x14ac:dyDescent="0.25">
      <c r="A41">
        <v>40</v>
      </c>
      <c r="B41" s="8" t="s">
        <v>210</v>
      </c>
      <c r="C41" s="8" t="s">
        <v>230</v>
      </c>
      <c r="D41" s="8">
        <v>90</v>
      </c>
      <c r="E41" s="8">
        <v>2.88</v>
      </c>
      <c r="F41" s="8" t="s">
        <v>208</v>
      </c>
      <c r="G41" s="8">
        <v>0.25</v>
      </c>
      <c r="H41" s="8" t="s">
        <v>207</v>
      </c>
      <c r="I41" s="15">
        <v>0.22</v>
      </c>
      <c r="J41" s="15">
        <f t="shared" si="4"/>
        <v>0.55879999999999996</v>
      </c>
      <c r="K41" s="14">
        <f t="shared" si="6"/>
        <v>2736.3534519115819</v>
      </c>
      <c r="L41" s="8">
        <v>1.56</v>
      </c>
      <c r="M41" s="8">
        <v>0.30599999999999999</v>
      </c>
      <c r="N41" s="8">
        <v>0.53</v>
      </c>
      <c r="O41" s="8">
        <v>1.1000000000000001</v>
      </c>
      <c r="P41" s="8">
        <f t="shared" si="1"/>
        <v>0.11000000000000001</v>
      </c>
      <c r="Q41" s="8">
        <v>2.7</v>
      </c>
      <c r="R41" s="8">
        <v>8.6</v>
      </c>
      <c r="S41" s="8">
        <v>1.4</v>
      </c>
      <c r="T41">
        <f t="shared" si="5"/>
        <v>14000000</v>
      </c>
    </row>
    <row r="42" spans="1:20" x14ac:dyDescent="0.25">
      <c r="A42">
        <v>41</v>
      </c>
      <c r="B42" s="8" t="s">
        <v>210</v>
      </c>
      <c r="C42" s="8" t="s">
        <v>229</v>
      </c>
      <c r="D42" s="8">
        <v>75</v>
      </c>
      <c r="E42" s="8">
        <v>2.61</v>
      </c>
      <c r="F42" s="8" t="s">
        <v>208</v>
      </c>
      <c r="G42" s="13">
        <v>4.6300000000000001E-2</v>
      </c>
      <c r="H42" s="8" t="s">
        <v>207</v>
      </c>
      <c r="I42" s="15">
        <v>0.125</v>
      </c>
      <c r="J42" s="15">
        <f t="shared" si="4"/>
        <v>0.3175</v>
      </c>
      <c r="K42" s="14">
        <f t="shared" si="6"/>
        <v>2762.8110213953405</v>
      </c>
      <c r="L42" s="8">
        <v>6.2</v>
      </c>
      <c r="M42" s="15">
        <f t="shared" ref="M42:M48" si="7">0.5*G42*L42^2</f>
        <v>0.88988600000000018</v>
      </c>
      <c r="N42" s="8">
        <v>0.91</v>
      </c>
      <c r="O42" s="8"/>
      <c r="P42" s="8"/>
      <c r="Q42" s="8">
        <v>2.7</v>
      </c>
      <c r="R42" s="8">
        <v>8.6</v>
      </c>
      <c r="S42" s="8">
        <v>1.4</v>
      </c>
      <c r="T42">
        <f t="shared" si="5"/>
        <v>14000000</v>
      </c>
    </row>
    <row r="43" spans="1:20" x14ac:dyDescent="0.25">
      <c r="A43">
        <v>42</v>
      </c>
      <c r="B43" s="8" t="s">
        <v>210</v>
      </c>
      <c r="C43" s="8" t="s">
        <v>228</v>
      </c>
      <c r="D43" s="8">
        <v>90</v>
      </c>
      <c r="E43" s="8">
        <v>2.61</v>
      </c>
      <c r="F43" s="8" t="s">
        <v>208</v>
      </c>
      <c r="G43" s="13">
        <v>4.6300000000000001E-2</v>
      </c>
      <c r="H43" s="8" t="s">
        <v>207</v>
      </c>
      <c r="I43" s="15">
        <v>0.125</v>
      </c>
      <c r="J43" s="15">
        <f t="shared" si="4"/>
        <v>0.3175</v>
      </c>
      <c r="K43" s="14">
        <f t="shared" si="6"/>
        <v>2762.8110213953405</v>
      </c>
      <c r="L43" s="8">
        <v>5.73</v>
      </c>
      <c r="M43" s="15">
        <f t="shared" si="7"/>
        <v>0.76008163500000003</v>
      </c>
      <c r="N43" s="8">
        <v>0.83</v>
      </c>
      <c r="O43" s="8"/>
      <c r="P43" s="8"/>
      <c r="Q43" s="8">
        <v>2.7</v>
      </c>
      <c r="R43" s="8">
        <v>8.6</v>
      </c>
      <c r="S43" s="8">
        <v>1.4</v>
      </c>
      <c r="T43">
        <f t="shared" si="5"/>
        <v>14000000</v>
      </c>
    </row>
    <row r="44" spans="1:20" x14ac:dyDescent="0.25">
      <c r="A44">
        <v>43</v>
      </c>
      <c r="B44" s="8" t="s">
        <v>210</v>
      </c>
      <c r="C44" s="8" t="s">
        <v>227</v>
      </c>
      <c r="D44" s="8">
        <v>90</v>
      </c>
      <c r="E44" s="8">
        <v>2.61</v>
      </c>
      <c r="F44" s="8" t="s">
        <v>208</v>
      </c>
      <c r="G44" s="13">
        <v>4.6300000000000001E-2</v>
      </c>
      <c r="H44" s="8" t="s">
        <v>207</v>
      </c>
      <c r="I44" s="15">
        <v>0.125</v>
      </c>
      <c r="J44" s="15">
        <f t="shared" si="4"/>
        <v>0.3175</v>
      </c>
      <c r="K44" s="14">
        <f t="shared" si="6"/>
        <v>2762.8110213953405</v>
      </c>
      <c r="L44" s="8">
        <v>6.36</v>
      </c>
      <c r="M44" s="15">
        <f t="shared" si="7"/>
        <v>0.93640824000000011</v>
      </c>
      <c r="N44" s="8">
        <v>0.89</v>
      </c>
      <c r="O44" s="8"/>
      <c r="P44" s="8"/>
      <c r="Q44" s="8">
        <v>2.7</v>
      </c>
      <c r="R44" s="8">
        <v>8.6</v>
      </c>
      <c r="S44" s="8">
        <v>1.4</v>
      </c>
      <c r="T44">
        <f t="shared" si="5"/>
        <v>14000000</v>
      </c>
    </row>
    <row r="45" spans="1:20" x14ac:dyDescent="0.25">
      <c r="A45">
        <v>44</v>
      </c>
      <c r="B45" s="8" t="s">
        <v>210</v>
      </c>
      <c r="C45" s="8" t="s">
        <v>226</v>
      </c>
      <c r="D45" s="8">
        <v>75</v>
      </c>
      <c r="E45" s="8">
        <v>2.85</v>
      </c>
      <c r="F45" s="8" t="s">
        <v>208</v>
      </c>
      <c r="G45" s="13">
        <v>4.6300000000000001E-2</v>
      </c>
      <c r="H45" s="8" t="s">
        <v>207</v>
      </c>
      <c r="I45" s="15">
        <v>0.125</v>
      </c>
      <c r="J45" s="15">
        <f t="shared" si="4"/>
        <v>0.3175</v>
      </c>
      <c r="K45" s="14">
        <f t="shared" si="6"/>
        <v>2762.8110213953405</v>
      </c>
      <c r="L45" s="8">
        <v>6.36</v>
      </c>
      <c r="M45" s="15">
        <f t="shared" si="7"/>
        <v>0.93640824000000011</v>
      </c>
      <c r="N45" s="8">
        <v>0.88</v>
      </c>
      <c r="O45" s="8"/>
      <c r="P45" s="8"/>
      <c r="Q45" s="8">
        <v>2.7</v>
      </c>
      <c r="R45" s="8">
        <v>8.6</v>
      </c>
      <c r="S45" s="8">
        <v>1.4</v>
      </c>
      <c r="T45">
        <f t="shared" si="5"/>
        <v>14000000</v>
      </c>
    </row>
    <row r="46" spans="1:20" x14ac:dyDescent="0.25">
      <c r="A46">
        <v>45</v>
      </c>
      <c r="B46" s="8" t="s">
        <v>210</v>
      </c>
      <c r="C46" s="8" t="s">
        <v>225</v>
      </c>
      <c r="D46" s="8">
        <v>75</v>
      </c>
      <c r="E46" s="8">
        <v>2.85</v>
      </c>
      <c r="F46" s="8" t="s">
        <v>208</v>
      </c>
      <c r="G46" s="13">
        <v>4.6300000000000001E-2</v>
      </c>
      <c r="H46" s="8" t="s">
        <v>207</v>
      </c>
      <c r="I46" s="15">
        <v>0.125</v>
      </c>
      <c r="J46" s="15">
        <f t="shared" si="4"/>
        <v>0.3175</v>
      </c>
      <c r="K46" s="14">
        <f t="shared" si="6"/>
        <v>2762.8110213953405</v>
      </c>
      <c r="L46" s="8">
        <v>6.46</v>
      </c>
      <c r="M46" s="15">
        <f t="shared" si="7"/>
        <v>0.96608654000000005</v>
      </c>
      <c r="N46" s="8">
        <v>0.9</v>
      </c>
      <c r="O46" s="8"/>
      <c r="P46" s="8"/>
      <c r="Q46" s="8">
        <v>2.7</v>
      </c>
      <c r="R46" s="8">
        <v>8.6</v>
      </c>
      <c r="S46" s="8">
        <v>1.4</v>
      </c>
      <c r="T46">
        <f t="shared" si="5"/>
        <v>14000000</v>
      </c>
    </row>
    <row r="47" spans="1:20" x14ac:dyDescent="0.25">
      <c r="A47">
        <v>46</v>
      </c>
      <c r="B47" s="8" t="s">
        <v>210</v>
      </c>
      <c r="C47" s="8" t="s">
        <v>225</v>
      </c>
      <c r="D47" s="8">
        <v>90</v>
      </c>
      <c r="E47" s="8">
        <v>2.85</v>
      </c>
      <c r="F47" s="8" t="s">
        <v>208</v>
      </c>
      <c r="G47" s="13">
        <v>4.6300000000000001E-2</v>
      </c>
      <c r="H47" s="8" t="s">
        <v>207</v>
      </c>
      <c r="I47" s="15">
        <v>0.125</v>
      </c>
      <c r="J47" s="15">
        <f t="shared" si="4"/>
        <v>0.3175</v>
      </c>
      <c r="K47" s="14">
        <f t="shared" si="6"/>
        <v>2762.8110213953405</v>
      </c>
      <c r="L47" s="8">
        <v>5.33</v>
      </c>
      <c r="M47" s="15">
        <f t="shared" si="7"/>
        <v>0.65766603499999998</v>
      </c>
      <c r="N47" s="8">
        <v>0.78</v>
      </c>
      <c r="O47" s="8"/>
      <c r="P47" s="8"/>
      <c r="Q47" s="8">
        <v>2.7</v>
      </c>
      <c r="R47" s="8">
        <v>8.6</v>
      </c>
      <c r="S47" s="8">
        <v>1.4</v>
      </c>
      <c r="T47">
        <f t="shared" si="5"/>
        <v>14000000</v>
      </c>
    </row>
    <row r="48" spans="1:20" x14ac:dyDescent="0.25">
      <c r="A48">
        <v>47</v>
      </c>
      <c r="B48" s="8" t="s">
        <v>210</v>
      </c>
      <c r="C48" s="8" t="s">
        <v>224</v>
      </c>
      <c r="D48" s="8">
        <v>45</v>
      </c>
      <c r="E48" s="8">
        <v>2.85</v>
      </c>
      <c r="F48" s="8" t="s">
        <v>208</v>
      </c>
      <c r="G48" s="13">
        <v>4.6300000000000001E-2</v>
      </c>
      <c r="H48" s="8" t="s">
        <v>207</v>
      </c>
      <c r="I48" s="15">
        <v>0.125</v>
      </c>
      <c r="J48" s="15">
        <f t="shared" si="4"/>
        <v>0.3175</v>
      </c>
      <c r="K48" s="14">
        <f t="shared" si="6"/>
        <v>2762.8110213953405</v>
      </c>
      <c r="L48" s="8">
        <v>6.72</v>
      </c>
      <c r="M48" s="15">
        <f t="shared" si="7"/>
        <v>1.0454169599999998</v>
      </c>
      <c r="N48" s="8">
        <v>0.71</v>
      </c>
      <c r="O48" s="8"/>
      <c r="P48" s="8"/>
      <c r="Q48" s="8">
        <v>2.7</v>
      </c>
      <c r="R48" s="8">
        <v>8.6</v>
      </c>
      <c r="S48" s="8">
        <v>1.4</v>
      </c>
      <c r="T48">
        <f t="shared" si="5"/>
        <v>14000000</v>
      </c>
    </row>
    <row r="49" spans="1:20" x14ac:dyDescent="0.25">
      <c r="A49">
        <v>48</v>
      </c>
      <c r="B49" s="8" t="s">
        <v>210</v>
      </c>
      <c r="C49" s="8" t="s">
        <v>223</v>
      </c>
      <c r="D49" s="8">
        <v>45</v>
      </c>
      <c r="E49" s="8">
        <v>2.85</v>
      </c>
      <c r="F49" s="8" t="s">
        <v>208</v>
      </c>
      <c r="G49" s="13">
        <v>4.6300000000000001E-2</v>
      </c>
      <c r="H49" s="8" t="s">
        <v>207</v>
      </c>
      <c r="I49" s="15">
        <v>0.125</v>
      </c>
      <c r="J49" s="15">
        <f t="shared" si="4"/>
        <v>0.3175</v>
      </c>
      <c r="K49" s="14">
        <f t="shared" si="6"/>
        <v>2762.8110213953405</v>
      </c>
      <c r="L49" s="8">
        <v>5.97</v>
      </c>
      <c r="M49" s="15">
        <v>0.82599999999999996</v>
      </c>
      <c r="N49" s="8">
        <v>0.74</v>
      </c>
      <c r="O49" s="8">
        <v>4.8</v>
      </c>
      <c r="P49" s="8">
        <f t="shared" ref="P49:P62" si="8">0.1*O49</f>
        <v>0.48</v>
      </c>
      <c r="Q49" s="8">
        <v>2.7</v>
      </c>
      <c r="R49" s="8">
        <v>8.6</v>
      </c>
      <c r="S49" s="8">
        <v>1.4</v>
      </c>
      <c r="T49">
        <f t="shared" si="5"/>
        <v>14000000</v>
      </c>
    </row>
    <row r="50" spans="1:20" x14ac:dyDescent="0.25">
      <c r="A50">
        <v>49</v>
      </c>
      <c r="B50" s="8" t="s">
        <v>210</v>
      </c>
      <c r="C50" s="8" t="s">
        <v>222</v>
      </c>
      <c r="D50" s="8">
        <v>45</v>
      </c>
      <c r="E50" s="8">
        <v>2.85</v>
      </c>
      <c r="F50" s="8" t="s">
        <v>208</v>
      </c>
      <c r="G50" s="13">
        <v>4.6300000000000001E-2</v>
      </c>
      <c r="H50" s="8" t="s">
        <v>207</v>
      </c>
      <c r="I50" s="15">
        <v>0.125</v>
      </c>
      <c r="J50" s="15">
        <f t="shared" si="4"/>
        <v>0.3175</v>
      </c>
      <c r="K50" s="14">
        <f t="shared" si="6"/>
        <v>2762.8110213953405</v>
      </c>
      <c r="L50" s="8">
        <v>5.95</v>
      </c>
      <c r="M50" s="8">
        <v>0.82</v>
      </c>
      <c r="N50" s="8">
        <v>0.64</v>
      </c>
      <c r="O50" s="8">
        <v>1.96</v>
      </c>
      <c r="P50" s="8">
        <f t="shared" si="8"/>
        <v>0.19600000000000001</v>
      </c>
      <c r="Q50" s="8">
        <v>2.7</v>
      </c>
      <c r="R50" s="8">
        <v>8.6</v>
      </c>
      <c r="S50" s="8">
        <v>1.4</v>
      </c>
      <c r="T50">
        <f t="shared" si="5"/>
        <v>14000000</v>
      </c>
    </row>
    <row r="51" spans="1:20" x14ac:dyDescent="0.25">
      <c r="A51">
        <v>50</v>
      </c>
      <c r="B51" s="8" t="s">
        <v>210</v>
      </c>
      <c r="C51" s="8" t="s">
        <v>221</v>
      </c>
      <c r="D51" s="8">
        <v>45</v>
      </c>
      <c r="E51" s="8">
        <v>2.85</v>
      </c>
      <c r="F51" s="8" t="s">
        <v>208</v>
      </c>
      <c r="G51" s="13">
        <v>4.6300000000000001E-2</v>
      </c>
      <c r="H51" s="8" t="s">
        <v>207</v>
      </c>
      <c r="I51" s="15">
        <v>0.125</v>
      </c>
      <c r="J51" s="15">
        <f t="shared" si="4"/>
        <v>0.3175</v>
      </c>
      <c r="K51" s="14">
        <f t="shared" si="6"/>
        <v>2762.8110213953405</v>
      </c>
      <c r="L51" s="8">
        <v>6.06</v>
      </c>
      <c r="M51" s="8">
        <v>0.92200000000000004</v>
      </c>
      <c r="N51" s="8">
        <v>0.73</v>
      </c>
      <c r="O51" s="8">
        <v>3.06</v>
      </c>
      <c r="P51" s="8">
        <f t="shared" si="8"/>
        <v>0.30600000000000005</v>
      </c>
      <c r="Q51" s="8">
        <v>2.7</v>
      </c>
      <c r="R51" s="8">
        <v>8.6</v>
      </c>
      <c r="S51" s="8">
        <v>1.4</v>
      </c>
      <c r="T51">
        <f t="shared" si="5"/>
        <v>14000000</v>
      </c>
    </row>
    <row r="52" spans="1:20" x14ac:dyDescent="0.25">
      <c r="A52">
        <v>51</v>
      </c>
      <c r="B52" s="8" t="s">
        <v>210</v>
      </c>
      <c r="C52" s="8" t="s">
        <v>220</v>
      </c>
      <c r="D52" s="8">
        <v>90</v>
      </c>
      <c r="E52" s="8">
        <v>2.85</v>
      </c>
      <c r="F52" s="8" t="s">
        <v>208</v>
      </c>
      <c r="G52" s="13">
        <v>4.6300000000000001E-2</v>
      </c>
      <c r="H52" s="8" t="s">
        <v>207</v>
      </c>
      <c r="I52" s="15">
        <v>0.125</v>
      </c>
      <c r="J52" s="15">
        <f t="shared" si="4"/>
        <v>0.3175</v>
      </c>
      <c r="K52" s="14">
        <f t="shared" si="6"/>
        <v>2762.8110213953405</v>
      </c>
      <c r="L52" s="8">
        <v>5.65</v>
      </c>
      <c r="M52" s="8">
        <v>0.73799999999999999</v>
      </c>
      <c r="N52" s="8">
        <v>0.83</v>
      </c>
      <c r="O52" s="8">
        <v>5.15</v>
      </c>
      <c r="P52" s="8">
        <f t="shared" si="8"/>
        <v>0.51500000000000001</v>
      </c>
      <c r="Q52" s="8">
        <v>2.7</v>
      </c>
      <c r="R52" s="8">
        <v>8.6</v>
      </c>
      <c r="S52" s="8">
        <v>1.4</v>
      </c>
      <c r="T52">
        <f t="shared" si="5"/>
        <v>14000000</v>
      </c>
    </row>
    <row r="53" spans="1:20" x14ac:dyDescent="0.25">
      <c r="A53">
        <v>52</v>
      </c>
      <c r="B53" s="8" t="s">
        <v>210</v>
      </c>
      <c r="C53" s="8" t="s">
        <v>219</v>
      </c>
      <c r="D53" s="8">
        <v>90</v>
      </c>
      <c r="E53" s="8">
        <v>2.85</v>
      </c>
      <c r="F53" s="8" t="s">
        <v>208</v>
      </c>
      <c r="G53" s="13">
        <v>4.6300000000000001E-2</v>
      </c>
      <c r="H53" s="8" t="s">
        <v>207</v>
      </c>
      <c r="I53" s="15">
        <v>0.125</v>
      </c>
      <c r="J53" s="15">
        <f t="shared" si="4"/>
        <v>0.3175</v>
      </c>
      <c r="K53" s="14">
        <f t="shared" si="6"/>
        <v>2762.8110213953405</v>
      </c>
      <c r="L53" s="8">
        <v>6</v>
      </c>
      <c r="M53" s="8">
        <v>0.83499999999999996</v>
      </c>
      <c r="N53" s="8">
        <v>0.85</v>
      </c>
      <c r="O53" s="8">
        <v>5.46</v>
      </c>
      <c r="P53" s="8">
        <f t="shared" si="8"/>
        <v>0.54600000000000004</v>
      </c>
      <c r="Q53" s="8">
        <v>2.7</v>
      </c>
      <c r="R53" s="8">
        <v>8.6</v>
      </c>
      <c r="S53" s="8">
        <v>1.4</v>
      </c>
      <c r="T53">
        <f t="shared" si="5"/>
        <v>14000000</v>
      </c>
    </row>
    <row r="54" spans="1:20" x14ac:dyDescent="0.25">
      <c r="A54">
        <v>53</v>
      </c>
      <c r="B54" s="8" t="s">
        <v>210</v>
      </c>
      <c r="C54" s="8" t="s">
        <v>218</v>
      </c>
      <c r="D54" s="8">
        <v>90</v>
      </c>
      <c r="E54" s="8">
        <v>2.85</v>
      </c>
      <c r="F54" s="8" t="s">
        <v>208</v>
      </c>
      <c r="G54" s="13">
        <v>4.6300000000000001E-2</v>
      </c>
      <c r="H54" s="8" t="s">
        <v>207</v>
      </c>
      <c r="I54" s="15">
        <v>0.125</v>
      </c>
      <c r="J54" s="15">
        <f t="shared" si="4"/>
        <v>0.3175</v>
      </c>
      <c r="K54" s="14">
        <f t="shared" si="6"/>
        <v>2762.8110213953405</v>
      </c>
      <c r="L54" s="8">
        <v>6.06</v>
      </c>
      <c r="M54" s="15">
        <f>0.5*G54*L54^2</f>
        <v>0.85015133999999992</v>
      </c>
      <c r="N54" s="8">
        <v>0.8</v>
      </c>
      <c r="O54" s="8"/>
      <c r="P54" s="8">
        <f t="shared" si="8"/>
        <v>0</v>
      </c>
      <c r="Q54" s="8">
        <v>2.7</v>
      </c>
      <c r="R54" s="8">
        <v>8.6</v>
      </c>
      <c r="S54" s="8">
        <v>1.4</v>
      </c>
      <c r="T54">
        <f t="shared" si="5"/>
        <v>14000000</v>
      </c>
    </row>
    <row r="55" spans="1:20" x14ac:dyDescent="0.25">
      <c r="A55">
        <v>54</v>
      </c>
      <c r="B55" s="8" t="s">
        <v>210</v>
      </c>
      <c r="C55" s="8" t="s">
        <v>217</v>
      </c>
      <c r="D55" s="8">
        <v>90</v>
      </c>
      <c r="E55" s="8">
        <v>2.85</v>
      </c>
      <c r="F55" s="8" t="s">
        <v>208</v>
      </c>
      <c r="G55" s="13">
        <v>5.7999999999999996E-3</v>
      </c>
      <c r="H55" s="8" t="s">
        <v>207</v>
      </c>
      <c r="I55" s="15">
        <v>6.25E-2</v>
      </c>
      <c r="J55" s="15">
        <f t="shared" si="4"/>
        <v>0.15875</v>
      </c>
      <c r="K55" s="14">
        <f t="shared" si="6"/>
        <v>2768.7782158259997</v>
      </c>
      <c r="L55" s="8">
        <v>6.25</v>
      </c>
      <c r="M55" s="8">
        <v>0.113</v>
      </c>
      <c r="N55" s="8">
        <v>0.43</v>
      </c>
      <c r="O55" s="8">
        <v>0.72</v>
      </c>
      <c r="P55" s="8">
        <f t="shared" si="8"/>
        <v>7.1999999999999995E-2</v>
      </c>
      <c r="Q55" s="8">
        <v>2.7</v>
      </c>
      <c r="R55" s="8">
        <v>8.6</v>
      </c>
      <c r="S55" s="8">
        <v>1.4</v>
      </c>
      <c r="T55">
        <f t="shared" si="5"/>
        <v>14000000</v>
      </c>
    </row>
    <row r="56" spans="1:20" x14ac:dyDescent="0.25">
      <c r="A56">
        <v>55</v>
      </c>
      <c r="B56" s="8" t="s">
        <v>210</v>
      </c>
      <c r="C56" s="8" t="s">
        <v>216</v>
      </c>
      <c r="D56" s="8">
        <v>90</v>
      </c>
      <c r="E56" s="8">
        <v>2.85</v>
      </c>
      <c r="F56" s="8" t="s">
        <v>208</v>
      </c>
      <c r="G56" s="13">
        <v>4.6300000000000001E-2</v>
      </c>
      <c r="H56" s="8" t="s">
        <v>207</v>
      </c>
      <c r="I56" s="15">
        <v>0.125</v>
      </c>
      <c r="J56" s="15">
        <f t="shared" si="4"/>
        <v>0.3175</v>
      </c>
      <c r="K56" s="14">
        <f t="shared" si="6"/>
        <v>2762.8110213953405</v>
      </c>
      <c r="L56" s="8">
        <v>4.3</v>
      </c>
      <c r="M56" s="8">
        <v>0.42799999999999999</v>
      </c>
      <c r="N56" s="8">
        <v>0.7</v>
      </c>
      <c r="O56" s="8">
        <v>4.3899999999999997</v>
      </c>
      <c r="P56" s="8">
        <f t="shared" si="8"/>
        <v>0.439</v>
      </c>
      <c r="Q56" s="8">
        <v>2.7</v>
      </c>
      <c r="R56" s="8">
        <v>8.6</v>
      </c>
      <c r="S56" s="8">
        <v>1.4</v>
      </c>
      <c r="T56">
        <f t="shared" si="5"/>
        <v>14000000</v>
      </c>
    </row>
    <row r="57" spans="1:20" x14ac:dyDescent="0.25">
      <c r="A57">
        <v>56</v>
      </c>
      <c r="B57" s="8" t="s">
        <v>210</v>
      </c>
      <c r="C57" s="8" t="s">
        <v>215</v>
      </c>
      <c r="D57" s="8">
        <v>90</v>
      </c>
      <c r="E57" s="8">
        <v>2.85</v>
      </c>
      <c r="F57" s="8" t="s">
        <v>208</v>
      </c>
      <c r="G57" s="13">
        <v>4.6300000000000001E-2</v>
      </c>
      <c r="H57" s="8" t="s">
        <v>207</v>
      </c>
      <c r="I57" s="15">
        <v>0.125</v>
      </c>
      <c r="J57" s="15">
        <f t="shared" si="4"/>
        <v>0.3175</v>
      </c>
      <c r="K57" s="14">
        <f t="shared" si="6"/>
        <v>2762.8110213953405</v>
      </c>
      <c r="L57" s="8">
        <v>6.22</v>
      </c>
      <c r="M57" s="8">
        <v>0.89500000000000002</v>
      </c>
      <c r="N57" s="8">
        <v>0.86</v>
      </c>
      <c r="O57" s="8">
        <v>5.0599999999999996</v>
      </c>
      <c r="P57" s="8">
        <f t="shared" si="8"/>
        <v>0.50600000000000001</v>
      </c>
      <c r="Q57" s="8">
        <v>2.7</v>
      </c>
      <c r="R57" s="8">
        <v>8.6</v>
      </c>
      <c r="S57" s="8">
        <v>1.4</v>
      </c>
      <c r="T57">
        <f t="shared" si="5"/>
        <v>14000000</v>
      </c>
    </row>
    <row r="58" spans="1:20" x14ac:dyDescent="0.25">
      <c r="A58">
        <v>57</v>
      </c>
      <c r="B58" s="8" t="s">
        <v>210</v>
      </c>
      <c r="C58" s="8" t="s">
        <v>214</v>
      </c>
      <c r="D58" s="8">
        <v>90</v>
      </c>
      <c r="E58" s="8">
        <v>2.85</v>
      </c>
      <c r="F58" s="8" t="s">
        <v>208</v>
      </c>
      <c r="G58" s="13">
        <v>4.6300000000000001E-2</v>
      </c>
      <c r="H58" s="8" t="s">
        <v>207</v>
      </c>
      <c r="I58" s="15">
        <v>0.125</v>
      </c>
      <c r="J58" s="15">
        <f t="shared" si="4"/>
        <v>0.3175</v>
      </c>
      <c r="K58" s="14">
        <f t="shared" si="6"/>
        <v>2762.8110213953405</v>
      </c>
      <c r="L58" s="8">
        <v>5.87</v>
      </c>
      <c r="M58" s="8">
        <v>0.79900000000000004</v>
      </c>
      <c r="N58" s="8">
        <v>0.79</v>
      </c>
      <c r="O58" s="8">
        <v>5.85</v>
      </c>
      <c r="P58" s="8">
        <f t="shared" si="8"/>
        <v>0.58499999999999996</v>
      </c>
      <c r="Q58" s="8">
        <v>2.7</v>
      </c>
      <c r="R58" s="8">
        <v>8.6</v>
      </c>
      <c r="S58" s="8">
        <v>1.4</v>
      </c>
      <c r="T58">
        <f t="shared" si="5"/>
        <v>14000000</v>
      </c>
    </row>
    <row r="59" spans="1:20" x14ac:dyDescent="0.25">
      <c r="A59">
        <v>58</v>
      </c>
      <c r="B59" s="8" t="s">
        <v>210</v>
      </c>
      <c r="C59" s="8" t="s">
        <v>213</v>
      </c>
      <c r="D59" s="8">
        <v>45</v>
      </c>
      <c r="E59" s="8">
        <v>2.85</v>
      </c>
      <c r="F59" s="8" t="s">
        <v>208</v>
      </c>
      <c r="G59" s="13">
        <v>4.6300000000000001E-2</v>
      </c>
      <c r="H59" s="8" t="s">
        <v>207</v>
      </c>
      <c r="I59" s="15">
        <v>0.125</v>
      </c>
      <c r="J59" s="15">
        <f t="shared" si="4"/>
        <v>0.3175</v>
      </c>
      <c r="K59" s="14">
        <f t="shared" si="6"/>
        <v>2762.8110213953405</v>
      </c>
      <c r="L59" s="8">
        <v>5.9</v>
      </c>
      <c r="M59" s="8">
        <v>0.80600000000000005</v>
      </c>
      <c r="N59" s="8">
        <v>0.7</v>
      </c>
      <c r="O59" s="8">
        <v>3.23</v>
      </c>
      <c r="P59" s="8">
        <f t="shared" si="8"/>
        <v>0.32300000000000001</v>
      </c>
      <c r="Q59" s="8">
        <v>2.7</v>
      </c>
      <c r="R59" s="8">
        <v>8.6</v>
      </c>
      <c r="S59" s="8">
        <v>1.4</v>
      </c>
      <c r="T59">
        <f t="shared" si="5"/>
        <v>14000000</v>
      </c>
    </row>
    <row r="60" spans="1:20" x14ac:dyDescent="0.25">
      <c r="A60">
        <v>59</v>
      </c>
      <c r="B60" s="8" t="s">
        <v>210</v>
      </c>
      <c r="C60" s="8" t="s">
        <v>212</v>
      </c>
      <c r="D60" s="8">
        <v>45</v>
      </c>
      <c r="E60" s="8">
        <v>2.85</v>
      </c>
      <c r="F60" s="8" t="s">
        <v>208</v>
      </c>
      <c r="G60" s="13">
        <v>4.6300000000000001E-2</v>
      </c>
      <c r="H60" s="8" t="s">
        <v>207</v>
      </c>
      <c r="I60" s="15">
        <v>0.125</v>
      </c>
      <c r="J60" s="15">
        <f t="shared" si="4"/>
        <v>0.3175</v>
      </c>
      <c r="K60" s="14">
        <f t="shared" si="6"/>
        <v>2762.8110213953405</v>
      </c>
      <c r="L60" s="8">
        <v>6.21</v>
      </c>
      <c r="M60" s="8">
        <v>0.89500000000000002</v>
      </c>
      <c r="N60" s="8">
        <v>0.61</v>
      </c>
      <c r="O60" s="8">
        <v>2.92</v>
      </c>
      <c r="P60" s="8">
        <f t="shared" si="8"/>
        <v>0.29199999999999998</v>
      </c>
      <c r="Q60" s="8">
        <v>2.7</v>
      </c>
      <c r="R60" s="8">
        <v>8.6</v>
      </c>
      <c r="S60" s="8">
        <v>1.4</v>
      </c>
      <c r="T60">
        <f t="shared" si="5"/>
        <v>14000000</v>
      </c>
    </row>
    <row r="61" spans="1:20" x14ac:dyDescent="0.25">
      <c r="A61">
        <v>60</v>
      </c>
      <c r="B61" s="8" t="s">
        <v>210</v>
      </c>
      <c r="C61" s="8" t="s">
        <v>211</v>
      </c>
      <c r="D61" s="8">
        <v>90</v>
      </c>
      <c r="E61" s="8">
        <v>2.85</v>
      </c>
      <c r="F61" s="8" t="s">
        <v>208</v>
      </c>
      <c r="G61" s="13">
        <v>4.6300000000000001E-2</v>
      </c>
      <c r="H61" s="8" t="s">
        <v>207</v>
      </c>
      <c r="I61" s="15">
        <v>0.125</v>
      </c>
      <c r="J61" s="15">
        <f t="shared" si="4"/>
        <v>0.3175</v>
      </c>
      <c r="K61" s="14">
        <f t="shared" si="6"/>
        <v>2762.8110213953405</v>
      </c>
      <c r="L61" s="8">
        <v>6.15</v>
      </c>
      <c r="M61" s="8">
        <v>0.876</v>
      </c>
      <c r="N61" s="8">
        <v>0.85</v>
      </c>
      <c r="O61" s="8">
        <v>5.51</v>
      </c>
      <c r="P61" s="8">
        <f t="shared" si="8"/>
        <v>0.55100000000000005</v>
      </c>
      <c r="Q61" s="8">
        <v>2.7</v>
      </c>
      <c r="R61" s="8">
        <v>8.6</v>
      </c>
      <c r="S61" s="8">
        <v>1.4</v>
      </c>
      <c r="T61">
        <f t="shared" si="5"/>
        <v>14000000</v>
      </c>
    </row>
    <row r="62" spans="1:20" x14ac:dyDescent="0.25">
      <c r="A62">
        <v>61</v>
      </c>
      <c r="B62" s="8" t="s">
        <v>210</v>
      </c>
      <c r="C62" s="8" t="s">
        <v>209</v>
      </c>
      <c r="D62" s="8">
        <v>90</v>
      </c>
      <c r="E62" s="8">
        <v>2.85</v>
      </c>
      <c r="F62" s="8" t="s">
        <v>208</v>
      </c>
      <c r="G62" s="13">
        <v>4.6300000000000001E-2</v>
      </c>
      <c r="H62" s="8" t="s">
        <v>207</v>
      </c>
      <c r="I62" s="15">
        <v>0.125</v>
      </c>
      <c r="J62" s="15">
        <f t="shared" si="4"/>
        <v>0.3175</v>
      </c>
      <c r="K62" s="14">
        <f t="shared" si="6"/>
        <v>2762.8110213953405</v>
      </c>
      <c r="L62" s="8">
        <v>3.73</v>
      </c>
      <c r="M62" s="8">
        <v>0.32200000000000001</v>
      </c>
      <c r="N62" s="8">
        <v>0.62</v>
      </c>
      <c r="O62" s="8">
        <v>2.72</v>
      </c>
      <c r="P62" s="8">
        <f t="shared" si="8"/>
        <v>0.27200000000000002</v>
      </c>
      <c r="Q62" s="8">
        <v>2.7</v>
      </c>
      <c r="R62" s="8">
        <v>8.6</v>
      </c>
      <c r="S62" s="8">
        <v>1.4</v>
      </c>
      <c r="T62">
        <f t="shared" si="5"/>
        <v>14000000</v>
      </c>
    </row>
    <row r="63" spans="1:20" x14ac:dyDescent="0.25">
      <c r="B63" s="8"/>
      <c r="C63" s="8"/>
      <c r="D63" s="8"/>
      <c r="E63" s="8"/>
      <c r="F63" s="8"/>
      <c r="G63" s="13"/>
      <c r="H63" s="8"/>
      <c r="I63" s="12"/>
      <c r="J63" s="12"/>
      <c r="K63" s="12"/>
      <c r="L63" s="8"/>
      <c r="M63" s="8"/>
      <c r="N63" s="8"/>
      <c r="O63" s="8"/>
      <c r="P63" s="8"/>
    </row>
    <row r="64" spans="1:20" x14ac:dyDescent="0.25">
      <c r="B64" s="8"/>
      <c r="C64" s="8"/>
      <c r="D64" s="8"/>
      <c r="E64" s="8"/>
      <c r="F64" s="8"/>
      <c r="G64" s="13"/>
      <c r="H64" s="8"/>
      <c r="I64" s="12"/>
      <c r="J64" s="12"/>
      <c r="K64" s="12"/>
      <c r="L64" s="8"/>
      <c r="M64" s="8"/>
      <c r="N64" s="8"/>
      <c r="O64" s="8"/>
      <c r="P64" s="8"/>
    </row>
    <row r="65" spans="2:16" x14ac:dyDescent="0.25">
      <c r="B65" s="8"/>
      <c r="C65" s="8"/>
      <c r="D65" s="8"/>
      <c r="E65" s="8"/>
      <c r="F65" s="8"/>
      <c r="G65" s="13"/>
      <c r="H65" s="8"/>
      <c r="I65" s="12"/>
      <c r="J65" s="12"/>
      <c r="K65" s="12"/>
      <c r="L65" s="8"/>
      <c r="M65" s="8"/>
      <c r="N65" s="8"/>
      <c r="O65" s="8"/>
      <c r="P65" s="8"/>
    </row>
    <row r="66" spans="2:16" x14ac:dyDescent="0.25">
      <c r="B66" s="8"/>
      <c r="C66" s="8"/>
      <c r="D66" s="8"/>
      <c r="E66" s="8"/>
      <c r="F66" s="8"/>
      <c r="G66" s="13"/>
      <c r="H66" s="8"/>
      <c r="I66" s="12"/>
      <c r="J66" s="12"/>
      <c r="K66" s="12"/>
      <c r="L66" s="8"/>
      <c r="M66" s="8"/>
      <c r="N66" s="8"/>
      <c r="O66" s="8"/>
      <c r="P66" s="8"/>
    </row>
    <row r="67" spans="2:16" x14ac:dyDescent="0.25">
      <c r="B67" s="8"/>
      <c r="C67" s="8"/>
      <c r="D67" s="8"/>
      <c r="E67" s="8"/>
      <c r="F67" s="8"/>
      <c r="G67" s="13"/>
      <c r="H67" s="8"/>
      <c r="I67" s="12"/>
      <c r="J67" s="12"/>
      <c r="K67" s="12"/>
      <c r="L67" s="8"/>
      <c r="M67" s="8"/>
      <c r="N67" s="8"/>
      <c r="O67" s="8"/>
      <c r="P67" s="8"/>
    </row>
    <row r="68" spans="2:16" x14ac:dyDescent="0.25">
      <c r="B68" s="8"/>
      <c r="C68" s="8"/>
      <c r="D68" s="8"/>
      <c r="E68" s="8"/>
      <c r="F68" s="8"/>
      <c r="G68" s="13"/>
      <c r="H68" s="8"/>
      <c r="I68" s="12"/>
      <c r="J68" s="12"/>
      <c r="K68" s="12"/>
      <c r="L68" s="8"/>
      <c r="M68" s="8"/>
      <c r="N68" s="8"/>
      <c r="O68" s="8"/>
      <c r="P68" s="8"/>
    </row>
    <row r="69" spans="2:16" x14ac:dyDescent="0.25">
      <c r="I69" s="11"/>
      <c r="J69" s="11"/>
      <c r="K69" s="11"/>
    </row>
    <row r="70" spans="2:16" x14ac:dyDescent="0.25">
      <c r="I70" s="11"/>
      <c r="J70" s="11"/>
      <c r="K70" s="11"/>
    </row>
    <row r="71" spans="2:16" x14ac:dyDescent="0.25">
      <c r="I71" s="11"/>
      <c r="J71" s="11"/>
      <c r="K71" s="11"/>
    </row>
    <row r="72" spans="2:16" x14ac:dyDescent="0.25">
      <c r="I72" s="11"/>
      <c r="J72" s="11"/>
      <c r="K72" s="11"/>
    </row>
    <row r="73" spans="2:16" x14ac:dyDescent="0.25">
      <c r="I73" s="11"/>
      <c r="J73" s="11"/>
      <c r="K73" s="11"/>
    </row>
    <row r="74" spans="2:16" x14ac:dyDescent="0.25">
      <c r="I74" s="11"/>
      <c r="J74" s="11"/>
      <c r="K74" s="11"/>
    </row>
    <row r="75" spans="2:16" x14ac:dyDescent="0.25">
      <c r="I75" s="11"/>
      <c r="J75" s="11"/>
      <c r="K75" s="11"/>
    </row>
    <row r="76" spans="2:16" x14ac:dyDescent="0.25">
      <c r="I76" s="11"/>
      <c r="J76" s="11"/>
      <c r="K76" s="11"/>
    </row>
    <row r="77" spans="2:16" x14ac:dyDescent="0.25">
      <c r="I77" s="11"/>
      <c r="J77" s="11"/>
      <c r="K77" s="11"/>
    </row>
    <row r="78" spans="2:16" x14ac:dyDescent="0.25">
      <c r="I78" s="11"/>
      <c r="J78" s="11"/>
      <c r="K78" s="11"/>
    </row>
    <row r="79" spans="2:16" x14ac:dyDescent="0.25">
      <c r="I79" s="11"/>
      <c r="J79" s="11"/>
      <c r="K79" s="11"/>
    </row>
    <row r="80" spans="2:16" x14ac:dyDescent="0.25">
      <c r="I80" s="11"/>
      <c r="J80" s="11"/>
      <c r="K80" s="11"/>
    </row>
    <row r="81" spans="9:11" x14ac:dyDescent="0.25">
      <c r="I81" s="11"/>
      <c r="J81" s="11"/>
      <c r="K81" s="11"/>
    </row>
    <row r="82" spans="9:11" x14ac:dyDescent="0.25">
      <c r="I82" s="11"/>
      <c r="J82" s="11"/>
      <c r="K82" s="11"/>
    </row>
    <row r="83" spans="9:11" x14ac:dyDescent="0.25">
      <c r="I83" s="11"/>
      <c r="J83" s="11"/>
      <c r="K83" s="11"/>
    </row>
    <row r="84" spans="9:11" x14ac:dyDescent="0.25">
      <c r="I84" s="11"/>
      <c r="J84" s="11"/>
      <c r="K84" s="11"/>
    </row>
    <row r="85" spans="9:11" x14ac:dyDescent="0.25">
      <c r="I85" s="11"/>
      <c r="J85" s="11"/>
      <c r="K85" s="11"/>
    </row>
    <row r="86" spans="9:11" x14ac:dyDescent="0.25">
      <c r="I86" s="11"/>
      <c r="J86" s="11"/>
      <c r="K86" s="11"/>
    </row>
    <row r="87" spans="9:11" x14ac:dyDescent="0.25">
      <c r="I87" s="11"/>
      <c r="J87" s="11"/>
      <c r="K87" s="11"/>
    </row>
    <row r="88" spans="9:11" x14ac:dyDescent="0.25">
      <c r="I88" s="11"/>
      <c r="J88" s="11"/>
      <c r="K88" s="11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workbookViewId="0">
      <selection activeCell="C5" sqref="C5"/>
    </sheetView>
  </sheetViews>
  <sheetFormatPr defaultRowHeight="15" x14ac:dyDescent="0.25"/>
  <cols>
    <col min="1" max="1" width="24" style="6" customWidth="1"/>
    <col min="2" max="2" width="53.42578125" style="6" customWidth="1"/>
    <col min="3" max="3" width="45.28515625" style="6" customWidth="1"/>
    <col min="4" max="4" width="23" style="6" customWidth="1"/>
    <col min="5" max="16384" width="9.140625" style="6"/>
  </cols>
  <sheetData>
    <row r="1" spans="1:4" s="19" customFormat="1" x14ac:dyDescent="0.25">
      <c r="A1" s="3" t="s">
        <v>308</v>
      </c>
      <c r="B1" s="3" t="s">
        <v>309</v>
      </c>
      <c r="C1" s="3" t="s">
        <v>294</v>
      </c>
      <c r="D1" s="19" t="s">
        <v>307</v>
      </c>
    </row>
    <row r="2" spans="1:4" ht="60" x14ac:dyDescent="0.25">
      <c r="A2" s="5" t="s">
        <v>306</v>
      </c>
      <c r="B2" s="5" t="s">
        <v>310</v>
      </c>
      <c r="C2" s="18"/>
      <c r="D2" s="5" t="s">
        <v>311</v>
      </c>
    </row>
    <row r="3" spans="1:4" ht="105" x14ac:dyDescent="0.25">
      <c r="A3" s="5" t="s">
        <v>303</v>
      </c>
      <c r="B3" s="17" t="s">
        <v>295</v>
      </c>
      <c r="C3" s="18" t="s">
        <v>296</v>
      </c>
      <c r="D3" s="5" t="s">
        <v>304</v>
      </c>
    </row>
    <row r="4" spans="1:4" ht="75" x14ac:dyDescent="0.25">
      <c r="A4" s="5" t="s">
        <v>297</v>
      </c>
      <c r="B4" s="17" t="s">
        <v>298</v>
      </c>
      <c r="C4" s="18" t="s">
        <v>299</v>
      </c>
      <c r="D4" s="5" t="s">
        <v>305</v>
      </c>
    </row>
    <row r="5" spans="1:4" ht="75" x14ac:dyDescent="0.25">
      <c r="A5" s="5" t="s">
        <v>300</v>
      </c>
      <c r="B5" s="5" t="s">
        <v>301</v>
      </c>
      <c r="C5" s="18" t="s">
        <v>302</v>
      </c>
    </row>
    <row r="6" spans="1:4" x14ac:dyDescent="0.25">
      <c r="A6" s="5"/>
      <c r="B6" s="5"/>
      <c r="C6" s="5"/>
    </row>
    <row r="7" spans="1:4" x14ac:dyDescent="0.25">
      <c r="A7" s="5"/>
      <c r="B7" s="5"/>
      <c r="C7" s="5"/>
    </row>
    <row r="8" spans="1:4" x14ac:dyDescent="0.25">
      <c r="A8" s="5"/>
      <c r="B8" s="5"/>
      <c r="C8" s="5"/>
    </row>
    <row r="9" spans="1:4" x14ac:dyDescent="0.25">
      <c r="A9" s="5"/>
      <c r="B9" s="5"/>
      <c r="C9" s="5"/>
    </row>
    <row r="10" spans="1:4" x14ac:dyDescent="0.25">
      <c r="A10" s="5"/>
      <c r="B10" s="5"/>
      <c r="C10" s="5"/>
    </row>
    <row r="11" spans="1:4" x14ac:dyDescent="0.25">
      <c r="A11" s="5"/>
      <c r="B11" s="5"/>
      <c r="C11" s="5"/>
    </row>
    <row r="12" spans="1:4" x14ac:dyDescent="0.25">
      <c r="A12" s="5"/>
      <c r="B12" s="5"/>
      <c r="C12" s="5"/>
    </row>
    <row r="13" spans="1:4" x14ac:dyDescent="0.25">
      <c r="A13" s="5"/>
      <c r="B13" s="5"/>
      <c r="C13" s="5"/>
    </row>
    <row r="14" spans="1:4" x14ac:dyDescent="0.25">
      <c r="A14" s="5"/>
      <c r="B14" s="5"/>
      <c r="C14" s="5"/>
    </row>
    <row r="15" spans="1:4" x14ac:dyDescent="0.25">
      <c r="A15" s="5"/>
      <c r="B15" s="5"/>
      <c r="C15" s="5"/>
    </row>
    <row r="16" spans="1:4" x14ac:dyDescent="0.25">
      <c r="A16" s="5"/>
      <c r="B16" s="5"/>
      <c r="C16" s="5"/>
    </row>
    <row r="17" spans="1:3" x14ac:dyDescent="0.25">
      <c r="A17" s="5"/>
      <c r="B17" s="5"/>
      <c r="C17" s="5"/>
    </row>
    <row r="18" spans="1:3" x14ac:dyDescent="0.25">
      <c r="A18" s="5"/>
      <c r="B18" s="5"/>
      <c r="C18" s="5"/>
    </row>
    <row r="19" spans="1:3" x14ac:dyDescent="0.25">
      <c r="A19" s="5"/>
      <c r="B19" s="5"/>
      <c r="C19" s="5"/>
    </row>
    <row r="20" spans="1:3" x14ac:dyDescent="0.25">
      <c r="A20" s="5"/>
      <c r="B20" s="5"/>
      <c r="C20" s="5"/>
    </row>
    <row r="21" spans="1:3" x14ac:dyDescent="0.25">
      <c r="A21" s="5"/>
      <c r="B21" s="5"/>
      <c r="C21" s="5"/>
    </row>
    <row r="22" spans="1:3" x14ac:dyDescent="0.25">
      <c r="A22" s="5"/>
      <c r="B22" s="5"/>
      <c r="C22" s="5"/>
    </row>
    <row r="23" spans="1:3" x14ac:dyDescent="0.25">
      <c r="A23" s="5"/>
      <c r="B23" s="5"/>
      <c r="C23" s="5"/>
    </row>
    <row r="24" spans="1:3" x14ac:dyDescent="0.25">
      <c r="A24" s="5"/>
      <c r="B24" s="5"/>
      <c r="C24" s="5"/>
    </row>
    <row r="25" spans="1:3" x14ac:dyDescent="0.25">
      <c r="A25" s="5"/>
      <c r="B25" s="5"/>
      <c r="C25" s="5"/>
    </row>
    <row r="26" spans="1:3" x14ac:dyDescent="0.25">
      <c r="A26" s="5"/>
      <c r="B26" s="5"/>
      <c r="C26" s="5"/>
    </row>
    <row r="27" spans="1:3" x14ac:dyDescent="0.25">
      <c r="A27" s="5"/>
      <c r="B27" s="5"/>
      <c r="C27" s="5"/>
    </row>
    <row r="28" spans="1:3" x14ac:dyDescent="0.25">
      <c r="A28" s="5"/>
      <c r="B28" s="5"/>
      <c r="C28" s="5"/>
    </row>
    <row r="29" spans="1:3" x14ac:dyDescent="0.25">
      <c r="A29" s="5"/>
      <c r="B29" s="5"/>
      <c r="C29" s="5"/>
    </row>
    <row r="30" spans="1:3" x14ac:dyDescent="0.25">
      <c r="A30" s="5"/>
      <c r="B30" s="5"/>
      <c r="C30" s="5"/>
    </row>
    <row r="31" spans="1:3" x14ac:dyDescent="0.25">
      <c r="A31" s="5"/>
      <c r="B31" s="5"/>
      <c r="C31" s="5"/>
    </row>
    <row r="32" spans="1:3" x14ac:dyDescent="0.25">
      <c r="A32" s="5"/>
      <c r="B32" s="5"/>
      <c r="C32" s="5"/>
    </row>
    <row r="33" spans="1:3" x14ac:dyDescent="0.25">
      <c r="A33" s="5"/>
      <c r="B33" s="5"/>
      <c r="C33" s="5"/>
    </row>
    <row r="34" spans="1:3" x14ac:dyDescent="0.25">
      <c r="A34" s="5"/>
      <c r="B34" s="5"/>
      <c r="C34" s="5"/>
    </row>
    <row r="35" spans="1:3" x14ac:dyDescent="0.25">
      <c r="A35" s="5"/>
      <c r="B35" s="5"/>
      <c r="C35" s="5"/>
    </row>
    <row r="36" spans="1:3" x14ac:dyDescent="0.25">
      <c r="A36" s="5"/>
      <c r="B36" s="5"/>
      <c r="C36" s="5"/>
    </row>
    <row r="37" spans="1:3" x14ac:dyDescent="0.25">
      <c r="A37" s="5"/>
      <c r="B37" s="5"/>
      <c r="C37" s="5"/>
    </row>
    <row r="38" spans="1:3" x14ac:dyDescent="0.25">
      <c r="A38" s="5"/>
      <c r="B38" s="5"/>
      <c r="C38" s="5"/>
    </row>
    <row r="39" spans="1:3" x14ac:dyDescent="0.25">
      <c r="A39" s="5"/>
      <c r="B39" s="5"/>
      <c r="C39" s="5"/>
    </row>
    <row r="40" spans="1:3" x14ac:dyDescent="0.25">
      <c r="A40" s="5"/>
      <c r="B40" s="5"/>
      <c r="C40" s="5"/>
    </row>
    <row r="41" spans="1:3" x14ac:dyDescent="0.25">
      <c r="A41" s="5"/>
      <c r="B41" s="5"/>
      <c r="C41" s="5"/>
    </row>
    <row r="42" spans="1:3" x14ac:dyDescent="0.25">
      <c r="A42" s="5"/>
      <c r="B42" s="5"/>
      <c r="C42" s="5"/>
    </row>
    <row r="43" spans="1:3" x14ac:dyDescent="0.25">
      <c r="A43" s="5"/>
      <c r="B43" s="5"/>
      <c r="C43" s="5"/>
    </row>
    <row r="44" spans="1:3" x14ac:dyDescent="0.25">
      <c r="A44" s="5"/>
      <c r="B44" s="5"/>
      <c r="C44" s="5"/>
    </row>
    <row r="45" spans="1:3" x14ac:dyDescent="0.25">
      <c r="A45" s="5"/>
      <c r="B45" s="5"/>
      <c r="C45" s="5"/>
    </row>
    <row r="46" spans="1:3" x14ac:dyDescent="0.25">
      <c r="A46" s="5"/>
      <c r="B46" s="5"/>
      <c r="C46" s="5"/>
    </row>
    <row r="47" spans="1:3" x14ac:dyDescent="0.25">
      <c r="A47" s="5"/>
      <c r="B47" s="5"/>
      <c r="C47" s="5"/>
    </row>
    <row r="48" spans="1:3" x14ac:dyDescent="0.25">
      <c r="A48" s="5"/>
      <c r="B48" s="5"/>
      <c r="C48" s="5"/>
    </row>
    <row r="49" spans="1:3" x14ac:dyDescent="0.25">
      <c r="A49" s="5"/>
      <c r="B49" s="5"/>
      <c r="C49" s="5"/>
    </row>
    <row r="50" spans="1:3" x14ac:dyDescent="0.25">
      <c r="A50" s="5"/>
      <c r="B50" s="5"/>
      <c r="C50" s="5"/>
    </row>
    <row r="51" spans="1:3" x14ac:dyDescent="0.25">
      <c r="A51" s="5"/>
      <c r="B51" s="5"/>
      <c r="C51" s="5"/>
    </row>
    <row r="52" spans="1:3" x14ac:dyDescent="0.25">
      <c r="A52" s="5"/>
      <c r="B52" s="5"/>
      <c r="C52" s="5"/>
    </row>
    <row r="53" spans="1:3" x14ac:dyDescent="0.25">
      <c r="A53" s="5"/>
      <c r="B53" s="5"/>
      <c r="C53" s="5"/>
    </row>
    <row r="54" spans="1:3" x14ac:dyDescent="0.25">
      <c r="A54" s="5"/>
      <c r="B54" s="5"/>
      <c r="C54" s="5"/>
    </row>
    <row r="55" spans="1:3" x14ac:dyDescent="0.25">
      <c r="A55" s="5"/>
      <c r="B55" s="5"/>
      <c r="C55" s="5"/>
    </row>
    <row r="56" spans="1:3" x14ac:dyDescent="0.25">
      <c r="A56" s="5"/>
      <c r="B56" s="5"/>
      <c r="C56" s="5"/>
    </row>
    <row r="57" spans="1:3" x14ac:dyDescent="0.25">
      <c r="A57" s="5"/>
      <c r="B57" s="5"/>
      <c r="C57" s="5"/>
    </row>
  </sheetData>
  <hyperlinks>
    <hyperlink ref="C3" r:id="rId1"/>
    <hyperlink ref="C4" r:id="rId2"/>
    <hyperlink ref="C5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Campbell_etal_data</vt:lpstr>
      <vt:lpstr>Campbell_etal_Units</vt:lpstr>
      <vt:lpstr>MEMIN_Kenkmann_etal_2018</vt:lpstr>
      <vt:lpstr>Poelchau_etal_2013</vt:lpstr>
      <vt:lpstr>Moore_Gault_1963</vt:lpstr>
      <vt:lpstr>References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Oliver</dc:creator>
  <cp:lastModifiedBy>Oliver</cp:lastModifiedBy>
  <dcterms:created xsi:type="dcterms:W3CDTF">2022-06-21T07:54:43Z</dcterms:created>
  <dcterms:modified xsi:type="dcterms:W3CDTF">2022-06-24T08:23:07Z</dcterms:modified>
</cp:coreProperties>
</file>