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tsugumasatoshi/Desktop/"/>
    </mc:Choice>
  </mc:AlternateContent>
  <xr:revisionPtr revIDLastSave="0" documentId="13_ncr:1_{69842EB8-E497-9949-9B67-96166E35C446}" xr6:coauthVersionLast="47" xr6:coauthVersionMax="47" xr10:uidLastSave="{00000000-0000-0000-0000-000000000000}"/>
  <bookViews>
    <workbookView xWindow="2560" yWindow="3660" windowWidth="24140" windowHeight="14040" activeTab="5" xr2:uid="{354DBCB1-3626-2E4D-8384-DC87B181ADBE}"/>
  </bookViews>
  <sheets>
    <sheet name="Table 1" sheetId="3" r:id="rId1"/>
    <sheet name=" Table 2" sheetId="21" r:id="rId2"/>
    <sheet name="Table 3" sheetId="15" r:id="rId3"/>
    <sheet name="Table　4" sheetId="28" r:id="rId4"/>
    <sheet name="Table 5" sheetId="26" r:id="rId5"/>
    <sheet name="Table　6" sheetId="29" r:id="rId6"/>
  </sheets>
  <definedNames>
    <definedName name="_xlnm.Print_Area" localSheetId="1">' Table 2'!$B$1:$I$9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5" l="1"/>
  <c r="E6" i="15"/>
  <c r="D6" i="15"/>
  <c r="C6" i="15"/>
  <c r="F5" i="15"/>
  <c r="E5" i="15"/>
  <c r="D5" i="15"/>
  <c r="C5" i="15"/>
  <c r="C13" i="15" l="1"/>
  <c r="F15" i="15" l="1"/>
  <c r="E15" i="15"/>
  <c r="D15" i="15"/>
  <c r="C15" i="15"/>
  <c r="D11" i="15"/>
  <c r="C11" i="15"/>
  <c r="F8" i="15"/>
  <c r="E8" i="15"/>
  <c r="D8" i="15"/>
  <c r="C8" i="15"/>
  <c r="F10" i="15"/>
  <c r="E10" i="15"/>
  <c r="D10" i="15"/>
  <c r="C10" i="15"/>
  <c r="F9" i="15"/>
  <c r="E9" i="15"/>
  <c r="D9" i="15"/>
  <c r="C9" i="15"/>
</calcChain>
</file>

<file path=xl/sharedStrings.xml><?xml version="1.0" encoding="utf-8"?>
<sst xmlns="http://schemas.openxmlformats.org/spreadsheetml/2006/main" count="177" uniqueCount="128">
  <si>
    <t xml:space="preserve">Total </t>
    <phoneticPr fontId="1"/>
  </si>
  <si>
    <t>Sagittal relationship</t>
    <phoneticPr fontId="1"/>
  </si>
  <si>
    <t>( mild / moderate )</t>
    <phoneticPr fontId="1"/>
  </si>
  <si>
    <t>Vertical relationship</t>
    <phoneticPr fontId="1"/>
  </si>
  <si>
    <t>Transversal relationship</t>
    <phoneticPr fontId="1"/>
  </si>
  <si>
    <t>Scissors bite</t>
    <phoneticPr fontId="1"/>
  </si>
  <si>
    <t>Space discrepancies</t>
    <phoneticPr fontId="1"/>
  </si>
  <si>
    <t>(n=503)</t>
    <phoneticPr fontId="1"/>
  </si>
  <si>
    <t>(n=67)</t>
    <phoneticPr fontId="1"/>
  </si>
  <si>
    <t>(n=146)</t>
    <phoneticPr fontId="1"/>
  </si>
  <si>
    <t xml:space="preserve">(n=171) </t>
    <phoneticPr fontId="1"/>
  </si>
  <si>
    <t>(n=119)</t>
    <phoneticPr fontId="1"/>
  </si>
  <si>
    <t>(3.4% / 7.5%)</t>
    <phoneticPr fontId="1"/>
  </si>
  <si>
    <t>(1.8% / 5.3%)</t>
    <phoneticPr fontId="1"/>
  </si>
  <si>
    <t>(3.4% / 8.4%)</t>
    <phoneticPr fontId="1"/>
  </si>
  <si>
    <t>(2.6% / 7.0%)</t>
    <phoneticPr fontId="1"/>
  </si>
  <si>
    <t xml:space="preserve">4 years old </t>
    <phoneticPr fontId="1"/>
  </si>
  <si>
    <t xml:space="preserve">3 years old </t>
    <phoneticPr fontId="1"/>
  </si>
  <si>
    <t xml:space="preserve">5 years old   </t>
    <phoneticPr fontId="1"/>
  </si>
  <si>
    <t>6 years old</t>
    <phoneticPr fontId="1"/>
  </si>
  <si>
    <t>Normal</t>
    <phoneticPr fontId="1"/>
  </si>
  <si>
    <t>Malocclusion</t>
    <phoneticPr fontId="1"/>
  </si>
  <si>
    <t>Anterior crossbite (AC)</t>
    <phoneticPr fontId="1"/>
  </si>
  <si>
    <t>Deep overbite (D)</t>
    <phoneticPr fontId="1"/>
  </si>
  <si>
    <t>Anterior open bite (AO)</t>
    <phoneticPr fontId="1"/>
  </si>
  <si>
    <t xml:space="preserve">Posterior crossbite </t>
    <phoneticPr fontId="1"/>
  </si>
  <si>
    <t>Crowding (C)</t>
    <phoneticPr fontId="1"/>
  </si>
  <si>
    <t>(1.5% / 7.5%)</t>
    <phoneticPr fontId="1"/>
  </si>
  <si>
    <t>right</t>
    <phoneticPr fontId="1"/>
  </si>
  <si>
    <t>left</t>
    <phoneticPr fontId="1"/>
  </si>
  <si>
    <t>Incompetent lip seal</t>
    <phoneticPr fontId="1"/>
  </si>
  <si>
    <t>Finger sucking</t>
    <phoneticPr fontId="1"/>
  </si>
  <si>
    <t>Lip sucking or lip biting</t>
    <phoneticPr fontId="1"/>
  </si>
  <si>
    <t>Nail biting</t>
    <phoneticPr fontId="1"/>
  </si>
  <si>
    <t>Habit</t>
    <phoneticPr fontId="1"/>
  </si>
  <si>
    <t>Allergic rhinitis</t>
    <phoneticPr fontId="1"/>
  </si>
  <si>
    <t>Boy ratio</t>
    <phoneticPr fontId="1"/>
  </si>
  <si>
    <t xml:space="preserve">Multiple types of malocclusion </t>
    <phoneticPr fontId="1"/>
  </si>
  <si>
    <t>Excessive Overjet (E)</t>
    <phoneticPr fontId="1"/>
  </si>
  <si>
    <t>(n=191)</t>
    <phoneticPr fontId="1"/>
  </si>
  <si>
    <t>(n=312)</t>
    <phoneticPr fontId="1"/>
  </si>
  <si>
    <t>Palatine tonsil hypertrophy</t>
    <phoneticPr fontId="1"/>
  </si>
  <si>
    <t>7.8%</t>
    <phoneticPr fontId="1"/>
  </si>
  <si>
    <t>3.0%</t>
    <phoneticPr fontId="1"/>
  </si>
  <si>
    <t>Chin resting on a hand</t>
    <phoneticPr fontId="1"/>
  </si>
  <si>
    <t>P</t>
    <phoneticPr fontId="1"/>
  </si>
  <si>
    <t>&lt;0.001</t>
    <phoneticPr fontId="1"/>
  </si>
  <si>
    <t>B</t>
    <phoneticPr fontId="1"/>
  </si>
  <si>
    <t>SE</t>
    <phoneticPr fontId="1"/>
  </si>
  <si>
    <t>Adjusted OR (95% CI)</t>
    <phoneticPr fontId="1"/>
  </si>
  <si>
    <t>Age</t>
    <phoneticPr fontId="1"/>
  </si>
  <si>
    <t>0.222</t>
    <phoneticPr fontId="1"/>
  </si>
  <si>
    <t>0.192</t>
    <phoneticPr fontId="1"/>
  </si>
  <si>
    <t>0.388</t>
    <phoneticPr fontId="1"/>
  </si>
  <si>
    <t>11.5%**</t>
    <phoneticPr fontId="1"/>
  </si>
  <si>
    <r>
      <t xml:space="preserve"> ** :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&lt;0.01 (Chi-squared test between boys and girls)</t>
    </r>
    <phoneticPr fontId="1"/>
  </si>
  <si>
    <t>-0.025</t>
    <phoneticPr fontId="1"/>
  </si>
  <si>
    <t>-0.051</t>
    <phoneticPr fontId="1"/>
  </si>
  <si>
    <t>0.609</t>
    <phoneticPr fontId="1"/>
  </si>
  <si>
    <t>0.548</t>
    <phoneticPr fontId="1"/>
  </si>
  <si>
    <t>0.199</t>
    <phoneticPr fontId="1"/>
  </si>
  <si>
    <t>-0.470</t>
    <phoneticPr fontId="1"/>
  </si>
  <si>
    <t>0.264</t>
    <phoneticPr fontId="1"/>
  </si>
  <si>
    <t>0.352</t>
    <phoneticPr fontId="1"/>
  </si>
  <si>
    <t>1.449</t>
    <phoneticPr fontId="1"/>
  </si>
  <si>
    <t>0.097</t>
    <phoneticPr fontId="1"/>
  </si>
  <si>
    <t>0.623</t>
    <phoneticPr fontId="1"/>
  </si>
  <si>
    <t>0.237</t>
    <phoneticPr fontId="1"/>
  </si>
  <si>
    <t>0.587</t>
    <phoneticPr fontId="1"/>
  </si>
  <si>
    <t>0.211</t>
    <phoneticPr fontId="1"/>
  </si>
  <si>
    <t>0.771</t>
    <phoneticPr fontId="1"/>
  </si>
  <si>
    <t>0.797</t>
    <phoneticPr fontId="1"/>
  </si>
  <si>
    <t>0.790</t>
    <phoneticPr fontId="1"/>
  </si>
  <si>
    <t>0.158</t>
    <phoneticPr fontId="1"/>
  </si>
  <si>
    <t>0.749</t>
    <phoneticPr fontId="1"/>
  </si>
  <si>
    <t>0.653</t>
    <phoneticPr fontId="1"/>
  </si>
  <si>
    <t>0.095</t>
    <phoneticPr fontId="1"/>
  </si>
  <si>
    <t>0.060</t>
    <phoneticPr fontId="1"/>
  </si>
  <si>
    <t>0.975 (0.806-1.180)</t>
    <phoneticPr fontId="1"/>
  </si>
  <si>
    <t>0.950 (0.653-1.383)</t>
    <phoneticPr fontId="1"/>
  </si>
  <si>
    <t>1.838 (1.189-2.841)</t>
    <phoneticPr fontId="1"/>
  </si>
  <si>
    <t>1.730 (0.809-3.701)</t>
    <phoneticPr fontId="1"/>
  </si>
  <si>
    <t>1.220 (0.360-4.139)</t>
    <phoneticPr fontId="1"/>
  </si>
  <si>
    <t>0.625 (0.393-0.994)</t>
    <phoneticPr fontId="1"/>
  </si>
  <si>
    <t>1.302 (0.412-4.115)</t>
    <phoneticPr fontId="1"/>
  </si>
  <si>
    <t>1.422 (0.940-2.152)</t>
    <phoneticPr fontId="1"/>
  </si>
  <si>
    <t>4.260 (0.940-19.308)</t>
    <phoneticPr fontId="1"/>
  </si>
  <si>
    <t>severe</t>
    <phoneticPr fontId="1"/>
  </si>
  <si>
    <t xml:space="preserve">Incompetent lip seal </t>
    <phoneticPr fontId="1"/>
  </si>
  <si>
    <t>Severe incompetent lip seal</t>
    <phoneticPr fontId="1"/>
  </si>
  <si>
    <t>n.p.</t>
    <phoneticPr fontId="1"/>
  </si>
  <si>
    <t>&lt;0.01</t>
    <phoneticPr fontId="1"/>
  </si>
  <si>
    <t>&lt;0.05</t>
    <phoneticPr fontId="1"/>
  </si>
  <si>
    <t xml:space="preserve">†: Fisher’s exact test </t>
    <phoneticPr fontId="1"/>
  </si>
  <si>
    <t>n.p.†</t>
    <phoneticPr fontId="1"/>
  </si>
  <si>
    <t>&lt;0.05†</t>
    <phoneticPr fontId="1"/>
  </si>
  <si>
    <t>Adjusted by age, sex, incompetent lip seal,  finger sucking, lip sucking or lip biting, nail biting, chin resting on a hand, stuffy nose, and palatine tonsil hypertrophy</t>
    <phoneticPr fontId="1"/>
  </si>
  <si>
    <t>Sex</t>
    <phoneticPr fontId="1"/>
  </si>
  <si>
    <t>Total</t>
    <phoneticPr fontId="1"/>
  </si>
  <si>
    <t> </t>
    <phoneticPr fontId="1"/>
  </si>
  <si>
    <r>
      <t>33.0%</t>
    </r>
    <r>
      <rPr>
        <vertAlign val="superscript"/>
        <sz val="12"/>
        <color theme="1"/>
        <rFont val="Times New Roman"/>
        <family val="1"/>
      </rPr>
      <t>b</t>
    </r>
    <phoneticPr fontId="1"/>
  </si>
  <si>
    <r>
      <t>24.3%</t>
    </r>
    <r>
      <rPr>
        <vertAlign val="superscript"/>
        <sz val="12"/>
        <color theme="1"/>
        <rFont val="Times New Roman"/>
        <family val="1"/>
      </rPr>
      <t>a</t>
    </r>
    <phoneticPr fontId="1"/>
  </si>
  <si>
    <t>Mandibular midline deviation</t>
    <phoneticPr fontId="1"/>
  </si>
  <si>
    <r>
      <t>b:</t>
    </r>
    <r>
      <rPr>
        <i/>
        <sz val="12"/>
        <color theme="1"/>
        <rFont val="Times New Roman"/>
        <family val="1"/>
      </rPr>
      <t xml:space="preserve"> P</t>
    </r>
    <r>
      <rPr>
        <sz val="12"/>
        <color theme="1"/>
        <rFont val="Times New Roman"/>
        <family val="1"/>
      </rPr>
      <t>&lt;0.01 (Chi-squared test between boys and girls)</t>
    </r>
    <phoneticPr fontId="1"/>
  </si>
  <si>
    <r>
      <t>3.2%</t>
    </r>
    <r>
      <rPr>
        <vertAlign val="superscript"/>
        <sz val="12"/>
        <color theme="1"/>
        <rFont val="Times New Roman"/>
        <family val="1"/>
      </rPr>
      <t>a,b</t>
    </r>
    <phoneticPr fontId="1"/>
  </si>
  <si>
    <r>
      <t>17.1%</t>
    </r>
    <r>
      <rPr>
        <vertAlign val="superscript"/>
        <sz val="12"/>
        <color theme="1"/>
        <rFont val="Times New Roman"/>
        <family val="1"/>
      </rPr>
      <t>a,b</t>
    </r>
    <phoneticPr fontId="1"/>
  </si>
  <si>
    <r>
      <t>3.6%</t>
    </r>
    <r>
      <rPr>
        <vertAlign val="superscript"/>
        <sz val="12"/>
        <color theme="1"/>
        <rFont val="Times New Roman"/>
        <family val="1"/>
      </rPr>
      <t>c</t>
    </r>
    <phoneticPr fontId="1"/>
  </si>
  <si>
    <r>
      <t xml:space="preserve">b: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&lt;0.05 (Chi-squared test between boys and girls)</t>
    </r>
    <phoneticPr fontId="1"/>
  </si>
  <si>
    <r>
      <t xml:space="preserve">a: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&lt;0.01 (Chi-squared test between right and left)</t>
    </r>
    <phoneticPr fontId="1"/>
  </si>
  <si>
    <r>
      <t xml:space="preserve">a: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&lt;0.001 (Cochran-Armitage test for trend)</t>
    </r>
    <phoneticPr fontId="1"/>
  </si>
  <si>
    <r>
      <t xml:space="preserve">c: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&lt;0.01 (Chi-squared test between boys and girls)</t>
    </r>
    <phoneticPr fontId="1"/>
  </si>
  <si>
    <t>Nasal obstruction</t>
    <phoneticPr fontId="1"/>
  </si>
  <si>
    <t>Nose and throat condition</t>
    <phoneticPr fontId="1"/>
  </si>
  <si>
    <t>0.006</t>
    <phoneticPr fontId="1"/>
  </si>
  <si>
    <t>0.047</t>
    <phoneticPr fontId="1"/>
  </si>
  <si>
    <t>(n=58)</t>
    <phoneticPr fontId="1"/>
  </si>
  <si>
    <t>(n=117)</t>
    <phoneticPr fontId="1"/>
  </si>
  <si>
    <t>(n=140)</t>
    <phoneticPr fontId="1"/>
  </si>
  <si>
    <t>Crowding</t>
    <phoneticPr fontId="1"/>
  </si>
  <si>
    <t>Deep overbite</t>
    <phoneticPr fontId="1"/>
  </si>
  <si>
    <t>Excessive overjet</t>
    <phoneticPr fontId="1"/>
  </si>
  <si>
    <t>Table 1: Prevalence of each type of malocclusion in preschool children aged 3–6 years</t>
    <phoneticPr fontId="1"/>
  </si>
  <si>
    <t>Table 2: Prevalence of dentition traits in preschool children aged 3–6 years</t>
    <phoneticPr fontId="1"/>
  </si>
  <si>
    <t>Table 4:  Related factors and characteristics of malocclusion compared with normal occlusion</t>
    <phoneticPr fontId="1"/>
  </si>
  <si>
    <t>Table 5: Binary logistic regression analysis of related factors and malocclusion</t>
    <phoneticPr fontId="1"/>
  </si>
  <si>
    <t>Table 6: Characteristics related to lifestyle habits and nose and throat conditions in major malocclusions</t>
    <phoneticPr fontId="1"/>
  </si>
  <si>
    <t>Table 3: Oral habits and nose and throat conditions in preschool children aged 3–6 years</t>
    <phoneticPr fontId="1"/>
  </si>
  <si>
    <t>Unspaced dentitions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</si>
</sst>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);[Red]\(0\)"/>
    <numFmt numFmtId="178" formatCode="0.0"/>
  </numFmts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游ゴシック"/>
      <family val="2"/>
      <charset val="128"/>
      <scheme val="minor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9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0" fillId="0" borderId="0" xfId="0" applyNumberFormat="1" applyFill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9" fontId="2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31AA-9C7E-6C40-B887-B97E6693B90B}">
  <sheetPr>
    <pageSetUpPr fitToPage="1"/>
  </sheetPr>
  <dimension ref="B1:H28"/>
  <sheetViews>
    <sheetView workbookViewId="0">
      <selection activeCell="B2" sqref="B2:G2"/>
    </sheetView>
  </sheetViews>
  <sheetFormatPr baseColWidth="10" defaultRowHeight="20"/>
  <cols>
    <col min="2" max="2" width="22" customWidth="1"/>
  </cols>
  <sheetData>
    <row r="1" spans="2:7">
      <c r="B1" s="21"/>
    </row>
    <row r="2" spans="2:7">
      <c r="B2" s="99" t="s">
        <v>121</v>
      </c>
      <c r="C2" s="99"/>
      <c r="D2" s="99"/>
      <c r="E2" s="99"/>
      <c r="F2" s="99"/>
      <c r="G2" s="99"/>
    </row>
    <row r="3" spans="2:7">
      <c r="B3" s="98"/>
      <c r="C3" s="1" t="s">
        <v>17</v>
      </c>
      <c r="D3" s="1" t="s">
        <v>16</v>
      </c>
      <c r="E3" s="1" t="s">
        <v>18</v>
      </c>
      <c r="F3" s="1" t="s">
        <v>19</v>
      </c>
      <c r="G3" s="1" t="s">
        <v>0</v>
      </c>
    </row>
    <row r="4" spans="2:7">
      <c r="B4" s="99"/>
      <c r="C4" s="2" t="s">
        <v>11</v>
      </c>
      <c r="D4" s="2" t="s">
        <v>10</v>
      </c>
      <c r="E4" s="2" t="s">
        <v>9</v>
      </c>
      <c r="F4" s="2" t="s">
        <v>8</v>
      </c>
      <c r="G4" s="2" t="s">
        <v>7</v>
      </c>
    </row>
    <row r="5" spans="2:7">
      <c r="B5" s="3" t="s">
        <v>1</v>
      </c>
      <c r="C5" s="4">
        <v>0.42</v>
      </c>
      <c r="D5" s="4">
        <v>0.33300000000000002</v>
      </c>
      <c r="E5" s="4">
        <v>0.377</v>
      </c>
      <c r="F5" s="4">
        <v>0.38800000000000001</v>
      </c>
      <c r="G5" s="4">
        <v>0.374</v>
      </c>
    </row>
    <row r="6" spans="2:7">
      <c r="B6" s="5" t="s">
        <v>22</v>
      </c>
      <c r="C6" s="6">
        <v>0.11799999999999999</v>
      </c>
      <c r="D6" s="6">
        <v>7.0000000000000007E-2</v>
      </c>
      <c r="E6" s="6">
        <v>0.109</v>
      </c>
      <c r="F6" s="6">
        <v>0.09</v>
      </c>
      <c r="G6" s="6">
        <v>9.5000000000000001E-2</v>
      </c>
    </row>
    <row r="7" spans="2:7">
      <c r="B7" s="5" t="s">
        <v>2</v>
      </c>
      <c r="C7" s="6" t="s">
        <v>14</v>
      </c>
      <c r="D7" s="6" t="s">
        <v>13</v>
      </c>
      <c r="E7" s="6" t="s">
        <v>12</v>
      </c>
      <c r="F7" s="5" t="s">
        <v>27</v>
      </c>
      <c r="G7" s="6" t="s">
        <v>15</v>
      </c>
    </row>
    <row r="8" spans="2:7">
      <c r="B8" s="10" t="s">
        <v>38</v>
      </c>
      <c r="C8" s="11">
        <v>0.30299999999999999</v>
      </c>
      <c r="D8" s="11">
        <v>0.26300000000000001</v>
      </c>
      <c r="E8" s="11">
        <v>0.26700000000000002</v>
      </c>
      <c r="F8" s="11">
        <v>0.29899999999999999</v>
      </c>
      <c r="G8" s="23">
        <v>0.27800000000000002</v>
      </c>
    </row>
    <row r="9" spans="2:7">
      <c r="B9" s="3" t="s">
        <v>3</v>
      </c>
      <c r="C9" s="4">
        <v>0.29399999999999998</v>
      </c>
      <c r="D9" s="4">
        <v>0.33300000000000002</v>
      </c>
      <c r="E9" s="4">
        <v>0.26</v>
      </c>
      <c r="F9" s="4">
        <v>0.32800000000000001</v>
      </c>
      <c r="G9" s="4">
        <v>0.30199999999999999</v>
      </c>
    </row>
    <row r="10" spans="2:7">
      <c r="B10" s="5" t="s">
        <v>23</v>
      </c>
      <c r="C10" s="6">
        <v>0.23499999999999999</v>
      </c>
      <c r="D10" s="6">
        <v>0.26300000000000001</v>
      </c>
      <c r="E10" s="6">
        <v>0.185</v>
      </c>
      <c r="F10" s="6">
        <v>0.23899999999999999</v>
      </c>
      <c r="G10" s="22">
        <v>0.23100000000000001</v>
      </c>
    </row>
    <row r="11" spans="2:7">
      <c r="B11" s="10" t="s">
        <v>24</v>
      </c>
      <c r="C11" s="11">
        <v>5.8999999999999997E-2</v>
      </c>
      <c r="D11" s="11">
        <v>7.0000000000000007E-2</v>
      </c>
      <c r="E11" s="11">
        <v>7.4999999999999997E-2</v>
      </c>
      <c r="F11" s="11">
        <v>0.09</v>
      </c>
      <c r="G11" s="11">
        <v>7.1999999999999995E-2</v>
      </c>
    </row>
    <row r="12" spans="2:7">
      <c r="B12" s="7" t="s">
        <v>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2:7">
      <c r="B13" s="5" t="s">
        <v>25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2:7">
      <c r="B14" s="10" t="s">
        <v>5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2:7">
      <c r="B15" s="7" t="s">
        <v>6</v>
      </c>
      <c r="C15" s="4">
        <v>0.16</v>
      </c>
      <c r="D15" s="4">
        <v>7.5999999999999998E-2</v>
      </c>
      <c r="E15" s="4">
        <v>0.123</v>
      </c>
      <c r="F15" s="4">
        <v>0.11899999999999999</v>
      </c>
      <c r="G15" s="4">
        <v>0.115</v>
      </c>
    </row>
    <row r="16" spans="2:7">
      <c r="B16" s="10" t="s">
        <v>26</v>
      </c>
      <c r="C16" s="11">
        <v>0.16</v>
      </c>
      <c r="D16" s="11">
        <v>7.5999999999999998E-2</v>
      </c>
      <c r="E16" s="11">
        <v>0.123</v>
      </c>
      <c r="F16" s="11">
        <v>0.11899999999999999</v>
      </c>
      <c r="G16" s="23" t="s">
        <v>54</v>
      </c>
    </row>
    <row r="17" spans="2:8">
      <c r="B17" s="70" t="s">
        <v>37</v>
      </c>
      <c r="C17" s="19">
        <v>0.20200000000000001</v>
      </c>
      <c r="D17" s="19">
        <v>0.158</v>
      </c>
      <c r="E17" s="19">
        <v>0.16400000000000001</v>
      </c>
      <c r="F17" s="19">
        <v>0.16400000000000001</v>
      </c>
      <c r="G17" s="19">
        <v>0.17199999999999999</v>
      </c>
    </row>
    <row r="18" spans="2:8">
      <c r="B18" s="93" t="s">
        <v>98</v>
      </c>
      <c r="C18" s="19">
        <v>0.67200000000000004</v>
      </c>
      <c r="D18" s="19">
        <v>0.58499999999999996</v>
      </c>
      <c r="E18" s="19">
        <v>0.59599999999999997</v>
      </c>
      <c r="F18" s="19">
        <v>0.67200000000000004</v>
      </c>
      <c r="G18" s="19">
        <v>0.62</v>
      </c>
    </row>
    <row r="19" spans="2:8">
      <c r="B19" s="75"/>
      <c r="C19" s="14"/>
      <c r="D19" s="14"/>
      <c r="E19" s="14"/>
      <c r="F19" s="14"/>
      <c r="G19" s="14"/>
    </row>
    <row r="20" spans="2:8">
      <c r="B20" s="13" t="s">
        <v>55</v>
      </c>
      <c r="C20" s="28"/>
      <c r="D20" s="28"/>
      <c r="E20" s="28"/>
      <c r="F20" s="28"/>
      <c r="G20" s="28"/>
    </row>
    <row r="21" spans="2:8">
      <c r="B21" s="66"/>
      <c r="C21" s="28"/>
      <c r="D21" s="28"/>
      <c r="E21" s="28"/>
      <c r="F21" s="28"/>
      <c r="G21" s="28"/>
    </row>
    <row r="22" spans="2:8">
      <c r="B22" s="66"/>
      <c r="C22" s="28"/>
      <c r="D22" s="28"/>
      <c r="E22" s="28"/>
      <c r="F22" s="28"/>
      <c r="G22" s="28"/>
    </row>
    <row r="23" spans="2:8">
      <c r="B23" s="66"/>
      <c r="C23" s="28"/>
      <c r="D23" s="28"/>
      <c r="E23" s="28"/>
      <c r="F23" s="28"/>
      <c r="G23" s="28"/>
      <c r="H23" s="24"/>
    </row>
    <row r="24" spans="2:8">
      <c r="B24" s="59"/>
      <c r="C24" s="60"/>
      <c r="D24" s="60"/>
      <c r="E24" s="60"/>
      <c r="F24" s="60"/>
      <c r="G24" s="60"/>
    </row>
    <row r="25" spans="2:8">
      <c r="B25" s="5"/>
      <c r="C25" s="14"/>
      <c r="D25" s="14"/>
      <c r="E25" s="14"/>
      <c r="F25" s="14"/>
      <c r="G25" s="24"/>
    </row>
    <row r="28" spans="2:8">
      <c r="B28" s="7"/>
      <c r="C28" s="16"/>
      <c r="D28" s="16"/>
      <c r="E28" s="16"/>
      <c r="F28" s="16"/>
    </row>
  </sheetData>
  <mergeCells count="2">
    <mergeCell ref="B3:B4"/>
    <mergeCell ref="B2:G2"/>
  </mergeCells>
  <phoneticPr fontId="1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BCF3-1183-9544-8CE0-FAF509711220}">
  <sheetPr>
    <pageSetUpPr fitToPage="1"/>
  </sheetPr>
  <dimension ref="B1:P17"/>
  <sheetViews>
    <sheetView workbookViewId="0">
      <selection activeCell="E15" sqref="E15"/>
    </sheetView>
  </sheetViews>
  <sheetFormatPr baseColWidth="10" defaultRowHeight="20"/>
  <cols>
    <col min="2" max="2" width="21.140625" customWidth="1"/>
    <col min="15" max="15" width="22.5703125" customWidth="1"/>
    <col min="16" max="16" width="17.42578125" customWidth="1"/>
  </cols>
  <sheetData>
    <row r="1" spans="2:16">
      <c r="B1" s="100"/>
      <c r="C1" s="100"/>
    </row>
    <row r="2" spans="2:16" ht="20" customHeight="1">
      <c r="B2" s="101" t="s">
        <v>122</v>
      </c>
      <c r="C2" s="101"/>
      <c r="D2" s="101"/>
      <c r="E2" s="101"/>
      <c r="F2" s="101"/>
      <c r="G2" s="101"/>
    </row>
    <row r="3" spans="2:16">
      <c r="B3" s="98"/>
      <c r="C3" s="42" t="s">
        <v>17</v>
      </c>
      <c r="D3" s="42" t="s">
        <v>16</v>
      </c>
      <c r="E3" s="42" t="s">
        <v>18</v>
      </c>
      <c r="F3" s="42" t="s">
        <v>19</v>
      </c>
      <c r="G3" s="42" t="s">
        <v>0</v>
      </c>
      <c r="O3" s="101"/>
      <c r="P3" s="45"/>
    </row>
    <row r="4" spans="2:16">
      <c r="B4" s="99"/>
      <c r="C4" s="43" t="s">
        <v>11</v>
      </c>
      <c r="D4" s="43" t="s">
        <v>10</v>
      </c>
      <c r="E4" s="43" t="s">
        <v>9</v>
      </c>
      <c r="F4" s="43" t="s">
        <v>8</v>
      </c>
      <c r="G4" s="43" t="s">
        <v>7</v>
      </c>
      <c r="O4" s="101"/>
      <c r="P4" s="45"/>
    </row>
    <row r="5" spans="2:16">
      <c r="B5" s="64" t="s">
        <v>102</v>
      </c>
      <c r="C5" s="4">
        <v>0.35299999999999998</v>
      </c>
      <c r="D5" s="4">
        <v>0.433</v>
      </c>
      <c r="E5" s="4">
        <v>0.432</v>
      </c>
      <c r="F5" s="4">
        <v>0.35799999999999998</v>
      </c>
      <c r="G5" s="4">
        <v>0.40400000000000003</v>
      </c>
      <c r="O5" s="7"/>
      <c r="P5" s="4"/>
    </row>
    <row r="6" spans="2:16">
      <c r="B6" s="5" t="s">
        <v>28</v>
      </c>
      <c r="C6" s="14">
        <v>0.17599999999999999</v>
      </c>
      <c r="D6" s="14">
        <v>0.28699999999999998</v>
      </c>
      <c r="E6" s="14">
        <v>0.253</v>
      </c>
      <c r="F6" s="14">
        <v>0.224</v>
      </c>
      <c r="G6" s="78" t="s">
        <v>101</v>
      </c>
      <c r="L6" s="7"/>
      <c r="O6" s="7"/>
      <c r="P6" s="4"/>
    </row>
    <row r="7" spans="2:16">
      <c r="B7" s="5" t="s">
        <v>29</v>
      </c>
      <c r="C7" s="14">
        <v>0.17599999999999999</v>
      </c>
      <c r="D7" s="14">
        <v>0.14599999999999999</v>
      </c>
      <c r="E7" s="14">
        <v>0.17799999999999999</v>
      </c>
      <c r="F7" s="14">
        <v>0.13400000000000001</v>
      </c>
      <c r="G7" s="14">
        <v>0.161</v>
      </c>
      <c r="J7" s="12"/>
      <c r="L7" s="7"/>
      <c r="O7" s="5"/>
      <c r="P7" s="14"/>
    </row>
    <row r="8" spans="2:16">
      <c r="B8" s="67" t="s">
        <v>127</v>
      </c>
      <c r="C8" s="19">
        <v>0.40300000000000002</v>
      </c>
      <c r="D8" s="19">
        <v>0.316</v>
      </c>
      <c r="E8" s="19">
        <v>0.315</v>
      </c>
      <c r="F8" s="19">
        <v>0.26900000000000002</v>
      </c>
      <c r="G8" s="77" t="s">
        <v>100</v>
      </c>
      <c r="L8" s="7"/>
      <c r="O8" s="5"/>
      <c r="P8" s="14"/>
    </row>
    <row r="9" spans="2:16" ht="20" customHeight="1">
      <c r="I9" t="s">
        <v>99</v>
      </c>
      <c r="L9" s="7"/>
      <c r="O9" s="56"/>
      <c r="P9" s="4"/>
    </row>
    <row r="10" spans="2:16">
      <c r="B10" s="13" t="s">
        <v>108</v>
      </c>
    </row>
    <row r="11" spans="2:16">
      <c r="B11" s="7" t="s">
        <v>103</v>
      </c>
    </row>
    <row r="13" spans="2:16">
      <c r="I13" s="7"/>
      <c r="J13" s="41"/>
    </row>
    <row r="14" spans="2:16">
      <c r="I14" s="7"/>
    </row>
    <row r="15" spans="2:16">
      <c r="I15" s="5"/>
    </row>
    <row r="17" spans="9:9">
      <c r="I17" s="56"/>
    </row>
  </sheetData>
  <mergeCells count="4">
    <mergeCell ref="B3:B4"/>
    <mergeCell ref="B1:C1"/>
    <mergeCell ref="B2:G2"/>
    <mergeCell ref="O3:O4"/>
  </mergeCells>
  <phoneticPr fontId="1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EB01A-E328-A944-8FEB-D74FBBA978EF}">
  <sheetPr>
    <pageSetUpPr fitToPage="1"/>
  </sheetPr>
  <dimension ref="A1:Q39"/>
  <sheetViews>
    <sheetView workbookViewId="0">
      <selection activeCell="B2" sqref="B2:G2"/>
    </sheetView>
  </sheetViews>
  <sheetFormatPr baseColWidth="10" defaultRowHeight="20"/>
  <cols>
    <col min="2" max="2" width="23" customWidth="1"/>
    <col min="3" max="7" width="11.42578125" customWidth="1"/>
    <col min="11" max="11" width="22.85546875" customWidth="1"/>
    <col min="12" max="12" width="18" customWidth="1"/>
  </cols>
  <sheetData>
    <row r="1" spans="1:14">
      <c r="B1" s="100"/>
      <c r="C1" s="100"/>
      <c r="I1" s="40"/>
      <c r="J1" s="40"/>
      <c r="K1" s="40"/>
      <c r="L1" s="40"/>
      <c r="M1" s="40"/>
      <c r="N1" s="40"/>
    </row>
    <row r="2" spans="1:14">
      <c r="B2" s="102" t="s">
        <v>126</v>
      </c>
      <c r="C2" s="102"/>
      <c r="D2" s="102"/>
      <c r="E2" s="102"/>
      <c r="F2" s="102"/>
      <c r="G2" s="102"/>
      <c r="I2" s="40"/>
      <c r="J2" s="40"/>
      <c r="K2" s="40"/>
      <c r="L2" s="40"/>
      <c r="M2" s="40"/>
      <c r="N2" s="40"/>
    </row>
    <row r="3" spans="1:14">
      <c r="B3" s="98"/>
      <c r="C3" s="36" t="s">
        <v>17</v>
      </c>
      <c r="D3" s="36" t="s">
        <v>16</v>
      </c>
      <c r="E3" s="36" t="s">
        <v>18</v>
      </c>
      <c r="F3" s="36" t="s">
        <v>19</v>
      </c>
      <c r="G3" s="36" t="s">
        <v>0</v>
      </c>
      <c r="I3" s="40"/>
      <c r="J3" s="40"/>
      <c r="K3" s="102"/>
      <c r="L3" s="46"/>
      <c r="M3" s="40"/>
      <c r="N3" s="40"/>
    </row>
    <row r="4" spans="1:14">
      <c r="B4" s="99"/>
      <c r="C4" s="35" t="s">
        <v>11</v>
      </c>
      <c r="D4" s="35" t="s">
        <v>10</v>
      </c>
      <c r="E4" s="35" t="s">
        <v>9</v>
      </c>
      <c r="F4" s="35" t="s">
        <v>8</v>
      </c>
      <c r="G4" s="35" t="s">
        <v>7</v>
      </c>
      <c r="I4" s="40"/>
      <c r="J4" s="40"/>
      <c r="K4" s="102"/>
      <c r="L4" s="46"/>
      <c r="M4" s="40"/>
      <c r="N4" s="40"/>
    </row>
    <row r="5" spans="1:14">
      <c r="B5" s="64" t="s">
        <v>88</v>
      </c>
      <c r="C5" s="4">
        <f>31/119</f>
        <v>0.26050420168067229</v>
      </c>
      <c r="D5" s="4">
        <f>56/171</f>
        <v>0.32748538011695905</v>
      </c>
      <c r="E5" s="4">
        <f>37/146</f>
        <v>0.25342465753424659</v>
      </c>
      <c r="F5" s="4">
        <f>16/67</f>
        <v>0.23880597014925373</v>
      </c>
      <c r="G5" s="4">
        <v>0.27800000000000002</v>
      </c>
      <c r="I5" s="40"/>
      <c r="J5" s="40"/>
      <c r="K5" s="76"/>
      <c r="L5" s="76"/>
      <c r="M5" s="40"/>
      <c r="N5" s="40"/>
    </row>
    <row r="6" spans="1:14">
      <c r="B6" s="10" t="s">
        <v>87</v>
      </c>
      <c r="C6" s="18">
        <f>15/119</f>
        <v>0.12605042016806722</v>
      </c>
      <c r="D6" s="18">
        <f>30/171</f>
        <v>0.17543859649122806</v>
      </c>
      <c r="E6" s="18">
        <f>23/146</f>
        <v>0.15753424657534246</v>
      </c>
      <c r="F6" s="18">
        <f>11/67</f>
        <v>0.16417910447761194</v>
      </c>
      <c r="G6" s="18">
        <v>0.157</v>
      </c>
      <c r="I6" s="40"/>
      <c r="J6" s="40"/>
      <c r="K6" s="76"/>
      <c r="L6" s="76"/>
      <c r="M6" s="40"/>
      <c r="N6" s="40"/>
    </row>
    <row r="7" spans="1:14">
      <c r="B7" s="38" t="s">
        <v>34</v>
      </c>
      <c r="C7" s="15"/>
      <c r="D7" s="15"/>
      <c r="E7" s="15"/>
      <c r="F7" s="15"/>
      <c r="G7" s="15"/>
      <c r="I7" s="40"/>
      <c r="J7" s="40"/>
      <c r="K7" s="44"/>
      <c r="L7" s="46"/>
      <c r="M7" s="40"/>
      <c r="N7" s="40"/>
    </row>
    <row r="8" spans="1:14">
      <c r="B8" s="29" t="s">
        <v>33</v>
      </c>
      <c r="C8" s="26">
        <f>19/119</f>
        <v>0.15966386554621848</v>
      </c>
      <c r="D8" s="26">
        <f>38/171</f>
        <v>0.22222222222222221</v>
      </c>
      <c r="E8" s="26">
        <f>25/146</f>
        <v>0.17123287671232876</v>
      </c>
      <c r="F8" s="26">
        <f>13/67</f>
        <v>0.19402985074626866</v>
      </c>
      <c r="G8" s="26">
        <v>0.189</v>
      </c>
      <c r="I8" s="20"/>
      <c r="J8" s="40"/>
      <c r="K8" s="29"/>
      <c r="L8" s="26"/>
      <c r="M8" s="40"/>
      <c r="N8" s="40"/>
    </row>
    <row r="9" spans="1:14">
      <c r="A9" s="27"/>
      <c r="B9" s="5" t="s">
        <v>31</v>
      </c>
      <c r="C9" s="4">
        <f>9/119</f>
        <v>7.5630252100840331E-2</v>
      </c>
      <c r="D9" s="4">
        <f>14/171</f>
        <v>8.1871345029239762E-2</v>
      </c>
      <c r="E9" s="4">
        <f>10/146</f>
        <v>6.8493150684931503E-2</v>
      </c>
      <c r="F9" s="4">
        <f>6/67</f>
        <v>8.9552238805970144E-2</v>
      </c>
      <c r="G9" s="53" t="s">
        <v>42</v>
      </c>
      <c r="I9" s="20"/>
      <c r="J9" s="40"/>
      <c r="K9" s="29"/>
      <c r="L9" s="26"/>
      <c r="M9" s="40"/>
      <c r="N9" s="40"/>
    </row>
    <row r="10" spans="1:14">
      <c r="A10" s="27"/>
      <c r="B10" s="5" t="s">
        <v>32</v>
      </c>
      <c r="C10" s="4">
        <f>6/119</f>
        <v>5.0420168067226892E-2</v>
      </c>
      <c r="D10" s="4">
        <f>2/171</f>
        <v>1.1695906432748537E-2</v>
      </c>
      <c r="E10" s="4">
        <f>6/146</f>
        <v>4.1095890410958902E-2</v>
      </c>
      <c r="F10" s="4">
        <f>1/67</f>
        <v>1.4925373134328358E-2</v>
      </c>
      <c r="G10" s="53" t="s">
        <v>43</v>
      </c>
      <c r="I10" s="40"/>
      <c r="J10" s="40"/>
      <c r="K10" s="29"/>
      <c r="L10" s="26"/>
      <c r="M10" s="40"/>
      <c r="N10" s="40"/>
    </row>
    <row r="11" spans="1:14">
      <c r="A11" s="27"/>
      <c r="B11" s="10" t="s">
        <v>44</v>
      </c>
      <c r="C11" s="18">
        <f>1/119</f>
        <v>8.4033613445378148E-3</v>
      </c>
      <c r="D11" s="18">
        <f>1/171</f>
        <v>5.8479532163742687E-3</v>
      </c>
      <c r="E11" s="18">
        <v>6.2E-2</v>
      </c>
      <c r="F11" s="18">
        <v>7.4999999999999997E-2</v>
      </c>
      <c r="G11" s="54" t="s">
        <v>104</v>
      </c>
      <c r="I11" s="20"/>
      <c r="J11" s="40"/>
      <c r="K11" s="29"/>
      <c r="L11" s="26"/>
      <c r="M11" s="40"/>
      <c r="N11" s="40"/>
    </row>
    <row r="12" spans="1:14">
      <c r="A12" s="27"/>
      <c r="B12" s="33" t="s">
        <v>112</v>
      </c>
      <c r="C12" s="32"/>
      <c r="D12" s="28"/>
      <c r="E12" s="28"/>
      <c r="F12" s="28"/>
      <c r="G12" s="28"/>
      <c r="I12" s="49"/>
      <c r="J12" s="40"/>
      <c r="K12" s="33"/>
      <c r="L12" s="28"/>
      <c r="M12" s="40"/>
      <c r="N12" s="40"/>
    </row>
    <row r="13" spans="1:14">
      <c r="A13" s="27"/>
      <c r="B13" s="30" t="s">
        <v>111</v>
      </c>
      <c r="C13" s="4">
        <f>36/119</f>
        <v>0.30252100840336132</v>
      </c>
      <c r="D13" s="4">
        <v>0.34499999999999997</v>
      </c>
      <c r="E13" s="4">
        <v>0.27400000000000002</v>
      </c>
      <c r="F13" s="4">
        <v>0.26900000000000002</v>
      </c>
      <c r="G13" s="4">
        <v>0.30399999999999999</v>
      </c>
      <c r="I13" s="49"/>
      <c r="J13" s="40"/>
      <c r="K13" s="68"/>
      <c r="L13" s="28"/>
      <c r="M13" s="40"/>
      <c r="N13" s="40"/>
    </row>
    <row r="14" spans="1:14">
      <c r="A14" s="27"/>
      <c r="B14" s="30" t="s">
        <v>35</v>
      </c>
      <c r="C14" s="34">
        <v>5.8999999999999997E-2</v>
      </c>
      <c r="D14" s="34">
        <v>0.17</v>
      </c>
      <c r="E14" s="34">
        <v>0.185</v>
      </c>
      <c r="F14" s="34">
        <v>0.34300000000000003</v>
      </c>
      <c r="G14" s="84" t="s">
        <v>105</v>
      </c>
      <c r="I14" s="40"/>
      <c r="J14" s="40"/>
      <c r="K14" s="30"/>
      <c r="L14" s="26"/>
      <c r="M14" s="40"/>
      <c r="N14" s="40"/>
    </row>
    <row r="15" spans="1:14">
      <c r="A15" s="37"/>
      <c r="B15" s="31" t="s">
        <v>41</v>
      </c>
      <c r="C15" s="18">
        <f>2/119</f>
        <v>1.680672268907563E-2</v>
      </c>
      <c r="D15" s="18">
        <f>7/171</f>
        <v>4.0935672514619881E-2</v>
      </c>
      <c r="E15" s="18">
        <f>5/146</f>
        <v>3.4246575342465752E-2</v>
      </c>
      <c r="F15" s="18">
        <f>4/67</f>
        <v>5.9701492537313432E-2</v>
      </c>
      <c r="G15" s="85" t="s">
        <v>106</v>
      </c>
      <c r="I15" s="20"/>
      <c r="J15" s="40"/>
      <c r="K15" s="30"/>
      <c r="L15" s="26"/>
      <c r="M15" s="40"/>
      <c r="N15" s="40"/>
    </row>
    <row r="16" spans="1:14">
      <c r="A16" s="37"/>
      <c r="B16" s="17"/>
      <c r="I16" s="40"/>
      <c r="J16" s="40"/>
      <c r="K16" s="40"/>
      <c r="L16" s="40"/>
      <c r="M16" s="40"/>
      <c r="N16" s="40"/>
    </row>
    <row r="17" spans="1:17">
      <c r="A17" s="37"/>
      <c r="B17" s="13" t="s">
        <v>109</v>
      </c>
      <c r="C17" s="57"/>
      <c r="I17" s="40"/>
      <c r="J17" s="40"/>
      <c r="K17" s="40"/>
      <c r="L17" s="40"/>
      <c r="M17" s="40"/>
      <c r="N17" s="40"/>
    </row>
    <row r="18" spans="1:17">
      <c r="B18" s="13" t="s">
        <v>107</v>
      </c>
      <c r="C18" s="13"/>
      <c r="I18" s="40"/>
      <c r="J18" s="40"/>
      <c r="K18" s="40"/>
      <c r="L18" s="40"/>
      <c r="M18" s="40"/>
      <c r="N18" s="40"/>
    </row>
    <row r="19" spans="1:17">
      <c r="A19" s="37"/>
      <c r="B19" s="13" t="s">
        <v>110</v>
      </c>
      <c r="C19" s="13"/>
      <c r="F19" s="50"/>
      <c r="G19" s="50"/>
      <c r="H19" s="55"/>
    </row>
    <row r="20" spans="1:17">
      <c r="A20" s="37"/>
    </row>
    <row r="21" spans="1:17">
      <c r="B21" s="7"/>
      <c r="F21" s="51"/>
      <c r="G21" s="51"/>
    </row>
    <row r="22" spans="1:17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>
      <c r="A24" s="37"/>
      <c r="C24" s="47"/>
      <c r="D24" s="103"/>
      <c r="E24" s="103"/>
      <c r="F24" s="47"/>
      <c r="G24" s="47"/>
      <c r="K24" s="47"/>
      <c r="L24" s="47"/>
      <c r="M24" s="47"/>
      <c r="N24" s="47"/>
      <c r="O24" s="47"/>
      <c r="P24" s="47"/>
      <c r="Q24" s="47"/>
    </row>
    <row r="25" spans="1:17">
      <c r="C25" s="47"/>
      <c r="D25" s="103"/>
      <c r="E25" s="103"/>
      <c r="F25" s="47"/>
      <c r="G25" s="48"/>
      <c r="H25" s="48"/>
      <c r="I25" s="47"/>
      <c r="J25" s="47"/>
      <c r="K25" s="47"/>
      <c r="L25" s="47"/>
      <c r="M25" s="47"/>
      <c r="N25" s="47"/>
      <c r="O25" s="47"/>
      <c r="P25" s="47"/>
      <c r="Q25" s="47"/>
    </row>
    <row r="26" spans="1:17">
      <c r="C26" s="47"/>
      <c r="D26" s="103"/>
      <c r="E26" s="103"/>
      <c r="F26" s="47"/>
      <c r="G26" s="48"/>
      <c r="H26" s="48"/>
      <c r="I26" s="47"/>
      <c r="J26" s="47"/>
      <c r="K26" s="47"/>
      <c r="L26" s="47"/>
      <c r="M26" s="47"/>
      <c r="N26" s="47"/>
      <c r="O26" s="47"/>
      <c r="P26" s="52"/>
      <c r="Q26" s="47"/>
    </row>
    <row r="27" spans="1:17">
      <c r="C27" s="47"/>
      <c r="D27" s="103"/>
      <c r="E27" s="103"/>
      <c r="F27" s="47"/>
      <c r="G27" s="48"/>
      <c r="H27" s="48"/>
      <c r="I27" s="47"/>
      <c r="J27" s="47"/>
      <c r="K27" s="47"/>
      <c r="L27" s="47"/>
      <c r="M27" s="47"/>
      <c r="N27" s="47"/>
      <c r="O27" s="52"/>
      <c r="P27" s="47"/>
      <c r="Q27" s="47"/>
    </row>
    <row r="28" spans="1:17">
      <c r="C28" s="47"/>
      <c r="D28" s="103"/>
      <c r="E28" s="103"/>
      <c r="F28" s="47"/>
      <c r="G28" s="48"/>
      <c r="H28" s="48"/>
      <c r="I28" s="47"/>
      <c r="J28" s="47"/>
      <c r="K28" s="47"/>
      <c r="L28" s="47"/>
      <c r="M28" s="47"/>
      <c r="N28" s="47"/>
      <c r="O28" s="52"/>
      <c r="P28" s="47"/>
      <c r="Q28" s="47"/>
    </row>
    <row r="29" spans="1:17">
      <c r="C29" s="47"/>
      <c r="D29" s="103"/>
      <c r="E29" s="103"/>
      <c r="F29" s="47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</row>
    <row r="30" spans="1:17">
      <c r="C30" s="47"/>
      <c r="D30" s="103"/>
      <c r="E30" s="103"/>
      <c r="F30" s="47"/>
      <c r="G30" s="48"/>
      <c r="H30" s="48"/>
      <c r="I30" s="47"/>
      <c r="J30" s="47"/>
      <c r="K30" s="47"/>
      <c r="L30" s="47"/>
      <c r="M30" s="47"/>
      <c r="N30" s="47"/>
      <c r="O30" s="47"/>
      <c r="P30" s="47"/>
      <c r="Q30" s="47"/>
    </row>
    <row r="31" spans="1:17">
      <c r="C31" s="47"/>
      <c r="D31" s="103"/>
      <c r="E31" s="103"/>
      <c r="F31" s="47"/>
      <c r="G31" s="48"/>
      <c r="H31" s="48"/>
      <c r="I31" s="47"/>
      <c r="J31" s="47"/>
      <c r="K31" s="47"/>
      <c r="L31" s="47"/>
      <c r="M31" s="47"/>
      <c r="N31" s="47"/>
      <c r="O31" s="47"/>
      <c r="P31" s="47"/>
      <c r="Q31" s="47"/>
    </row>
    <row r="32" spans="1:17">
      <c r="B32" s="47"/>
      <c r="C32" s="47"/>
      <c r="D32" s="103"/>
      <c r="E32" s="103"/>
      <c r="F32" s="47"/>
      <c r="G32" s="48"/>
      <c r="H32" s="48"/>
      <c r="I32" s="47"/>
      <c r="J32" s="47"/>
      <c r="K32" s="47"/>
      <c r="L32" s="47"/>
      <c r="M32" s="47"/>
      <c r="N32" s="47"/>
      <c r="O32" s="47"/>
      <c r="P32" s="47"/>
      <c r="Q32" s="47"/>
    </row>
    <row r="33" spans="2:17">
      <c r="B33" s="47"/>
      <c r="C33" s="47"/>
      <c r="D33" s="103"/>
      <c r="E33" s="103"/>
      <c r="F33" s="47"/>
      <c r="G33" s="48"/>
      <c r="H33" s="48"/>
      <c r="I33" s="47"/>
      <c r="J33" s="47"/>
      <c r="K33" s="47"/>
      <c r="L33" s="47"/>
      <c r="M33" s="47"/>
      <c r="N33" s="47"/>
      <c r="O33" s="47"/>
      <c r="P33" s="47"/>
      <c r="Q33" s="47"/>
    </row>
    <row r="34" spans="2:17">
      <c r="B34" s="47"/>
      <c r="C34" s="47"/>
      <c r="D34" s="103"/>
      <c r="E34" s="103"/>
      <c r="F34" s="47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</row>
    <row r="35" spans="2:17">
      <c r="B35" s="47"/>
      <c r="C35" s="47"/>
      <c r="D35" s="103"/>
      <c r="E35" s="103"/>
      <c r="F35" s="47"/>
      <c r="G35" s="48"/>
      <c r="H35" s="48"/>
      <c r="I35" s="47"/>
      <c r="J35" s="47"/>
      <c r="K35" s="47"/>
      <c r="L35" s="47"/>
      <c r="M35" s="47"/>
      <c r="N35" s="47"/>
      <c r="O35" s="52"/>
      <c r="P35" s="47"/>
      <c r="Q35" s="47"/>
    </row>
    <row r="36" spans="2:17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2:17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2:17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2:17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</sheetData>
  <mergeCells count="16">
    <mergeCell ref="K3:K4"/>
    <mergeCell ref="D34:E34"/>
    <mergeCell ref="D35:E35"/>
    <mergeCell ref="B1:C1"/>
    <mergeCell ref="B2:G2"/>
    <mergeCell ref="B3:B4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</mergeCells>
  <phoneticPr fontId="1"/>
  <pageMargins left="0.7" right="0.7" top="0.75" bottom="0.75" header="0.3" footer="0.3"/>
  <pageSetup paperSize="9" scale="72" orientation="landscape" horizontalDpi="0" verticalDpi="0"/>
  <ignoredErrors>
    <ignoredError sqref="G9:G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0A2D-67A7-6544-85FA-7C12D339D621}">
  <dimension ref="B2:I22"/>
  <sheetViews>
    <sheetView workbookViewId="0">
      <selection activeCell="B2" sqref="B2:E2"/>
    </sheetView>
  </sheetViews>
  <sheetFormatPr baseColWidth="10" defaultRowHeight="20"/>
  <cols>
    <col min="2" max="2" width="25" customWidth="1"/>
    <col min="3" max="4" width="14.28515625" customWidth="1"/>
    <col min="5" max="5" width="10.42578125" customWidth="1"/>
  </cols>
  <sheetData>
    <row r="2" spans="2:9">
      <c r="B2" s="99" t="s">
        <v>123</v>
      </c>
      <c r="C2" s="99"/>
      <c r="D2" s="99"/>
      <c r="E2" s="99"/>
      <c r="F2" s="25"/>
    </row>
    <row r="3" spans="2:9">
      <c r="B3" s="79"/>
      <c r="C3" s="79" t="s">
        <v>20</v>
      </c>
      <c r="D3" s="79" t="s">
        <v>21</v>
      </c>
      <c r="E3" s="104" t="s">
        <v>45</v>
      </c>
      <c r="G3" s="82"/>
    </row>
    <row r="4" spans="2:9">
      <c r="B4" s="80"/>
      <c r="C4" s="80" t="s">
        <v>39</v>
      </c>
      <c r="D4" s="80" t="s">
        <v>40</v>
      </c>
      <c r="E4" s="105"/>
      <c r="G4" s="82"/>
    </row>
    <row r="5" spans="2:9">
      <c r="B5" s="39" t="s">
        <v>36</v>
      </c>
      <c r="C5" s="19">
        <v>0.51832460732984298</v>
      </c>
      <c r="D5" s="19">
        <v>0.50961538461538458</v>
      </c>
      <c r="E5" s="62" t="s">
        <v>90</v>
      </c>
      <c r="G5" s="82"/>
    </row>
    <row r="6" spans="2:9">
      <c r="B6" s="81" t="s">
        <v>30</v>
      </c>
      <c r="C6" s="4">
        <v>0.19900000000000001</v>
      </c>
      <c r="D6" s="4">
        <v>0.32700000000000001</v>
      </c>
      <c r="E6" s="74" t="s">
        <v>91</v>
      </c>
      <c r="G6" s="26"/>
    </row>
    <row r="7" spans="2:9">
      <c r="B7" s="80" t="s">
        <v>89</v>
      </c>
      <c r="C7" s="18">
        <v>8.8999999999999996E-2</v>
      </c>
      <c r="D7" s="18">
        <v>0.19900000000000001</v>
      </c>
      <c r="E7" s="61" t="s">
        <v>46</v>
      </c>
      <c r="G7" s="26"/>
    </row>
    <row r="8" spans="2:9">
      <c r="B8" s="82" t="s">
        <v>33</v>
      </c>
      <c r="C8" s="4">
        <v>0.23599999999999999</v>
      </c>
      <c r="D8" s="4">
        <v>0.16</v>
      </c>
      <c r="E8" s="74" t="s">
        <v>92</v>
      </c>
      <c r="G8" s="26"/>
    </row>
    <row r="9" spans="2:9">
      <c r="B9" s="81" t="s">
        <v>31</v>
      </c>
      <c r="C9" s="4">
        <v>5.1999999999999998E-2</v>
      </c>
      <c r="D9" s="4">
        <v>9.2999999999999999E-2</v>
      </c>
      <c r="E9" s="74" t="s">
        <v>94</v>
      </c>
      <c r="G9" s="26"/>
    </row>
    <row r="10" spans="2:9">
      <c r="B10" s="81" t="s">
        <v>32</v>
      </c>
      <c r="C10" s="4">
        <v>2.1000000000000001E-2</v>
      </c>
      <c r="D10" s="4">
        <v>3.5000000000000003E-2</v>
      </c>
      <c r="E10" s="74" t="s">
        <v>94</v>
      </c>
      <c r="G10" s="26"/>
      <c r="I10" s="20"/>
    </row>
    <row r="11" spans="2:9">
      <c r="B11" s="80" t="s">
        <v>44</v>
      </c>
      <c r="C11" s="18">
        <v>4.2000000000000003E-2</v>
      </c>
      <c r="D11" s="18">
        <v>3.5000000000000003E-2</v>
      </c>
      <c r="E11" s="61" t="s">
        <v>94</v>
      </c>
      <c r="G11" s="26"/>
      <c r="I11" s="20"/>
    </row>
    <row r="12" spans="2:9">
      <c r="B12" s="81" t="s">
        <v>111</v>
      </c>
      <c r="C12" s="4">
        <v>0.251</v>
      </c>
      <c r="D12" s="4">
        <v>0.32700000000000001</v>
      </c>
      <c r="E12" s="74" t="s">
        <v>90</v>
      </c>
      <c r="G12" s="26"/>
    </row>
    <row r="13" spans="2:9">
      <c r="B13" s="83" t="s">
        <v>35</v>
      </c>
      <c r="C13" s="4">
        <v>0.17299999999999999</v>
      </c>
      <c r="D13" s="4">
        <v>0.17</v>
      </c>
      <c r="E13" s="74" t="s">
        <v>90</v>
      </c>
      <c r="G13" s="26"/>
      <c r="I13" s="20"/>
    </row>
    <row r="14" spans="2:9">
      <c r="B14" s="61" t="s">
        <v>41</v>
      </c>
      <c r="C14" s="18">
        <v>0.01</v>
      </c>
      <c r="D14" s="18">
        <v>5.0999999999999997E-2</v>
      </c>
      <c r="E14" s="61" t="s">
        <v>95</v>
      </c>
      <c r="G14" s="26"/>
      <c r="I14" s="20"/>
    </row>
    <row r="15" spans="2:9">
      <c r="G15" s="26"/>
    </row>
    <row r="16" spans="2:9">
      <c r="B16" s="7" t="s">
        <v>93</v>
      </c>
      <c r="G16" s="26"/>
      <c r="I16" s="20"/>
    </row>
    <row r="17" spans="2:7">
      <c r="B17" s="13"/>
      <c r="G17" s="26"/>
    </row>
    <row r="18" spans="2:7">
      <c r="G18" s="40"/>
    </row>
    <row r="19" spans="2:7">
      <c r="G19" s="40"/>
    </row>
    <row r="20" spans="2:7">
      <c r="G20" s="40"/>
    </row>
    <row r="21" spans="2:7">
      <c r="G21" s="40"/>
    </row>
    <row r="22" spans="2:7">
      <c r="G22" s="40"/>
    </row>
  </sheetData>
  <mergeCells count="2">
    <mergeCell ref="B2:E2"/>
    <mergeCell ref="E3:E4"/>
  </mergeCells>
  <phoneticPr fontId="1"/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97AA-4C4F-0246-95C4-0AFBE586E292}">
  <dimension ref="B2:M20"/>
  <sheetViews>
    <sheetView workbookViewId="0">
      <selection activeCell="B3" sqref="B3:F12"/>
    </sheetView>
  </sheetViews>
  <sheetFormatPr baseColWidth="10" defaultRowHeight="20"/>
  <cols>
    <col min="2" max="2" width="25" customWidth="1"/>
    <col min="3" max="4" width="14.28515625" customWidth="1"/>
    <col min="5" max="5" width="18.140625" customWidth="1"/>
  </cols>
  <sheetData>
    <row r="2" spans="2:13">
      <c r="B2" s="99" t="s">
        <v>124</v>
      </c>
      <c r="C2" s="99"/>
      <c r="D2" s="99"/>
      <c r="E2" s="99"/>
      <c r="F2" s="99"/>
    </row>
    <row r="3" spans="2:13">
      <c r="B3" s="39"/>
      <c r="C3" s="39" t="s">
        <v>47</v>
      </c>
      <c r="D3" s="39" t="s">
        <v>48</v>
      </c>
      <c r="E3" s="39" t="s">
        <v>49</v>
      </c>
      <c r="F3" s="72" t="s">
        <v>45</v>
      </c>
      <c r="G3" s="25"/>
      <c r="H3" s="25"/>
      <c r="I3" s="25"/>
      <c r="J3" s="25"/>
      <c r="K3" s="25"/>
      <c r="L3" s="25"/>
      <c r="M3" s="25"/>
    </row>
    <row r="4" spans="2:13">
      <c r="B4" s="65" t="s">
        <v>50</v>
      </c>
      <c r="C4" s="63" t="s">
        <v>56</v>
      </c>
      <c r="D4" s="63" t="s">
        <v>65</v>
      </c>
      <c r="E4" s="63" t="s">
        <v>78</v>
      </c>
      <c r="F4" s="69" t="s">
        <v>71</v>
      </c>
    </row>
    <row r="5" spans="2:13">
      <c r="B5" s="65" t="s">
        <v>97</v>
      </c>
      <c r="C5" s="63" t="s">
        <v>57</v>
      </c>
      <c r="D5" s="63" t="s">
        <v>52</v>
      </c>
      <c r="E5" s="63" t="s">
        <v>79</v>
      </c>
      <c r="F5" s="69" t="s">
        <v>72</v>
      </c>
    </row>
    <row r="6" spans="2:13">
      <c r="B6" s="58" t="s">
        <v>30</v>
      </c>
      <c r="C6" s="63" t="s">
        <v>58</v>
      </c>
      <c r="D6" s="63" t="s">
        <v>51</v>
      </c>
      <c r="E6" s="63" t="s">
        <v>80</v>
      </c>
      <c r="F6" s="63" t="s">
        <v>113</v>
      </c>
    </row>
    <row r="7" spans="2:13">
      <c r="B7" s="65" t="s">
        <v>33</v>
      </c>
      <c r="C7" s="63" t="s">
        <v>61</v>
      </c>
      <c r="D7" s="63" t="s">
        <v>67</v>
      </c>
      <c r="E7" s="63" t="s">
        <v>83</v>
      </c>
      <c r="F7" s="63" t="s">
        <v>114</v>
      </c>
    </row>
    <row r="8" spans="2:13">
      <c r="B8" s="65" t="s">
        <v>31</v>
      </c>
      <c r="C8" s="63" t="s">
        <v>59</v>
      </c>
      <c r="D8" s="63" t="s">
        <v>53</v>
      </c>
      <c r="E8" s="63" t="s">
        <v>81</v>
      </c>
      <c r="F8" s="63" t="s">
        <v>73</v>
      </c>
    </row>
    <row r="9" spans="2:13">
      <c r="B9" s="65" t="s">
        <v>32</v>
      </c>
      <c r="C9" s="63" t="s">
        <v>60</v>
      </c>
      <c r="D9" s="63" t="s">
        <v>66</v>
      </c>
      <c r="E9" s="63" t="s">
        <v>82</v>
      </c>
      <c r="F9" s="63" t="s">
        <v>74</v>
      </c>
    </row>
    <row r="10" spans="2:13">
      <c r="B10" s="65" t="s">
        <v>44</v>
      </c>
      <c r="C10" s="63" t="s">
        <v>62</v>
      </c>
      <c r="D10" s="63" t="s">
        <v>68</v>
      </c>
      <c r="E10" s="63" t="s">
        <v>84</v>
      </c>
      <c r="F10" s="63" t="s">
        <v>75</v>
      </c>
    </row>
    <row r="11" spans="2:13">
      <c r="B11" s="73" t="s">
        <v>111</v>
      </c>
      <c r="C11" s="63" t="s">
        <v>63</v>
      </c>
      <c r="D11" s="63" t="s">
        <v>69</v>
      </c>
      <c r="E11" s="63" t="s">
        <v>85</v>
      </c>
      <c r="F11" s="63" t="s">
        <v>76</v>
      </c>
    </row>
    <row r="12" spans="2:13">
      <c r="B12" s="61" t="s">
        <v>41</v>
      </c>
      <c r="C12" s="54" t="s">
        <v>64</v>
      </c>
      <c r="D12" s="54" t="s">
        <v>70</v>
      </c>
      <c r="E12" s="54" t="s">
        <v>86</v>
      </c>
      <c r="F12" s="54" t="s">
        <v>77</v>
      </c>
    </row>
    <row r="14" spans="2:13">
      <c r="B14" s="106" t="s">
        <v>96</v>
      </c>
      <c r="C14" s="106"/>
      <c r="D14" s="106"/>
      <c r="E14" s="106"/>
      <c r="F14" s="106"/>
    </row>
    <row r="15" spans="2:13">
      <c r="B15" s="106"/>
      <c r="C15" s="106"/>
      <c r="D15" s="106"/>
      <c r="E15" s="106"/>
      <c r="F15" s="106"/>
    </row>
    <row r="16" spans="2:13">
      <c r="C16" s="26"/>
      <c r="D16" s="26"/>
      <c r="E16" s="40"/>
    </row>
    <row r="17" spans="3:5">
      <c r="C17" s="26"/>
      <c r="D17" s="26"/>
      <c r="E17" s="40"/>
    </row>
    <row r="19" spans="3:5">
      <c r="C19" s="26"/>
      <c r="D19" s="26"/>
      <c r="E19" s="40"/>
    </row>
    <row r="20" spans="3:5">
      <c r="C20" s="40"/>
      <c r="D20" s="40"/>
      <c r="E20" s="40"/>
    </row>
  </sheetData>
  <mergeCells count="2">
    <mergeCell ref="B2:F2"/>
    <mergeCell ref="B14:F15"/>
  </mergeCells>
  <phoneticPr fontId="1"/>
  <pageMargins left="0.7" right="0.7" top="0.75" bottom="0.75" header="0.3" footer="0.3"/>
  <pageSetup paperSize="9" orientation="landscape" horizontalDpi="0" verticalDpi="0"/>
  <ignoredErrors>
    <ignoredError sqref="C4:C6 C7:C12 D4:D12 F4:F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BD2A-192F-2E42-81D2-55F4E02C2D82}">
  <sheetPr>
    <pageSetUpPr fitToPage="1"/>
  </sheetPr>
  <dimension ref="B2:O21"/>
  <sheetViews>
    <sheetView tabSelected="1" zoomScaleNormal="100" workbookViewId="0">
      <selection activeCell="B3" sqref="B3:E14"/>
    </sheetView>
  </sheetViews>
  <sheetFormatPr baseColWidth="10" defaultRowHeight="20"/>
  <cols>
    <col min="2" max="2" width="25.85546875" customWidth="1"/>
    <col min="3" max="5" width="17.140625" customWidth="1"/>
    <col min="6" max="6" width="24.28515625" customWidth="1"/>
    <col min="7" max="8" width="15.7109375" customWidth="1"/>
    <col min="9" max="9" width="8.5703125" customWidth="1"/>
    <col min="10" max="11" width="15.7109375" customWidth="1"/>
    <col min="12" max="12" width="8.5703125" customWidth="1"/>
    <col min="13" max="14" width="15.7109375" customWidth="1"/>
    <col min="15" max="15" width="10.7109375" customWidth="1"/>
  </cols>
  <sheetData>
    <row r="2" spans="2:15">
      <c r="B2" s="99" t="s">
        <v>125</v>
      </c>
      <c r="C2" s="102"/>
      <c r="D2" s="99"/>
      <c r="E2" s="99"/>
      <c r="F2" s="7"/>
      <c r="G2" s="92"/>
      <c r="H2" s="7"/>
      <c r="I2" s="7"/>
      <c r="J2" s="7"/>
      <c r="K2" s="7"/>
      <c r="L2" s="7"/>
      <c r="M2" s="7"/>
      <c r="N2" s="7"/>
      <c r="O2" s="7"/>
    </row>
    <row r="3" spans="2:15" ht="30" customHeight="1">
      <c r="B3" s="96"/>
      <c r="C3" s="96" t="s">
        <v>120</v>
      </c>
      <c r="D3" s="86" t="s">
        <v>119</v>
      </c>
      <c r="E3" s="86" t="s">
        <v>118</v>
      </c>
      <c r="F3" s="88"/>
      <c r="G3" s="89"/>
      <c r="H3" s="7"/>
    </row>
    <row r="4" spans="2:15" ht="20" customHeight="1">
      <c r="B4" s="97"/>
      <c r="C4" s="97" t="s">
        <v>117</v>
      </c>
      <c r="D4" s="87" t="s">
        <v>116</v>
      </c>
      <c r="E4" s="87" t="s">
        <v>115</v>
      </c>
      <c r="F4" s="91"/>
      <c r="G4" s="89"/>
      <c r="H4" s="91"/>
    </row>
    <row r="5" spans="2:15">
      <c r="B5" s="87" t="s">
        <v>36</v>
      </c>
      <c r="C5" s="18">
        <v>0.60699999999999998</v>
      </c>
      <c r="D5" s="18">
        <v>0.51300000000000001</v>
      </c>
      <c r="E5" s="18">
        <v>0.34499999999999997</v>
      </c>
      <c r="F5" s="4"/>
      <c r="G5" s="26"/>
      <c r="H5" s="7"/>
      <c r="J5" s="7"/>
      <c r="K5" s="7"/>
      <c r="L5" s="7"/>
      <c r="M5" s="7"/>
    </row>
    <row r="6" spans="2:15">
      <c r="B6" s="88" t="s">
        <v>30</v>
      </c>
      <c r="C6" s="26">
        <v>0.41399999999999998</v>
      </c>
      <c r="D6" s="4">
        <v>0.32500000000000001</v>
      </c>
      <c r="E6" s="4">
        <v>0.25900000000000001</v>
      </c>
      <c r="F6" s="4"/>
      <c r="G6" s="26"/>
      <c r="H6" s="7"/>
      <c r="J6" s="7"/>
      <c r="K6" s="7"/>
      <c r="L6" s="7"/>
      <c r="M6" s="7"/>
    </row>
    <row r="7" spans="2:15">
      <c r="B7" s="87" t="s">
        <v>89</v>
      </c>
      <c r="C7" s="18">
        <v>0.25700000000000001</v>
      </c>
      <c r="D7" s="18">
        <v>0.16200000000000001</v>
      </c>
      <c r="E7" s="18">
        <v>0.13800000000000001</v>
      </c>
      <c r="F7" s="4"/>
      <c r="G7" s="26"/>
      <c r="H7" s="7"/>
      <c r="J7" s="7"/>
      <c r="K7" s="7"/>
      <c r="L7" s="7"/>
      <c r="M7" s="7"/>
    </row>
    <row r="8" spans="2:15" ht="20" customHeight="1">
      <c r="B8" s="95" t="s">
        <v>33</v>
      </c>
      <c r="C8" s="26">
        <v>0.129</v>
      </c>
      <c r="D8" s="4">
        <v>0.14499999999999999</v>
      </c>
      <c r="E8" s="4">
        <v>0.17199999999999999</v>
      </c>
      <c r="F8" s="4"/>
      <c r="G8" s="26"/>
      <c r="J8" s="7"/>
      <c r="K8" s="7"/>
      <c r="L8" s="7"/>
      <c r="M8" s="7"/>
    </row>
    <row r="9" spans="2:15">
      <c r="B9" s="95" t="s">
        <v>31</v>
      </c>
      <c r="C9" s="26">
        <v>0.14299999999999999</v>
      </c>
      <c r="D9" s="4">
        <v>1.7000000000000001E-2</v>
      </c>
      <c r="E9" s="4">
        <v>6.9000000000000006E-2</v>
      </c>
      <c r="F9" s="4"/>
      <c r="G9" s="26"/>
      <c r="H9" s="20"/>
      <c r="J9" s="7"/>
      <c r="K9" s="7"/>
      <c r="L9" s="7"/>
      <c r="M9" s="7"/>
    </row>
    <row r="10" spans="2:15">
      <c r="B10" s="95" t="s">
        <v>32</v>
      </c>
      <c r="C10" s="26">
        <v>5.7000000000000002E-2</v>
      </c>
      <c r="D10" s="4">
        <v>1.7000000000000001E-2</v>
      </c>
      <c r="E10" s="4">
        <v>3.4000000000000002E-2</v>
      </c>
      <c r="F10" s="4"/>
      <c r="G10" s="26"/>
      <c r="H10" s="20"/>
      <c r="J10" s="7"/>
      <c r="K10" s="7"/>
      <c r="L10" s="7"/>
      <c r="M10" s="7"/>
    </row>
    <row r="11" spans="2:15">
      <c r="B11" s="94" t="s">
        <v>44</v>
      </c>
      <c r="C11" s="18">
        <v>4.2999999999999997E-2</v>
      </c>
      <c r="D11" s="18">
        <v>4.2999999999999997E-2</v>
      </c>
      <c r="E11" s="18">
        <v>1.7000000000000001E-2</v>
      </c>
      <c r="F11" s="4"/>
      <c r="G11" s="26"/>
      <c r="J11" s="7"/>
      <c r="K11" s="7"/>
      <c r="L11" s="7"/>
      <c r="M11" s="7"/>
    </row>
    <row r="12" spans="2:15">
      <c r="B12" s="95" t="s">
        <v>111</v>
      </c>
      <c r="C12" s="26">
        <v>0.32900000000000001</v>
      </c>
      <c r="D12" s="4">
        <v>0.308</v>
      </c>
      <c r="E12" s="4">
        <v>0.29299999999999998</v>
      </c>
      <c r="F12" s="4"/>
      <c r="G12" s="26"/>
      <c r="H12" s="20"/>
    </row>
    <row r="13" spans="2:15">
      <c r="B13" s="95" t="s">
        <v>35</v>
      </c>
      <c r="C13" s="26">
        <v>0.17899999999999999</v>
      </c>
      <c r="D13" s="4">
        <v>0.128</v>
      </c>
      <c r="E13" s="4">
        <v>0.19</v>
      </c>
      <c r="F13" s="4"/>
      <c r="G13" s="26"/>
      <c r="H13" s="20"/>
    </row>
    <row r="14" spans="2:15">
      <c r="B14" s="94" t="s">
        <v>41</v>
      </c>
      <c r="C14" s="18">
        <v>6.4000000000000001E-2</v>
      </c>
      <c r="D14" s="18">
        <v>3.4000000000000002E-2</v>
      </c>
      <c r="E14" s="18">
        <v>5.1999999999999998E-2</v>
      </c>
      <c r="F14" s="4"/>
      <c r="G14" s="26"/>
    </row>
    <row r="15" spans="2:15">
      <c r="B15" s="4"/>
      <c r="C15" s="88"/>
      <c r="E15" s="90"/>
      <c r="G15" s="40"/>
      <c r="H15" s="20"/>
    </row>
    <row r="16" spans="2:15">
      <c r="G16" s="40"/>
    </row>
    <row r="17" spans="2:14">
      <c r="F17" s="7"/>
      <c r="G17" s="92"/>
      <c r="N17" s="88"/>
    </row>
    <row r="18" spans="2:14">
      <c r="B18" s="7"/>
      <c r="C18" s="7"/>
      <c r="D18" s="7"/>
      <c r="E18" s="7"/>
      <c r="F18" s="7"/>
      <c r="H18" s="7"/>
    </row>
    <row r="19" spans="2:14">
      <c r="B19" s="7"/>
    </row>
    <row r="20" spans="2:14">
      <c r="B20" s="7"/>
    </row>
    <row r="21" spans="2:14">
      <c r="B21" s="7"/>
    </row>
  </sheetData>
  <mergeCells count="1">
    <mergeCell ref="B2:E2"/>
  </mergeCells>
  <phoneticPr fontId="1"/>
  <pageMargins left="0.7" right="0.7" top="0.75" bottom="0.75" header="0.3" footer="0.3"/>
  <pageSetup paperSize="9" scale="7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Table 1</vt:lpstr>
      <vt:lpstr> Table 2</vt:lpstr>
      <vt:lpstr>Table 3</vt:lpstr>
      <vt:lpstr>Table　4</vt:lpstr>
      <vt:lpstr>Table 5</vt:lpstr>
      <vt:lpstr>Table　6</vt:lpstr>
      <vt:lpstr>' 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2022-02-21T11:01:35Z</cp:lastPrinted>
  <dcterms:created xsi:type="dcterms:W3CDTF">2021-02-17T02:56:49Z</dcterms:created>
  <dcterms:modified xsi:type="dcterms:W3CDTF">2022-06-10T06:05:15Z</dcterms:modified>
</cp:coreProperties>
</file>