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LaCie_orange/Users/spodell/Allen/fish_microbiome_2020/manuscript/Microbiome_submission_060922/Additional_Files/"/>
    </mc:Choice>
  </mc:AlternateContent>
  <xr:revisionPtr revIDLastSave="0" documentId="13_ncr:1_{C69A2A6C-21A1-9744-919C-F13FCC404D2E}" xr6:coauthVersionLast="47" xr6:coauthVersionMax="47" xr10:uidLastSave="{00000000-0000-0000-0000-000000000000}"/>
  <bookViews>
    <workbookView xWindow="4500" yWindow="460" windowWidth="19640" windowHeight="13220" xr2:uid="{FFACDAEF-E3A8-9C45-BDA0-192B7CAFD8D2}"/>
  </bookViews>
  <sheets>
    <sheet name="CAZy v10 fish-ruminant comp" sheetId="7" r:id="rId1"/>
    <sheet name="SulfAtlas1.3 fish-ruminant comp" sheetId="11" r:id="rId2"/>
    <sheet name="prot num normalization factors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58" i="7" l="1"/>
  <c r="O26" i="11"/>
  <c r="O16" i="11"/>
  <c r="O25" i="11"/>
  <c r="O48" i="11"/>
  <c r="O50" i="11"/>
  <c r="O35" i="11"/>
  <c r="O33" i="11"/>
  <c r="O7" i="11"/>
  <c r="O49" i="11"/>
  <c r="O47" i="11"/>
  <c r="O46" i="11"/>
  <c r="O43" i="11"/>
  <c r="O45" i="11"/>
  <c r="O44" i="11"/>
  <c r="O42" i="11"/>
  <c r="O41" i="11"/>
  <c r="O40" i="11"/>
  <c r="O38" i="11"/>
  <c r="O39" i="11"/>
  <c r="O36" i="11"/>
  <c r="O37" i="11"/>
  <c r="O31" i="11"/>
  <c r="O34" i="11"/>
  <c r="O29" i="11"/>
  <c r="O32" i="11"/>
  <c r="O28" i="11"/>
  <c r="O30" i="11"/>
  <c r="O27" i="11"/>
  <c r="O8" i="11"/>
  <c r="O19" i="11"/>
  <c r="O23" i="11"/>
  <c r="O24" i="11"/>
  <c r="O21" i="11"/>
  <c r="O22" i="11"/>
  <c r="O20" i="11"/>
  <c r="O18" i="11"/>
  <c r="O17" i="11"/>
  <c r="O12" i="11"/>
  <c r="O13" i="11"/>
  <c r="O14" i="11"/>
  <c r="O15" i="11"/>
  <c r="O11" i="11"/>
  <c r="O10" i="11"/>
  <c r="O9" i="11"/>
  <c r="O5" i="11"/>
  <c r="O2" i="11"/>
  <c r="O6" i="11"/>
  <c r="O4" i="11"/>
  <c r="O3" i="11"/>
  <c r="M4" i="9"/>
  <c r="M6" i="9" s="1"/>
  <c r="L4" i="9"/>
  <c r="L6" i="9" s="1"/>
  <c r="K4" i="9"/>
  <c r="K6" i="9" s="1"/>
  <c r="J4" i="9"/>
  <c r="J6" i="9" s="1"/>
  <c r="I4" i="9"/>
  <c r="I6" i="9"/>
  <c r="H4" i="9"/>
  <c r="H6" i="9"/>
  <c r="G4" i="9"/>
  <c r="G6" i="9"/>
  <c r="E4" i="9"/>
  <c r="E6" i="9"/>
  <c r="F4" i="9"/>
  <c r="F6" i="9"/>
  <c r="D6" i="9"/>
  <c r="C6" i="9"/>
  <c r="B6" i="9"/>
  <c r="W21" i="11"/>
  <c r="V21" i="11"/>
  <c r="W25" i="11"/>
  <c r="V25" i="11"/>
  <c r="W5" i="11"/>
  <c r="V5" i="11"/>
  <c r="W14" i="11"/>
  <c r="V14" i="11"/>
  <c r="W43" i="11"/>
  <c r="V43" i="11"/>
  <c r="W16" i="11"/>
  <c r="V16" i="11"/>
  <c r="W42" i="11"/>
  <c r="V42" i="11"/>
  <c r="W33" i="11"/>
  <c r="V33" i="11"/>
  <c r="W35" i="11"/>
  <c r="V35" i="11"/>
  <c r="W48" i="11"/>
  <c r="V48" i="11"/>
  <c r="W20" i="11"/>
  <c r="V20" i="11"/>
  <c r="W39" i="11"/>
  <c r="V39" i="11"/>
  <c r="W50" i="11"/>
  <c r="V50" i="11"/>
  <c r="W34" i="11"/>
  <c r="V34" i="11"/>
  <c r="W47" i="11"/>
  <c r="V47" i="11"/>
  <c r="W37" i="11"/>
  <c r="V37" i="11"/>
  <c r="W32" i="11"/>
  <c r="V32" i="11"/>
  <c r="W36" i="11"/>
  <c r="V36" i="11"/>
  <c r="W31" i="11"/>
  <c r="V31" i="11"/>
  <c r="W27" i="11"/>
  <c r="V27" i="11"/>
  <c r="W23" i="11"/>
  <c r="V23" i="11"/>
  <c r="W40" i="11"/>
  <c r="V40" i="11"/>
  <c r="W24" i="11"/>
  <c r="V24" i="11"/>
  <c r="W45" i="11"/>
  <c r="V45" i="11"/>
  <c r="W30" i="11"/>
  <c r="V30" i="11"/>
  <c r="W29" i="11"/>
  <c r="V29" i="11"/>
  <c r="W12" i="11"/>
  <c r="V12" i="11"/>
  <c r="W46" i="11"/>
  <c r="V46" i="11"/>
  <c r="W41" i="11"/>
  <c r="V41" i="11"/>
  <c r="W28" i="11"/>
  <c r="V28" i="11"/>
  <c r="W18" i="11"/>
  <c r="V18" i="11"/>
  <c r="W17" i="11"/>
  <c r="V17" i="11"/>
  <c r="W10" i="11"/>
  <c r="V10" i="11"/>
  <c r="W19" i="11"/>
  <c r="V19" i="11"/>
  <c r="W44" i="11"/>
  <c r="V44" i="11"/>
  <c r="W13" i="11"/>
  <c r="V13" i="11"/>
  <c r="W11" i="11"/>
  <c r="V11" i="11"/>
  <c r="W15" i="11"/>
  <c r="V15" i="11"/>
  <c r="W26" i="11"/>
  <c r="V26" i="11"/>
  <c r="W9" i="11"/>
  <c r="V9" i="11"/>
  <c r="W49" i="11"/>
  <c r="V49" i="11"/>
  <c r="W6" i="11"/>
  <c r="V6" i="11"/>
  <c r="W3" i="11"/>
  <c r="V3" i="11"/>
  <c r="W2" i="11"/>
  <c r="V2" i="11"/>
  <c r="W4" i="11"/>
  <c r="V4" i="11"/>
  <c r="W8" i="11"/>
  <c r="V8" i="11"/>
  <c r="W22" i="11"/>
  <c r="V22" i="11"/>
  <c r="W38" i="11"/>
  <c r="V38" i="11"/>
  <c r="W7" i="11"/>
  <c r="V7" i="11"/>
  <c r="T21" i="11"/>
  <c r="S21" i="11"/>
  <c r="R21" i="11"/>
  <c r="Q21" i="11"/>
  <c r="P21" i="11"/>
  <c r="T25" i="11"/>
  <c r="S25" i="11"/>
  <c r="R25" i="11"/>
  <c r="Q25" i="11"/>
  <c r="P25" i="11"/>
  <c r="T5" i="11"/>
  <c r="S5" i="11"/>
  <c r="R5" i="11"/>
  <c r="Q5" i="11"/>
  <c r="P5" i="11"/>
  <c r="T14" i="11"/>
  <c r="S14" i="11"/>
  <c r="R14" i="11"/>
  <c r="Q14" i="11"/>
  <c r="P14" i="11"/>
  <c r="T43" i="11"/>
  <c r="S43" i="11"/>
  <c r="R43" i="11"/>
  <c r="Q43" i="11"/>
  <c r="P43" i="11"/>
  <c r="T16" i="11"/>
  <c r="S16" i="11"/>
  <c r="R16" i="11"/>
  <c r="Q16" i="11"/>
  <c r="P16" i="11"/>
  <c r="T42" i="11"/>
  <c r="S42" i="11"/>
  <c r="R42" i="11"/>
  <c r="Q42" i="11"/>
  <c r="P42" i="11"/>
  <c r="T33" i="11"/>
  <c r="S33" i="11"/>
  <c r="R33" i="11"/>
  <c r="Q33" i="11"/>
  <c r="P33" i="11"/>
  <c r="T35" i="11"/>
  <c r="S35" i="11"/>
  <c r="R35" i="11"/>
  <c r="Q35" i="11"/>
  <c r="P35" i="11"/>
  <c r="T48" i="11"/>
  <c r="S48" i="11"/>
  <c r="R48" i="11"/>
  <c r="Q48" i="11"/>
  <c r="P48" i="11"/>
  <c r="T20" i="11"/>
  <c r="S20" i="11"/>
  <c r="R20" i="11"/>
  <c r="Q20" i="11"/>
  <c r="P20" i="11"/>
  <c r="T39" i="11"/>
  <c r="S39" i="11"/>
  <c r="R39" i="11"/>
  <c r="Q39" i="11"/>
  <c r="P39" i="11"/>
  <c r="T50" i="11"/>
  <c r="S50" i="11"/>
  <c r="R50" i="11"/>
  <c r="Q50" i="11"/>
  <c r="P50" i="11"/>
  <c r="T34" i="11"/>
  <c r="S34" i="11"/>
  <c r="Y34" i="11" s="1"/>
  <c r="Z34" i="11" s="1"/>
  <c r="R34" i="11"/>
  <c r="Q34" i="11"/>
  <c r="P34" i="11"/>
  <c r="T47" i="11"/>
  <c r="S47" i="11"/>
  <c r="R47" i="11"/>
  <c r="Q47" i="11"/>
  <c r="P47" i="11"/>
  <c r="T37" i="11"/>
  <c r="S37" i="11"/>
  <c r="R37" i="11"/>
  <c r="Q37" i="11"/>
  <c r="P37" i="11"/>
  <c r="T32" i="11"/>
  <c r="S32" i="11"/>
  <c r="R32" i="11"/>
  <c r="Q32" i="11"/>
  <c r="P32" i="11"/>
  <c r="T36" i="11"/>
  <c r="S36" i="11"/>
  <c r="R36" i="11"/>
  <c r="Q36" i="11"/>
  <c r="P36" i="11"/>
  <c r="Y36" i="11" s="1"/>
  <c r="T31" i="11"/>
  <c r="S31" i="11"/>
  <c r="R31" i="11"/>
  <c r="Q31" i="11"/>
  <c r="P31" i="11"/>
  <c r="T27" i="11"/>
  <c r="S27" i="11"/>
  <c r="R27" i="11"/>
  <c r="Q27" i="11"/>
  <c r="P27" i="11"/>
  <c r="T23" i="11"/>
  <c r="S23" i="11"/>
  <c r="R23" i="11"/>
  <c r="Q23" i="11"/>
  <c r="P23" i="11"/>
  <c r="T40" i="11"/>
  <c r="S40" i="11"/>
  <c r="R40" i="11"/>
  <c r="Q40" i="11"/>
  <c r="P40" i="11"/>
  <c r="Y40" i="11" s="1"/>
  <c r="Z40" i="11" s="1"/>
  <c r="T24" i="11"/>
  <c r="S24" i="11"/>
  <c r="R24" i="11"/>
  <c r="Q24" i="11"/>
  <c r="P24" i="11"/>
  <c r="T45" i="11"/>
  <c r="S45" i="11"/>
  <c r="R45" i="11"/>
  <c r="Q45" i="11"/>
  <c r="P45" i="11"/>
  <c r="T30" i="11"/>
  <c r="S30" i="11"/>
  <c r="R30" i="11"/>
  <c r="Q30" i="11"/>
  <c r="P30" i="11"/>
  <c r="T29" i="11"/>
  <c r="S29" i="11"/>
  <c r="R29" i="11"/>
  <c r="Q29" i="11"/>
  <c r="P29" i="11"/>
  <c r="T12" i="11"/>
  <c r="S12" i="11"/>
  <c r="R12" i="11"/>
  <c r="Q12" i="11"/>
  <c r="P12" i="11"/>
  <c r="T46" i="11"/>
  <c r="S46" i="11"/>
  <c r="R46" i="11"/>
  <c r="Q46" i="11"/>
  <c r="P46" i="11"/>
  <c r="T41" i="11"/>
  <c r="S41" i="11"/>
  <c r="R41" i="11"/>
  <c r="Q41" i="11"/>
  <c r="P41" i="11"/>
  <c r="T28" i="11"/>
  <c r="S28" i="11"/>
  <c r="R28" i="11"/>
  <c r="Q28" i="11"/>
  <c r="Y28" i="11" s="1"/>
  <c r="P28" i="11"/>
  <c r="T18" i="11"/>
  <c r="S18" i="11"/>
  <c r="R18" i="11"/>
  <c r="Q18" i="11"/>
  <c r="P18" i="11"/>
  <c r="T17" i="11"/>
  <c r="S17" i="11"/>
  <c r="R17" i="11"/>
  <c r="Q17" i="11"/>
  <c r="P17" i="11"/>
  <c r="T10" i="11"/>
  <c r="S10" i="11"/>
  <c r="R10" i="11"/>
  <c r="Q10" i="11"/>
  <c r="P10" i="11"/>
  <c r="T19" i="11"/>
  <c r="S19" i="11"/>
  <c r="R19" i="11"/>
  <c r="Q19" i="11"/>
  <c r="P19" i="11"/>
  <c r="T44" i="11"/>
  <c r="S44" i="11"/>
  <c r="R44" i="11"/>
  <c r="Q44" i="11"/>
  <c r="P44" i="11"/>
  <c r="T13" i="11"/>
  <c r="S13" i="11"/>
  <c r="R13" i="11"/>
  <c r="Q13" i="11"/>
  <c r="P13" i="11"/>
  <c r="T11" i="11"/>
  <c r="S11" i="11"/>
  <c r="R11" i="11"/>
  <c r="Q11" i="11"/>
  <c r="P11" i="11"/>
  <c r="T15" i="11"/>
  <c r="S15" i="11"/>
  <c r="R15" i="11"/>
  <c r="Q15" i="11"/>
  <c r="P15" i="11"/>
  <c r="Y15" i="11" s="1"/>
  <c r="T26" i="11"/>
  <c r="S26" i="11"/>
  <c r="R26" i="11"/>
  <c r="Q26" i="11"/>
  <c r="P26" i="11"/>
  <c r="T9" i="11"/>
  <c r="S9" i="11"/>
  <c r="R9" i="11"/>
  <c r="Q9" i="11"/>
  <c r="Y9" i="11" s="1"/>
  <c r="P9" i="11"/>
  <c r="T49" i="11"/>
  <c r="S49" i="11"/>
  <c r="R49" i="11"/>
  <c r="Q49" i="11"/>
  <c r="P49" i="11"/>
  <c r="T6" i="11"/>
  <c r="S6" i="11"/>
  <c r="R6" i="11"/>
  <c r="Q6" i="11"/>
  <c r="Y6" i="11" s="1"/>
  <c r="P6" i="11"/>
  <c r="T3" i="11"/>
  <c r="S3" i="11"/>
  <c r="R3" i="11"/>
  <c r="Q3" i="11"/>
  <c r="P3" i="11"/>
  <c r="T2" i="11"/>
  <c r="S2" i="11"/>
  <c r="R2" i="11"/>
  <c r="Q2" i="11"/>
  <c r="P2" i="11"/>
  <c r="T4" i="11"/>
  <c r="S4" i="11"/>
  <c r="R4" i="11"/>
  <c r="Q4" i="11"/>
  <c r="P4" i="11"/>
  <c r="T8" i="11"/>
  <c r="S8" i="11"/>
  <c r="R8" i="11"/>
  <c r="Q8" i="11"/>
  <c r="P8" i="11"/>
  <c r="Y8" i="11"/>
  <c r="T22" i="11"/>
  <c r="S22" i="11"/>
  <c r="R22" i="11"/>
  <c r="Q22" i="11"/>
  <c r="P22" i="11"/>
  <c r="T38" i="11"/>
  <c r="S38" i="11"/>
  <c r="R38" i="11"/>
  <c r="Q38" i="11"/>
  <c r="P38" i="11"/>
  <c r="I21" i="11"/>
  <c r="H21" i="11"/>
  <c r="G21" i="11"/>
  <c r="F21" i="11"/>
  <c r="I25" i="11"/>
  <c r="H25" i="11"/>
  <c r="G25" i="11"/>
  <c r="F25" i="11"/>
  <c r="U25" i="11" s="1"/>
  <c r="I5" i="11"/>
  <c r="H5" i="11"/>
  <c r="G5" i="11"/>
  <c r="F5" i="11"/>
  <c r="I14" i="11"/>
  <c r="H14" i="11"/>
  <c r="G14" i="11"/>
  <c r="F14" i="11"/>
  <c r="X14" i="11" s="1"/>
  <c r="Z14" i="11" s="1"/>
  <c r="I43" i="11"/>
  <c r="H43" i="11"/>
  <c r="G43" i="11"/>
  <c r="F43" i="11"/>
  <c r="I16" i="11"/>
  <c r="H16" i="11"/>
  <c r="G16" i="11"/>
  <c r="F16" i="11"/>
  <c r="I42" i="11"/>
  <c r="H42" i="11"/>
  <c r="G42" i="11"/>
  <c r="F42" i="11"/>
  <c r="I33" i="11"/>
  <c r="H33" i="11"/>
  <c r="X33" i="11" s="1"/>
  <c r="Z33" i="11" s="1"/>
  <c r="G33" i="11"/>
  <c r="F33" i="11"/>
  <c r="I35" i="11"/>
  <c r="H35" i="11"/>
  <c r="G35" i="11"/>
  <c r="F35" i="11"/>
  <c r="U35" i="11" s="1"/>
  <c r="I48" i="11"/>
  <c r="H48" i="11"/>
  <c r="G48" i="11"/>
  <c r="F48" i="11"/>
  <c r="I20" i="11"/>
  <c r="H20" i="11"/>
  <c r="G20" i="11"/>
  <c r="F20" i="11"/>
  <c r="U20" i="11"/>
  <c r="I39" i="11"/>
  <c r="H39" i="11"/>
  <c r="G39" i="11"/>
  <c r="F39" i="11"/>
  <c r="X39" i="11" s="1"/>
  <c r="Z39" i="11" s="1"/>
  <c r="I50" i="11"/>
  <c r="H50" i="11"/>
  <c r="G50" i="11"/>
  <c r="X50" i="11" s="1"/>
  <c r="Z50" i="11" s="1"/>
  <c r="F50" i="11"/>
  <c r="I34" i="11"/>
  <c r="H34" i="11"/>
  <c r="G34" i="11"/>
  <c r="F34" i="11"/>
  <c r="U34" i="11" s="1"/>
  <c r="I47" i="11"/>
  <c r="H47" i="11"/>
  <c r="G47" i="11"/>
  <c r="F47" i="11"/>
  <c r="U47" i="11"/>
  <c r="I37" i="11"/>
  <c r="H37" i="11"/>
  <c r="G37" i="11"/>
  <c r="F37" i="11"/>
  <c r="U37" i="11" s="1"/>
  <c r="I32" i="11"/>
  <c r="H32" i="11"/>
  <c r="G32" i="11"/>
  <c r="U32" i="11" s="1"/>
  <c r="F32" i="11"/>
  <c r="I36" i="11"/>
  <c r="H36" i="11"/>
  <c r="G36" i="11"/>
  <c r="F36" i="11"/>
  <c r="X36" i="11" s="1"/>
  <c r="I31" i="11"/>
  <c r="H31" i="11"/>
  <c r="G31" i="11"/>
  <c r="F31" i="11"/>
  <c r="U31" i="11"/>
  <c r="I27" i="11"/>
  <c r="H27" i="11"/>
  <c r="G27" i="11"/>
  <c r="F27" i="11"/>
  <c r="X27" i="11" s="1"/>
  <c r="I23" i="11"/>
  <c r="H23" i="11"/>
  <c r="G23" i="11"/>
  <c r="X23" i="11" s="1"/>
  <c r="Z23" i="11" s="1"/>
  <c r="F23" i="11"/>
  <c r="I40" i="11"/>
  <c r="H40" i="11"/>
  <c r="G40" i="11"/>
  <c r="F40" i="11"/>
  <c r="U40" i="11" s="1"/>
  <c r="I24" i="11"/>
  <c r="H24" i="11"/>
  <c r="G24" i="11"/>
  <c r="F24" i="11"/>
  <c r="X24" i="11"/>
  <c r="I45" i="11"/>
  <c r="H45" i="11"/>
  <c r="G45" i="11"/>
  <c r="F45" i="11"/>
  <c r="X45" i="11" s="1"/>
  <c r="Z45" i="11" s="1"/>
  <c r="I30" i="11"/>
  <c r="H30" i="11"/>
  <c r="G30" i="11"/>
  <c r="X30" i="11" s="1"/>
  <c r="Z30" i="11" s="1"/>
  <c r="F30" i="11"/>
  <c r="I29" i="11"/>
  <c r="H29" i="11"/>
  <c r="U29" i="11" s="1"/>
  <c r="G29" i="11"/>
  <c r="F29" i="11"/>
  <c r="X29" i="11" s="1"/>
  <c r="Z29" i="11" s="1"/>
  <c r="I12" i="11"/>
  <c r="H12" i="11"/>
  <c r="G12" i="11"/>
  <c r="F12" i="11"/>
  <c r="X12" i="11"/>
  <c r="I46" i="11"/>
  <c r="H46" i="11"/>
  <c r="G46" i="11"/>
  <c r="F46" i="11"/>
  <c r="U46" i="11" s="1"/>
  <c r="I41" i="11"/>
  <c r="H41" i="11"/>
  <c r="G41" i="11"/>
  <c r="U41" i="11" s="1"/>
  <c r="F41" i="11"/>
  <c r="I28" i="11"/>
  <c r="H28" i="11"/>
  <c r="G28" i="11"/>
  <c r="F28" i="11"/>
  <c r="X28" i="11" s="1"/>
  <c r="I18" i="11"/>
  <c r="H18" i="11"/>
  <c r="G18" i="11"/>
  <c r="X18" i="11" s="1"/>
  <c r="Z18" i="11" s="1"/>
  <c r="F18" i="11"/>
  <c r="U18" i="11"/>
  <c r="I17" i="11"/>
  <c r="H17" i="11"/>
  <c r="G17" i="11"/>
  <c r="F17" i="11"/>
  <c r="U17" i="11" s="1"/>
  <c r="I10" i="11"/>
  <c r="H10" i="11"/>
  <c r="G10" i="11"/>
  <c r="U10" i="11" s="1"/>
  <c r="F10" i="11"/>
  <c r="I19" i="11"/>
  <c r="H19" i="11"/>
  <c r="G19" i="11"/>
  <c r="F19" i="11"/>
  <c r="X19" i="11" s="1"/>
  <c r="I44" i="11"/>
  <c r="H44" i="11"/>
  <c r="G44" i="11"/>
  <c r="F44" i="11"/>
  <c r="X44" i="11"/>
  <c r="I13" i="11"/>
  <c r="H13" i="11"/>
  <c r="G13" i="11"/>
  <c r="F13" i="11"/>
  <c r="U13" i="11" s="1"/>
  <c r="I11" i="11"/>
  <c r="H11" i="11"/>
  <c r="G11" i="11"/>
  <c r="U11" i="11" s="1"/>
  <c r="F11" i="11"/>
  <c r="I15" i="11"/>
  <c r="H15" i="11"/>
  <c r="X15" i="11" s="1"/>
  <c r="G15" i="11"/>
  <c r="F15" i="11"/>
  <c r="U15" i="11" s="1"/>
  <c r="I26" i="11"/>
  <c r="H26" i="11"/>
  <c r="G26" i="11"/>
  <c r="F26" i="11"/>
  <c r="U26" i="11"/>
  <c r="I9" i="11"/>
  <c r="H9" i="11"/>
  <c r="G9" i="11"/>
  <c r="F9" i="11"/>
  <c r="U9" i="11" s="1"/>
  <c r="I49" i="11"/>
  <c r="H49" i="11"/>
  <c r="G49" i="11"/>
  <c r="U49" i="11" s="1"/>
  <c r="F49" i="11"/>
  <c r="I6" i="11"/>
  <c r="H6" i="11"/>
  <c r="G6" i="11"/>
  <c r="F6" i="11"/>
  <c r="X6" i="11" s="1"/>
  <c r="I3" i="11"/>
  <c r="H3" i="11"/>
  <c r="G3" i="11"/>
  <c r="F3" i="11"/>
  <c r="X3" i="11"/>
  <c r="Z3" i="11" s="1"/>
  <c r="I2" i="11"/>
  <c r="H2" i="11"/>
  <c r="G2" i="11"/>
  <c r="F2" i="11"/>
  <c r="U2" i="11" s="1"/>
  <c r="I4" i="11"/>
  <c r="H4" i="11"/>
  <c r="G4" i="11"/>
  <c r="U4" i="11" s="1"/>
  <c r="F4" i="11"/>
  <c r="I8" i="11"/>
  <c r="H8" i="11"/>
  <c r="X8" i="11" s="1"/>
  <c r="Z8" i="11" s="1"/>
  <c r="G8" i="11"/>
  <c r="F8" i="11"/>
  <c r="U8" i="11" s="1"/>
  <c r="I22" i="11"/>
  <c r="H22" i="11"/>
  <c r="G22" i="11"/>
  <c r="F22" i="11"/>
  <c r="U22" i="11"/>
  <c r="I38" i="11"/>
  <c r="H38" i="11"/>
  <c r="G38" i="11"/>
  <c r="F38" i="11"/>
  <c r="X38" i="11" s="1"/>
  <c r="T7" i="11"/>
  <c r="S7" i="11"/>
  <c r="R7" i="11"/>
  <c r="Q7" i="11"/>
  <c r="P7" i="11"/>
  <c r="Y7" i="11" s="1"/>
  <c r="I7" i="11"/>
  <c r="H7" i="11"/>
  <c r="U7" i="11" s="1"/>
  <c r="G7" i="11"/>
  <c r="F7" i="11"/>
  <c r="U42" i="11"/>
  <c r="X48" i="11"/>
  <c r="X16" i="11"/>
  <c r="Y24" i="11"/>
  <c r="Z24" i="11" s="1"/>
  <c r="Y47" i="11"/>
  <c r="Z47" i="11" s="1"/>
  <c r="Y42" i="11"/>
  <c r="Y4" i="11"/>
  <c r="Y11" i="11"/>
  <c r="Y41" i="11"/>
  <c r="Y19" i="11"/>
  <c r="Z19" i="11" s="1"/>
  <c r="Y29" i="11"/>
  <c r="Y31" i="11"/>
  <c r="Z31" i="11" s="1"/>
  <c r="Y20" i="11"/>
  <c r="Z20" i="11" s="1"/>
  <c r="Y14" i="11"/>
  <c r="Y38" i="11"/>
  <c r="Z38" i="11" s="1"/>
  <c r="Y17" i="11"/>
  <c r="Y45" i="11"/>
  <c r="Y32" i="11"/>
  <c r="Y35" i="11"/>
  <c r="Y25" i="11"/>
  <c r="Y3" i="11"/>
  <c r="Y44" i="11"/>
  <c r="Z44" i="11" s="1"/>
  <c r="Y12" i="11"/>
  <c r="Z12" i="11" s="1"/>
  <c r="Y27" i="11"/>
  <c r="Z27" i="11" s="1"/>
  <c r="Y39" i="11"/>
  <c r="Y43" i="11"/>
  <c r="Z43" i="11" s="1"/>
  <c r="Y49" i="11"/>
  <c r="Y10" i="11"/>
  <c r="Y30" i="11"/>
  <c r="Y48" i="11"/>
  <c r="Z48" i="11"/>
  <c r="Y5" i="11"/>
  <c r="X43" i="11"/>
  <c r="X5" i="11"/>
  <c r="X21" i="11"/>
  <c r="Z21" i="11" s="1"/>
  <c r="Y2" i="11"/>
  <c r="Y13" i="11"/>
  <c r="Y46" i="11"/>
  <c r="Y23" i="11"/>
  <c r="Y50" i="11"/>
  <c r="Y16" i="11"/>
  <c r="Z16" i="11"/>
  <c r="Y22" i="11"/>
  <c r="Z22" i="11" s="1"/>
  <c r="Y26" i="11"/>
  <c r="Z26" i="11" s="1"/>
  <c r="Y18" i="11"/>
  <c r="Y37" i="11"/>
  <c r="Y33" i="11"/>
  <c r="Y21" i="11"/>
  <c r="U23" i="11"/>
  <c r="U16" i="11"/>
  <c r="X22" i="11"/>
  <c r="X31" i="11"/>
  <c r="X47" i="11"/>
  <c r="U3" i="11"/>
  <c r="U44" i="11"/>
  <c r="U12" i="11"/>
  <c r="U39" i="11"/>
  <c r="U43" i="11"/>
  <c r="X26" i="11"/>
  <c r="X11" i="11"/>
  <c r="Z11" i="11"/>
  <c r="X20" i="11"/>
  <c r="X35" i="11"/>
  <c r="Z35" i="11"/>
  <c r="X42" i="11"/>
  <c r="Z42" i="11"/>
  <c r="U6" i="11"/>
  <c r="U19" i="11"/>
  <c r="U14" i="11"/>
  <c r="X41" i="11"/>
  <c r="Z41" i="11"/>
  <c r="X25" i="11"/>
  <c r="Z25" i="11"/>
  <c r="U36" i="11"/>
  <c r="U48" i="11"/>
  <c r="U5" i="11"/>
  <c r="X40" i="11"/>
  <c r="U45" i="11"/>
  <c r="X37" i="11"/>
  <c r="Z37" i="11"/>
  <c r="X34" i="11"/>
  <c r="U33" i="11"/>
  <c r="U21" i="11"/>
  <c r="U28" i="11"/>
  <c r="U24" i="11"/>
  <c r="Z5" i="11"/>
  <c r="S293" i="7"/>
  <c r="R293" i="7"/>
  <c r="Q293" i="7"/>
  <c r="P293" i="7"/>
  <c r="O293" i="7"/>
  <c r="S295" i="7"/>
  <c r="R295" i="7"/>
  <c r="Q295" i="7"/>
  <c r="P295" i="7"/>
  <c r="O295" i="7"/>
  <c r="S294" i="7"/>
  <c r="R294" i="7"/>
  <c r="Q294" i="7"/>
  <c r="P294" i="7"/>
  <c r="O294" i="7"/>
  <c r="S292" i="7"/>
  <c r="R292" i="7"/>
  <c r="X292" i="7" s="1"/>
  <c r="Q292" i="7"/>
  <c r="P292" i="7"/>
  <c r="O292" i="7"/>
  <c r="S291" i="7"/>
  <c r="R291" i="7"/>
  <c r="Q291" i="7"/>
  <c r="P291" i="7"/>
  <c r="O291" i="7"/>
  <c r="X291" i="7" s="1"/>
  <c r="S290" i="7"/>
  <c r="R290" i="7"/>
  <c r="Q290" i="7"/>
  <c r="P290" i="7"/>
  <c r="O290" i="7"/>
  <c r="S289" i="7"/>
  <c r="R289" i="7"/>
  <c r="Q289" i="7"/>
  <c r="X289" i="7" s="1"/>
  <c r="P289" i="7"/>
  <c r="O289" i="7"/>
  <c r="S288" i="7"/>
  <c r="R288" i="7"/>
  <c r="Q288" i="7"/>
  <c r="P288" i="7"/>
  <c r="O288" i="7"/>
  <c r="S287" i="7"/>
  <c r="X287" i="7" s="1"/>
  <c r="R287" i="7"/>
  <c r="Q287" i="7"/>
  <c r="P287" i="7"/>
  <c r="O287" i="7"/>
  <c r="S286" i="7"/>
  <c r="R286" i="7"/>
  <c r="Q286" i="7"/>
  <c r="P286" i="7"/>
  <c r="O286" i="7"/>
  <c r="S285" i="7"/>
  <c r="R285" i="7"/>
  <c r="Q285" i="7"/>
  <c r="P285" i="7"/>
  <c r="O285" i="7"/>
  <c r="S284" i="7"/>
  <c r="R284" i="7"/>
  <c r="X284" i="7" s="1"/>
  <c r="Q284" i="7"/>
  <c r="P284" i="7"/>
  <c r="O284" i="7"/>
  <c r="S283" i="7"/>
  <c r="R283" i="7"/>
  <c r="Q283" i="7"/>
  <c r="P283" i="7"/>
  <c r="O283" i="7"/>
  <c r="X283" i="7" s="1"/>
  <c r="S282" i="7"/>
  <c r="R282" i="7"/>
  <c r="Q282" i="7"/>
  <c r="P282" i="7"/>
  <c r="O282" i="7"/>
  <c r="S281" i="7"/>
  <c r="R281" i="7"/>
  <c r="Q281" i="7"/>
  <c r="X281" i="7" s="1"/>
  <c r="P281" i="7"/>
  <c r="O281" i="7"/>
  <c r="S280" i="7"/>
  <c r="R280" i="7"/>
  <c r="Q280" i="7"/>
  <c r="P280" i="7"/>
  <c r="O280" i="7"/>
  <c r="S279" i="7"/>
  <c r="X279" i="7" s="1"/>
  <c r="R279" i="7"/>
  <c r="Q279" i="7"/>
  <c r="P279" i="7"/>
  <c r="O279" i="7"/>
  <c r="S278" i="7"/>
  <c r="R278" i="7"/>
  <c r="Q278" i="7"/>
  <c r="P278" i="7"/>
  <c r="O278" i="7"/>
  <c r="S277" i="7"/>
  <c r="R277" i="7"/>
  <c r="Q277" i="7"/>
  <c r="P277" i="7"/>
  <c r="O277" i="7"/>
  <c r="S276" i="7"/>
  <c r="R276" i="7"/>
  <c r="X276" i="7" s="1"/>
  <c r="Q276" i="7"/>
  <c r="P276" i="7"/>
  <c r="O276" i="7"/>
  <c r="S273" i="7"/>
  <c r="R273" i="7"/>
  <c r="Q273" i="7"/>
  <c r="P273" i="7"/>
  <c r="O273" i="7"/>
  <c r="X273" i="7" s="1"/>
  <c r="S275" i="7"/>
  <c r="R275" i="7"/>
  <c r="Q275" i="7"/>
  <c r="P275" i="7"/>
  <c r="O275" i="7"/>
  <c r="S274" i="7"/>
  <c r="R274" i="7"/>
  <c r="Q274" i="7"/>
  <c r="X274" i="7" s="1"/>
  <c r="P274" i="7"/>
  <c r="O274" i="7"/>
  <c r="S272" i="7"/>
  <c r="R272" i="7"/>
  <c r="Q272" i="7"/>
  <c r="P272" i="7"/>
  <c r="O272" i="7"/>
  <c r="S271" i="7"/>
  <c r="X271" i="7" s="1"/>
  <c r="R271" i="7"/>
  <c r="Q271" i="7"/>
  <c r="P271" i="7"/>
  <c r="O271" i="7"/>
  <c r="S270" i="7"/>
  <c r="R270" i="7"/>
  <c r="Q270" i="7"/>
  <c r="P270" i="7"/>
  <c r="O270" i="7"/>
  <c r="S269" i="7"/>
  <c r="R269" i="7"/>
  <c r="Q269" i="7"/>
  <c r="P269" i="7"/>
  <c r="O269" i="7"/>
  <c r="S268" i="7"/>
  <c r="R268" i="7"/>
  <c r="X268" i="7" s="1"/>
  <c r="Q268" i="7"/>
  <c r="P268" i="7"/>
  <c r="O268" i="7"/>
  <c r="S267" i="7"/>
  <c r="R267" i="7"/>
  <c r="Q267" i="7"/>
  <c r="P267" i="7"/>
  <c r="O267" i="7"/>
  <c r="X267" i="7" s="1"/>
  <c r="S265" i="7"/>
  <c r="R265" i="7"/>
  <c r="Q265" i="7"/>
  <c r="P265" i="7"/>
  <c r="O265" i="7"/>
  <c r="S266" i="7"/>
  <c r="R266" i="7"/>
  <c r="Q266" i="7"/>
  <c r="X266" i="7" s="1"/>
  <c r="P266" i="7"/>
  <c r="O266" i="7"/>
  <c r="S263" i="7"/>
  <c r="R263" i="7"/>
  <c r="Q263" i="7"/>
  <c r="P263" i="7"/>
  <c r="O263" i="7"/>
  <c r="S264" i="7"/>
  <c r="X264" i="7" s="1"/>
  <c r="R264" i="7"/>
  <c r="Q264" i="7"/>
  <c r="P264" i="7"/>
  <c r="O264" i="7"/>
  <c r="S262" i="7"/>
  <c r="R262" i="7"/>
  <c r="Q262" i="7"/>
  <c r="P262" i="7"/>
  <c r="O262" i="7"/>
  <c r="S261" i="7"/>
  <c r="R261" i="7"/>
  <c r="Q261" i="7"/>
  <c r="P261" i="7"/>
  <c r="O261" i="7"/>
  <c r="S260" i="7"/>
  <c r="R260" i="7"/>
  <c r="X260" i="7" s="1"/>
  <c r="Q260" i="7"/>
  <c r="P260" i="7"/>
  <c r="O260" i="7"/>
  <c r="S259" i="7"/>
  <c r="R259" i="7"/>
  <c r="Q259" i="7"/>
  <c r="P259" i="7"/>
  <c r="O259" i="7"/>
  <c r="X259" i="7" s="1"/>
  <c r="S255" i="7"/>
  <c r="R255" i="7"/>
  <c r="Q255" i="7"/>
  <c r="P255" i="7"/>
  <c r="O255" i="7"/>
  <c r="S258" i="7"/>
  <c r="R258" i="7"/>
  <c r="Q258" i="7"/>
  <c r="X258" i="7" s="1"/>
  <c r="P258" i="7"/>
  <c r="O258" i="7"/>
  <c r="S257" i="7"/>
  <c r="R257" i="7"/>
  <c r="Q257" i="7"/>
  <c r="P257" i="7"/>
  <c r="O257" i="7"/>
  <c r="S256" i="7"/>
  <c r="X256" i="7" s="1"/>
  <c r="R256" i="7"/>
  <c r="Q256" i="7"/>
  <c r="P256" i="7"/>
  <c r="O256" i="7"/>
  <c r="S253" i="7"/>
  <c r="R253" i="7"/>
  <c r="Q253" i="7"/>
  <c r="P253" i="7"/>
  <c r="O253" i="7"/>
  <c r="S254" i="7"/>
  <c r="R254" i="7"/>
  <c r="Q254" i="7"/>
  <c r="P254" i="7"/>
  <c r="O254" i="7"/>
  <c r="S252" i="7"/>
  <c r="R252" i="7"/>
  <c r="X252" i="7" s="1"/>
  <c r="Q252" i="7"/>
  <c r="P252" i="7"/>
  <c r="O252" i="7"/>
  <c r="S243" i="7"/>
  <c r="R243" i="7"/>
  <c r="Q243" i="7"/>
  <c r="P243" i="7"/>
  <c r="O243" i="7"/>
  <c r="X243" i="7" s="1"/>
  <c r="S251" i="7"/>
  <c r="R251" i="7"/>
  <c r="Q251" i="7"/>
  <c r="P251" i="7"/>
  <c r="O251" i="7"/>
  <c r="S250" i="7"/>
  <c r="R250" i="7"/>
  <c r="Q250" i="7"/>
  <c r="X250" i="7" s="1"/>
  <c r="P250" i="7"/>
  <c r="O250" i="7"/>
  <c r="S249" i="7"/>
  <c r="R249" i="7"/>
  <c r="Q249" i="7"/>
  <c r="P249" i="7"/>
  <c r="O249" i="7"/>
  <c r="S248" i="7"/>
  <c r="X248" i="7" s="1"/>
  <c r="R248" i="7"/>
  <c r="Q248" i="7"/>
  <c r="P248" i="7"/>
  <c r="O248" i="7"/>
  <c r="S247" i="7"/>
  <c r="R247" i="7"/>
  <c r="Q247" i="7"/>
  <c r="P247" i="7"/>
  <c r="O247" i="7"/>
  <c r="S246" i="7"/>
  <c r="R246" i="7"/>
  <c r="Q246" i="7"/>
  <c r="P246" i="7"/>
  <c r="O246" i="7"/>
  <c r="S245" i="7"/>
  <c r="R245" i="7"/>
  <c r="X245" i="7" s="1"/>
  <c r="Q245" i="7"/>
  <c r="P245" i="7"/>
  <c r="O245" i="7"/>
  <c r="S244" i="7"/>
  <c r="R244" i="7"/>
  <c r="Q244" i="7"/>
  <c r="P244" i="7"/>
  <c r="O244" i="7"/>
  <c r="X244" i="7" s="1"/>
  <c r="S242" i="7"/>
  <c r="R242" i="7"/>
  <c r="Q242" i="7"/>
  <c r="P242" i="7"/>
  <c r="O242" i="7"/>
  <c r="S241" i="7"/>
  <c r="R241" i="7"/>
  <c r="Q241" i="7"/>
  <c r="X241" i="7" s="1"/>
  <c r="P241" i="7"/>
  <c r="O241" i="7"/>
  <c r="S240" i="7"/>
  <c r="R240" i="7"/>
  <c r="Q240" i="7"/>
  <c r="P240" i="7"/>
  <c r="O240" i="7"/>
  <c r="S239" i="7"/>
  <c r="X239" i="7" s="1"/>
  <c r="R239" i="7"/>
  <c r="Q239" i="7"/>
  <c r="P239" i="7"/>
  <c r="O239" i="7"/>
  <c r="S238" i="7"/>
  <c r="R238" i="7"/>
  <c r="Q238" i="7"/>
  <c r="P238" i="7"/>
  <c r="O238" i="7"/>
  <c r="S237" i="7"/>
  <c r="R237" i="7"/>
  <c r="Q237" i="7"/>
  <c r="P237" i="7"/>
  <c r="O237" i="7"/>
  <c r="S236" i="7"/>
  <c r="R236" i="7"/>
  <c r="X236" i="7" s="1"/>
  <c r="Q236" i="7"/>
  <c r="P236" i="7"/>
  <c r="O236" i="7"/>
  <c r="S235" i="7"/>
  <c r="R235" i="7"/>
  <c r="Q235" i="7"/>
  <c r="P235" i="7"/>
  <c r="O235" i="7"/>
  <c r="X235" i="7" s="1"/>
  <c r="S234" i="7"/>
  <c r="R234" i="7"/>
  <c r="Q234" i="7"/>
  <c r="P234" i="7"/>
  <c r="O234" i="7"/>
  <c r="S233" i="7"/>
  <c r="R233" i="7"/>
  <c r="Q233" i="7"/>
  <c r="X233" i="7" s="1"/>
  <c r="P233" i="7"/>
  <c r="O233" i="7"/>
  <c r="S232" i="7"/>
  <c r="R232" i="7"/>
  <c r="Q232" i="7"/>
  <c r="P232" i="7"/>
  <c r="O232" i="7"/>
  <c r="S231" i="7"/>
  <c r="X231" i="7" s="1"/>
  <c r="R231" i="7"/>
  <c r="Q231" i="7"/>
  <c r="P231" i="7"/>
  <c r="O231" i="7"/>
  <c r="S230" i="7"/>
  <c r="R230" i="7"/>
  <c r="Q230" i="7"/>
  <c r="P230" i="7"/>
  <c r="O230" i="7"/>
  <c r="S229" i="7"/>
  <c r="R229" i="7"/>
  <c r="Q229" i="7"/>
  <c r="P229" i="7"/>
  <c r="O229" i="7"/>
  <c r="S228" i="7"/>
  <c r="R228" i="7"/>
  <c r="X228" i="7" s="1"/>
  <c r="Q228" i="7"/>
  <c r="P228" i="7"/>
  <c r="O228" i="7"/>
  <c r="S227" i="7"/>
  <c r="R227" i="7"/>
  <c r="Q227" i="7"/>
  <c r="P227" i="7"/>
  <c r="O227" i="7"/>
  <c r="X227" i="7" s="1"/>
  <c r="S226" i="7"/>
  <c r="R226" i="7"/>
  <c r="Q226" i="7"/>
  <c r="P226" i="7"/>
  <c r="O226" i="7"/>
  <c r="S225" i="7"/>
  <c r="R225" i="7"/>
  <c r="Q225" i="7"/>
  <c r="X225" i="7" s="1"/>
  <c r="P225" i="7"/>
  <c r="O225" i="7"/>
  <c r="S224" i="7"/>
  <c r="R224" i="7"/>
  <c r="Q224" i="7"/>
  <c r="P224" i="7"/>
  <c r="O224" i="7"/>
  <c r="S223" i="7"/>
  <c r="X223" i="7" s="1"/>
  <c r="R223" i="7"/>
  <c r="Q223" i="7"/>
  <c r="P223" i="7"/>
  <c r="O223" i="7"/>
  <c r="S222" i="7"/>
  <c r="R222" i="7"/>
  <c r="Q222" i="7"/>
  <c r="P222" i="7"/>
  <c r="O222" i="7"/>
  <c r="S221" i="7"/>
  <c r="R221" i="7"/>
  <c r="Q221" i="7"/>
  <c r="P221" i="7"/>
  <c r="O221" i="7"/>
  <c r="S220" i="7"/>
  <c r="R220" i="7"/>
  <c r="X220" i="7" s="1"/>
  <c r="Q220" i="7"/>
  <c r="P220" i="7"/>
  <c r="O220" i="7"/>
  <c r="S219" i="7"/>
  <c r="R219" i="7"/>
  <c r="Q219" i="7"/>
  <c r="P219" i="7"/>
  <c r="O219" i="7"/>
  <c r="X219" i="7" s="1"/>
  <c r="S218" i="7"/>
  <c r="R218" i="7"/>
  <c r="Q218" i="7"/>
  <c r="P218" i="7"/>
  <c r="O218" i="7"/>
  <c r="S217" i="7"/>
  <c r="R217" i="7"/>
  <c r="Q217" i="7"/>
  <c r="P217" i="7"/>
  <c r="O217" i="7"/>
  <c r="S216" i="7"/>
  <c r="R216" i="7"/>
  <c r="Q216" i="7"/>
  <c r="P216" i="7"/>
  <c r="O216" i="7"/>
  <c r="S215" i="7"/>
  <c r="X215" i="7" s="1"/>
  <c r="R215" i="7"/>
  <c r="Q215" i="7"/>
  <c r="P215" i="7"/>
  <c r="O215" i="7"/>
  <c r="S214" i="7"/>
  <c r="R214" i="7"/>
  <c r="Q214" i="7"/>
  <c r="P214" i="7"/>
  <c r="O214" i="7"/>
  <c r="S213" i="7"/>
  <c r="R213" i="7"/>
  <c r="Q213" i="7"/>
  <c r="P213" i="7"/>
  <c r="O213" i="7"/>
  <c r="S212" i="7"/>
  <c r="R212" i="7"/>
  <c r="X212" i="7" s="1"/>
  <c r="Q212" i="7"/>
  <c r="P212" i="7"/>
  <c r="O212" i="7"/>
  <c r="S211" i="7"/>
  <c r="R211" i="7"/>
  <c r="Q211" i="7"/>
  <c r="P211" i="7"/>
  <c r="O211" i="7"/>
  <c r="X211" i="7" s="1"/>
  <c r="S210" i="7"/>
  <c r="R210" i="7"/>
  <c r="Q210" i="7"/>
  <c r="P210" i="7"/>
  <c r="O210" i="7"/>
  <c r="S209" i="7"/>
  <c r="R209" i="7"/>
  <c r="Q209" i="7"/>
  <c r="X209" i="7" s="1"/>
  <c r="P209" i="7"/>
  <c r="O209" i="7"/>
  <c r="S208" i="7"/>
  <c r="R208" i="7"/>
  <c r="Q208" i="7"/>
  <c r="P208" i="7"/>
  <c r="O208" i="7"/>
  <c r="S207" i="7"/>
  <c r="X207" i="7" s="1"/>
  <c r="R207" i="7"/>
  <c r="Q207" i="7"/>
  <c r="P207" i="7"/>
  <c r="O207" i="7"/>
  <c r="S206" i="7"/>
  <c r="R206" i="7"/>
  <c r="Q206" i="7"/>
  <c r="P206" i="7"/>
  <c r="O206" i="7"/>
  <c r="S186" i="7"/>
  <c r="R186" i="7"/>
  <c r="Q186" i="7"/>
  <c r="P186" i="7"/>
  <c r="O186" i="7"/>
  <c r="S205" i="7"/>
  <c r="R205" i="7"/>
  <c r="X205" i="7" s="1"/>
  <c r="Q205" i="7"/>
  <c r="P205" i="7"/>
  <c r="O205" i="7"/>
  <c r="S204" i="7"/>
  <c r="R204" i="7"/>
  <c r="Q204" i="7"/>
  <c r="P204" i="7"/>
  <c r="O204" i="7"/>
  <c r="X204" i="7" s="1"/>
  <c r="S203" i="7"/>
  <c r="R203" i="7"/>
  <c r="Q203" i="7"/>
  <c r="P203" i="7"/>
  <c r="O203" i="7"/>
  <c r="S202" i="7"/>
  <c r="R202" i="7"/>
  <c r="Q202" i="7"/>
  <c r="X202" i="7" s="1"/>
  <c r="P202" i="7"/>
  <c r="O202" i="7"/>
  <c r="S201" i="7"/>
  <c r="R201" i="7"/>
  <c r="Q201" i="7"/>
  <c r="P201" i="7"/>
  <c r="O201" i="7"/>
  <c r="S200" i="7"/>
  <c r="X200" i="7" s="1"/>
  <c r="R200" i="7"/>
  <c r="Q200" i="7"/>
  <c r="P200" i="7"/>
  <c r="O200" i="7"/>
  <c r="S199" i="7"/>
  <c r="R199" i="7"/>
  <c r="Q199" i="7"/>
  <c r="P199" i="7"/>
  <c r="O199" i="7"/>
  <c r="S198" i="7"/>
  <c r="R198" i="7"/>
  <c r="Q198" i="7"/>
  <c r="P198" i="7"/>
  <c r="O198" i="7"/>
  <c r="S197" i="7"/>
  <c r="R197" i="7"/>
  <c r="X197" i="7" s="1"/>
  <c r="Q197" i="7"/>
  <c r="P197" i="7"/>
  <c r="O197" i="7"/>
  <c r="S196" i="7"/>
  <c r="R196" i="7"/>
  <c r="Q196" i="7"/>
  <c r="P196" i="7"/>
  <c r="O196" i="7"/>
  <c r="X196" i="7" s="1"/>
  <c r="S195" i="7"/>
  <c r="R195" i="7"/>
  <c r="Q195" i="7"/>
  <c r="P195" i="7"/>
  <c r="O195" i="7"/>
  <c r="S194" i="7"/>
  <c r="R194" i="7"/>
  <c r="Q194" i="7"/>
  <c r="X194" i="7" s="1"/>
  <c r="P194" i="7"/>
  <c r="O194" i="7"/>
  <c r="S193" i="7"/>
  <c r="R193" i="7"/>
  <c r="Q193" i="7"/>
  <c r="P193" i="7"/>
  <c r="O193" i="7"/>
  <c r="S192" i="7"/>
  <c r="X192" i="7" s="1"/>
  <c r="R192" i="7"/>
  <c r="Q192" i="7"/>
  <c r="P192" i="7"/>
  <c r="O192" i="7"/>
  <c r="S191" i="7"/>
  <c r="R191" i="7"/>
  <c r="Q191" i="7"/>
  <c r="P191" i="7"/>
  <c r="O191" i="7"/>
  <c r="S190" i="7"/>
  <c r="R190" i="7"/>
  <c r="Q190" i="7"/>
  <c r="P190" i="7"/>
  <c r="O190" i="7"/>
  <c r="S189" i="7"/>
  <c r="R189" i="7"/>
  <c r="Q189" i="7"/>
  <c r="P189" i="7"/>
  <c r="O189" i="7"/>
  <c r="S188" i="7"/>
  <c r="R188" i="7"/>
  <c r="Q188" i="7"/>
  <c r="P188" i="7"/>
  <c r="O188" i="7"/>
  <c r="X188" i="7" s="1"/>
  <c r="S187" i="7"/>
  <c r="R187" i="7"/>
  <c r="Q187" i="7"/>
  <c r="P187" i="7"/>
  <c r="O187" i="7"/>
  <c r="S185" i="7"/>
  <c r="R185" i="7"/>
  <c r="Q185" i="7"/>
  <c r="X185" i="7" s="1"/>
  <c r="P185" i="7"/>
  <c r="O185" i="7"/>
  <c r="S184" i="7"/>
  <c r="R184" i="7"/>
  <c r="Q184" i="7"/>
  <c r="P184" i="7"/>
  <c r="O184" i="7"/>
  <c r="S183" i="7"/>
  <c r="X183" i="7" s="1"/>
  <c r="R183" i="7"/>
  <c r="Q183" i="7"/>
  <c r="P183" i="7"/>
  <c r="O183" i="7"/>
  <c r="S182" i="7"/>
  <c r="R182" i="7"/>
  <c r="Q182" i="7"/>
  <c r="P182" i="7"/>
  <c r="O182" i="7"/>
  <c r="S181" i="7"/>
  <c r="R181" i="7"/>
  <c r="Q181" i="7"/>
  <c r="P181" i="7"/>
  <c r="O181" i="7"/>
  <c r="S160" i="7"/>
  <c r="R160" i="7"/>
  <c r="X160" i="7" s="1"/>
  <c r="Q160" i="7"/>
  <c r="P160" i="7"/>
  <c r="O160" i="7"/>
  <c r="S180" i="7"/>
  <c r="R180" i="7"/>
  <c r="Q180" i="7"/>
  <c r="P180" i="7"/>
  <c r="O180" i="7"/>
  <c r="X180" i="7" s="1"/>
  <c r="S179" i="7"/>
  <c r="R179" i="7"/>
  <c r="Q179" i="7"/>
  <c r="P179" i="7"/>
  <c r="O179" i="7"/>
  <c r="S178" i="7"/>
  <c r="R178" i="7"/>
  <c r="Q178" i="7"/>
  <c r="X178" i="7" s="1"/>
  <c r="P178" i="7"/>
  <c r="O178" i="7"/>
  <c r="S177" i="7"/>
  <c r="R177" i="7"/>
  <c r="Q177" i="7"/>
  <c r="P177" i="7"/>
  <c r="O177" i="7"/>
  <c r="S176" i="7"/>
  <c r="X176" i="7" s="1"/>
  <c r="R176" i="7"/>
  <c r="Q176" i="7"/>
  <c r="P176" i="7"/>
  <c r="O176" i="7"/>
  <c r="S175" i="7"/>
  <c r="R175" i="7"/>
  <c r="Q175" i="7"/>
  <c r="P175" i="7"/>
  <c r="O175" i="7"/>
  <c r="S174" i="7"/>
  <c r="R174" i="7"/>
  <c r="Q174" i="7"/>
  <c r="P174" i="7"/>
  <c r="O174" i="7"/>
  <c r="S173" i="7"/>
  <c r="R173" i="7"/>
  <c r="Q173" i="7"/>
  <c r="P173" i="7"/>
  <c r="O173" i="7"/>
  <c r="S172" i="7"/>
  <c r="R172" i="7"/>
  <c r="Q172" i="7"/>
  <c r="P172" i="7"/>
  <c r="O172" i="7"/>
  <c r="X172" i="7" s="1"/>
  <c r="S171" i="7"/>
  <c r="R171" i="7"/>
  <c r="Q171" i="7"/>
  <c r="P171" i="7"/>
  <c r="O171" i="7"/>
  <c r="S170" i="7"/>
  <c r="R170" i="7"/>
  <c r="Q170" i="7"/>
  <c r="X170" i="7" s="1"/>
  <c r="P170" i="7"/>
  <c r="O170" i="7"/>
  <c r="S169" i="7"/>
  <c r="R169" i="7"/>
  <c r="Q169" i="7"/>
  <c r="P169" i="7"/>
  <c r="O169" i="7"/>
  <c r="S168" i="7"/>
  <c r="X168" i="7" s="1"/>
  <c r="R168" i="7"/>
  <c r="Q168" i="7"/>
  <c r="P168" i="7"/>
  <c r="O168" i="7"/>
  <c r="S167" i="7"/>
  <c r="R167" i="7"/>
  <c r="Q167" i="7"/>
  <c r="P167" i="7"/>
  <c r="X167" i="7" s="1"/>
  <c r="O167" i="7"/>
  <c r="S166" i="7"/>
  <c r="R166" i="7"/>
  <c r="Q166" i="7"/>
  <c r="P166" i="7"/>
  <c r="O166" i="7"/>
  <c r="S165" i="7"/>
  <c r="R165" i="7"/>
  <c r="X165" i="7" s="1"/>
  <c r="Q165" i="7"/>
  <c r="P165" i="7"/>
  <c r="O165" i="7"/>
  <c r="S164" i="7"/>
  <c r="R164" i="7"/>
  <c r="Q164" i="7"/>
  <c r="P164" i="7"/>
  <c r="O164" i="7"/>
  <c r="X164" i="7" s="1"/>
  <c r="S163" i="7"/>
  <c r="R163" i="7"/>
  <c r="Q163" i="7"/>
  <c r="P163" i="7"/>
  <c r="O163" i="7"/>
  <c r="S162" i="7"/>
  <c r="R162" i="7"/>
  <c r="Q162" i="7"/>
  <c r="X162" i="7" s="1"/>
  <c r="P162" i="7"/>
  <c r="O162" i="7"/>
  <c r="S161" i="7"/>
  <c r="R161" i="7"/>
  <c r="Q161" i="7"/>
  <c r="P161" i="7"/>
  <c r="O161" i="7"/>
  <c r="S159" i="7"/>
  <c r="X159" i="7" s="1"/>
  <c r="R159" i="7"/>
  <c r="Q159" i="7"/>
  <c r="P159" i="7"/>
  <c r="O159" i="7"/>
  <c r="S158" i="7"/>
  <c r="R158" i="7"/>
  <c r="Q158" i="7"/>
  <c r="P158" i="7"/>
  <c r="X158" i="7" s="1"/>
  <c r="O158" i="7"/>
  <c r="S157" i="7"/>
  <c r="R157" i="7"/>
  <c r="Q157" i="7"/>
  <c r="P157" i="7"/>
  <c r="O157" i="7"/>
  <c r="S156" i="7"/>
  <c r="R156" i="7"/>
  <c r="X156" i="7" s="1"/>
  <c r="Q156" i="7"/>
  <c r="P156" i="7"/>
  <c r="O156" i="7"/>
  <c r="S155" i="7"/>
  <c r="R155" i="7"/>
  <c r="Q155" i="7"/>
  <c r="P155" i="7"/>
  <c r="O155" i="7"/>
  <c r="X155" i="7" s="1"/>
  <c r="S154" i="7"/>
  <c r="R154" i="7"/>
  <c r="Q154" i="7"/>
  <c r="P154" i="7"/>
  <c r="O154" i="7"/>
  <c r="S153" i="7"/>
  <c r="R153" i="7"/>
  <c r="Q153" i="7"/>
  <c r="X153" i="7" s="1"/>
  <c r="P153" i="7"/>
  <c r="O153" i="7"/>
  <c r="S152" i="7"/>
  <c r="R152" i="7"/>
  <c r="Q152" i="7"/>
  <c r="P152" i="7"/>
  <c r="O152" i="7"/>
  <c r="S151" i="7"/>
  <c r="R151" i="7"/>
  <c r="Q151" i="7"/>
  <c r="P151" i="7"/>
  <c r="O151" i="7"/>
  <c r="S150" i="7"/>
  <c r="R150" i="7"/>
  <c r="Q150" i="7"/>
  <c r="P150" i="7"/>
  <c r="X150" i="7" s="1"/>
  <c r="O150" i="7"/>
  <c r="S143" i="7"/>
  <c r="R143" i="7"/>
  <c r="Q143" i="7"/>
  <c r="P143" i="7"/>
  <c r="O143" i="7"/>
  <c r="S149" i="7"/>
  <c r="R149" i="7"/>
  <c r="X149" i="7" s="1"/>
  <c r="Q149" i="7"/>
  <c r="P149" i="7"/>
  <c r="O149" i="7"/>
  <c r="S148" i="7"/>
  <c r="R148" i="7"/>
  <c r="Q148" i="7"/>
  <c r="P148" i="7"/>
  <c r="O148" i="7"/>
  <c r="X148" i="7" s="1"/>
  <c r="S147" i="7"/>
  <c r="R147" i="7"/>
  <c r="Q147" i="7"/>
  <c r="P147" i="7"/>
  <c r="O147" i="7"/>
  <c r="S146" i="7"/>
  <c r="R146" i="7"/>
  <c r="Q146" i="7"/>
  <c r="X146" i="7" s="1"/>
  <c r="P146" i="7"/>
  <c r="O146" i="7"/>
  <c r="S145" i="7"/>
  <c r="R145" i="7"/>
  <c r="Q145" i="7"/>
  <c r="P145" i="7"/>
  <c r="O145" i="7"/>
  <c r="S144" i="7"/>
  <c r="X144" i="7" s="1"/>
  <c r="R144" i="7"/>
  <c r="Q144" i="7"/>
  <c r="P144" i="7"/>
  <c r="O144" i="7"/>
  <c r="S142" i="7"/>
  <c r="R142" i="7"/>
  <c r="Q142" i="7"/>
  <c r="P142" i="7"/>
  <c r="X142" i="7" s="1"/>
  <c r="O142" i="7"/>
  <c r="S141" i="7"/>
  <c r="R141" i="7"/>
  <c r="Q141" i="7"/>
  <c r="P141" i="7"/>
  <c r="O141" i="7"/>
  <c r="S140" i="7"/>
  <c r="R140" i="7"/>
  <c r="X140" i="7" s="1"/>
  <c r="Q140" i="7"/>
  <c r="P140" i="7"/>
  <c r="O140" i="7"/>
  <c r="S139" i="7"/>
  <c r="R139" i="7"/>
  <c r="Q139" i="7"/>
  <c r="P139" i="7"/>
  <c r="O139" i="7"/>
  <c r="X139" i="7" s="1"/>
  <c r="S138" i="7"/>
  <c r="R138" i="7"/>
  <c r="Q138" i="7"/>
  <c r="P138" i="7"/>
  <c r="O138" i="7"/>
  <c r="S137" i="7"/>
  <c r="R137" i="7"/>
  <c r="Q137" i="7"/>
  <c r="X137" i="7" s="1"/>
  <c r="P137" i="7"/>
  <c r="O137" i="7"/>
  <c r="S136" i="7"/>
  <c r="R136" i="7"/>
  <c r="Q136" i="7"/>
  <c r="P136" i="7"/>
  <c r="O136" i="7"/>
  <c r="S135" i="7"/>
  <c r="X135" i="7" s="1"/>
  <c r="R135" i="7"/>
  <c r="Q135" i="7"/>
  <c r="P135" i="7"/>
  <c r="O135" i="7"/>
  <c r="S134" i="7"/>
  <c r="R134" i="7"/>
  <c r="Q134" i="7"/>
  <c r="P134" i="7"/>
  <c r="X134" i="7" s="1"/>
  <c r="O134" i="7"/>
  <c r="S133" i="7"/>
  <c r="R133" i="7"/>
  <c r="Q133" i="7"/>
  <c r="P133" i="7"/>
  <c r="O133" i="7"/>
  <c r="S132" i="7"/>
  <c r="R132" i="7"/>
  <c r="X132" i="7" s="1"/>
  <c r="Q132" i="7"/>
  <c r="P132" i="7"/>
  <c r="O132" i="7"/>
  <c r="S131" i="7"/>
  <c r="R131" i="7"/>
  <c r="Q131" i="7"/>
  <c r="P131" i="7"/>
  <c r="O131" i="7"/>
  <c r="X131" i="7" s="1"/>
  <c r="S130" i="7"/>
  <c r="R130" i="7"/>
  <c r="Q130" i="7"/>
  <c r="P130" i="7"/>
  <c r="O130" i="7"/>
  <c r="S129" i="7"/>
  <c r="R129" i="7"/>
  <c r="Q129" i="7"/>
  <c r="X129" i="7" s="1"/>
  <c r="P129" i="7"/>
  <c r="O129" i="7"/>
  <c r="S128" i="7"/>
  <c r="R128" i="7"/>
  <c r="Q128" i="7"/>
  <c r="P128" i="7"/>
  <c r="O128" i="7"/>
  <c r="S127" i="7"/>
  <c r="X127" i="7" s="1"/>
  <c r="R127" i="7"/>
  <c r="Q127" i="7"/>
  <c r="P127" i="7"/>
  <c r="O127" i="7"/>
  <c r="S126" i="7"/>
  <c r="R126" i="7"/>
  <c r="Q126" i="7"/>
  <c r="P126" i="7"/>
  <c r="X126" i="7" s="1"/>
  <c r="O126" i="7"/>
  <c r="S125" i="7"/>
  <c r="R125" i="7"/>
  <c r="Q125" i="7"/>
  <c r="P125" i="7"/>
  <c r="O125" i="7"/>
  <c r="S124" i="7"/>
  <c r="R124" i="7"/>
  <c r="X124" i="7" s="1"/>
  <c r="Q124" i="7"/>
  <c r="P124" i="7"/>
  <c r="O124" i="7"/>
  <c r="S123" i="7"/>
  <c r="R123" i="7"/>
  <c r="Q123" i="7"/>
  <c r="P123" i="7"/>
  <c r="O123" i="7"/>
  <c r="X123" i="7" s="1"/>
  <c r="S122" i="7"/>
  <c r="R122" i="7"/>
  <c r="Q122" i="7"/>
  <c r="P122" i="7"/>
  <c r="O122" i="7"/>
  <c r="S121" i="7"/>
  <c r="R121" i="7"/>
  <c r="Q121" i="7"/>
  <c r="X121" i="7" s="1"/>
  <c r="P121" i="7"/>
  <c r="O121" i="7"/>
  <c r="S105" i="7"/>
  <c r="R105" i="7"/>
  <c r="Q105" i="7"/>
  <c r="P105" i="7"/>
  <c r="O105" i="7"/>
  <c r="S120" i="7"/>
  <c r="X120" i="7" s="1"/>
  <c r="R120" i="7"/>
  <c r="Q120" i="7"/>
  <c r="P120" i="7"/>
  <c r="O120" i="7"/>
  <c r="S119" i="7"/>
  <c r="R119" i="7"/>
  <c r="Q119" i="7"/>
  <c r="P119" i="7"/>
  <c r="X119" i="7" s="1"/>
  <c r="O119" i="7"/>
  <c r="S118" i="7"/>
  <c r="R118" i="7"/>
  <c r="Q118" i="7"/>
  <c r="P118" i="7"/>
  <c r="O118" i="7"/>
  <c r="S117" i="7"/>
  <c r="R117" i="7"/>
  <c r="X117" i="7" s="1"/>
  <c r="Q117" i="7"/>
  <c r="P117" i="7"/>
  <c r="O117" i="7"/>
  <c r="S116" i="7"/>
  <c r="R116" i="7"/>
  <c r="Q116" i="7"/>
  <c r="P116" i="7"/>
  <c r="O116" i="7"/>
  <c r="X116" i="7" s="1"/>
  <c r="S115" i="7"/>
  <c r="R115" i="7"/>
  <c r="Q115" i="7"/>
  <c r="P115" i="7"/>
  <c r="O115" i="7"/>
  <c r="S114" i="7"/>
  <c r="R114" i="7"/>
  <c r="Q114" i="7"/>
  <c r="X114" i="7" s="1"/>
  <c r="P114" i="7"/>
  <c r="O114" i="7"/>
  <c r="S113" i="7"/>
  <c r="R113" i="7"/>
  <c r="Q113" i="7"/>
  <c r="P113" i="7"/>
  <c r="O113" i="7"/>
  <c r="S112" i="7"/>
  <c r="X112" i="7" s="1"/>
  <c r="R112" i="7"/>
  <c r="Q112" i="7"/>
  <c r="P112" i="7"/>
  <c r="O112" i="7"/>
  <c r="S111" i="7"/>
  <c r="R111" i="7"/>
  <c r="Q111" i="7"/>
  <c r="P111" i="7"/>
  <c r="X111" i="7" s="1"/>
  <c r="O111" i="7"/>
  <c r="S110" i="7"/>
  <c r="R110" i="7"/>
  <c r="Q110" i="7"/>
  <c r="P110" i="7"/>
  <c r="O110" i="7"/>
  <c r="S109" i="7"/>
  <c r="R109" i="7"/>
  <c r="X109" i="7" s="1"/>
  <c r="Q109" i="7"/>
  <c r="P109" i="7"/>
  <c r="O109" i="7"/>
  <c r="S108" i="7"/>
  <c r="R108" i="7"/>
  <c r="Q108" i="7"/>
  <c r="P108" i="7"/>
  <c r="O108" i="7"/>
  <c r="X108" i="7" s="1"/>
  <c r="S107" i="7"/>
  <c r="R107" i="7"/>
  <c r="Q107" i="7"/>
  <c r="P107" i="7"/>
  <c r="O107" i="7"/>
  <c r="S106" i="7"/>
  <c r="R106" i="7"/>
  <c r="Q106" i="7"/>
  <c r="X106" i="7" s="1"/>
  <c r="P106" i="7"/>
  <c r="O106" i="7"/>
  <c r="S104" i="7"/>
  <c r="R104" i="7"/>
  <c r="Q104" i="7"/>
  <c r="P104" i="7"/>
  <c r="O104" i="7"/>
  <c r="S103" i="7"/>
  <c r="X103" i="7" s="1"/>
  <c r="R103" i="7"/>
  <c r="Q103" i="7"/>
  <c r="P103" i="7"/>
  <c r="O103" i="7"/>
  <c r="S102" i="7"/>
  <c r="R102" i="7"/>
  <c r="Q102" i="7"/>
  <c r="P102" i="7"/>
  <c r="X102" i="7" s="1"/>
  <c r="O102" i="7"/>
  <c r="S101" i="7"/>
  <c r="R101" i="7"/>
  <c r="Q101" i="7"/>
  <c r="P101" i="7"/>
  <c r="O101" i="7"/>
  <c r="S100" i="7"/>
  <c r="R100" i="7"/>
  <c r="X100" i="7" s="1"/>
  <c r="Q100" i="7"/>
  <c r="P100" i="7"/>
  <c r="O100" i="7"/>
  <c r="S99" i="7"/>
  <c r="R99" i="7"/>
  <c r="Q99" i="7"/>
  <c r="P99" i="7"/>
  <c r="O99" i="7"/>
  <c r="X99" i="7" s="1"/>
  <c r="S98" i="7"/>
  <c r="R98" i="7"/>
  <c r="Q98" i="7"/>
  <c r="P98" i="7"/>
  <c r="O98" i="7"/>
  <c r="S97" i="7"/>
  <c r="R97" i="7"/>
  <c r="Q97" i="7"/>
  <c r="X97" i="7" s="1"/>
  <c r="P97" i="7"/>
  <c r="O97" i="7"/>
  <c r="S96" i="7"/>
  <c r="R96" i="7"/>
  <c r="Q96" i="7"/>
  <c r="P96" i="7"/>
  <c r="O96" i="7"/>
  <c r="S95" i="7"/>
  <c r="X95" i="7" s="1"/>
  <c r="R95" i="7"/>
  <c r="Q95" i="7"/>
  <c r="P95" i="7"/>
  <c r="O95" i="7"/>
  <c r="S94" i="7"/>
  <c r="R94" i="7"/>
  <c r="Q94" i="7"/>
  <c r="P94" i="7"/>
  <c r="X94" i="7" s="1"/>
  <c r="O94" i="7"/>
  <c r="S93" i="7"/>
  <c r="R93" i="7"/>
  <c r="Q93" i="7"/>
  <c r="P93" i="7"/>
  <c r="O93" i="7"/>
  <c r="S92" i="7"/>
  <c r="R92" i="7"/>
  <c r="X92" i="7" s="1"/>
  <c r="Q92" i="7"/>
  <c r="P92" i="7"/>
  <c r="O92" i="7"/>
  <c r="S91" i="7"/>
  <c r="R91" i="7"/>
  <c r="Q91" i="7"/>
  <c r="P91" i="7"/>
  <c r="O91" i="7"/>
  <c r="X91" i="7" s="1"/>
  <c r="S90" i="7"/>
  <c r="R90" i="7"/>
  <c r="Q90" i="7"/>
  <c r="P90" i="7"/>
  <c r="O90" i="7"/>
  <c r="S89" i="7"/>
  <c r="R89" i="7"/>
  <c r="Q89" i="7"/>
  <c r="X89" i="7" s="1"/>
  <c r="P89" i="7"/>
  <c r="O89" i="7"/>
  <c r="S88" i="7"/>
  <c r="R88" i="7"/>
  <c r="Q88" i="7"/>
  <c r="P88" i="7"/>
  <c r="O88" i="7"/>
  <c r="S87" i="7"/>
  <c r="X87" i="7" s="1"/>
  <c r="R87" i="7"/>
  <c r="Q87" i="7"/>
  <c r="P87" i="7"/>
  <c r="O87" i="7"/>
  <c r="S86" i="7"/>
  <c r="R86" i="7"/>
  <c r="Q86" i="7"/>
  <c r="P86" i="7"/>
  <c r="X86" i="7" s="1"/>
  <c r="O86" i="7"/>
  <c r="S85" i="7"/>
  <c r="R85" i="7"/>
  <c r="Q85" i="7"/>
  <c r="P85" i="7"/>
  <c r="O85" i="7"/>
  <c r="S84" i="7"/>
  <c r="R84" i="7"/>
  <c r="X84" i="7" s="1"/>
  <c r="Q84" i="7"/>
  <c r="P84" i="7"/>
  <c r="O84" i="7"/>
  <c r="S83" i="7"/>
  <c r="R83" i="7"/>
  <c r="Q83" i="7"/>
  <c r="P83" i="7"/>
  <c r="O83" i="7"/>
  <c r="X83" i="7" s="1"/>
  <c r="S48" i="7"/>
  <c r="R48" i="7"/>
  <c r="Q48" i="7"/>
  <c r="P48" i="7"/>
  <c r="O48" i="7"/>
  <c r="S82" i="7"/>
  <c r="R82" i="7"/>
  <c r="Q82" i="7"/>
  <c r="X82" i="7" s="1"/>
  <c r="P82" i="7"/>
  <c r="O82" i="7"/>
  <c r="S81" i="7"/>
  <c r="R81" i="7"/>
  <c r="Q81" i="7"/>
  <c r="X81" i="7" s="1"/>
  <c r="P81" i="7"/>
  <c r="O81" i="7"/>
  <c r="S80" i="7"/>
  <c r="X80" i="7" s="1"/>
  <c r="R80" i="7"/>
  <c r="Q80" i="7"/>
  <c r="P80" i="7"/>
  <c r="O80" i="7"/>
  <c r="S79" i="7"/>
  <c r="R79" i="7"/>
  <c r="Q79" i="7"/>
  <c r="P79" i="7"/>
  <c r="X79" i="7" s="1"/>
  <c r="O79" i="7"/>
  <c r="S78" i="7"/>
  <c r="R78" i="7"/>
  <c r="Q78" i="7"/>
  <c r="P78" i="7"/>
  <c r="O78" i="7"/>
  <c r="S77" i="7"/>
  <c r="R77" i="7"/>
  <c r="X77" i="7" s="1"/>
  <c r="Q77" i="7"/>
  <c r="P77" i="7"/>
  <c r="O77" i="7"/>
  <c r="S76" i="7"/>
  <c r="R76" i="7"/>
  <c r="Q76" i="7"/>
  <c r="P76" i="7"/>
  <c r="O76" i="7"/>
  <c r="X76" i="7" s="1"/>
  <c r="S75" i="7"/>
  <c r="R75" i="7"/>
  <c r="Q75" i="7"/>
  <c r="P75" i="7"/>
  <c r="O75" i="7"/>
  <c r="S74" i="7"/>
  <c r="R74" i="7"/>
  <c r="Q74" i="7"/>
  <c r="X74" i="7" s="1"/>
  <c r="P74" i="7"/>
  <c r="O74" i="7"/>
  <c r="S73" i="7"/>
  <c r="R73" i="7"/>
  <c r="Q73" i="7"/>
  <c r="P73" i="7"/>
  <c r="O73" i="7"/>
  <c r="S72" i="7"/>
  <c r="X72" i="7" s="1"/>
  <c r="R72" i="7"/>
  <c r="Q72" i="7"/>
  <c r="P72" i="7"/>
  <c r="O72" i="7"/>
  <c r="S71" i="7"/>
  <c r="R71" i="7"/>
  <c r="Q71" i="7"/>
  <c r="P71" i="7"/>
  <c r="O71" i="7"/>
  <c r="S70" i="7"/>
  <c r="R70" i="7"/>
  <c r="Q70" i="7"/>
  <c r="P70" i="7"/>
  <c r="O70" i="7"/>
  <c r="S69" i="7"/>
  <c r="R69" i="7"/>
  <c r="X69" i="7" s="1"/>
  <c r="Q69" i="7"/>
  <c r="P69" i="7"/>
  <c r="O69" i="7"/>
  <c r="S68" i="7"/>
  <c r="R68" i="7"/>
  <c r="Q68" i="7"/>
  <c r="P68" i="7"/>
  <c r="O68" i="7"/>
  <c r="X68" i="7" s="1"/>
  <c r="S67" i="7"/>
  <c r="R67" i="7"/>
  <c r="Q67" i="7"/>
  <c r="P67" i="7"/>
  <c r="O67" i="7"/>
  <c r="S66" i="7"/>
  <c r="R66" i="7"/>
  <c r="Q66" i="7"/>
  <c r="X66" i="7" s="1"/>
  <c r="P66" i="7"/>
  <c r="O66" i="7"/>
  <c r="S65" i="7"/>
  <c r="R65" i="7"/>
  <c r="Q65" i="7"/>
  <c r="X65" i="7" s="1"/>
  <c r="P65" i="7"/>
  <c r="O65" i="7"/>
  <c r="S64" i="7"/>
  <c r="X64" i="7" s="1"/>
  <c r="R64" i="7"/>
  <c r="Q64" i="7"/>
  <c r="P64" i="7"/>
  <c r="O64" i="7"/>
  <c r="S63" i="7"/>
  <c r="R63" i="7"/>
  <c r="Q63" i="7"/>
  <c r="P63" i="7"/>
  <c r="X63" i="7" s="1"/>
  <c r="O63" i="7"/>
  <c r="S62" i="7"/>
  <c r="R62" i="7"/>
  <c r="Q62" i="7"/>
  <c r="P62" i="7"/>
  <c r="O62" i="7"/>
  <c r="S61" i="7"/>
  <c r="R61" i="7"/>
  <c r="X61" i="7" s="1"/>
  <c r="Q61" i="7"/>
  <c r="P61" i="7"/>
  <c r="O61" i="7"/>
  <c r="S60" i="7"/>
  <c r="R60" i="7"/>
  <c r="Q60" i="7"/>
  <c r="P60" i="7"/>
  <c r="O60" i="7"/>
  <c r="X60" i="7" s="1"/>
  <c r="S59" i="7"/>
  <c r="R59" i="7"/>
  <c r="Q59" i="7"/>
  <c r="P59" i="7"/>
  <c r="O59" i="7"/>
  <c r="S58" i="7"/>
  <c r="R58" i="7"/>
  <c r="Q58" i="7"/>
  <c r="X58" i="7" s="1"/>
  <c r="P58" i="7"/>
  <c r="O58" i="7"/>
  <c r="S57" i="7"/>
  <c r="R57" i="7"/>
  <c r="Q57" i="7"/>
  <c r="P57" i="7"/>
  <c r="O57" i="7"/>
  <c r="S56" i="7"/>
  <c r="X56" i="7" s="1"/>
  <c r="R56" i="7"/>
  <c r="Q56" i="7"/>
  <c r="P56" i="7"/>
  <c r="O56" i="7"/>
  <c r="S55" i="7"/>
  <c r="R55" i="7"/>
  <c r="Q55" i="7"/>
  <c r="P55" i="7"/>
  <c r="X55" i="7" s="1"/>
  <c r="O55" i="7"/>
  <c r="S54" i="7"/>
  <c r="R54" i="7"/>
  <c r="Q54" i="7"/>
  <c r="P54" i="7"/>
  <c r="O54" i="7"/>
  <c r="S53" i="7"/>
  <c r="R53" i="7"/>
  <c r="X53" i="7" s="1"/>
  <c r="Q53" i="7"/>
  <c r="P53" i="7"/>
  <c r="O53" i="7"/>
  <c r="S52" i="7"/>
  <c r="R52" i="7"/>
  <c r="Q52" i="7"/>
  <c r="P52" i="7"/>
  <c r="O52" i="7"/>
  <c r="X52" i="7" s="1"/>
  <c r="S51" i="7"/>
  <c r="R51" i="7"/>
  <c r="Q51" i="7"/>
  <c r="P51" i="7"/>
  <c r="O51" i="7"/>
  <c r="S50" i="7"/>
  <c r="R50" i="7"/>
  <c r="Q50" i="7"/>
  <c r="X50" i="7" s="1"/>
  <c r="P50" i="7"/>
  <c r="O50" i="7"/>
  <c r="S49" i="7"/>
  <c r="R49" i="7"/>
  <c r="Q49" i="7"/>
  <c r="P49" i="7"/>
  <c r="O49" i="7"/>
  <c r="S47" i="7"/>
  <c r="X47" i="7" s="1"/>
  <c r="R47" i="7"/>
  <c r="Q47" i="7"/>
  <c r="P47" i="7"/>
  <c r="O47" i="7"/>
  <c r="S46" i="7"/>
  <c r="R46" i="7"/>
  <c r="Q46" i="7"/>
  <c r="P46" i="7"/>
  <c r="X46" i="7" s="1"/>
  <c r="O46" i="7"/>
  <c r="S45" i="7"/>
  <c r="R45" i="7"/>
  <c r="Q45" i="7"/>
  <c r="P45" i="7"/>
  <c r="O45" i="7"/>
  <c r="S44" i="7"/>
  <c r="R44" i="7"/>
  <c r="X44" i="7" s="1"/>
  <c r="Q44" i="7"/>
  <c r="P44" i="7"/>
  <c r="O44" i="7"/>
  <c r="S43" i="7"/>
  <c r="R43" i="7"/>
  <c r="Q43" i="7"/>
  <c r="P43" i="7"/>
  <c r="O43" i="7"/>
  <c r="X43" i="7" s="1"/>
  <c r="S42" i="7"/>
  <c r="R42" i="7"/>
  <c r="Q42" i="7"/>
  <c r="P42" i="7"/>
  <c r="O42" i="7"/>
  <c r="S41" i="7"/>
  <c r="R41" i="7"/>
  <c r="Q41" i="7"/>
  <c r="P41" i="7"/>
  <c r="O41" i="7"/>
  <c r="S40" i="7"/>
  <c r="R40" i="7"/>
  <c r="Q40" i="7"/>
  <c r="P40" i="7"/>
  <c r="O40" i="7"/>
  <c r="S39" i="7"/>
  <c r="X39" i="7" s="1"/>
  <c r="R39" i="7"/>
  <c r="Q39" i="7"/>
  <c r="P39" i="7"/>
  <c r="O39" i="7"/>
  <c r="S38" i="7"/>
  <c r="R38" i="7"/>
  <c r="Q38" i="7"/>
  <c r="P38" i="7"/>
  <c r="X38" i="7" s="1"/>
  <c r="O38" i="7"/>
  <c r="S37" i="7"/>
  <c r="R37" i="7"/>
  <c r="Q37" i="7"/>
  <c r="P37" i="7"/>
  <c r="O37" i="7"/>
  <c r="S36" i="7"/>
  <c r="R36" i="7"/>
  <c r="X36" i="7" s="1"/>
  <c r="Q36" i="7"/>
  <c r="P36" i="7"/>
  <c r="O36" i="7"/>
  <c r="S35" i="7"/>
  <c r="R35" i="7"/>
  <c r="Q35" i="7"/>
  <c r="P35" i="7"/>
  <c r="O35" i="7"/>
  <c r="X35" i="7" s="1"/>
  <c r="S34" i="7"/>
  <c r="R34" i="7"/>
  <c r="Q34" i="7"/>
  <c r="P34" i="7"/>
  <c r="O34" i="7"/>
  <c r="S33" i="7"/>
  <c r="R33" i="7"/>
  <c r="Q33" i="7"/>
  <c r="X33" i="7" s="1"/>
  <c r="P33" i="7"/>
  <c r="O33" i="7"/>
  <c r="S32" i="7"/>
  <c r="R32" i="7"/>
  <c r="Q32" i="7"/>
  <c r="X32" i="7" s="1"/>
  <c r="P32" i="7"/>
  <c r="O32" i="7"/>
  <c r="S31" i="7"/>
  <c r="X31" i="7" s="1"/>
  <c r="R31" i="7"/>
  <c r="Q31" i="7"/>
  <c r="P31" i="7"/>
  <c r="O31" i="7"/>
  <c r="S30" i="7"/>
  <c r="R30" i="7"/>
  <c r="Q30" i="7"/>
  <c r="P30" i="7"/>
  <c r="X30" i="7" s="1"/>
  <c r="O30" i="7"/>
  <c r="S29" i="7"/>
  <c r="R29" i="7"/>
  <c r="Q29" i="7"/>
  <c r="P29" i="7"/>
  <c r="O29" i="7"/>
  <c r="S28" i="7"/>
  <c r="R28" i="7"/>
  <c r="X28" i="7" s="1"/>
  <c r="Q28" i="7"/>
  <c r="P28" i="7"/>
  <c r="O28" i="7"/>
  <c r="S27" i="7"/>
  <c r="R27" i="7"/>
  <c r="Q27" i="7"/>
  <c r="P27" i="7"/>
  <c r="O27" i="7"/>
  <c r="X27" i="7" s="1"/>
  <c r="S26" i="7"/>
  <c r="R26" i="7"/>
  <c r="Q26" i="7"/>
  <c r="P26" i="7"/>
  <c r="O26" i="7"/>
  <c r="S25" i="7"/>
  <c r="R25" i="7"/>
  <c r="Q25" i="7"/>
  <c r="X25" i="7" s="1"/>
  <c r="P25" i="7"/>
  <c r="O25" i="7"/>
  <c r="S24" i="7"/>
  <c r="R24" i="7"/>
  <c r="Q24" i="7"/>
  <c r="P24" i="7"/>
  <c r="O24" i="7"/>
  <c r="S23" i="7"/>
  <c r="X23" i="7" s="1"/>
  <c r="R23" i="7"/>
  <c r="Q23" i="7"/>
  <c r="P23" i="7"/>
  <c r="O23" i="7"/>
  <c r="S22" i="7"/>
  <c r="R22" i="7"/>
  <c r="Q22" i="7"/>
  <c r="P22" i="7"/>
  <c r="X22" i="7" s="1"/>
  <c r="O22" i="7"/>
  <c r="S21" i="7"/>
  <c r="R21" i="7"/>
  <c r="Q21" i="7"/>
  <c r="P21" i="7"/>
  <c r="O21" i="7"/>
  <c r="S20" i="7"/>
  <c r="R20" i="7"/>
  <c r="X20" i="7" s="1"/>
  <c r="Q20" i="7"/>
  <c r="P20" i="7"/>
  <c r="O20" i="7"/>
  <c r="S19" i="7"/>
  <c r="R19" i="7"/>
  <c r="Q19" i="7"/>
  <c r="P19" i="7"/>
  <c r="O19" i="7"/>
  <c r="X19" i="7" s="1"/>
  <c r="S18" i="7"/>
  <c r="R18" i="7"/>
  <c r="Q18" i="7"/>
  <c r="P18" i="7"/>
  <c r="O18" i="7"/>
  <c r="S17" i="7"/>
  <c r="R17" i="7"/>
  <c r="Q17" i="7"/>
  <c r="X17" i="7" s="1"/>
  <c r="P17" i="7"/>
  <c r="O17" i="7"/>
  <c r="S16" i="7"/>
  <c r="R16" i="7"/>
  <c r="Q16" i="7"/>
  <c r="P16" i="7"/>
  <c r="O16" i="7"/>
  <c r="S15" i="7"/>
  <c r="X15" i="7" s="1"/>
  <c r="R15" i="7"/>
  <c r="Q15" i="7"/>
  <c r="P15" i="7"/>
  <c r="O15" i="7"/>
  <c r="S14" i="7"/>
  <c r="R14" i="7"/>
  <c r="Q14" i="7"/>
  <c r="P14" i="7"/>
  <c r="X14" i="7" s="1"/>
  <c r="O14" i="7"/>
  <c r="S13" i="7"/>
  <c r="R13" i="7"/>
  <c r="Q13" i="7"/>
  <c r="P13" i="7"/>
  <c r="O13" i="7"/>
  <c r="S12" i="7"/>
  <c r="R12" i="7"/>
  <c r="X12" i="7" s="1"/>
  <c r="Q12" i="7"/>
  <c r="P12" i="7"/>
  <c r="O12" i="7"/>
  <c r="S11" i="7"/>
  <c r="R11" i="7"/>
  <c r="Q11" i="7"/>
  <c r="P11" i="7"/>
  <c r="O11" i="7"/>
  <c r="X11" i="7" s="1"/>
  <c r="S10" i="7"/>
  <c r="R10" i="7"/>
  <c r="Q10" i="7"/>
  <c r="P10" i="7"/>
  <c r="O10" i="7"/>
  <c r="S9" i="7"/>
  <c r="R9" i="7"/>
  <c r="Q9" i="7"/>
  <c r="X9" i="7" s="1"/>
  <c r="P9" i="7"/>
  <c r="O9" i="7"/>
  <c r="S8" i="7"/>
  <c r="R8" i="7"/>
  <c r="Q8" i="7"/>
  <c r="X8" i="7" s="1"/>
  <c r="P8" i="7"/>
  <c r="O8" i="7"/>
  <c r="S7" i="7"/>
  <c r="X7" i="7" s="1"/>
  <c r="R7" i="7"/>
  <c r="Q7" i="7"/>
  <c r="P7" i="7"/>
  <c r="O7" i="7"/>
  <c r="S6" i="7"/>
  <c r="R6" i="7"/>
  <c r="Q6" i="7"/>
  <c r="P6" i="7"/>
  <c r="X6" i="7" s="1"/>
  <c r="O6" i="7"/>
  <c r="S5" i="7"/>
  <c r="R5" i="7"/>
  <c r="Q5" i="7"/>
  <c r="P5" i="7"/>
  <c r="O5" i="7"/>
  <c r="I293" i="7"/>
  <c r="H293" i="7"/>
  <c r="G293" i="7"/>
  <c r="F293" i="7"/>
  <c r="I295" i="7"/>
  <c r="H295" i="7"/>
  <c r="G295" i="7"/>
  <c r="F295" i="7"/>
  <c r="I294" i="7"/>
  <c r="H294" i="7"/>
  <c r="G294" i="7"/>
  <c r="F294" i="7"/>
  <c r="I292" i="7"/>
  <c r="H292" i="7"/>
  <c r="G292" i="7"/>
  <c r="F292" i="7"/>
  <c r="I291" i="7"/>
  <c r="H291" i="7"/>
  <c r="T291" i="7" s="1"/>
  <c r="G291" i="7"/>
  <c r="F291" i="7"/>
  <c r="I290" i="7"/>
  <c r="H290" i="7"/>
  <c r="G290" i="7"/>
  <c r="F290" i="7"/>
  <c r="I289" i="7"/>
  <c r="H289" i="7"/>
  <c r="G289" i="7"/>
  <c r="F289" i="7"/>
  <c r="I288" i="7"/>
  <c r="H288" i="7"/>
  <c r="G288" i="7"/>
  <c r="F288" i="7"/>
  <c r="I287" i="7"/>
  <c r="H287" i="7"/>
  <c r="G287" i="7"/>
  <c r="F287" i="7"/>
  <c r="I286" i="7"/>
  <c r="H286" i="7"/>
  <c r="G286" i="7"/>
  <c r="F286" i="7"/>
  <c r="I285" i="7"/>
  <c r="H285" i="7"/>
  <c r="G285" i="7"/>
  <c r="F285" i="7"/>
  <c r="I284" i="7"/>
  <c r="H284" i="7"/>
  <c r="G284" i="7"/>
  <c r="F284" i="7"/>
  <c r="I283" i="7"/>
  <c r="H283" i="7"/>
  <c r="T283" i="7" s="1"/>
  <c r="G283" i="7"/>
  <c r="F283" i="7"/>
  <c r="I282" i="7"/>
  <c r="H282" i="7"/>
  <c r="G282" i="7"/>
  <c r="F282" i="7"/>
  <c r="I281" i="7"/>
  <c r="H281" i="7"/>
  <c r="G281" i="7"/>
  <c r="F281" i="7"/>
  <c r="I280" i="7"/>
  <c r="H280" i="7"/>
  <c r="G280" i="7"/>
  <c r="F280" i="7"/>
  <c r="I279" i="7"/>
  <c r="H279" i="7"/>
  <c r="G279" i="7"/>
  <c r="F279" i="7"/>
  <c r="I278" i="7"/>
  <c r="H278" i="7"/>
  <c r="G278" i="7"/>
  <c r="F278" i="7"/>
  <c r="I277" i="7"/>
  <c r="H277" i="7"/>
  <c r="G277" i="7"/>
  <c r="F277" i="7"/>
  <c r="I276" i="7"/>
  <c r="H276" i="7"/>
  <c r="G276" i="7"/>
  <c r="F276" i="7"/>
  <c r="I273" i="7"/>
  <c r="H273" i="7"/>
  <c r="T273" i="7" s="1"/>
  <c r="G273" i="7"/>
  <c r="F273" i="7"/>
  <c r="I275" i="7"/>
  <c r="H275" i="7"/>
  <c r="G275" i="7"/>
  <c r="F275" i="7"/>
  <c r="I274" i="7"/>
  <c r="H274" i="7"/>
  <c r="G274" i="7"/>
  <c r="F274" i="7"/>
  <c r="I272" i="7"/>
  <c r="H272" i="7"/>
  <c r="G272" i="7"/>
  <c r="F272" i="7"/>
  <c r="I271" i="7"/>
  <c r="H271" i="7"/>
  <c r="G271" i="7"/>
  <c r="F271" i="7"/>
  <c r="I270" i="7"/>
  <c r="H270" i="7"/>
  <c r="G270" i="7"/>
  <c r="F270" i="7"/>
  <c r="I269" i="7"/>
  <c r="H269" i="7"/>
  <c r="G269" i="7"/>
  <c r="F269" i="7"/>
  <c r="I268" i="7"/>
  <c r="H268" i="7"/>
  <c r="G268" i="7"/>
  <c r="F268" i="7"/>
  <c r="I267" i="7"/>
  <c r="H267" i="7"/>
  <c r="T267" i="7" s="1"/>
  <c r="G267" i="7"/>
  <c r="F267" i="7"/>
  <c r="I265" i="7"/>
  <c r="H265" i="7"/>
  <c r="G265" i="7"/>
  <c r="F265" i="7"/>
  <c r="I266" i="7"/>
  <c r="H266" i="7"/>
  <c r="G266" i="7"/>
  <c r="F266" i="7"/>
  <c r="I263" i="7"/>
  <c r="H263" i="7"/>
  <c r="G263" i="7"/>
  <c r="F263" i="7"/>
  <c r="I264" i="7"/>
  <c r="H264" i="7"/>
  <c r="G264" i="7"/>
  <c r="F264" i="7"/>
  <c r="I262" i="7"/>
  <c r="H262" i="7"/>
  <c r="G262" i="7"/>
  <c r="F262" i="7"/>
  <c r="I261" i="7"/>
  <c r="H261" i="7"/>
  <c r="G261" i="7"/>
  <c r="F261" i="7"/>
  <c r="I260" i="7"/>
  <c r="H260" i="7"/>
  <c r="G260" i="7"/>
  <c r="F260" i="7"/>
  <c r="I259" i="7"/>
  <c r="H259" i="7"/>
  <c r="T259" i="7" s="1"/>
  <c r="G259" i="7"/>
  <c r="F259" i="7"/>
  <c r="I255" i="7"/>
  <c r="H255" i="7"/>
  <c r="G255" i="7"/>
  <c r="F255" i="7"/>
  <c r="I258" i="7"/>
  <c r="H258" i="7"/>
  <c r="G258" i="7"/>
  <c r="F258" i="7"/>
  <c r="I257" i="7"/>
  <c r="H257" i="7"/>
  <c r="G257" i="7"/>
  <c r="F257" i="7"/>
  <c r="I256" i="7"/>
  <c r="H256" i="7"/>
  <c r="G256" i="7"/>
  <c r="F256" i="7"/>
  <c r="I253" i="7"/>
  <c r="H253" i="7"/>
  <c r="G253" i="7"/>
  <c r="F253" i="7"/>
  <c r="I254" i="7"/>
  <c r="H254" i="7"/>
  <c r="G254" i="7"/>
  <c r="F254" i="7"/>
  <c r="I252" i="7"/>
  <c r="H252" i="7"/>
  <c r="G252" i="7"/>
  <c r="F252" i="7"/>
  <c r="I243" i="7"/>
  <c r="H243" i="7"/>
  <c r="T243" i="7" s="1"/>
  <c r="G243" i="7"/>
  <c r="F243" i="7"/>
  <c r="I251" i="7"/>
  <c r="H251" i="7"/>
  <c r="G251" i="7"/>
  <c r="F251" i="7"/>
  <c r="I250" i="7"/>
  <c r="H250" i="7"/>
  <c r="G250" i="7"/>
  <c r="F250" i="7"/>
  <c r="I249" i="7"/>
  <c r="H249" i="7"/>
  <c r="G249" i="7"/>
  <c r="F249" i="7"/>
  <c r="I248" i="7"/>
  <c r="H248" i="7"/>
  <c r="G248" i="7"/>
  <c r="F248" i="7"/>
  <c r="I247" i="7"/>
  <c r="H247" i="7"/>
  <c r="G247" i="7"/>
  <c r="F247" i="7"/>
  <c r="I246" i="7"/>
  <c r="H246" i="7"/>
  <c r="G246" i="7"/>
  <c r="F246" i="7"/>
  <c r="I245" i="7"/>
  <c r="H245" i="7"/>
  <c r="G245" i="7"/>
  <c r="F245" i="7"/>
  <c r="I244" i="7"/>
  <c r="H244" i="7"/>
  <c r="T244" i="7" s="1"/>
  <c r="G244" i="7"/>
  <c r="F244" i="7"/>
  <c r="I242" i="7"/>
  <c r="H242" i="7"/>
  <c r="G242" i="7"/>
  <c r="F242" i="7"/>
  <c r="I241" i="7"/>
  <c r="H241" i="7"/>
  <c r="G241" i="7"/>
  <c r="F241" i="7"/>
  <c r="I240" i="7"/>
  <c r="H240" i="7"/>
  <c r="G240" i="7"/>
  <c r="F240" i="7"/>
  <c r="I239" i="7"/>
  <c r="H239" i="7"/>
  <c r="G239" i="7"/>
  <c r="F239" i="7"/>
  <c r="I238" i="7"/>
  <c r="H238" i="7"/>
  <c r="G238" i="7"/>
  <c r="F238" i="7"/>
  <c r="I237" i="7"/>
  <c r="H237" i="7"/>
  <c r="G237" i="7"/>
  <c r="F237" i="7"/>
  <c r="I236" i="7"/>
  <c r="H236" i="7"/>
  <c r="G236" i="7"/>
  <c r="F236" i="7"/>
  <c r="I235" i="7"/>
  <c r="H235" i="7"/>
  <c r="T235" i="7" s="1"/>
  <c r="G235" i="7"/>
  <c r="F235" i="7"/>
  <c r="I234" i="7"/>
  <c r="H234" i="7"/>
  <c r="G234" i="7"/>
  <c r="F234" i="7"/>
  <c r="I233" i="7"/>
  <c r="H233" i="7"/>
  <c r="G233" i="7"/>
  <c r="F233" i="7"/>
  <c r="I232" i="7"/>
  <c r="H232" i="7"/>
  <c r="G232" i="7"/>
  <c r="F232" i="7"/>
  <c r="I231" i="7"/>
  <c r="H231" i="7"/>
  <c r="G231" i="7"/>
  <c r="F231" i="7"/>
  <c r="I230" i="7"/>
  <c r="H230" i="7"/>
  <c r="G230" i="7"/>
  <c r="F230" i="7"/>
  <c r="I229" i="7"/>
  <c r="H229" i="7"/>
  <c r="G229" i="7"/>
  <c r="F229" i="7"/>
  <c r="I228" i="7"/>
  <c r="H228" i="7"/>
  <c r="G228" i="7"/>
  <c r="F228" i="7"/>
  <c r="I227" i="7"/>
  <c r="H227" i="7"/>
  <c r="T227" i="7" s="1"/>
  <c r="G227" i="7"/>
  <c r="F227" i="7"/>
  <c r="I226" i="7"/>
  <c r="H226" i="7"/>
  <c r="G226" i="7"/>
  <c r="F226" i="7"/>
  <c r="I225" i="7"/>
  <c r="H225" i="7"/>
  <c r="G225" i="7"/>
  <c r="F225" i="7"/>
  <c r="I224" i="7"/>
  <c r="H224" i="7"/>
  <c r="G224" i="7"/>
  <c r="F224" i="7"/>
  <c r="I223" i="7"/>
  <c r="H223" i="7"/>
  <c r="G223" i="7"/>
  <c r="F223" i="7"/>
  <c r="I222" i="7"/>
  <c r="H222" i="7"/>
  <c r="G222" i="7"/>
  <c r="F222" i="7"/>
  <c r="I221" i="7"/>
  <c r="H221" i="7"/>
  <c r="G221" i="7"/>
  <c r="F221" i="7"/>
  <c r="I220" i="7"/>
  <c r="H220" i="7"/>
  <c r="G220" i="7"/>
  <c r="F220" i="7"/>
  <c r="I219" i="7"/>
  <c r="H219" i="7"/>
  <c r="T219" i="7" s="1"/>
  <c r="G219" i="7"/>
  <c r="F219" i="7"/>
  <c r="I218" i="7"/>
  <c r="H218" i="7"/>
  <c r="G218" i="7"/>
  <c r="F218" i="7"/>
  <c r="I217" i="7"/>
  <c r="H217" i="7"/>
  <c r="G217" i="7"/>
  <c r="F217" i="7"/>
  <c r="I216" i="7"/>
  <c r="H216" i="7"/>
  <c r="G216" i="7"/>
  <c r="F216" i="7"/>
  <c r="I215" i="7"/>
  <c r="H215" i="7"/>
  <c r="G215" i="7"/>
  <c r="F215" i="7"/>
  <c r="I214" i="7"/>
  <c r="H214" i="7"/>
  <c r="G214" i="7"/>
  <c r="F214" i="7"/>
  <c r="I213" i="7"/>
  <c r="H213" i="7"/>
  <c r="G213" i="7"/>
  <c r="F213" i="7"/>
  <c r="I212" i="7"/>
  <c r="H212" i="7"/>
  <c r="G212" i="7"/>
  <c r="F212" i="7"/>
  <c r="I211" i="7"/>
  <c r="H211" i="7"/>
  <c r="T211" i="7" s="1"/>
  <c r="G211" i="7"/>
  <c r="F211" i="7"/>
  <c r="I210" i="7"/>
  <c r="H210" i="7"/>
  <c r="G210" i="7"/>
  <c r="F210" i="7"/>
  <c r="I209" i="7"/>
  <c r="H209" i="7"/>
  <c r="G209" i="7"/>
  <c r="F209" i="7"/>
  <c r="I208" i="7"/>
  <c r="H208" i="7"/>
  <c r="G208" i="7"/>
  <c r="F208" i="7"/>
  <c r="I207" i="7"/>
  <c r="H207" i="7"/>
  <c r="G207" i="7"/>
  <c r="F207" i="7"/>
  <c r="I206" i="7"/>
  <c r="H206" i="7"/>
  <c r="G206" i="7"/>
  <c r="F206" i="7"/>
  <c r="I186" i="7"/>
  <c r="H186" i="7"/>
  <c r="G186" i="7"/>
  <c r="F186" i="7"/>
  <c r="I205" i="7"/>
  <c r="H205" i="7"/>
  <c r="G205" i="7"/>
  <c r="F205" i="7"/>
  <c r="I204" i="7"/>
  <c r="H204" i="7"/>
  <c r="T204" i="7" s="1"/>
  <c r="G204" i="7"/>
  <c r="F204" i="7"/>
  <c r="I203" i="7"/>
  <c r="H203" i="7"/>
  <c r="G203" i="7"/>
  <c r="F203" i="7"/>
  <c r="I202" i="7"/>
  <c r="H202" i="7"/>
  <c r="G202" i="7"/>
  <c r="F202" i="7"/>
  <c r="I201" i="7"/>
  <c r="H201" i="7"/>
  <c r="G201" i="7"/>
  <c r="F201" i="7"/>
  <c r="I200" i="7"/>
  <c r="H200" i="7"/>
  <c r="G200" i="7"/>
  <c r="F200" i="7"/>
  <c r="I199" i="7"/>
  <c r="H199" i="7"/>
  <c r="G199" i="7"/>
  <c r="F199" i="7"/>
  <c r="I198" i="7"/>
  <c r="H198" i="7"/>
  <c r="G198" i="7"/>
  <c r="F198" i="7"/>
  <c r="I197" i="7"/>
  <c r="H197" i="7"/>
  <c r="G197" i="7"/>
  <c r="F197" i="7"/>
  <c r="I196" i="7"/>
  <c r="H196" i="7"/>
  <c r="T196" i="7" s="1"/>
  <c r="G196" i="7"/>
  <c r="F196" i="7"/>
  <c r="I195" i="7"/>
  <c r="H195" i="7"/>
  <c r="G195" i="7"/>
  <c r="F195" i="7"/>
  <c r="I194" i="7"/>
  <c r="H194" i="7"/>
  <c r="G194" i="7"/>
  <c r="F194" i="7"/>
  <c r="I193" i="7"/>
  <c r="H193" i="7"/>
  <c r="G193" i="7"/>
  <c r="F193" i="7"/>
  <c r="I192" i="7"/>
  <c r="H192" i="7"/>
  <c r="G192" i="7"/>
  <c r="F192" i="7"/>
  <c r="I191" i="7"/>
  <c r="H191" i="7"/>
  <c r="G191" i="7"/>
  <c r="F191" i="7"/>
  <c r="I190" i="7"/>
  <c r="H190" i="7"/>
  <c r="G190" i="7"/>
  <c r="F190" i="7"/>
  <c r="I189" i="7"/>
  <c r="H189" i="7"/>
  <c r="G189" i="7"/>
  <c r="F189" i="7"/>
  <c r="I188" i="7"/>
  <c r="H188" i="7"/>
  <c r="T188" i="7" s="1"/>
  <c r="G188" i="7"/>
  <c r="F188" i="7"/>
  <c r="I187" i="7"/>
  <c r="H187" i="7"/>
  <c r="G187" i="7"/>
  <c r="F187" i="7"/>
  <c r="I185" i="7"/>
  <c r="H185" i="7"/>
  <c r="G185" i="7"/>
  <c r="F185" i="7"/>
  <c r="I184" i="7"/>
  <c r="H184" i="7"/>
  <c r="G184" i="7"/>
  <c r="F184" i="7"/>
  <c r="I183" i="7"/>
  <c r="H183" i="7"/>
  <c r="G183" i="7"/>
  <c r="F183" i="7"/>
  <c r="I182" i="7"/>
  <c r="H182" i="7"/>
  <c r="G182" i="7"/>
  <c r="F182" i="7"/>
  <c r="I181" i="7"/>
  <c r="H181" i="7"/>
  <c r="G181" i="7"/>
  <c r="F181" i="7"/>
  <c r="I160" i="7"/>
  <c r="H160" i="7"/>
  <c r="G160" i="7"/>
  <c r="F160" i="7"/>
  <c r="I180" i="7"/>
  <c r="H180" i="7"/>
  <c r="T180" i="7" s="1"/>
  <c r="G180" i="7"/>
  <c r="F180" i="7"/>
  <c r="I179" i="7"/>
  <c r="H179" i="7"/>
  <c r="G179" i="7"/>
  <c r="F179" i="7"/>
  <c r="I178" i="7"/>
  <c r="H178" i="7"/>
  <c r="G178" i="7"/>
  <c r="F178" i="7"/>
  <c r="I177" i="7"/>
  <c r="H177" i="7"/>
  <c r="G177" i="7"/>
  <c r="F177" i="7"/>
  <c r="I176" i="7"/>
  <c r="H176" i="7"/>
  <c r="W176" i="7" s="1"/>
  <c r="G176" i="7"/>
  <c r="F176" i="7"/>
  <c r="I175" i="7"/>
  <c r="H175" i="7"/>
  <c r="G175" i="7"/>
  <c r="F175" i="7"/>
  <c r="I174" i="7"/>
  <c r="H174" i="7"/>
  <c r="G174" i="7"/>
  <c r="F174" i="7"/>
  <c r="I173" i="7"/>
  <c r="H173" i="7"/>
  <c r="G173" i="7"/>
  <c r="F173" i="7"/>
  <c r="I172" i="7"/>
  <c r="H172" i="7"/>
  <c r="W172" i="7" s="1"/>
  <c r="G172" i="7"/>
  <c r="F172" i="7"/>
  <c r="I171" i="7"/>
  <c r="H171" i="7"/>
  <c r="G171" i="7"/>
  <c r="W171" i="7" s="1"/>
  <c r="F171" i="7"/>
  <c r="I170" i="7"/>
  <c r="H170" i="7"/>
  <c r="G170" i="7"/>
  <c r="F170" i="7"/>
  <c r="I169" i="7"/>
  <c r="H169" i="7"/>
  <c r="G169" i="7"/>
  <c r="W169" i="7" s="1"/>
  <c r="F169" i="7"/>
  <c r="I168" i="7"/>
  <c r="H168" i="7"/>
  <c r="W168" i="7" s="1"/>
  <c r="G168" i="7"/>
  <c r="F168" i="7"/>
  <c r="I167" i="7"/>
  <c r="H167" i="7"/>
  <c r="G167" i="7"/>
  <c r="F167" i="7"/>
  <c r="I166" i="7"/>
  <c r="H166" i="7"/>
  <c r="G166" i="7"/>
  <c r="F166" i="7"/>
  <c r="I165" i="7"/>
  <c r="H165" i="7"/>
  <c r="G165" i="7"/>
  <c r="F165" i="7"/>
  <c r="I164" i="7"/>
  <c r="H164" i="7"/>
  <c r="W164" i="7" s="1"/>
  <c r="Y164" i="7" s="1"/>
  <c r="G164" i="7"/>
  <c r="F164" i="7"/>
  <c r="I163" i="7"/>
  <c r="H163" i="7"/>
  <c r="G163" i="7"/>
  <c r="W163" i="7" s="1"/>
  <c r="F163" i="7"/>
  <c r="I162" i="7"/>
  <c r="H162" i="7"/>
  <c r="G162" i="7"/>
  <c r="F162" i="7"/>
  <c r="I161" i="7"/>
  <c r="H161" i="7"/>
  <c r="G161" i="7"/>
  <c r="W161" i="7" s="1"/>
  <c r="F161" i="7"/>
  <c r="I159" i="7"/>
  <c r="H159" i="7"/>
  <c r="W159" i="7" s="1"/>
  <c r="G159" i="7"/>
  <c r="F159" i="7"/>
  <c r="I158" i="7"/>
  <c r="H158" i="7"/>
  <c r="G158" i="7"/>
  <c r="F158" i="7"/>
  <c r="I157" i="7"/>
  <c r="H157" i="7"/>
  <c r="G157" i="7"/>
  <c r="F157" i="7"/>
  <c r="I156" i="7"/>
  <c r="H156" i="7"/>
  <c r="G156" i="7"/>
  <c r="F156" i="7"/>
  <c r="I155" i="7"/>
  <c r="H155" i="7"/>
  <c r="W155" i="7" s="1"/>
  <c r="G155" i="7"/>
  <c r="F155" i="7"/>
  <c r="I154" i="7"/>
  <c r="H154" i="7"/>
  <c r="G154" i="7"/>
  <c r="W154" i="7" s="1"/>
  <c r="F154" i="7"/>
  <c r="I153" i="7"/>
  <c r="H153" i="7"/>
  <c r="G153" i="7"/>
  <c r="F153" i="7"/>
  <c r="I152" i="7"/>
  <c r="H152" i="7"/>
  <c r="G152" i="7"/>
  <c r="W152" i="7" s="1"/>
  <c r="F152" i="7"/>
  <c r="I151" i="7"/>
  <c r="H151" i="7"/>
  <c r="W151" i="7" s="1"/>
  <c r="G151" i="7"/>
  <c r="F151" i="7"/>
  <c r="I150" i="7"/>
  <c r="H150" i="7"/>
  <c r="G150" i="7"/>
  <c r="W150" i="7" s="1"/>
  <c r="F150" i="7"/>
  <c r="I143" i="7"/>
  <c r="H143" i="7"/>
  <c r="G143" i="7"/>
  <c r="F143" i="7"/>
  <c r="I149" i="7"/>
  <c r="H149" i="7"/>
  <c r="G149" i="7"/>
  <c r="F149" i="7"/>
  <c r="I148" i="7"/>
  <c r="H148" i="7"/>
  <c r="W148" i="7" s="1"/>
  <c r="G148" i="7"/>
  <c r="F148" i="7"/>
  <c r="I147" i="7"/>
  <c r="H147" i="7"/>
  <c r="G147" i="7"/>
  <c r="W147" i="7" s="1"/>
  <c r="F147" i="7"/>
  <c r="I146" i="7"/>
  <c r="H146" i="7"/>
  <c r="G146" i="7"/>
  <c r="F146" i="7"/>
  <c r="I145" i="7"/>
  <c r="H145" i="7"/>
  <c r="G145" i="7"/>
  <c r="T145" i="7" s="1"/>
  <c r="F145" i="7"/>
  <c r="I144" i="7"/>
  <c r="H144" i="7"/>
  <c r="W144" i="7" s="1"/>
  <c r="G144" i="7"/>
  <c r="F144" i="7"/>
  <c r="I142" i="7"/>
  <c r="H142" i="7"/>
  <c r="G142" i="7"/>
  <c r="W142" i="7" s="1"/>
  <c r="F142" i="7"/>
  <c r="I141" i="7"/>
  <c r="H141" i="7"/>
  <c r="G141" i="7"/>
  <c r="F141" i="7"/>
  <c r="I140" i="7"/>
  <c r="H140" i="7"/>
  <c r="G140" i="7"/>
  <c r="F140" i="7"/>
  <c r="I139" i="7"/>
  <c r="H139" i="7"/>
  <c r="W139" i="7" s="1"/>
  <c r="G139" i="7"/>
  <c r="F139" i="7"/>
  <c r="I138" i="7"/>
  <c r="H138" i="7"/>
  <c r="G138" i="7"/>
  <c r="W138" i="7" s="1"/>
  <c r="F138" i="7"/>
  <c r="I137" i="7"/>
  <c r="H137" i="7"/>
  <c r="G137" i="7"/>
  <c r="F137" i="7"/>
  <c r="I136" i="7"/>
  <c r="H136" i="7"/>
  <c r="G136" i="7"/>
  <c r="T136" i="7" s="1"/>
  <c r="F136" i="7"/>
  <c r="I135" i="7"/>
  <c r="H135" i="7"/>
  <c r="W135" i="7" s="1"/>
  <c r="G135" i="7"/>
  <c r="F135" i="7"/>
  <c r="I134" i="7"/>
  <c r="H134" i="7"/>
  <c r="G134" i="7"/>
  <c r="F134" i="7"/>
  <c r="I133" i="7"/>
  <c r="H133" i="7"/>
  <c r="G133" i="7"/>
  <c r="F133" i="7"/>
  <c r="I132" i="7"/>
  <c r="H132" i="7"/>
  <c r="G132" i="7"/>
  <c r="F132" i="7"/>
  <c r="I131" i="7"/>
  <c r="H131" i="7"/>
  <c r="W131" i="7" s="1"/>
  <c r="G131" i="7"/>
  <c r="F131" i="7"/>
  <c r="I130" i="7"/>
  <c r="H130" i="7"/>
  <c r="G130" i="7"/>
  <c r="T130" i="7" s="1"/>
  <c r="F130" i="7"/>
  <c r="I129" i="7"/>
  <c r="H129" i="7"/>
  <c r="G129" i="7"/>
  <c r="F129" i="7"/>
  <c r="I128" i="7"/>
  <c r="H128" i="7"/>
  <c r="G128" i="7"/>
  <c r="T128" i="7" s="1"/>
  <c r="F128" i="7"/>
  <c r="I127" i="7"/>
  <c r="H127" i="7"/>
  <c r="T127" i="7" s="1"/>
  <c r="G127" i="7"/>
  <c r="F127" i="7"/>
  <c r="I126" i="7"/>
  <c r="H126" i="7"/>
  <c r="G126" i="7"/>
  <c r="W126" i="7" s="1"/>
  <c r="F126" i="7"/>
  <c r="I125" i="7"/>
  <c r="H125" i="7"/>
  <c r="W125" i="7" s="1"/>
  <c r="G125" i="7"/>
  <c r="F125" i="7"/>
  <c r="I124" i="7"/>
  <c r="H124" i="7"/>
  <c r="G124" i="7"/>
  <c r="F124" i="7"/>
  <c r="I123" i="7"/>
  <c r="H123" i="7"/>
  <c r="T123" i="7" s="1"/>
  <c r="G123" i="7"/>
  <c r="F123" i="7"/>
  <c r="I122" i="7"/>
  <c r="H122" i="7"/>
  <c r="G122" i="7"/>
  <c r="T122" i="7" s="1"/>
  <c r="F122" i="7"/>
  <c r="I121" i="7"/>
  <c r="H121" i="7"/>
  <c r="G121" i="7"/>
  <c r="F121" i="7"/>
  <c r="I105" i="7"/>
  <c r="H105" i="7"/>
  <c r="G105" i="7"/>
  <c r="W105" i="7" s="1"/>
  <c r="Y105" i="7" s="1"/>
  <c r="F105" i="7"/>
  <c r="I120" i="7"/>
  <c r="H120" i="7"/>
  <c r="T120" i="7" s="1"/>
  <c r="G120" i="7"/>
  <c r="F120" i="7"/>
  <c r="I119" i="7"/>
  <c r="H119" i="7"/>
  <c r="G119" i="7"/>
  <c r="F119" i="7"/>
  <c r="I118" i="7"/>
  <c r="H118" i="7"/>
  <c r="W118" i="7" s="1"/>
  <c r="G118" i="7"/>
  <c r="F118" i="7"/>
  <c r="I117" i="7"/>
  <c r="H117" i="7"/>
  <c r="G117" i="7"/>
  <c r="F117" i="7"/>
  <c r="I116" i="7"/>
  <c r="H116" i="7"/>
  <c r="G116" i="7"/>
  <c r="F116" i="7"/>
  <c r="I115" i="7"/>
  <c r="H115" i="7"/>
  <c r="G115" i="7"/>
  <c r="T115" i="7" s="1"/>
  <c r="F115" i="7"/>
  <c r="I114" i="7"/>
  <c r="H114" i="7"/>
  <c r="G114" i="7"/>
  <c r="F114" i="7"/>
  <c r="I113" i="7"/>
  <c r="H113" i="7"/>
  <c r="G113" i="7"/>
  <c r="T113" i="7" s="1"/>
  <c r="F113" i="7"/>
  <c r="I112" i="7"/>
  <c r="H112" i="7"/>
  <c r="T112" i="7" s="1"/>
  <c r="G112" i="7"/>
  <c r="F112" i="7"/>
  <c r="I111" i="7"/>
  <c r="H111" i="7"/>
  <c r="G111" i="7"/>
  <c r="F111" i="7"/>
  <c r="I110" i="7"/>
  <c r="H110" i="7"/>
  <c r="W110" i="7" s="1"/>
  <c r="G110" i="7"/>
  <c r="F110" i="7"/>
  <c r="I109" i="7"/>
  <c r="H109" i="7"/>
  <c r="G109" i="7"/>
  <c r="F109" i="7"/>
  <c r="I108" i="7"/>
  <c r="H108" i="7"/>
  <c r="G108" i="7"/>
  <c r="F108" i="7"/>
  <c r="I107" i="7"/>
  <c r="H107" i="7"/>
  <c r="G107" i="7"/>
  <c r="T107" i="7" s="1"/>
  <c r="F107" i="7"/>
  <c r="I106" i="7"/>
  <c r="H106" i="7"/>
  <c r="G106" i="7"/>
  <c r="F106" i="7"/>
  <c r="I104" i="7"/>
  <c r="H104" i="7"/>
  <c r="G104" i="7"/>
  <c r="T104" i="7" s="1"/>
  <c r="F104" i="7"/>
  <c r="I103" i="7"/>
  <c r="H103" i="7"/>
  <c r="T103" i="7" s="1"/>
  <c r="G103" i="7"/>
  <c r="F103" i="7"/>
  <c r="I102" i="7"/>
  <c r="H102" i="7"/>
  <c r="G102" i="7"/>
  <c r="F102" i="7"/>
  <c r="I101" i="7"/>
  <c r="H101" i="7"/>
  <c r="W101" i="7" s="1"/>
  <c r="G101" i="7"/>
  <c r="F101" i="7"/>
  <c r="I100" i="7"/>
  <c r="H100" i="7"/>
  <c r="G100" i="7"/>
  <c r="F100" i="7"/>
  <c r="I99" i="7"/>
  <c r="H99" i="7"/>
  <c r="G99" i="7"/>
  <c r="F99" i="7"/>
  <c r="I98" i="7"/>
  <c r="H98" i="7"/>
  <c r="G98" i="7"/>
  <c r="T98" i="7" s="1"/>
  <c r="F98" i="7"/>
  <c r="I97" i="7"/>
  <c r="H97" i="7"/>
  <c r="W97" i="7" s="1"/>
  <c r="G97" i="7"/>
  <c r="F97" i="7"/>
  <c r="I96" i="7"/>
  <c r="H96" i="7"/>
  <c r="G96" i="7"/>
  <c r="W96" i="7" s="1"/>
  <c r="F96" i="7"/>
  <c r="I95" i="7"/>
  <c r="H95" i="7"/>
  <c r="G95" i="7"/>
  <c r="F95" i="7"/>
  <c r="I94" i="7"/>
  <c r="H94" i="7"/>
  <c r="G94" i="7"/>
  <c r="F94" i="7"/>
  <c r="I93" i="7"/>
  <c r="H93" i="7"/>
  <c r="W93" i="7" s="1"/>
  <c r="G93" i="7"/>
  <c r="F93" i="7"/>
  <c r="I92" i="7"/>
  <c r="H92" i="7"/>
  <c r="G92" i="7"/>
  <c r="F92" i="7"/>
  <c r="I91" i="7"/>
  <c r="H91" i="7"/>
  <c r="G91" i="7"/>
  <c r="F91" i="7"/>
  <c r="I90" i="7"/>
  <c r="H90" i="7"/>
  <c r="G90" i="7"/>
  <c r="F90" i="7"/>
  <c r="I89" i="7"/>
  <c r="H89" i="7"/>
  <c r="W89" i="7" s="1"/>
  <c r="G89" i="7"/>
  <c r="F89" i="7"/>
  <c r="I88" i="7"/>
  <c r="H88" i="7"/>
  <c r="G88" i="7"/>
  <c r="W88" i="7" s="1"/>
  <c r="F88" i="7"/>
  <c r="I87" i="7"/>
  <c r="H87" i="7"/>
  <c r="G87" i="7"/>
  <c r="F87" i="7"/>
  <c r="I86" i="7"/>
  <c r="H86" i="7"/>
  <c r="G86" i="7"/>
  <c r="F86" i="7"/>
  <c r="I85" i="7"/>
  <c r="H85" i="7"/>
  <c r="W85" i="7" s="1"/>
  <c r="G85" i="7"/>
  <c r="F85" i="7"/>
  <c r="I84" i="7"/>
  <c r="H84" i="7"/>
  <c r="G84" i="7"/>
  <c r="F84" i="7"/>
  <c r="I83" i="7"/>
  <c r="H83" i="7"/>
  <c r="G83" i="7"/>
  <c r="F83" i="7"/>
  <c r="I48" i="7"/>
  <c r="H48" i="7"/>
  <c r="G48" i="7"/>
  <c r="T48" i="7" s="1"/>
  <c r="F48" i="7"/>
  <c r="I82" i="7"/>
  <c r="H82" i="7"/>
  <c r="W82" i="7" s="1"/>
  <c r="G82" i="7"/>
  <c r="F82" i="7"/>
  <c r="I81" i="7"/>
  <c r="H81" i="7"/>
  <c r="G81" i="7"/>
  <c r="F81" i="7"/>
  <c r="I80" i="7"/>
  <c r="H80" i="7"/>
  <c r="G80" i="7"/>
  <c r="F80" i="7"/>
  <c r="I79" i="7"/>
  <c r="H79" i="7"/>
  <c r="G79" i="7"/>
  <c r="F79" i="7"/>
  <c r="I78" i="7"/>
  <c r="H78" i="7"/>
  <c r="W78" i="7" s="1"/>
  <c r="G78" i="7"/>
  <c r="F78" i="7"/>
  <c r="I77" i="7"/>
  <c r="H77" i="7"/>
  <c r="G77" i="7"/>
  <c r="F77" i="7"/>
  <c r="I76" i="7"/>
  <c r="H76" i="7"/>
  <c r="G76" i="7"/>
  <c r="F76" i="7"/>
  <c r="I75" i="7"/>
  <c r="H75" i="7"/>
  <c r="G75" i="7"/>
  <c r="F75" i="7"/>
  <c r="I74" i="7"/>
  <c r="H74" i="7"/>
  <c r="W74" i="7" s="1"/>
  <c r="G74" i="7"/>
  <c r="F74" i="7"/>
  <c r="I73" i="7"/>
  <c r="H73" i="7"/>
  <c r="G73" i="7"/>
  <c r="F73" i="7"/>
  <c r="I72" i="7"/>
  <c r="H72" i="7"/>
  <c r="G72" i="7"/>
  <c r="F72" i="7"/>
  <c r="I71" i="7"/>
  <c r="H71" i="7"/>
  <c r="G71" i="7"/>
  <c r="F71" i="7"/>
  <c r="I70" i="7"/>
  <c r="H70" i="7"/>
  <c r="W70" i="7" s="1"/>
  <c r="G70" i="7"/>
  <c r="F70" i="7"/>
  <c r="I69" i="7"/>
  <c r="H69" i="7"/>
  <c r="G69" i="7"/>
  <c r="F69" i="7"/>
  <c r="I68" i="7"/>
  <c r="H68" i="7"/>
  <c r="G68" i="7"/>
  <c r="F68" i="7"/>
  <c r="I67" i="7"/>
  <c r="H67" i="7"/>
  <c r="G67" i="7"/>
  <c r="F67" i="7"/>
  <c r="I66" i="7"/>
  <c r="H66" i="7"/>
  <c r="W66" i="7" s="1"/>
  <c r="G66" i="7"/>
  <c r="F66" i="7"/>
  <c r="I65" i="7"/>
  <c r="H65" i="7"/>
  <c r="G65" i="7"/>
  <c r="F65" i="7"/>
  <c r="I64" i="7"/>
  <c r="H64" i="7"/>
  <c r="G64" i="7"/>
  <c r="F64" i="7"/>
  <c r="I63" i="7"/>
  <c r="H63" i="7"/>
  <c r="G63" i="7"/>
  <c r="F63" i="7"/>
  <c r="I62" i="7"/>
  <c r="H62" i="7"/>
  <c r="W62" i="7" s="1"/>
  <c r="G62" i="7"/>
  <c r="F62" i="7"/>
  <c r="I61" i="7"/>
  <c r="H61" i="7"/>
  <c r="G61" i="7"/>
  <c r="F61" i="7"/>
  <c r="I60" i="7"/>
  <c r="H60" i="7"/>
  <c r="G60" i="7"/>
  <c r="F60" i="7"/>
  <c r="I59" i="7"/>
  <c r="H59" i="7"/>
  <c r="G59" i="7"/>
  <c r="F59" i="7"/>
  <c r="I58" i="7"/>
  <c r="H58" i="7"/>
  <c r="W58" i="7" s="1"/>
  <c r="G58" i="7"/>
  <c r="F58" i="7"/>
  <c r="I57" i="7"/>
  <c r="H57" i="7"/>
  <c r="G57" i="7"/>
  <c r="F57" i="7"/>
  <c r="I56" i="7"/>
  <c r="H56" i="7"/>
  <c r="G56" i="7"/>
  <c r="F56" i="7"/>
  <c r="I55" i="7"/>
  <c r="H55" i="7"/>
  <c r="G55" i="7"/>
  <c r="F55" i="7"/>
  <c r="I54" i="7"/>
  <c r="H54" i="7"/>
  <c r="W54" i="7" s="1"/>
  <c r="G54" i="7"/>
  <c r="F54" i="7"/>
  <c r="I53" i="7"/>
  <c r="H53" i="7"/>
  <c r="G53" i="7"/>
  <c r="F53" i="7"/>
  <c r="I52" i="7"/>
  <c r="H52" i="7"/>
  <c r="G52" i="7"/>
  <c r="F52" i="7"/>
  <c r="I51" i="7"/>
  <c r="H51" i="7"/>
  <c r="G51" i="7"/>
  <c r="F51" i="7"/>
  <c r="I50" i="7"/>
  <c r="H50" i="7"/>
  <c r="W50" i="7" s="1"/>
  <c r="G50" i="7"/>
  <c r="F50" i="7"/>
  <c r="I49" i="7"/>
  <c r="H49" i="7"/>
  <c r="G49" i="7"/>
  <c r="F49" i="7"/>
  <c r="I47" i="7"/>
  <c r="H47" i="7"/>
  <c r="G47" i="7"/>
  <c r="F47" i="7"/>
  <c r="I46" i="7"/>
  <c r="H46" i="7"/>
  <c r="G46" i="7"/>
  <c r="F46" i="7"/>
  <c r="I45" i="7"/>
  <c r="H45" i="7"/>
  <c r="W45" i="7" s="1"/>
  <c r="G45" i="7"/>
  <c r="F45" i="7"/>
  <c r="I44" i="7"/>
  <c r="H44" i="7"/>
  <c r="G44" i="7"/>
  <c r="F44" i="7"/>
  <c r="I43" i="7"/>
  <c r="H43" i="7"/>
  <c r="G43" i="7"/>
  <c r="F43" i="7"/>
  <c r="I42" i="7"/>
  <c r="H42" i="7"/>
  <c r="G42" i="7"/>
  <c r="F42" i="7"/>
  <c r="I41" i="7"/>
  <c r="H41" i="7"/>
  <c r="W41" i="7" s="1"/>
  <c r="G41" i="7"/>
  <c r="F41" i="7"/>
  <c r="I40" i="7"/>
  <c r="H40" i="7"/>
  <c r="G40" i="7"/>
  <c r="F40" i="7"/>
  <c r="I39" i="7"/>
  <c r="H39" i="7"/>
  <c r="G39" i="7"/>
  <c r="F39" i="7"/>
  <c r="I38" i="7"/>
  <c r="H38" i="7"/>
  <c r="G38" i="7"/>
  <c r="F38" i="7"/>
  <c r="I37" i="7"/>
  <c r="H37" i="7"/>
  <c r="W37" i="7" s="1"/>
  <c r="G37" i="7"/>
  <c r="F37" i="7"/>
  <c r="I36" i="7"/>
  <c r="H36" i="7"/>
  <c r="G36" i="7"/>
  <c r="F36" i="7"/>
  <c r="I35" i="7"/>
  <c r="H35" i="7"/>
  <c r="G35" i="7"/>
  <c r="F35" i="7"/>
  <c r="I34" i="7"/>
  <c r="H34" i="7"/>
  <c r="G34" i="7"/>
  <c r="F34" i="7"/>
  <c r="I33" i="7"/>
  <c r="H33" i="7"/>
  <c r="W33" i="7" s="1"/>
  <c r="G33" i="7"/>
  <c r="F33" i="7"/>
  <c r="I32" i="7"/>
  <c r="H32" i="7"/>
  <c r="G32" i="7"/>
  <c r="F32" i="7"/>
  <c r="I31" i="7"/>
  <c r="H31" i="7"/>
  <c r="G31" i="7"/>
  <c r="F31" i="7"/>
  <c r="I30" i="7"/>
  <c r="H30" i="7"/>
  <c r="G30" i="7"/>
  <c r="F30" i="7"/>
  <c r="I29" i="7"/>
  <c r="H29" i="7"/>
  <c r="W29" i="7" s="1"/>
  <c r="G29" i="7"/>
  <c r="F29" i="7"/>
  <c r="I28" i="7"/>
  <c r="H28" i="7"/>
  <c r="G28" i="7"/>
  <c r="F28" i="7"/>
  <c r="I27" i="7"/>
  <c r="H27" i="7"/>
  <c r="G27" i="7"/>
  <c r="F27" i="7"/>
  <c r="I26" i="7"/>
  <c r="H26" i="7"/>
  <c r="G26" i="7"/>
  <c r="T26" i="7" s="1"/>
  <c r="F26" i="7"/>
  <c r="I25" i="7"/>
  <c r="H25" i="7"/>
  <c r="W25" i="7" s="1"/>
  <c r="G25" i="7"/>
  <c r="F25" i="7"/>
  <c r="I24" i="7"/>
  <c r="H24" i="7"/>
  <c r="G24" i="7"/>
  <c r="F24" i="7"/>
  <c r="I23" i="7"/>
  <c r="H23" i="7"/>
  <c r="G23" i="7"/>
  <c r="F23" i="7"/>
  <c r="I22" i="7"/>
  <c r="H22" i="7"/>
  <c r="G22" i="7"/>
  <c r="F22" i="7"/>
  <c r="I21" i="7"/>
  <c r="H21" i="7"/>
  <c r="W21" i="7" s="1"/>
  <c r="G21" i="7"/>
  <c r="F21" i="7"/>
  <c r="I20" i="7"/>
  <c r="H20" i="7"/>
  <c r="G20" i="7"/>
  <c r="F20" i="7"/>
  <c r="I19" i="7"/>
  <c r="H19" i="7"/>
  <c r="W19" i="7" s="1"/>
  <c r="G19" i="7"/>
  <c r="F19" i="7"/>
  <c r="I18" i="7"/>
  <c r="H18" i="7"/>
  <c r="G18" i="7"/>
  <c r="F18" i="7"/>
  <c r="I17" i="7"/>
  <c r="H17" i="7"/>
  <c r="T17" i="7" s="1"/>
  <c r="G17" i="7"/>
  <c r="F17" i="7"/>
  <c r="I16" i="7"/>
  <c r="H16" i="7"/>
  <c r="G16" i="7"/>
  <c r="T16" i="7" s="1"/>
  <c r="F16" i="7"/>
  <c r="I15" i="7"/>
  <c r="H15" i="7"/>
  <c r="W15" i="7" s="1"/>
  <c r="Y15" i="7" s="1"/>
  <c r="G15" i="7"/>
  <c r="F15" i="7"/>
  <c r="I14" i="7"/>
  <c r="H14" i="7"/>
  <c r="G14" i="7"/>
  <c r="F14" i="7"/>
  <c r="I13" i="7"/>
  <c r="H13" i="7"/>
  <c r="G13" i="7"/>
  <c r="F13" i="7"/>
  <c r="I12" i="7"/>
  <c r="H12" i="7"/>
  <c r="G12" i="7"/>
  <c r="F12" i="7"/>
  <c r="I11" i="7"/>
  <c r="H11" i="7"/>
  <c r="G11" i="7"/>
  <c r="F11" i="7"/>
  <c r="I10" i="7"/>
  <c r="H10" i="7"/>
  <c r="G10" i="7"/>
  <c r="F10" i="7"/>
  <c r="I9" i="7"/>
  <c r="H9" i="7"/>
  <c r="T9" i="7" s="1"/>
  <c r="G9" i="7"/>
  <c r="F9" i="7"/>
  <c r="I8" i="7"/>
  <c r="H8" i="7"/>
  <c r="G8" i="7"/>
  <c r="T8" i="7" s="1"/>
  <c r="F8" i="7"/>
  <c r="I7" i="7"/>
  <c r="H7" i="7"/>
  <c r="W7" i="7" s="1"/>
  <c r="G7" i="7"/>
  <c r="F7" i="7"/>
  <c r="I6" i="7"/>
  <c r="H6" i="7"/>
  <c r="G6" i="7"/>
  <c r="F6" i="7"/>
  <c r="I5" i="7"/>
  <c r="H5" i="7"/>
  <c r="W5" i="7" s="1"/>
  <c r="G5" i="7"/>
  <c r="F5" i="7"/>
  <c r="X40" i="7"/>
  <c r="X57" i="7"/>
  <c r="X73" i="7"/>
  <c r="X113" i="7"/>
  <c r="X105" i="7"/>
  <c r="X128" i="7"/>
  <c r="X136" i="7"/>
  <c r="X145" i="7"/>
  <c r="X152" i="7"/>
  <c r="X161" i="7"/>
  <c r="X169" i="7"/>
  <c r="X177" i="7"/>
  <c r="X184" i="7"/>
  <c r="X193" i="7"/>
  <c r="Y193" i="7" s="1"/>
  <c r="X201" i="7"/>
  <c r="X208" i="7"/>
  <c r="X216" i="7"/>
  <c r="X224" i="7"/>
  <c r="X232" i="7"/>
  <c r="X240" i="7"/>
  <c r="X125" i="7"/>
  <c r="X130" i="7"/>
  <c r="W134" i="7"/>
  <c r="T152" i="7"/>
  <c r="W158" i="7"/>
  <c r="T161" i="7"/>
  <c r="W167" i="7"/>
  <c r="T169" i="7"/>
  <c r="X251" i="7"/>
  <c r="X255" i="7"/>
  <c r="X265" i="7"/>
  <c r="X275" i="7"/>
  <c r="X282" i="7"/>
  <c r="X290" i="7"/>
  <c r="X5" i="7"/>
  <c r="X13" i="7"/>
  <c r="X21" i="7"/>
  <c r="X29" i="7"/>
  <c r="X37" i="7"/>
  <c r="X45" i="7"/>
  <c r="X54" i="7"/>
  <c r="X62" i="7"/>
  <c r="X70" i="7"/>
  <c r="X78" i="7"/>
  <c r="X85" i="7"/>
  <c r="X93" i="7"/>
  <c r="X101" i="7"/>
  <c r="X110" i="7"/>
  <c r="X118" i="7"/>
  <c r="X133" i="7"/>
  <c r="X141" i="7"/>
  <c r="X143" i="7"/>
  <c r="X157" i="7"/>
  <c r="X166" i="7"/>
  <c r="X174" i="7"/>
  <c r="X181" i="7"/>
  <c r="X190" i="7"/>
  <c r="X198" i="7"/>
  <c r="X186" i="7"/>
  <c r="X213" i="7"/>
  <c r="X221" i="7"/>
  <c r="X229" i="7"/>
  <c r="X237" i="7"/>
  <c r="X10" i="7"/>
  <c r="X18" i="7"/>
  <c r="X26" i="7"/>
  <c r="X34" i="7"/>
  <c r="X42" i="7"/>
  <c r="X51" i="7"/>
  <c r="X59" i="7"/>
  <c r="X67" i="7"/>
  <c r="X75" i="7"/>
  <c r="X48" i="7"/>
  <c r="X90" i="7"/>
  <c r="X98" i="7"/>
  <c r="X107" i="7"/>
  <c r="X115" i="7"/>
  <c r="X138" i="7"/>
  <c r="X147" i="7"/>
  <c r="X154" i="7"/>
  <c r="X163" i="7"/>
  <c r="X171" i="7"/>
  <c r="X179" i="7"/>
  <c r="X187" i="7"/>
  <c r="X195" i="7"/>
  <c r="X203" i="7"/>
  <c r="X210" i="7"/>
  <c r="X218" i="7"/>
  <c r="X226" i="7"/>
  <c r="X234" i="7"/>
  <c r="X242" i="7"/>
  <c r="X151" i="7"/>
  <c r="X249" i="7"/>
  <c r="X257" i="7"/>
  <c r="X263" i="7"/>
  <c r="X272" i="7"/>
  <c r="X280" i="7"/>
  <c r="X288" i="7"/>
  <c r="W173" i="7"/>
  <c r="W175" i="7"/>
  <c r="T177" i="7"/>
  <c r="W177" i="7"/>
  <c r="Y177" i="7" s="1"/>
  <c r="T179" i="7"/>
  <c r="W179" i="7"/>
  <c r="W160" i="7"/>
  <c r="W182" i="7"/>
  <c r="T184" i="7"/>
  <c r="W184" i="7"/>
  <c r="Y184" i="7" s="1"/>
  <c r="T187" i="7"/>
  <c r="W187" i="7"/>
  <c r="W189" i="7"/>
  <c r="W191" i="7"/>
  <c r="T193" i="7"/>
  <c r="W193" i="7"/>
  <c r="T195" i="7"/>
  <c r="W195" i="7"/>
  <c r="T197" i="7"/>
  <c r="W197" i="7"/>
  <c r="W199" i="7"/>
  <c r="T201" i="7"/>
  <c r="W201" i="7"/>
  <c r="T203" i="7"/>
  <c r="W203" i="7"/>
  <c r="W205" i="7"/>
  <c r="W206" i="7"/>
  <c r="T208" i="7"/>
  <c r="W208" i="7"/>
  <c r="T210" i="7"/>
  <c r="W210" i="7"/>
  <c r="W212" i="7"/>
  <c r="W214" i="7"/>
  <c r="T216" i="7"/>
  <c r="W216" i="7"/>
  <c r="T218" i="7"/>
  <c r="W218" i="7"/>
  <c r="W220" i="7"/>
  <c r="W222" i="7"/>
  <c r="T224" i="7"/>
  <c r="W224" i="7"/>
  <c r="T226" i="7"/>
  <c r="W226" i="7"/>
  <c r="W228" i="7"/>
  <c r="W230" i="7"/>
  <c r="T232" i="7"/>
  <c r="W232" i="7"/>
  <c r="T234" i="7"/>
  <c r="W234" i="7"/>
  <c r="W236" i="7"/>
  <c r="W238" i="7"/>
  <c r="T240" i="7"/>
  <c r="W240" i="7"/>
  <c r="T242" i="7"/>
  <c r="W242" i="7"/>
  <c r="W245" i="7"/>
  <c r="W247" i="7"/>
  <c r="T249" i="7"/>
  <c r="W249" i="7"/>
  <c r="T251" i="7"/>
  <c r="W251" i="7"/>
  <c r="W252" i="7"/>
  <c r="W253" i="7"/>
  <c r="T257" i="7"/>
  <c r="W257" i="7"/>
  <c r="T255" i="7"/>
  <c r="W255" i="7"/>
  <c r="Y255" i="7" s="1"/>
  <c r="T260" i="7"/>
  <c r="W260" i="7"/>
  <c r="W262" i="7"/>
  <c r="T263" i="7"/>
  <c r="W263" i="7"/>
  <c r="T265" i="7"/>
  <c r="W265" i="7"/>
  <c r="W268" i="7"/>
  <c r="W270" i="7"/>
  <c r="T272" i="7"/>
  <c r="W272" i="7"/>
  <c r="T275" i="7"/>
  <c r="W275" i="7"/>
  <c r="W276" i="7"/>
  <c r="W278" i="7"/>
  <c r="T280" i="7"/>
  <c r="W280" i="7"/>
  <c r="T282" i="7"/>
  <c r="W282" i="7"/>
  <c r="W284" i="7"/>
  <c r="W286" i="7"/>
  <c r="T288" i="7"/>
  <c r="W288" i="7"/>
  <c r="Y288" i="7" s="1"/>
  <c r="T290" i="7"/>
  <c r="W290" i="7"/>
  <c r="W292" i="7"/>
  <c r="W295" i="7"/>
  <c r="X41" i="7"/>
  <c r="X217" i="7"/>
  <c r="X246" i="7"/>
  <c r="X254" i="7"/>
  <c r="X261" i="7"/>
  <c r="X269" i="7"/>
  <c r="X277" i="7"/>
  <c r="X285" i="7"/>
  <c r="X294" i="7"/>
  <c r="V293" i="7"/>
  <c r="U293" i="7"/>
  <c r="V282" i="7"/>
  <c r="U282" i="7"/>
  <c r="V281" i="7"/>
  <c r="U281" i="7"/>
  <c r="V272" i="7"/>
  <c r="U272" i="7"/>
  <c r="V269" i="7"/>
  <c r="U269" i="7"/>
  <c r="V268" i="7"/>
  <c r="U268" i="7"/>
  <c r="V266" i="7"/>
  <c r="U266" i="7"/>
  <c r="V260" i="7"/>
  <c r="U260" i="7"/>
  <c r="V258" i="7"/>
  <c r="U258" i="7"/>
  <c r="V253" i="7"/>
  <c r="U253" i="7"/>
  <c r="V254" i="7"/>
  <c r="U254" i="7"/>
  <c r="V251" i="7"/>
  <c r="U251" i="7"/>
  <c r="V250" i="7"/>
  <c r="U250" i="7"/>
  <c r="V249" i="7"/>
  <c r="U249" i="7"/>
  <c r="V248" i="7"/>
  <c r="U248" i="7"/>
  <c r="V247" i="7"/>
  <c r="U247" i="7"/>
  <c r="V246" i="7"/>
  <c r="U246" i="7"/>
  <c r="V245" i="7"/>
  <c r="U245" i="7"/>
  <c r="V244" i="7"/>
  <c r="U244" i="7"/>
  <c r="V241" i="7"/>
  <c r="U241" i="7"/>
  <c r="V232" i="7"/>
  <c r="U232" i="7"/>
  <c r="V225" i="7"/>
  <c r="U225" i="7"/>
  <c r="V218" i="7"/>
  <c r="U218" i="7"/>
  <c r="V216" i="7"/>
  <c r="U216" i="7"/>
  <c r="V214" i="7"/>
  <c r="U214" i="7"/>
  <c r="V210" i="7"/>
  <c r="U210" i="7"/>
  <c r="V204" i="7"/>
  <c r="U204" i="7"/>
  <c r="V202" i="7"/>
  <c r="U202" i="7"/>
  <c r="V196" i="7"/>
  <c r="U196" i="7"/>
  <c r="V192" i="7"/>
  <c r="U192" i="7"/>
  <c r="V189" i="7"/>
  <c r="U189" i="7"/>
  <c r="V182" i="7"/>
  <c r="U182" i="7"/>
  <c r="V179" i="7"/>
  <c r="U179" i="7"/>
  <c r="V178" i="7"/>
  <c r="U178" i="7"/>
  <c r="V176" i="7"/>
  <c r="U176" i="7"/>
  <c r="V175" i="7"/>
  <c r="U175" i="7"/>
  <c r="V173" i="7"/>
  <c r="U173" i="7"/>
  <c r="V170" i="7"/>
  <c r="U170" i="7"/>
  <c r="V128" i="7"/>
  <c r="U128" i="7"/>
  <c r="V118" i="7"/>
  <c r="U118" i="7"/>
  <c r="V116" i="7"/>
  <c r="U116" i="7"/>
  <c r="V103" i="7"/>
  <c r="U103" i="7"/>
  <c r="V102" i="7"/>
  <c r="U102" i="7"/>
  <c r="V95" i="7"/>
  <c r="U95" i="7"/>
  <c r="V92" i="7"/>
  <c r="U92" i="7"/>
  <c r="V86" i="7"/>
  <c r="U86" i="7"/>
  <c r="V80" i="7"/>
  <c r="U80" i="7"/>
  <c r="V74" i="7"/>
  <c r="U74" i="7"/>
  <c r="V73" i="7"/>
  <c r="U73" i="7"/>
  <c r="V72" i="7"/>
  <c r="U72" i="7"/>
  <c r="V71" i="7"/>
  <c r="U71" i="7"/>
  <c r="V70" i="7"/>
  <c r="U70" i="7"/>
  <c r="V64" i="7"/>
  <c r="U64" i="7"/>
  <c r="V55" i="7"/>
  <c r="U55" i="7"/>
  <c r="V42" i="7"/>
  <c r="U42" i="7"/>
  <c r="V38" i="7"/>
  <c r="U38" i="7"/>
  <c r="V30" i="7"/>
  <c r="U30" i="7"/>
  <c r="V8" i="7"/>
  <c r="U8" i="7"/>
  <c r="V289" i="7"/>
  <c r="U289" i="7"/>
  <c r="V275" i="7"/>
  <c r="U275" i="7"/>
  <c r="V264" i="7"/>
  <c r="U264" i="7"/>
  <c r="V261" i="7"/>
  <c r="U261" i="7"/>
  <c r="V212" i="7"/>
  <c r="U212" i="7"/>
  <c r="V201" i="7"/>
  <c r="U201" i="7"/>
  <c r="V199" i="7"/>
  <c r="U199" i="7"/>
  <c r="V193" i="7"/>
  <c r="U193" i="7"/>
  <c r="V180" i="7"/>
  <c r="U180" i="7"/>
  <c r="V177" i="7"/>
  <c r="U177" i="7"/>
  <c r="V174" i="7"/>
  <c r="U174" i="7"/>
  <c r="V171" i="7"/>
  <c r="U171" i="7"/>
  <c r="V164" i="7"/>
  <c r="U164" i="7"/>
  <c r="V149" i="7"/>
  <c r="U149" i="7"/>
  <c r="V148" i="7"/>
  <c r="U148" i="7"/>
  <c r="V125" i="7"/>
  <c r="U125" i="7"/>
  <c r="V120" i="7"/>
  <c r="U120" i="7"/>
  <c r="V115" i="7"/>
  <c r="U115" i="7"/>
  <c r="V112" i="7"/>
  <c r="U112" i="7"/>
  <c r="V107" i="7"/>
  <c r="U107" i="7"/>
  <c r="V79" i="7"/>
  <c r="U79" i="7"/>
  <c r="V78" i="7"/>
  <c r="U78" i="7"/>
  <c r="V77" i="7"/>
  <c r="U77" i="7"/>
  <c r="V75" i="7"/>
  <c r="U75" i="7"/>
  <c r="V68" i="7"/>
  <c r="U68" i="7"/>
  <c r="V67" i="7"/>
  <c r="U67" i="7"/>
  <c r="V66" i="7"/>
  <c r="U66" i="7"/>
  <c r="V62" i="7"/>
  <c r="U62" i="7"/>
  <c r="V59" i="7"/>
  <c r="U59" i="7"/>
  <c r="V57" i="7"/>
  <c r="U57" i="7"/>
  <c r="V39" i="7"/>
  <c r="U39" i="7"/>
  <c r="V34" i="7"/>
  <c r="U34" i="7"/>
  <c r="V23" i="7"/>
  <c r="U23" i="7"/>
  <c r="V262" i="7"/>
  <c r="U262" i="7"/>
  <c r="V257" i="7"/>
  <c r="U257" i="7"/>
  <c r="V256" i="7"/>
  <c r="U256" i="7"/>
  <c r="V252" i="7"/>
  <c r="U252" i="7"/>
  <c r="V243" i="7"/>
  <c r="U243" i="7"/>
  <c r="V237" i="7"/>
  <c r="U237" i="7"/>
  <c r="V219" i="7"/>
  <c r="U219" i="7"/>
  <c r="V191" i="7"/>
  <c r="U191" i="7"/>
  <c r="V183" i="7"/>
  <c r="U183" i="7"/>
  <c r="V167" i="7"/>
  <c r="U167" i="7"/>
  <c r="V100" i="7"/>
  <c r="U100" i="7"/>
  <c r="V76" i="7"/>
  <c r="U76" i="7"/>
  <c r="V58" i="7"/>
  <c r="U58" i="7"/>
  <c r="V47" i="7"/>
  <c r="U47" i="7"/>
  <c r="V19" i="7"/>
  <c r="U19" i="7"/>
  <c r="V10" i="7"/>
  <c r="U10" i="7"/>
  <c r="V273" i="7"/>
  <c r="U273" i="7"/>
  <c r="V200" i="7"/>
  <c r="U200" i="7"/>
  <c r="V184" i="7"/>
  <c r="U184" i="7"/>
  <c r="V160" i="7"/>
  <c r="U160" i="7"/>
  <c r="V105" i="7"/>
  <c r="U105" i="7"/>
  <c r="V98" i="7"/>
  <c r="U98" i="7"/>
  <c r="V87" i="7"/>
  <c r="U87" i="7"/>
  <c r="V48" i="7"/>
  <c r="U48" i="7"/>
  <c r="V60" i="7"/>
  <c r="U60" i="7"/>
  <c r="V52" i="7"/>
  <c r="U52" i="7"/>
  <c r="V40" i="7"/>
  <c r="U40" i="7"/>
  <c r="V292" i="7"/>
  <c r="U292" i="7"/>
  <c r="V230" i="7"/>
  <c r="U230" i="7"/>
  <c r="V211" i="7"/>
  <c r="U211" i="7"/>
  <c r="V186" i="7"/>
  <c r="U186" i="7"/>
  <c r="V172" i="7"/>
  <c r="U172" i="7"/>
  <c r="V163" i="7"/>
  <c r="U163" i="7"/>
  <c r="V145" i="7"/>
  <c r="U145" i="7"/>
  <c r="V63" i="7"/>
  <c r="U63" i="7"/>
  <c r="V44" i="7"/>
  <c r="U44" i="7"/>
  <c r="V287" i="7"/>
  <c r="U287" i="7"/>
  <c r="V284" i="7"/>
  <c r="U284" i="7"/>
  <c r="V267" i="7"/>
  <c r="U267" i="7"/>
  <c r="V255" i="7"/>
  <c r="U255" i="7"/>
  <c r="V222" i="7"/>
  <c r="U222" i="7"/>
  <c r="V169" i="7"/>
  <c r="U169" i="7"/>
  <c r="V155" i="7"/>
  <c r="U155" i="7"/>
  <c r="V143" i="7"/>
  <c r="U143" i="7"/>
  <c r="V104" i="7"/>
  <c r="U104" i="7"/>
  <c r="V54" i="7"/>
  <c r="U54" i="7"/>
  <c r="V278" i="7"/>
  <c r="U278" i="7"/>
  <c r="V208" i="7"/>
  <c r="U208" i="7"/>
  <c r="V205" i="7"/>
  <c r="U205" i="7"/>
  <c r="V159" i="7"/>
  <c r="U159" i="7"/>
  <c r="V147" i="7"/>
  <c r="U147" i="7"/>
  <c r="V194" i="7"/>
  <c r="U194" i="7"/>
  <c r="V188" i="7"/>
  <c r="U188" i="7"/>
  <c r="V146" i="7"/>
  <c r="U146" i="7"/>
  <c r="V123" i="7"/>
  <c r="U123" i="7"/>
  <c r="V121" i="7"/>
  <c r="U121" i="7"/>
  <c r="V113" i="7"/>
  <c r="U113" i="7"/>
  <c r="V96" i="7"/>
  <c r="U96" i="7"/>
  <c r="V33" i="7"/>
  <c r="U33" i="7"/>
  <c r="V242" i="7"/>
  <c r="U242" i="7"/>
  <c r="V181" i="7"/>
  <c r="U181" i="7"/>
  <c r="V56" i="7"/>
  <c r="U56" i="7"/>
  <c r="V294" i="7"/>
  <c r="U294" i="7"/>
  <c r="V288" i="7"/>
  <c r="U288" i="7"/>
  <c r="V274" i="7"/>
  <c r="U274" i="7"/>
  <c r="V263" i="7"/>
  <c r="U263" i="7"/>
  <c r="V114" i="7"/>
  <c r="U114" i="7"/>
  <c r="V91" i="7"/>
  <c r="U91" i="7"/>
  <c r="V7" i="7"/>
  <c r="U7" i="7"/>
  <c r="V291" i="7"/>
  <c r="U291" i="7"/>
  <c r="V285" i="7"/>
  <c r="U285" i="7"/>
  <c r="V227" i="7"/>
  <c r="U227" i="7"/>
  <c r="V226" i="7"/>
  <c r="U226" i="7"/>
  <c r="V168" i="7"/>
  <c r="U168" i="7"/>
  <c r="V94" i="7"/>
  <c r="U94" i="7"/>
  <c r="V51" i="7"/>
  <c r="U51" i="7"/>
  <c r="V43" i="7"/>
  <c r="U43" i="7"/>
  <c r="V190" i="7"/>
  <c r="U190" i="7"/>
  <c r="V165" i="7"/>
  <c r="U165" i="7"/>
  <c r="V69" i="7"/>
  <c r="U69" i="7"/>
  <c r="V166" i="7"/>
  <c r="U166" i="7"/>
  <c r="V122" i="7"/>
  <c r="U122" i="7"/>
  <c r="V82" i="7"/>
  <c r="U82" i="7"/>
  <c r="V11" i="7"/>
  <c r="U11" i="7"/>
  <c r="V127" i="7"/>
  <c r="U127" i="7"/>
  <c r="V53" i="7"/>
  <c r="U53" i="7"/>
  <c r="V13" i="7"/>
  <c r="U13" i="7"/>
  <c r="V277" i="7"/>
  <c r="U277" i="7"/>
  <c r="V209" i="7"/>
  <c r="U209" i="7"/>
  <c r="V117" i="7"/>
  <c r="U117" i="7"/>
  <c r="V93" i="7"/>
  <c r="U93" i="7"/>
  <c r="V61" i="7"/>
  <c r="U61" i="7"/>
  <c r="V32" i="7"/>
  <c r="U32" i="7"/>
  <c r="V265" i="7"/>
  <c r="U265" i="7"/>
  <c r="V207" i="7"/>
  <c r="U207" i="7"/>
  <c r="V41" i="7"/>
  <c r="U41" i="7"/>
  <c r="V259" i="7"/>
  <c r="U259" i="7"/>
  <c r="V88" i="7"/>
  <c r="U88" i="7"/>
  <c r="V229" i="7"/>
  <c r="U229" i="7"/>
  <c r="V153" i="7"/>
  <c r="U153" i="7"/>
  <c r="V46" i="7"/>
  <c r="U46" i="7"/>
  <c r="V215" i="7"/>
  <c r="U215" i="7"/>
  <c r="V197" i="7"/>
  <c r="U197" i="7"/>
  <c r="V198" i="7"/>
  <c r="U198" i="7"/>
  <c r="V185" i="7"/>
  <c r="U185" i="7"/>
  <c r="V36" i="7"/>
  <c r="U36" i="7"/>
  <c r="V276" i="7"/>
  <c r="U276" i="7"/>
  <c r="V106" i="7"/>
  <c r="U106" i="7"/>
  <c r="V28" i="7"/>
  <c r="U28" i="7"/>
  <c r="V221" i="7"/>
  <c r="U221" i="7"/>
  <c r="V24" i="7"/>
  <c r="U24" i="7"/>
  <c r="V124" i="7"/>
  <c r="U124" i="7"/>
  <c r="V280" i="7"/>
  <c r="U280" i="7"/>
  <c r="V270" i="7"/>
  <c r="U270" i="7"/>
  <c r="V129" i="7"/>
  <c r="U129" i="7"/>
  <c r="V119" i="7"/>
  <c r="U119" i="7"/>
  <c r="V25" i="7"/>
  <c r="U25" i="7"/>
  <c r="V14" i="7"/>
  <c r="U14" i="7"/>
  <c r="V81" i="7"/>
  <c r="U81" i="7"/>
  <c r="V12" i="7"/>
  <c r="U12" i="7"/>
  <c r="V234" i="7"/>
  <c r="U234" i="7"/>
  <c r="V97" i="7"/>
  <c r="U97" i="7"/>
  <c r="V217" i="7"/>
  <c r="U217" i="7"/>
  <c r="V109" i="7"/>
  <c r="U109" i="7"/>
  <c r="V156" i="7"/>
  <c r="U156" i="7"/>
  <c r="V271" i="7"/>
  <c r="U271" i="7"/>
  <c r="V187" i="7"/>
  <c r="U187" i="7"/>
  <c r="V203" i="7"/>
  <c r="U203" i="7"/>
  <c r="V136" i="7"/>
  <c r="U136" i="7"/>
  <c r="V65" i="7"/>
  <c r="U65" i="7"/>
  <c r="V27" i="7"/>
  <c r="U27" i="7"/>
  <c r="V89" i="7"/>
  <c r="U89" i="7"/>
  <c r="V101" i="7"/>
  <c r="U101" i="7"/>
  <c r="V18" i="7"/>
  <c r="U18" i="7"/>
  <c r="V9" i="7"/>
  <c r="U9" i="7"/>
  <c r="V110" i="7"/>
  <c r="U110" i="7"/>
  <c r="V290" i="7"/>
  <c r="U290" i="7"/>
  <c r="V295" i="7"/>
  <c r="U295" i="7"/>
  <c r="V17" i="7"/>
  <c r="U17" i="7"/>
  <c r="V139" i="7"/>
  <c r="U139" i="7"/>
  <c r="V111" i="7"/>
  <c r="U111" i="7"/>
  <c r="V235" i="7"/>
  <c r="U235" i="7"/>
  <c r="V132" i="7"/>
  <c r="U132" i="7"/>
  <c r="V15" i="7"/>
  <c r="U15" i="7"/>
  <c r="V151" i="7"/>
  <c r="U151" i="7"/>
  <c r="V195" i="7"/>
  <c r="U195" i="7"/>
  <c r="V158" i="7"/>
  <c r="V29" i="7"/>
  <c r="U29" i="7"/>
  <c r="V35" i="7"/>
  <c r="U35" i="7"/>
  <c r="V206" i="7"/>
  <c r="U206" i="7"/>
  <c r="V286" i="7"/>
  <c r="U286" i="7"/>
  <c r="V21" i="7"/>
  <c r="U21" i="7"/>
  <c r="V279" i="7"/>
  <c r="U279" i="7"/>
  <c r="V239" i="7"/>
  <c r="U239" i="7"/>
  <c r="V137" i="7"/>
  <c r="U137" i="7"/>
  <c r="V26" i="7"/>
  <c r="U26" i="7"/>
  <c r="V99" i="7"/>
  <c r="U99" i="7"/>
  <c r="V228" i="7"/>
  <c r="U228" i="7"/>
  <c r="V83" i="7"/>
  <c r="U83" i="7"/>
  <c r="V157" i="7"/>
  <c r="U157" i="7"/>
  <c r="V238" i="7"/>
  <c r="U238" i="7"/>
  <c r="V84" i="7"/>
  <c r="U84" i="7"/>
  <c r="V45" i="7"/>
  <c r="U45" i="7"/>
  <c r="V224" i="7"/>
  <c r="U224" i="7"/>
  <c r="V152" i="7"/>
  <c r="U152" i="7"/>
  <c r="V85" i="7"/>
  <c r="U85" i="7"/>
  <c r="V126" i="7"/>
  <c r="U126" i="7"/>
  <c r="V130" i="7"/>
  <c r="U130" i="7"/>
  <c r="V213" i="7"/>
  <c r="U213" i="7"/>
  <c r="V236" i="7"/>
  <c r="U236" i="7"/>
  <c r="V231" i="7"/>
  <c r="U231" i="7"/>
  <c r="V144" i="7"/>
  <c r="U144" i="7"/>
  <c r="V140" i="7"/>
  <c r="U140" i="7"/>
  <c r="V283" i="7"/>
  <c r="U283" i="7"/>
  <c r="V131" i="7"/>
  <c r="U131" i="7"/>
  <c r="V20" i="7"/>
  <c r="U20" i="7"/>
  <c r="V90" i="7"/>
  <c r="U90" i="7"/>
  <c r="V233" i="7"/>
  <c r="U233" i="7"/>
  <c r="V154" i="7"/>
  <c r="U154" i="7"/>
  <c r="V31" i="7"/>
  <c r="U31" i="7"/>
  <c r="V6" i="7"/>
  <c r="U6" i="7"/>
  <c r="V134" i="7"/>
  <c r="U134" i="7"/>
  <c r="V138" i="7"/>
  <c r="U138" i="7"/>
  <c r="V22" i="7"/>
  <c r="U22" i="7"/>
  <c r="V150" i="7"/>
  <c r="U150" i="7"/>
  <c r="V161" i="7"/>
  <c r="U161" i="7"/>
  <c r="V220" i="7"/>
  <c r="U220" i="7"/>
  <c r="V5" i="7"/>
  <c r="U5" i="7"/>
  <c r="V162" i="7"/>
  <c r="U162" i="7"/>
  <c r="V108" i="7"/>
  <c r="U108" i="7"/>
  <c r="V240" i="7"/>
  <c r="U240" i="7"/>
  <c r="V223" i="7"/>
  <c r="U223" i="7"/>
  <c r="V50" i="7"/>
  <c r="U50" i="7"/>
  <c r="V142" i="7"/>
  <c r="U142" i="7"/>
  <c r="V37" i="7"/>
  <c r="U37" i="7"/>
  <c r="V135" i="7"/>
  <c r="U135" i="7"/>
  <c r="V16" i="7"/>
  <c r="U16" i="7"/>
  <c r="V141" i="7"/>
  <c r="U141" i="7"/>
  <c r="V49" i="7"/>
  <c r="U49" i="7"/>
  <c r="V133" i="7"/>
  <c r="U133" i="7"/>
  <c r="Y272" i="7"/>
  <c r="Y290" i="7"/>
  <c r="Y240" i="7"/>
  <c r="Y150" i="7"/>
  <c r="Y224" i="7"/>
  <c r="Y216" i="7"/>
  <c r="Y208" i="7"/>
  <c r="Y134" i="7" l="1"/>
  <c r="Y142" i="7"/>
  <c r="T189" i="7"/>
  <c r="X293" i="7"/>
  <c r="Y293" i="7" s="1"/>
  <c r="W219" i="7"/>
  <c r="Y232" i="7"/>
  <c r="Y41" i="7"/>
  <c r="Y66" i="7"/>
  <c r="Y74" i="7"/>
  <c r="Y135" i="7"/>
  <c r="Y158" i="7"/>
  <c r="Y167" i="7"/>
  <c r="Y245" i="7"/>
  <c r="Y268" i="7"/>
  <c r="T270" i="7"/>
  <c r="T70" i="7"/>
  <c r="Y263" i="7"/>
  <c r="Y152" i="7"/>
  <c r="X88" i="7"/>
  <c r="X96" i="7"/>
  <c r="X104" i="7"/>
  <c r="Y151" i="7"/>
  <c r="W283" i="7"/>
  <c r="Y283" i="7" s="1"/>
  <c r="T153" i="7"/>
  <c r="W153" i="7"/>
  <c r="Y153" i="7" s="1"/>
  <c r="T162" i="7"/>
  <c r="W162" i="7"/>
  <c r="T181" i="7"/>
  <c r="W181" i="7"/>
  <c r="T207" i="7"/>
  <c r="W207" i="7"/>
  <c r="T217" i="7"/>
  <c r="W217" i="7"/>
  <c r="T13" i="7"/>
  <c r="W13" i="7"/>
  <c r="T106" i="7"/>
  <c r="W106" i="7"/>
  <c r="Y106" i="7" s="1"/>
  <c r="T114" i="7"/>
  <c r="W114" i="7"/>
  <c r="Y114" i="7" s="1"/>
  <c r="T129" i="7"/>
  <c r="W129" i="7"/>
  <c r="Y129" i="7" s="1"/>
  <c r="T192" i="7"/>
  <c r="W192" i="7"/>
  <c r="T241" i="7"/>
  <c r="W241" i="7"/>
  <c r="T271" i="7"/>
  <c r="W271" i="7"/>
  <c r="T281" i="7"/>
  <c r="W281" i="7"/>
  <c r="T293" i="7"/>
  <c r="W293" i="7"/>
  <c r="X253" i="7"/>
  <c r="T253" i="7"/>
  <c r="X262" i="7"/>
  <c r="T262" i="7"/>
  <c r="T268" i="7"/>
  <c r="T205" i="7"/>
  <c r="W273" i="7"/>
  <c r="Y273" i="7" s="1"/>
  <c r="W211" i="7"/>
  <c r="Y211" i="7" s="1"/>
  <c r="T125" i="7"/>
  <c r="T62" i="7"/>
  <c r="T256" i="7"/>
  <c r="W256" i="7"/>
  <c r="T264" i="7"/>
  <c r="W264" i="7"/>
  <c r="Y264" i="7" s="1"/>
  <c r="T279" i="7"/>
  <c r="W279" i="7"/>
  <c r="Y279" i="7" s="1"/>
  <c r="X175" i="7"/>
  <c r="Y175" i="7" s="1"/>
  <c r="T175" i="7"/>
  <c r="X182" i="7"/>
  <c r="Y182" i="7" s="1"/>
  <c r="T182" i="7"/>
  <c r="X214" i="7"/>
  <c r="Y214" i="7" s="1"/>
  <c r="T214" i="7"/>
  <c r="X278" i="7"/>
  <c r="T278" i="7"/>
  <c r="Y281" i="7"/>
  <c r="X286" i="7"/>
  <c r="Y286" i="7" s="1"/>
  <c r="T286" i="7"/>
  <c r="X295" i="7"/>
  <c r="Y295" i="7" s="1"/>
  <c r="T295" i="7"/>
  <c r="T276" i="7"/>
  <c r="T212" i="7"/>
  <c r="W267" i="7"/>
  <c r="W204" i="7"/>
  <c r="Y204" i="7" s="1"/>
  <c r="T118" i="7"/>
  <c r="T54" i="7"/>
  <c r="T133" i="7"/>
  <c r="W133" i="7"/>
  <c r="T146" i="7"/>
  <c r="W146" i="7"/>
  <c r="Y146" i="7" s="1"/>
  <c r="T143" i="7"/>
  <c r="W143" i="7"/>
  <c r="Y143" i="7" s="1"/>
  <c r="T166" i="7"/>
  <c r="W166" i="7"/>
  <c r="Y166" i="7" s="1"/>
  <c r="T174" i="7"/>
  <c r="W174" i="7"/>
  <c r="Y174" i="7" s="1"/>
  <c r="T178" i="7"/>
  <c r="W178" i="7"/>
  <c r="Y178" i="7" s="1"/>
  <c r="T185" i="7"/>
  <c r="W185" i="7"/>
  <c r="Y185" i="7" s="1"/>
  <c r="T194" i="7"/>
  <c r="W194" i="7"/>
  <c r="Y194" i="7" s="1"/>
  <c r="T225" i="7"/>
  <c r="W225" i="7"/>
  <c r="Y225" i="7" s="1"/>
  <c r="T229" i="7"/>
  <c r="W229" i="7"/>
  <c r="T231" i="7"/>
  <c r="W231" i="7"/>
  <c r="Y231" i="7" s="1"/>
  <c r="T237" i="7"/>
  <c r="W237" i="7"/>
  <c r="T285" i="7"/>
  <c r="W285" i="7"/>
  <c r="Y285" i="7" s="1"/>
  <c r="Y33" i="7"/>
  <c r="T173" i="7"/>
  <c r="X173" i="7"/>
  <c r="X191" i="7"/>
  <c r="Y191" i="7" s="1"/>
  <c r="T191" i="7"/>
  <c r="X206" i="7"/>
  <c r="Y206" i="7" s="1"/>
  <c r="T206" i="7"/>
  <c r="X222" i="7"/>
  <c r="Y222" i="7" s="1"/>
  <c r="T222" i="7"/>
  <c r="Y241" i="7"/>
  <c r="X247" i="7"/>
  <c r="T247" i="7"/>
  <c r="Y256" i="7"/>
  <c r="Y271" i="7"/>
  <c r="T284" i="7"/>
  <c r="T220" i="7"/>
  <c r="X189" i="7"/>
  <c r="Y93" i="7"/>
  <c r="Y29" i="7"/>
  <c r="W259" i="7"/>
  <c r="Y259" i="7" s="1"/>
  <c r="W196" i="7"/>
  <c r="T110" i="7"/>
  <c r="T45" i="7"/>
  <c r="T117" i="7"/>
  <c r="T137" i="7"/>
  <c r="W137" i="7"/>
  <c r="Y137" i="7" s="1"/>
  <c r="T157" i="7"/>
  <c r="W157" i="7"/>
  <c r="T183" i="7"/>
  <c r="W183" i="7"/>
  <c r="T190" i="7"/>
  <c r="W190" i="7"/>
  <c r="Y190" i="7" s="1"/>
  <c r="T215" i="7"/>
  <c r="W215" i="7"/>
  <c r="Y215" i="7" s="1"/>
  <c r="T223" i="7"/>
  <c r="W223" i="7"/>
  <c r="T246" i="7"/>
  <c r="W246" i="7"/>
  <c r="Y246" i="7" s="1"/>
  <c r="T248" i="7"/>
  <c r="W248" i="7"/>
  <c r="T250" i="7"/>
  <c r="W250" i="7"/>
  <c r="Y250" i="7" s="1"/>
  <c r="T254" i="7"/>
  <c r="W254" i="7"/>
  <c r="T258" i="7"/>
  <c r="W258" i="7"/>
  <c r="Y258" i="7" s="1"/>
  <c r="T261" i="7"/>
  <c r="W261" i="7"/>
  <c r="T266" i="7"/>
  <c r="W266" i="7"/>
  <c r="Y266" i="7" s="1"/>
  <c r="T269" i="7"/>
  <c r="W269" i="7"/>
  <c r="Y269" i="7" s="1"/>
  <c r="T274" i="7"/>
  <c r="W274" i="7"/>
  <c r="Y274" i="7" s="1"/>
  <c r="T277" i="7"/>
  <c r="W277" i="7"/>
  <c r="T287" i="7"/>
  <c r="W287" i="7"/>
  <c r="Y287" i="7" s="1"/>
  <c r="Y25" i="7"/>
  <c r="Y50" i="7"/>
  <c r="Y82" i="7"/>
  <c r="Y89" i="7"/>
  <c r="Y97" i="7"/>
  <c r="Y131" i="7"/>
  <c r="Y162" i="7"/>
  <c r="Y172" i="7"/>
  <c r="Y207" i="7"/>
  <c r="T292" i="7"/>
  <c r="T228" i="7"/>
  <c r="X270" i="7"/>
  <c r="Y270" i="7" s="1"/>
  <c r="W243" i="7"/>
  <c r="Y243" i="7" s="1"/>
  <c r="W188" i="7"/>
  <c r="Y188" i="7" s="1"/>
  <c r="T101" i="7"/>
  <c r="T37" i="7"/>
  <c r="T141" i="7"/>
  <c r="W141" i="7"/>
  <c r="T198" i="7"/>
  <c r="W198" i="7"/>
  <c r="Y198" i="7" s="1"/>
  <c r="T200" i="7"/>
  <c r="W200" i="7"/>
  <c r="Y200" i="7" s="1"/>
  <c r="T202" i="7"/>
  <c r="W202" i="7"/>
  <c r="Y202" i="7" s="1"/>
  <c r="T186" i="7"/>
  <c r="W186" i="7"/>
  <c r="T209" i="7"/>
  <c r="W209" i="7"/>
  <c r="Y209" i="7" s="1"/>
  <c r="T213" i="7"/>
  <c r="W213" i="7"/>
  <c r="T221" i="7"/>
  <c r="W221" i="7"/>
  <c r="T233" i="7"/>
  <c r="W233" i="7"/>
  <c r="T294" i="7"/>
  <c r="W294" i="7"/>
  <c r="Y294" i="7" s="1"/>
  <c r="Y159" i="7"/>
  <c r="Y176" i="7"/>
  <c r="Y192" i="7"/>
  <c r="X199" i="7"/>
  <c r="T199" i="7"/>
  <c r="Y233" i="7"/>
  <c r="Y277" i="7"/>
  <c r="T236" i="7"/>
  <c r="W244" i="7"/>
  <c r="W180" i="7"/>
  <c r="Y180" i="7" s="1"/>
  <c r="T93" i="7"/>
  <c r="T29" i="7"/>
  <c r="T239" i="7"/>
  <c r="W239" i="7"/>
  <c r="Y239" i="7" s="1"/>
  <c r="Y19" i="7"/>
  <c r="Y58" i="7"/>
  <c r="Y144" i="7"/>
  <c r="Y183" i="7"/>
  <c r="X230" i="7"/>
  <c r="T230" i="7"/>
  <c r="X238" i="7"/>
  <c r="T238" i="7"/>
  <c r="Y267" i="7"/>
  <c r="T245" i="7"/>
  <c r="T160" i="7"/>
  <c r="W235" i="7"/>
  <c r="Y235" i="7" s="1"/>
  <c r="T85" i="7"/>
  <c r="W17" i="7"/>
  <c r="Y17" i="7" s="1"/>
  <c r="Y217" i="7"/>
  <c r="T121" i="7"/>
  <c r="W121" i="7"/>
  <c r="Y121" i="7" s="1"/>
  <c r="T170" i="7"/>
  <c r="W170" i="7"/>
  <c r="Y170" i="7" s="1"/>
  <c r="T289" i="7"/>
  <c r="W289" i="7"/>
  <c r="Y289" i="7" s="1"/>
  <c r="T252" i="7"/>
  <c r="W291" i="7"/>
  <c r="W227" i="7"/>
  <c r="Y227" i="7" s="1"/>
  <c r="T78" i="7"/>
  <c r="T5" i="7"/>
  <c r="T11" i="7"/>
  <c r="T15" i="7"/>
  <c r="T23" i="7"/>
  <c r="T25" i="7"/>
  <c r="T27" i="7"/>
  <c r="T31" i="7"/>
  <c r="T33" i="7"/>
  <c r="T35" i="7"/>
  <c r="T39" i="7"/>
  <c r="T41" i="7"/>
  <c r="T43" i="7"/>
  <c r="T47" i="7"/>
  <c r="T50" i="7"/>
  <c r="T52" i="7"/>
  <c r="T56" i="7"/>
  <c r="T58" i="7"/>
  <c r="T60" i="7"/>
  <c r="T64" i="7"/>
  <c r="T66" i="7"/>
  <c r="T68" i="7"/>
  <c r="T72" i="7"/>
  <c r="T74" i="7"/>
  <c r="T76" i="7"/>
  <c r="T80" i="7"/>
  <c r="T82" i="7"/>
  <c r="T83" i="7"/>
  <c r="T87" i="7"/>
  <c r="T89" i="7"/>
  <c r="T91" i="7"/>
  <c r="T95" i="7"/>
  <c r="T97" i="7"/>
  <c r="T99" i="7"/>
  <c r="W103" i="7"/>
  <c r="Y103" i="7" s="1"/>
  <c r="T108" i="7"/>
  <c r="W112" i="7"/>
  <c r="Y112" i="7" s="1"/>
  <c r="T116" i="7"/>
  <c r="W120" i="7"/>
  <c r="Y120" i="7" s="1"/>
  <c r="W123" i="7"/>
  <c r="Y123" i="7" s="1"/>
  <c r="W127" i="7"/>
  <c r="Y127" i="7" s="1"/>
  <c r="T131" i="7"/>
  <c r="T135" i="7"/>
  <c r="T139" i="7"/>
  <c r="T144" i="7"/>
  <c r="T148" i="7"/>
  <c r="T151" i="7"/>
  <c r="T155" i="7"/>
  <c r="T159" i="7"/>
  <c r="T164" i="7"/>
  <c r="T168" i="7"/>
  <c r="T172" i="7"/>
  <c r="T176" i="7"/>
  <c r="Y261" i="7"/>
  <c r="Y249" i="7"/>
  <c r="Y213" i="7"/>
  <c r="Y157" i="7"/>
  <c r="Y85" i="7"/>
  <c r="Y21" i="7"/>
  <c r="W116" i="7"/>
  <c r="Y116" i="7" s="1"/>
  <c r="W108" i="7"/>
  <c r="W99" i="7"/>
  <c r="Y99" i="7" s="1"/>
  <c r="W91" i="7"/>
  <c r="W83" i="7"/>
  <c r="Y83" i="7" s="1"/>
  <c r="W76" i="7"/>
  <c r="Y76" i="7" s="1"/>
  <c r="W68" i="7"/>
  <c r="Y68" i="7" s="1"/>
  <c r="W60" i="7"/>
  <c r="W52" i="7"/>
  <c r="Y52" i="7" s="1"/>
  <c r="W43" i="7"/>
  <c r="W35" i="7"/>
  <c r="Y35" i="7" s="1"/>
  <c r="W27" i="7"/>
  <c r="Y254" i="7"/>
  <c r="Y292" i="7"/>
  <c r="Y284" i="7"/>
  <c r="Y276" i="7"/>
  <c r="Y260" i="7"/>
  <c r="Y252" i="7"/>
  <c r="Y220" i="7"/>
  <c r="Y173" i="7"/>
  <c r="Y78" i="7"/>
  <c r="Y125" i="7"/>
  <c r="Y141" i="7"/>
  <c r="T71" i="7"/>
  <c r="T100" i="7"/>
  <c r="T102" i="7"/>
  <c r="T109" i="7"/>
  <c r="T111" i="7"/>
  <c r="T119" i="7"/>
  <c r="T124" i="7"/>
  <c r="Y126" i="7"/>
  <c r="T132" i="7"/>
  <c r="T134" i="7"/>
  <c r="T140" i="7"/>
  <c r="T142" i="7"/>
  <c r="T149" i="7"/>
  <c r="T150" i="7"/>
  <c r="T156" i="7"/>
  <c r="T158" i="7"/>
  <c r="Y161" i="7"/>
  <c r="T165" i="7"/>
  <c r="T167" i="7"/>
  <c r="Y169" i="7"/>
  <c r="T21" i="7"/>
  <c r="X71" i="7"/>
  <c r="X122" i="7"/>
  <c r="Y70" i="7"/>
  <c r="Y62" i="7"/>
  <c r="T126" i="7"/>
  <c r="Y181" i="7"/>
  <c r="Y118" i="7"/>
  <c r="Y54" i="7"/>
  <c r="W11" i="7"/>
  <c r="W95" i="7"/>
  <c r="Y95" i="7" s="1"/>
  <c r="W87" i="7"/>
  <c r="Y87" i="7" s="1"/>
  <c r="W80" i="7"/>
  <c r="Y80" i="7" s="1"/>
  <c r="W72" i="7"/>
  <c r="Y72" i="7" s="1"/>
  <c r="W64" i="7"/>
  <c r="Y64" i="7" s="1"/>
  <c r="W56" i="7"/>
  <c r="Y56" i="7" s="1"/>
  <c r="W47" i="7"/>
  <c r="Y47" i="7" s="1"/>
  <c r="W39" i="7"/>
  <c r="Y39" i="7" s="1"/>
  <c r="W31" i="7"/>
  <c r="Y31" i="7" s="1"/>
  <c r="W23" i="7"/>
  <c r="Y23" i="7" s="1"/>
  <c r="Y201" i="7"/>
  <c r="Y237" i="7"/>
  <c r="Y110" i="7"/>
  <c r="Y45" i="7"/>
  <c r="W107" i="7"/>
  <c r="Y107" i="7" s="1"/>
  <c r="Y229" i="7"/>
  <c r="Y101" i="7"/>
  <c r="Y37" i="7"/>
  <c r="T96" i="7"/>
  <c r="Y88" i="7"/>
  <c r="Y96" i="7"/>
  <c r="Y139" i="7"/>
  <c r="T171" i="7"/>
  <c r="T163" i="7"/>
  <c r="T154" i="7"/>
  <c r="T147" i="7"/>
  <c r="T138" i="7"/>
  <c r="W128" i="7"/>
  <c r="T105" i="7"/>
  <c r="W111" i="7"/>
  <c r="Y111" i="7" s="1"/>
  <c r="Y7" i="7"/>
  <c r="T19" i="7"/>
  <c r="Y257" i="7"/>
  <c r="Y189" i="7"/>
  <c r="Y226" i="7"/>
  <c r="Y199" i="7"/>
  <c r="W145" i="7"/>
  <c r="Y145" i="7" s="1"/>
  <c r="W136" i="7"/>
  <c r="Y136" i="7" s="1"/>
  <c r="W119" i="7"/>
  <c r="Y119" i="7" s="1"/>
  <c r="W6" i="7"/>
  <c r="Y6" i="7" s="1"/>
  <c r="W8" i="7"/>
  <c r="Y8" i="7" s="1"/>
  <c r="T10" i="7"/>
  <c r="W12" i="7"/>
  <c r="W14" i="7"/>
  <c r="Y14" i="7" s="1"/>
  <c r="W16" i="7"/>
  <c r="W18" i="7"/>
  <c r="Y18" i="7" s="1"/>
  <c r="T20" i="7"/>
  <c r="W22" i="7"/>
  <c r="W24" i="7"/>
  <c r="W26" i="7"/>
  <c r="T28" i="7"/>
  <c r="W30" i="7"/>
  <c r="W32" i="7"/>
  <c r="Y32" i="7" s="1"/>
  <c r="T34" i="7"/>
  <c r="T36" i="7"/>
  <c r="W38" i="7"/>
  <c r="Y38" i="7" s="1"/>
  <c r="T40" i="7"/>
  <c r="W42" i="7"/>
  <c r="W44" i="7"/>
  <c r="W46" i="7"/>
  <c r="Y46" i="7" s="1"/>
  <c r="T49" i="7"/>
  <c r="W51" i="7"/>
  <c r="Y51" i="7" s="1"/>
  <c r="W53" i="7"/>
  <c r="Y53" i="7" s="1"/>
  <c r="W55" i="7"/>
  <c r="Y55" i="7" s="1"/>
  <c r="T57" i="7"/>
  <c r="W59" i="7"/>
  <c r="Y59" i="7" s="1"/>
  <c r="W61" i="7"/>
  <c r="Y61" i="7" s="1"/>
  <c r="W63" i="7"/>
  <c r="Y63" i="7" s="1"/>
  <c r="W65" i="7"/>
  <c r="Y65" i="7" s="1"/>
  <c r="W67" i="7"/>
  <c r="Y67" i="7" s="1"/>
  <c r="W69" i="7"/>
  <c r="Y69" i="7" s="1"/>
  <c r="W71" i="7"/>
  <c r="Y71" i="7" s="1"/>
  <c r="T73" i="7"/>
  <c r="W75" i="7"/>
  <c r="Y75" i="7" s="1"/>
  <c r="W77" i="7"/>
  <c r="Y77" i="7" s="1"/>
  <c r="W79" i="7"/>
  <c r="W81" i="7"/>
  <c r="Y81" i="7" s="1"/>
  <c r="W48" i="7"/>
  <c r="Y48" i="7" s="1"/>
  <c r="W84" i="7"/>
  <c r="Y84" i="7" s="1"/>
  <c r="W86" i="7"/>
  <c r="Y86" i="7" s="1"/>
  <c r="T88" i="7"/>
  <c r="W90" i="7"/>
  <c r="Y90" i="7" s="1"/>
  <c r="W92" i="7"/>
  <c r="Y92" i="7" s="1"/>
  <c r="W94" i="7"/>
  <c r="W98" i="7"/>
  <c r="X16" i="7"/>
  <c r="Y16" i="7" s="1"/>
  <c r="X24" i="7"/>
  <c r="Y24" i="7" s="1"/>
  <c r="X49" i="7"/>
  <c r="Y236" i="7"/>
  <c r="Y210" i="7"/>
  <c r="Y203" i="7"/>
  <c r="W115" i="7"/>
  <c r="Y115" i="7" s="1"/>
  <c r="Y262" i="7"/>
  <c r="Y280" i="7"/>
  <c r="Y244" i="7"/>
  <c r="Y253" i="7"/>
  <c r="Y13" i="7"/>
  <c r="Y251" i="7"/>
  <c r="W9" i="7"/>
  <c r="Y9" i="7" s="1"/>
  <c r="W165" i="7"/>
  <c r="Y165" i="7" s="1"/>
  <c r="W156" i="7"/>
  <c r="Y156" i="7" s="1"/>
  <c r="W149" i="7"/>
  <c r="Y149" i="7" s="1"/>
  <c r="W140" i="7"/>
  <c r="Y140" i="7" s="1"/>
  <c r="W122" i="7"/>
  <c r="W104" i="7"/>
  <c r="Y104" i="7" s="1"/>
  <c r="Y5" i="7"/>
  <c r="Y219" i="7"/>
  <c r="Y155" i="7"/>
  <c r="W36" i="7"/>
  <c r="Y36" i="7" s="1"/>
  <c r="W130" i="7"/>
  <c r="Y130" i="7" s="1"/>
  <c r="W113" i="7"/>
  <c r="Y113" i="7" s="1"/>
  <c r="Y212" i="7"/>
  <c r="Y12" i="7"/>
  <c r="Y205" i="7"/>
  <c r="Y291" i="7"/>
  <c r="Y242" i="7"/>
  <c r="T30" i="7"/>
  <c r="Y228" i="7"/>
  <c r="Y218" i="7"/>
  <c r="Y154" i="7"/>
  <c r="Y133" i="7"/>
  <c r="Y148" i="7"/>
  <c r="Y238" i="7"/>
  <c r="T77" i="7"/>
  <c r="W100" i="7"/>
  <c r="Y100" i="7" s="1"/>
  <c r="W102" i="7"/>
  <c r="Y102" i="7" s="1"/>
  <c r="W109" i="7"/>
  <c r="Y109" i="7" s="1"/>
  <c r="W117" i="7"/>
  <c r="Y117" i="7" s="1"/>
  <c r="W124" i="7"/>
  <c r="Y124" i="7" s="1"/>
  <c r="W132" i="7"/>
  <c r="Y132" i="7" s="1"/>
  <c r="Y138" i="7"/>
  <c r="Y282" i="7"/>
  <c r="T65" i="7"/>
  <c r="T51" i="7"/>
  <c r="Y197" i="7"/>
  <c r="Y247" i="7"/>
  <c r="Y187" i="7"/>
  <c r="Y221" i="7"/>
  <c r="Y108" i="7"/>
  <c r="Y43" i="7"/>
  <c r="W28" i="7"/>
  <c r="Y28" i="7" s="1"/>
  <c r="T38" i="7"/>
  <c r="T7" i="7"/>
  <c r="Y160" i="7"/>
  <c r="Y234" i="7"/>
  <c r="Y171" i="7"/>
  <c r="Y186" i="7"/>
  <c r="Y91" i="7"/>
  <c r="Y27" i="7"/>
  <c r="T18" i="7"/>
  <c r="Y265" i="7"/>
  <c r="T12" i="7"/>
  <c r="T92" i="7"/>
  <c r="T81" i="7"/>
  <c r="T67" i="7"/>
  <c r="T55" i="7"/>
  <c r="W40" i="7"/>
  <c r="Y40" i="7" s="1"/>
  <c r="Y278" i="7"/>
  <c r="Y147" i="7"/>
  <c r="T14" i="7"/>
  <c r="T90" i="7"/>
  <c r="T79" i="7"/>
  <c r="T53" i="7"/>
  <c r="Y128" i="7"/>
  <c r="Y30" i="7"/>
  <c r="Y94" i="7"/>
  <c r="Y195" i="7"/>
  <c r="Y11" i="7"/>
  <c r="T75" i="7"/>
  <c r="T63" i="7"/>
  <c r="W49" i="7"/>
  <c r="T32" i="7"/>
  <c r="T24" i="7"/>
  <c r="T86" i="7"/>
  <c r="W73" i="7"/>
  <c r="Y73" i="7" s="1"/>
  <c r="T61" i="7"/>
  <c r="T22" i="7"/>
  <c r="Y223" i="7"/>
  <c r="Y168" i="7"/>
  <c r="Y179" i="7"/>
  <c r="Y196" i="7"/>
  <c r="Y60" i="7"/>
  <c r="Y230" i="7"/>
  <c r="T6" i="7"/>
  <c r="T84" i="7"/>
  <c r="T59" i="7"/>
  <c r="T46" i="7"/>
  <c r="W10" i="7"/>
  <c r="Y10" i="7" s="1"/>
  <c r="W57" i="7"/>
  <c r="Y57" i="7" s="1"/>
  <c r="T44" i="7"/>
  <c r="Y163" i="7"/>
  <c r="Y248" i="7"/>
  <c r="Y275" i="7"/>
  <c r="T94" i="7"/>
  <c r="T69" i="7"/>
  <c r="T42" i="7"/>
  <c r="Y79" i="7"/>
  <c r="Y42" i="7"/>
  <c r="Y98" i="7"/>
  <c r="Y22" i="7"/>
  <c r="Y44" i="7"/>
  <c r="Y26" i="7"/>
  <c r="W20" i="7"/>
  <c r="Y20" i="7" s="1"/>
  <c r="W34" i="7"/>
  <c r="Y34" i="7" s="1"/>
  <c r="Z36" i="11"/>
  <c r="Z6" i="11"/>
  <c r="Z49" i="11"/>
  <c r="Z9" i="11"/>
  <c r="Z15" i="11"/>
  <c r="Z28" i="11"/>
  <c r="U38" i="11"/>
  <c r="U27" i="11"/>
  <c r="U50" i="11"/>
  <c r="X2" i="11"/>
  <c r="Z2" i="11" s="1"/>
  <c r="X13" i="11"/>
  <c r="Z13" i="11" s="1"/>
  <c r="X46" i="11"/>
  <c r="Z46" i="11" s="1"/>
  <c r="X4" i="11"/>
  <c r="Z4" i="11" s="1"/>
  <c r="X9" i="11"/>
  <c r="X17" i="11"/>
  <c r="Z17" i="11" s="1"/>
  <c r="X49" i="11"/>
  <c r="U30" i="11"/>
  <c r="X10" i="11"/>
  <c r="Z10" i="11" s="1"/>
  <c r="X7" i="11"/>
  <c r="Z7" i="11" s="1"/>
  <c r="X32" i="11"/>
  <c r="Z32" i="11" s="1"/>
  <c r="Y122" i="7" l="1"/>
  <c r="Y49" i="7"/>
</calcChain>
</file>

<file path=xl/sharedStrings.xml><?xml version="1.0" encoding="utf-8"?>
<sst xmlns="http://schemas.openxmlformats.org/spreadsheetml/2006/main" count="682" uniqueCount="554">
  <si>
    <t>F5 per 1M</t>
  </si>
  <si>
    <t>F6 per 1M</t>
  </si>
  <si>
    <t>F7 per 1M</t>
  </si>
  <si>
    <t>F8 per 1M</t>
  </si>
  <si>
    <t>red deer per 1M</t>
  </si>
  <si>
    <t>sheep per 1M</t>
  </si>
  <si>
    <t>cattle per 1M</t>
  </si>
  <si>
    <t>fish pct signal seq</t>
  </si>
  <si>
    <t>rum pct signal seq</t>
  </si>
  <si>
    <t>Hexosyltransferases</t>
  </si>
  <si>
    <t>na</t>
  </si>
  <si>
    <t>CE1</t>
  </si>
  <si>
    <t>CE11</t>
  </si>
  <si>
    <t>CE12</t>
  </si>
  <si>
    <t>CE13</t>
  </si>
  <si>
    <t>CE14</t>
  </si>
  <si>
    <t>CE15</t>
  </si>
  <si>
    <t>CE16</t>
  </si>
  <si>
    <t>CE17</t>
  </si>
  <si>
    <t>CE2</t>
  </si>
  <si>
    <t>CE3</t>
  </si>
  <si>
    <t>CE4</t>
  </si>
  <si>
    <t>CE6</t>
  </si>
  <si>
    <t>CE7</t>
  </si>
  <si>
    <t>CE8</t>
  </si>
  <si>
    <t>CE9</t>
  </si>
  <si>
    <t>GH1</t>
  </si>
  <si>
    <t>GH10</t>
  </si>
  <si>
    <t>GH101</t>
  </si>
  <si>
    <t>GH102</t>
  </si>
  <si>
    <t>GH103</t>
  </si>
  <si>
    <t>GH105</t>
  </si>
  <si>
    <t>GH106</t>
  </si>
  <si>
    <t>GH108</t>
  </si>
  <si>
    <t>GH109</t>
  </si>
  <si>
    <t>GH11</t>
  </si>
  <si>
    <t>GH110</t>
  </si>
  <si>
    <t>GH112</t>
  </si>
  <si>
    <t>GH113</t>
  </si>
  <si>
    <t>GH114</t>
  </si>
  <si>
    <t>GH115</t>
  </si>
  <si>
    <t>GH116</t>
  </si>
  <si>
    <t>GH117</t>
  </si>
  <si>
    <t>GH119</t>
  </si>
  <si>
    <t>GH120</t>
  </si>
  <si>
    <t>GH121</t>
  </si>
  <si>
    <t>GH123</t>
  </si>
  <si>
    <t>GH124</t>
  </si>
  <si>
    <t>GH125</t>
  </si>
  <si>
    <t>GH126</t>
  </si>
  <si>
    <t>GH127</t>
  </si>
  <si>
    <t>GH128</t>
  </si>
  <si>
    <t>GH129</t>
  </si>
  <si>
    <t>GH13_1</t>
  </si>
  <si>
    <t>GH13_10</t>
  </si>
  <si>
    <t>GH13_11</t>
  </si>
  <si>
    <t>GH13_12</t>
  </si>
  <si>
    <t>GH13_13</t>
  </si>
  <si>
    <t>GH13_14</t>
  </si>
  <si>
    <t>GH13_15</t>
  </si>
  <si>
    <t>GH13_16</t>
  </si>
  <si>
    <t>GH13_17</t>
  </si>
  <si>
    <t>GH13_18</t>
  </si>
  <si>
    <t>GH13_19</t>
  </si>
  <si>
    <t>GH13_2</t>
  </si>
  <si>
    <t>GH13_20</t>
  </si>
  <si>
    <t>GH13_21</t>
  </si>
  <si>
    <t>GH13_23</t>
  </si>
  <si>
    <t>GH13_24</t>
  </si>
  <si>
    <t>GH13_25</t>
  </si>
  <si>
    <t>GH13_27</t>
  </si>
  <si>
    <t>GH13_28</t>
  </si>
  <si>
    <t>GH13_29</t>
  </si>
  <si>
    <t>GH13_3</t>
  </si>
  <si>
    <t>GH13_31</t>
  </si>
  <si>
    <t>GH13_32</t>
  </si>
  <si>
    <t>GH13_33</t>
  </si>
  <si>
    <t>GH13_34</t>
  </si>
  <si>
    <t>GH13_35</t>
  </si>
  <si>
    <t>GH13_36</t>
  </si>
  <si>
    <t>GH13_38</t>
  </si>
  <si>
    <t>GH13_39</t>
  </si>
  <si>
    <t>GH13_4</t>
  </si>
  <si>
    <t>GH13_42</t>
  </si>
  <si>
    <t>GH13_5</t>
  </si>
  <si>
    <t>GH13_8</t>
  </si>
  <si>
    <t>GH13_9</t>
  </si>
  <si>
    <t>GH13</t>
  </si>
  <si>
    <t>GH130</t>
  </si>
  <si>
    <t>GH133</t>
  </si>
  <si>
    <t>GH136</t>
  </si>
  <si>
    <t>GH137</t>
  </si>
  <si>
    <t>GH138</t>
  </si>
  <si>
    <t>GH139</t>
  </si>
  <si>
    <t>GH140</t>
  </si>
  <si>
    <t>GH141</t>
  </si>
  <si>
    <t>GH142</t>
  </si>
  <si>
    <t>GH143</t>
  </si>
  <si>
    <t>GH144</t>
  </si>
  <si>
    <t>GH145</t>
  </si>
  <si>
    <t>GH146</t>
  </si>
  <si>
    <t>GH147</t>
  </si>
  <si>
    <t>GH149</t>
  </si>
  <si>
    <t>GH15</t>
  </si>
  <si>
    <t>GH150</t>
  </si>
  <si>
    <t>GH151</t>
  </si>
  <si>
    <t>GH154</t>
  </si>
  <si>
    <t>GH156</t>
  </si>
  <si>
    <t>GH158</t>
  </si>
  <si>
    <t>GH159</t>
  </si>
  <si>
    <t>GH16_1</t>
  </si>
  <si>
    <t>GH16_10</t>
  </si>
  <si>
    <t>GH16_11</t>
  </si>
  <si>
    <t>GH16_12</t>
  </si>
  <si>
    <t>GH16_13</t>
  </si>
  <si>
    <t>GH16_14</t>
  </si>
  <si>
    <t>GH16_15</t>
  </si>
  <si>
    <t>GH16_16</t>
  </si>
  <si>
    <t>GH16_17</t>
  </si>
  <si>
    <t>GH16_18</t>
  </si>
  <si>
    <t>GH16_2</t>
  </si>
  <si>
    <t>GH16_21</t>
  </si>
  <si>
    <t>GH16_24</t>
  </si>
  <si>
    <t>GH16_3</t>
  </si>
  <si>
    <t>GH16_4</t>
  </si>
  <si>
    <t>GH16</t>
  </si>
  <si>
    <t>GH161</t>
  </si>
  <si>
    <t>GH163</t>
  </si>
  <si>
    <t>GH164</t>
  </si>
  <si>
    <t>GH165</t>
  </si>
  <si>
    <t>GH166</t>
  </si>
  <si>
    <t>GH167</t>
  </si>
  <si>
    <t>GH168</t>
  </si>
  <si>
    <t>GH17</t>
  </si>
  <si>
    <t>GH18</t>
  </si>
  <si>
    <t>GH19</t>
  </si>
  <si>
    <t>GH2</t>
  </si>
  <si>
    <t>GH20</t>
  </si>
  <si>
    <t>GH23</t>
  </si>
  <si>
    <t>GH24</t>
  </si>
  <si>
    <t>GH25</t>
  </si>
  <si>
    <t>GH26</t>
  </si>
  <si>
    <t>GH27</t>
  </si>
  <si>
    <t>GH28</t>
  </si>
  <si>
    <t>GH29</t>
  </si>
  <si>
    <t>GH3</t>
  </si>
  <si>
    <t>GH30_1</t>
  </si>
  <si>
    <t>GH30_2</t>
  </si>
  <si>
    <t>GH30_3</t>
  </si>
  <si>
    <t>GH30_4</t>
  </si>
  <si>
    <t>GH30_7</t>
  </si>
  <si>
    <t>GH30_8</t>
  </si>
  <si>
    <t>GH30</t>
  </si>
  <si>
    <t>GH31</t>
  </si>
  <si>
    <t>GH32</t>
  </si>
  <si>
    <t>GH33</t>
  </si>
  <si>
    <t>GH35</t>
  </si>
  <si>
    <t>GH36</t>
  </si>
  <si>
    <t>GH37</t>
  </si>
  <si>
    <t>GH38</t>
  </si>
  <si>
    <t>GH39</t>
  </si>
  <si>
    <t>GH4</t>
  </si>
  <si>
    <t>GH42</t>
  </si>
  <si>
    <t>GH43_1</t>
  </si>
  <si>
    <t>GH43_10</t>
  </si>
  <si>
    <t>GH43_11</t>
  </si>
  <si>
    <t>GH43_12</t>
  </si>
  <si>
    <t>GH43_16</t>
  </si>
  <si>
    <t>GH43_17</t>
  </si>
  <si>
    <t>GH43_18</t>
  </si>
  <si>
    <t>GH43_19</t>
  </si>
  <si>
    <t>GH43_2</t>
  </si>
  <si>
    <t>GH43_20</t>
  </si>
  <si>
    <t>GH43_24</t>
  </si>
  <si>
    <t>GH43_26</t>
  </si>
  <si>
    <t>GH43_28</t>
  </si>
  <si>
    <t>GH43_29</t>
  </si>
  <si>
    <t>GH43_3</t>
  </si>
  <si>
    <t>GH43_31</t>
  </si>
  <si>
    <t>GH43_34</t>
  </si>
  <si>
    <t>GH43_35</t>
  </si>
  <si>
    <t>GH43_4</t>
  </si>
  <si>
    <t>GH43_9</t>
  </si>
  <si>
    <t>GH43</t>
  </si>
  <si>
    <t>GH44</t>
  </si>
  <si>
    <t>GH45</t>
  </si>
  <si>
    <t>GH47</t>
  </si>
  <si>
    <t>GH48</t>
  </si>
  <si>
    <t>GH49</t>
  </si>
  <si>
    <t>GH5_1</t>
  </si>
  <si>
    <t>GH5_10</t>
  </si>
  <si>
    <t>GH5_12</t>
  </si>
  <si>
    <t>GH5_13</t>
  </si>
  <si>
    <t>GH5_14</t>
  </si>
  <si>
    <t>GH5_15</t>
  </si>
  <si>
    <t>GH5_18</t>
  </si>
  <si>
    <t>GH5_19</t>
  </si>
  <si>
    <t>GH5_2</t>
  </si>
  <si>
    <t>GH5_21</t>
  </si>
  <si>
    <t>GH5_22</t>
  </si>
  <si>
    <t>GH5_25</t>
  </si>
  <si>
    <t>GH5_29</t>
  </si>
  <si>
    <t>GH5_30</t>
  </si>
  <si>
    <t>GH5_37</t>
  </si>
  <si>
    <t>GH5_4</t>
  </si>
  <si>
    <t>GH5_41</t>
  </si>
  <si>
    <t>GH5_55</t>
  </si>
  <si>
    <t>GH5_7</t>
  </si>
  <si>
    <t>GH5</t>
  </si>
  <si>
    <t>GH50</t>
  </si>
  <si>
    <t>GH51</t>
  </si>
  <si>
    <t>GH52</t>
  </si>
  <si>
    <t>GH53</t>
  </si>
  <si>
    <t>GH54</t>
  </si>
  <si>
    <t>GH55</t>
  </si>
  <si>
    <t>GH56</t>
  </si>
  <si>
    <t>GH57</t>
  </si>
  <si>
    <t>GH59</t>
  </si>
  <si>
    <t>GH63</t>
  </si>
  <si>
    <t>GH64</t>
  </si>
  <si>
    <t>GH65</t>
  </si>
  <si>
    <t>GH66</t>
  </si>
  <si>
    <t>GH67</t>
  </si>
  <si>
    <t>GH73</t>
  </si>
  <si>
    <t>GH74</t>
  </si>
  <si>
    <t>GH76</t>
  </si>
  <si>
    <t>GH77</t>
  </si>
  <si>
    <t>GH78</t>
  </si>
  <si>
    <t>GH79</t>
  </si>
  <si>
    <t>GH8</t>
  </si>
  <si>
    <t>GH81</t>
  </si>
  <si>
    <t>GH82</t>
  </si>
  <si>
    <t>GH84</t>
  </si>
  <si>
    <t>GH85</t>
  </si>
  <si>
    <t>GH86</t>
  </si>
  <si>
    <t>GH87</t>
  </si>
  <si>
    <t>GH88</t>
  </si>
  <si>
    <t>GH89</t>
  </si>
  <si>
    <t>GH9</t>
  </si>
  <si>
    <t>GH92</t>
  </si>
  <si>
    <t>GH93</t>
  </si>
  <si>
    <t>GH94</t>
  </si>
  <si>
    <t>GH95</t>
  </si>
  <si>
    <t>GH97</t>
  </si>
  <si>
    <t>GH98</t>
  </si>
  <si>
    <t>GH99</t>
  </si>
  <si>
    <t>PL1_1</t>
  </si>
  <si>
    <t>PL1_10</t>
  </si>
  <si>
    <t>PL1_11</t>
  </si>
  <si>
    <t>PL1_12</t>
  </si>
  <si>
    <t>PL1_2</t>
  </si>
  <si>
    <t>PL1_4</t>
  </si>
  <si>
    <t>PL1_5</t>
  </si>
  <si>
    <t>PL1_7</t>
  </si>
  <si>
    <t>PL1</t>
  </si>
  <si>
    <t>PL10_1</t>
  </si>
  <si>
    <t>PL11_1</t>
  </si>
  <si>
    <t>PL11</t>
  </si>
  <si>
    <t>PL12_1</t>
  </si>
  <si>
    <t>PL12_2</t>
  </si>
  <si>
    <t>PL12_3</t>
  </si>
  <si>
    <t>PL12</t>
  </si>
  <si>
    <t>PL13</t>
  </si>
  <si>
    <t>PL14_3</t>
  </si>
  <si>
    <t>PL15_1</t>
  </si>
  <si>
    <t>PL15_2</t>
  </si>
  <si>
    <t>PL17_2</t>
  </si>
  <si>
    <t>PL17</t>
  </si>
  <si>
    <t>PL22_2</t>
  </si>
  <si>
    <t>PL22</t>
  </si>
  <si>
    <t>PL25</t>
  </si>
  <si>
    <t>PL26</t>
  </si>
  <si>
    <t>PL27</t>
  </si>
  <si>
    <t>PL29</t>
  </si>
  <si>
    <t>PL30</t>
  </si>
  <si>
    <t>PL31</t>
  </si>
  <si>
    <t>PL33_1</t>
  </si>
  <si>
    <t>PL33_2</t>
  </si>
  <si>
    <t>PL33</t>
  </si>
  <si>
    <t>PL34</t>
  </si>
  <si>
    <t>PL35</t>
  </si>
  <si>
    <t>PL37</t>
  </si>
  <si>
    <t>PL38</t>
  </si>
  <si>
    <t>PL39</t>
  </si>
  <si>
    <t>PL4_1</t>
  </si>
  <si>
    <t>PL4_2</t>
  </si>
  <si>
    <t>PL40</t>
  </si>
  <si>
    <t>PL6_1</t>
  </si>
  <si>
    <t>PL7_1</t>
  </si>
  <si>
    <t>PL7_3</t>
  </si>
  <si>
    <t>PL7_5</t>
  </si>
  <si>
    <t>PL8_1</t>
  </si>
  <si>
    <t>PL8_2</t>
  </si>
  <si>
    <t>PL8_3</t>
  </si>
  <si>
    <t>PL9_1</t>
  </si>
  <si>
    <t>PL9_2</t>
  </si>
  <si>
    <t>PL9</t>
  </si>
  <si>
    <t>CE19</t>
  </si>
  <si>
    <t>GH170</t>
  </si>
  <si>
    <t>GH171</t>
  </si>
  <si>
    <t>PL41</t>
  </si>
  <si>
    <t>PL42</t>
  </si>
  <si>
    <t>reindeer per 1M</t>
  </si>
  <si>
    <t>co-asembly per 1M</t>
  </si>
  <si>
    <t>acetyl xylan esterase (EC 3.1.1.72); cinnamoyl esterase (EC 3.1.1.-); feruloyl esterase (EC 3.1.1.73); carboxylesterase (EC 3.1.1.1); S-formylglutathione hydrolase (EC 3.1.2.12); diacylglycerol O-acyltransferase (EC 2.3.1.20); trehalose 6-O-mycolyltransferase (EC 2.3.1.122)</t>
  </si>
  <si>
    <t>UDP-3-0-acyl N-acetylglucosamine deacetylase (EC 3.5.1.108).</t>
  </si>
  <si>
    <t>pectin acetylesterase (EC 3.1.1.-); rhamnogalacturonan acetylesterase (EC 3.1.1.-); acetyl xylan esterase (EC 3.1.1.72)</t>
  </si>
  <si>
    <t>pectin acetylesterase (EC 3.1.1.-)</t>
  </si>
  <si>
    <t>N-acetyl-1-D-myo-inosityl-2-amino-2-deoxy-alpha-D-glucopyranoside deacetylase (EC 3.5.1.89); diacetylchitobiose deacetylase (EC 3.5.1.-); mycothiol S-conjugate amidase (EC 3.5.1.-)</t>
  </si>
  <si>
    <t>4-O-methyl-glucuronoyl methylesterase (EC 3.1.1.-)</t>
  </si>
  <si>
    <t>acetylesterase (EC 3.1.1.6) active on various carbohydrate acetyl esters</t>
  </si>
  <si>
    <t>acetylmannan esterase (3.1.1.-)</t>
  </si>
  <si>
    <t>acetyl xylan esterase (EC 3.1.1.72).</t>
  </si>
  <si>
    <t>acetyl xylan esterase (EC 3.1.1.72);  chitin deacetylase (EC 3.5.1.41); chitooligosaccharide deacetylase (EC 3.5.1.-); peptidoglycan GlcNAc deacetylase (EC 3.5.1.-); peptidoglycan N-acetylmuramic acid deacetylase (EC 3.5.1.-).</t>
  </si>
  <si>
    <t>acetyl xylan esterase (EC 3.1.1.72); cephalosporin-C deacetylase (EC 3.1.1.41).</t>
  </si>
  <si>
    <t>pectin methylesterase (EC 3.1.1.11).</t>
  </si>
  <si>
    <t>N-acetylglucosamine 6-phosphate deacetylase (EC 3.5.1.25); N-acetylglucosamine 6-phosphate deacetylase (EC 3.5.1.80)</t>
  </si>
  <si>
    <t>beta-glucosidase (EC 3.2.1.21); beta-galactosidase (EC 3.2.1.23); beta-mannosidase (EC 3.2.1.25); beta-glucuronidase (EC 3.2.1.31); beta-xylosidase (EC 3.2.1.37); beta-D-fucosidase (EC 3.2.1.38); phlorizin hydrolase (EC 3.2.1.62); exo-beta-1,4-glucanase (EC 3.2.1.74); 6-phospho-beta-galactosidase (EC 3.2.1.85); 6-phospho-beta-glucosidase (EC 3.2.1.86); strictosidine beta-glucosidase (EC 3.2.1.105); lactase (EC 3.2.1.108); amygdalin beta-glucosidase (EC 3.2.1.117); prunasin beta-glucosidase (EC 3.2.1.118); vicianin hydrolase (EC 3.2.1.119); raucaffricine beta-glucosidase (EC 3.2.1.125); thioglucosidase (EC 3.2.1.147); beta-primeverosidase (EC 3.2.1.149); isoflavonoid 7-O-beta-apiosyl-beta-glucosidase (EC 3.2.1.161); ABA-specific beta-glucosidase (EC 3.2.1.175); DIMBOA beta-glucosidase (EC 3.2.1.182); beta-glycosidase (EC 3.2.1.-); hydroxyisourate hydrolase (EC 3.-.-.-); beta-rutinosidase /alpha-L-rhamnose-(1,6)-beta-D-glucosidase (EC 3.2.1.-)</t>
  </si>
  <si>
    <t>endo-1,4-beta-xylanase (EC 3.2.1.8); endo-1,3-beta-xylanase (EC 3.2.1.32); tomatinase (EC 3.2.1.-); xylan endotransglycosylase (EC 2.4.2.-); endo-beta-1,4-glucanase (EC 3.2.1.4)</t>
  </si>
  <si>
    <t>endo-alpha-N-acetylgalactosaminidase (EC 3.2.1.97)</t>
  </si>
  <si>
    <t>peptidoglycan lytic transglycosylase (EC 3.2.1.-)</t>
  </si>
  <si>
    <t>unsaturated rhamnogalacturonyl hydrolase (EC 3.2.1.172); d-4,5-unsaturated beta-glucuronyl hydrolase (EC 3.2.1.-); d-4,5-unsaturated alpha-galacturonidase (EC 3.2.1.-)</t>
  </si>
  <si>
    <t>alpha-L-rhamnosidase (EC 3.2.1.40); rhamnogalacturonan alpha-L-rhamnohydrolase (EC 3.2.1.174)</t>
  </si>
  <si>
    <t>N-acetylmuramidase (EC 3.2.1.17)</t>
  </si>
  <si>
    <t>alpha-N-acetylgalactosaminidase (EC 3.2.1.49)</t>
  </si>
  <si>
    <t>endo-beta-1,4-xylanase (EC 3.2.1.8); endo-beta-1,3-xylanase (EC 3.2.1.32)</t>
  </si>
  <si>
    <t>alpha-galactosidase (EC 3.2.1.22); alpha-1,3-galactosidase (EC 3.2.1.-)</t>
  </si>
  <si>
    <t>lacto-N-biose phosphorylase or galacto-N-biose phosphorylase (EC 2.4.1.211); D-galactosyl-beta-1,4-L-rhamnose phosphorylase (EC 2.4.1.247)</t>
  </si>
  <si>
    <t>beta-mannanase (EC 3.2.1.78)</t>
  </si>
  <si>
    <t>endo-alpha-1,4-polygalactosaminidase (EC 3.2.1.109)</t>
  </si>
  <si>
    <t>xylan alpha-1,2-glucuronidase (3.2.1.131); alpha-(4-O-methyl)-glucuronidase (3.2.1.-)</t>
  </si>
  <si>
    <t>beta-glucosidase (EC 3.2.1.21); beta-xylosidase (EC 3.2.1.37); acid beta-glucosidase/beta-glucosylceramidase (EC 3.2.1.45); beta-N-acetylglucosaminidase (EC 3.2.1.52)</t>
  </si>
  <si>
    <t>beta-D-galactofuranosidase (EC 3.2.1.146); alpha-neoagaro-oligosaccharide hydrolase (EC 3.2.1.159)</t>
  </si>
  <si>
    <t>alpha-amylase (EC 3.2.1.1)</t>
  </si>
  <si>
    <t>beta-xylosidase (EC 3.2.1.37)</t>
  </si>
  <si>
    <t>beta-L-arabinobiosidase (EC 3.2.1.-)</t>
  </si>
  <si>
    <t>beta-N-acetylgalactosaminidase (EC 3.2.1.53); glycosphingolipid beta-N-acetylgalactosaminidase (EC 3.2.1.-)</t>
  </si>
  <si>
    <t>endoglucanase (EC 3.2.1.4)</t>
  </si>
  <si>
    <t>exo-alpha-1,6-mannosidase (EC 3.2.1.-)</t>
  </si>
  <si>
    <t>alpha-amylase (EC 3.2.1.-)</t>
  </si>
  <si>
    <t>beta-L-arabinofuranosidase (EC 3.2.1.185); 3-C-carboxy-5-deoxy-L-xylose (aceric acid) hydrolase (EC 3.2.1.-); alpha-1,3-(3,6)-anhydro-D-galactosidase (EC 3.2.1.-)</t>
  </si>
  <si>
    <t>beta-1,3-glucanase (EC 3.2.1.39); beta-1,3-glucosidase (EC 3.2.1.-)</t>
  </si>
  <si>
    <t>alpha-N-acetylgalactosaminidase (EC 3.2.1.49); ; alpha-1,3-(3,6)-anhydro-D-galactosidase (EC 3.2.1.-)</t>
  </si>
  <si>
    <t>alpha-amylase (EC 3.2.1.1); pullulanase (EC 3.2.1.41); cyclomaltodextrin glucanotransferase (EC 2.4.1.19); cyclomaltodextrinase (EC 3.2.1.54); trehalose-6-phosphate hydrolase (EC 3.2.1.93); oligo-alpha-glucosidase (EC 3.2.1.10); maltogenic amylase (EC 3.2.1.133); neopullulanase (EC 3.2.1.135); alpha-glucosidase (EC 3.2.1.20); maltotetraose-forming alpha-amylase (EC 3.2.1.60); isoamylase (EC 3.2.1.68); glucodextranase (EC 3.2.1.70); maltohexaose-forming alpha-amylase (EC 3.2.1.98); maltotriose-forming alpha-amylase (EC 3.2.1.116); branching enzyme (EC 2.4.1.18); trehalose synthase (EC 5.4.99.16); 4-alpha-glucanotransferase (EC 2.4.1.25); maltopentaose-forming alpha-amylase (EC 3.2.1.-) ; amylosucrase (EC 2.4.1.4) ; sucrose phosphorylase (EC 2.4.1.7); malto-oligosyltrehalose trehalohydrolase (EC 3.2.1.141); isomaltulose synthase (EC 5.4.99.11); malto-oligosyltrehalose synthase (EC 5.4.99.15); amylo-alpha-1,6-glucosidase (EC 3.2.1.33); alpha-1,4-glucan: phosphate alpha-maltosyltransferase (EC 2.4.99.16); amino acid transporter; [retaining] sucrose 6(F)-phosphate phosphorylase (EC 2.4.1.329); [retaining] glucosylglycerol phosphorylase (EC 2.4.1.359); ; Glucosylglycerate phosphorylase (EC 2.4.1.352); [retaining] sucrose alpha-glucosidase (EC 3.2.1.48); oligosaccharide alpha-4-glucosyltransferase (EC 2.4.1.161)</t>
  </si>
  <si>
    <t>beta-1,4-mannosylglucose phosphorylase (EC 2.4.1.281); beta-1,4-mannooligosaccharide phosphorylase (EC 2.4.1.319); beta-1,4-mannosyl-N-acetyl-glucosamine phosphorylase (EC 2.4.1.320); beta-1,2-mannobiose phosphorylase (EC 2.4.1.-); beta-1,2-oligomannan phosphorylase (EC 2.4.1.-); beta-1,2-mannosidase (EC 3.2.1.-)</t>
  </si>
  <si>
    <t xml:space="preserve">amylo-alpha-1,6-glucosidase (EC 3.2.1.33); </t>
  </si>
  <si>
    <t>lacto-N-biosidase (EC 3.2.1.140); Lacto-N-biosidase (Lewis antigen a/b specificity) (EC 3.2.1.-)</t>
  </si>
  <si>
    <t>beta-L-arabinofuranosidase (EC 3.2.1.185)</t>
  </si>
  <si>
    <t>rhamnogalacturonan alpha-1,2-galacturonohydrolase (EC 3.2.1.173)</t>
  </si>
  <si>
    <t>alpha-2-O-Me-L-fucosidase (EC 3.2.1.-)</t>
  </si>
  <si>
    <t>beta-1,2-apiosidase (EC 3.2.1.-)</t>
  </si>
  <si>
    <t>alpha-L-fucosidase (EC 3.2.1.51); xylanase (EC 3.2.1.8)</t>
  </si>
  <si>
    <t>2-keto-3-deoxy-D-lyxo-heptulosaric acid hydrolase (EC 3.2.1.-)</t>
  </si>
  <si>
    <t>endo-beta-1,2-glucanase (EC 3.2.1.71); beta-1,2-glucooligosaccharide sophorohydrolase (EC 3.2.1.-)</t>
  </si>
  <si>
    <t>L-Rhalpha-alpha-1,4-GlcA alpha-L-rhamnohydrolase (EC 3.2.1.-)</t>
  </si>
  <si>
    <t>beta-galactosidase (EC 3.2.1.23)</t>
  </si>
  <si>
    <t>beta-1,3-glucan phosphorylase (EC 2.4.1.97)</t>
  </si>
  <si>
    <t>glucoamylase (EC 3.2.1.3); glucodextranase (EC 3.2.1.70); alpha,alpha-trehalase (EC 3.2.1.28); dextran dextrinase (EC 2.4.1.2)</t>
  </si>
  <si>
    <t>l-carrageenase (EC 3.2.1.-)</t>
  </si>
  <si>
    <t>alpha-L-fucosidase (EC 3.2.1.51)</t>
  </si>
  <si>
    <t>beta-glucuronidase (3.2.1.31)</t>
  </si>
  <si>
    <t>exo-alpha-sialidase (EC 3.2.1.18);</t>
  </si>
  <si>
    <t>endo-beta-1,3-glucanase (EC 3.2.1.39)</t>
  </si>
  <si>
    <t>beta-D-galactofuranosidase (EC 3.2.1.146)</t>
  </si>
  <si>
    <t>xyloglucan:xyloglucosyltransferase (EC 2.4.1.207); keratan-sulfate endo-1,4-beta-galactosidase (EC 3.2.1.103); endo-1,3-beta-glucanase / laminarinase (EC 3.2.1.39); endo-1,3(4)-beta-glucanase (EC 3.2.1.6); licheninase (EC 3.2.1.73); beta-agarase (EC 3.2.1.81); kappa;-carrageenase (EC 3.2.1.83); xyloglucanase (EC 3.2.1.151); endo-beta-1,3-galactanase (EC 3.2.1.181); [retaining] beta-porphyranase (EC 3.2.1.178); hyaluronidase (EC 3.2.1.35); endo-beta-1,4-galactosidase (EC 3.2.1.-); chitin beta-1,6-glucanosyltransferase (EC 2.4.1.-); beta-transglycosidase (EC 2.4.1.-); beta-glycosidase (EC 3.2.1.-); beta-carrageenase (EC 3.2.1.-)</t>
  </si>
  <si>
    <t>beta-1,3-glucan phosphorylase (EC 2.4.1.-)</t>
  </si>
  <si>
    <t>endo-beta-N-acetylglucosaminidase cleaving GlcNAc-beta-1,2-Man (EC 3.2.1.-)</t>
  </si>
  <si>
    <t>beta-mannosidase (EC 3.2.1.25)</t>
  </si>
  <si>
    <t>alpha-1,4-galactosaminogalactan hydrolase (EC 3.2.1.-)</t>
  </si>
  <si>
    <t>beta-carrageenase (EC 3.2.1.-)</t>
  </si>
  <si>
    <t>glucan endo-1,3-beta-glucosidase (EC 3.2.1.39); licheninase (EC 3.2.1.73); ABA-specific beta-glucosidase (EC 3.2.1.175); beta-1,3-glucanosyltransglycosylase (EC 2.4.1.-); beta-1,3-glucosidase (EC 3.2.1.-)</t>
  </si>
  <si>
    <t>chitinase (EC 3.2.1.14); lysozyme (EC 3.2.1.17); endo-beta-N-acetylglucosaminidase (EC 3.2.1.96); peptidoglycan hydrolase with endo-beta-N-acetylglucosaminidase specificity (EC 3.2.1.-); Nod factor hydrolase (EC 3.2.1.-); xylanase inhibitor; concanavalin B; narbonin</t>
  </si>
  <si>
    <t>chitinase (EC 3.2.1.14); lysozyme (EC 3.2.1.17)</t>
  </si>
  <si>
    <t>beta-galactosidase (EC 3.2.1.23) ; beta-mannosidase (EC 3.2.1.25); beta-glucuronidase (EC 3.2.1.31); alpha-L-arabinofuranosidase (EC 3.2.1.55); mannosylglycoprotein endo-beta-mannosidase (EC 3.2.1.152); exo-beta-glucosaminidase (EC 3.2.1.165); alpha-L-arabinopyranosidase (EC 3.2.1.-); beta-galacturonidase (EC 3.2.1.-); beta-xylosidase (EC 3.2.1.37); beta-D-galactofuranosidase (EC 3.2.1.146);</t>
  </si>
  <si>
    <t>beta-hexosaminidase (EC 3.2.1.52); lacto-N-biosidase (EC 3.2.1.140); beta-1,6-N-acetylglucosaminidase (EC 3.2.1.-); beta-6-SO3-N-acetylglucosaminidase (EC 3.2.1.-)</t>
  </si>
  <si>
    <t>lysozyme type G (EC 3.2.1.17); peptidoglycan lyase (EC 4.2.2.n1) also known in the literature as peptidoglycan lytic transglycosylase; chitinase (EC 3.2.1.14)</t>
  </si>
  <si>
    <t>lysozyme (EC 3.2.1.17)</t>
  </si>
  <si>
    <t>beta-mannanase (EC 3.2.1.78); exo-beta-1,4-mannobiohydrolase (EC 3.2.1.100); beta-1,3-xylanase (EC 3.2.1.32); lichenase / endo-beta-1,3-1,4-glucanase (EC 3.2.1.73); mannobiose-producing exo-beta-mannanase (EC 3.2.1.-)</t>
  </si>
  <si>
    <t>alpha-galactosidase (EC 3.2.1.22); alpha-N-acetylgalactosaminidase (EC 3.2.1.49); isomalto-dextranase (EC 3.2.1.94); beta-L-arabinopyranosidase (EC 3.2.1.88); galactan:galactan galactosyltransferase (EC 2.4.1.-)</t>
  </si>
  <si>
    <t>polygalacturonase (EC 3.2.1.15); exo-polygalacturonase (EC 3.2.1.67); exo-polygalacturonosidase (EC 3.2.1.82); rhamnogalacturonase (EC 3.2.1.171); rhamnogalacturonan alpha-1,2-galacturonohydrolase (EC 3.2.1.173); xylogalacturonan hydrolase (EC 3.2.1.-)</t>
  </si>
  <si>
    <t>alpha-L-fucosidase (EC 3.2.1.51); alpha-1,3/1,4-L-fucosidase (EC 3.2.1.111)</t>
  </si>
  <si>
    <t>endo-beta-1,4-xylanase (EC 3.2.1.8); beta-glucosidase (3.2.1.21); beta-glucuronidase (EC 3.2.1.31); beta-xylosidase (EC 3.2.1.37); beta-fucosidase (EC 3.2.1.38); glucosylceramidase (EC 3.2.1.45); beta-1,6-glucanase (EC 3.2.1.75); glucuronoarabinoxylan endo-beta-1,4-xylanase (EC 3.2.1.136); endo-beta-1,6-galactanase (EC:3.2.1.164); [reducing end] beta-xylosidase (EC 3.2.1.-)</t>
  </si>
  <si>
    <t>alpha-glucosidase (EC 3.2.1.20); alpha-galactosidase (EC 3.2.1.22); alpha-mannosidase (EC 3.2.1.24); alpha-1,3-glucosidase (EC 3.2.1.84); sucrase-isomaltase (EC 3.2.1.48) (EC 3.2.1.10); alpha-xylosidase (EC 3.2.1.177); alpha-glucan lyase (EC 4.2.2.13); isomaltosyltransferase (EC 2.4.1.-); oligosaccharide alpha-1,4-glucosyltransferase (EC 2.4.1.161); sulfoquinovosidase (EC 3.2.1.-); alpha-N-acetylgalactosaminidase (EC 3.2.1.49); ; sulfoquinovosidase (EC 3.2.1.199)</t>
  </si>
  <si>
    <t>invertase (EC 3.2.1.26); endo-inulinase (EC 3.2.1.7); beta-2,6-fructan 6-levanbiohydrolase (EC 3.2.1.64); endo-levanase (EC 3.2.1.65); exo-inulinase (EC 3.2.1.80); fructan beta-(2,1)-fructosidase/1-exohydrolase (EC 3.2.1.153); fructan beta-(2,6)-fructosidase/6-exohydrolase (EC 3.2.1.154); sucrose:sucrose 1-fructosyltransferase (EC 2.4.1.99); fructan:fructan 1-fructosyltransferase (EC 2.4.1.100); sucrose:fructan 6-fructosyltransferase (EC 2.4.1.10); fructan:fructan 6G-fructosyltransferase (EC 2.4.1.243); levan fructosyltransferase (EC 2.4.1.-); [retaining] sucrose:sucrose 6-fructosyltransferase (6-SST) (EC 2.4.1.-); cycloinulo-oligosaccharide fructanotransferase (EC 2.4.1.-)</t>
  </si>
  <si>
    <t>sialidase or neuraminidase (EC 3.2.1.18); trans-sialidase (EC 2.4.1.-); anhydrosialidase (EC 4.2.2.15); Kdo hydrolase (EC 3.2.1.-); 2-keto-3-deoxynononic acid hydrolase / KDNase (EC 3.2.1.-)</t>
  </si>
  <si>
    <t>beta-galactosidase (EC 3.2.1.23); exo-beta-glucosaminidase (EC 3.2.1.165); exo-beta-1,4-galactanase (EC 3.2.1.-); beta-1,3-galactosidase (EC 3.2.1.-)</t>
  </si>
  <si>
    <t xml:space="preserve">alpha-galactosidase (EC 3.2.1.22); alpha-N-acetylgalactosaminidase (EC 3.2.1.49); stachyose synthase (EC 2.4.1.67); raffinose synthase (EC 2.4.1.82) </t>
  </si>
  <si>
    <t>alpha,alpha-trehalase (EC 3.2.1.28).</t>
  </si>
  <si>
    <t>alpha-mannosidase (EC 3.2.1.24); mannosyl-oligosaccharide alpha-1,2-mannosidase (EC 3.2.1.113); mannosyl-oligosaccharide alpha-1,3-1,6-mannosidase (EC 3.2.1.114); alpha-2-O-mannosylglycerate hydrolase (EC 3.2.1.170); mannosyl-oligosaccharide alpha-1,3-mannosidase (EC 3.2.1.-)</t>
  </si>
  <si>
    <t>alpha-L-iduronidase (EC 3.2.1.76); beta-xylosidase (EC 3.2.1.37); alpha-L-arabinofuranosidase (EC 3.2.1.55); beta-glucosidase (EC 3.2.1.21); beta-galactosidase (EC 3.2.1.23)</t>
  </si>
  <si>
    <t>maltose-6-phosphate glucosidase (EC 3.2.1.122); alpha-glucosidase (EC 3.2.1.20); alpha-galactosidase (EC 3.2.1.22); 6-phospho-beta-glucosidase (EC 3.2.1.86); alpha-glucuronidase (EC 3.2.1.139); alpha-galacturonase (EC 3.2.1.67); palatinase (EC 3.2.1.-)</t>
  </si>
  <si>
    <t>beta-galactosidase (EC 3.2.1.23); alpha-L-arabinopyranosidase (EC 3.2.1.-)</t>
  </si>
  <si>
    <t>beta-xylosidase (EC 3.2.1.37); alpha-L-arabinofuranosidase (EC 3.2.1.55); xylanase (EC 3.2.1.8); alpha-1,2-L-arabinofuranosidase (EC 3.2.1.-); exo-alpha-1,5-L-arabinofuranosidase (EC 3.2.1.-); [inverting] exo-alpha-1,5-L-arabinanase (EC 3.2.1.-); beta-1,3-xylosidase (EC 3.2.1.-); [inverting] exo-alpha-1,5-L-arabinanase (EC 3.2.1.-); [inverting] endo-alpha-1,5-L-arabinanase (EC 3.2.1.99); exo-beta-1,3-galactanase (EC 3.2.1.145); beta-D-galactofuranosidase (EC 3.2.1.146)</t>
  </si>
  <si>
    <t>endoglucanase (EC 3.2.1.4); xyloglucanase (EC 3.2.1.151)</t>
  </si>
  <si>
    <t>endoglucanase (EC 3.2.1.4); xyloglucan-specific endo-beta-1,4-glucanase / endo-xyloglucanase (EC 3.2.1.151); endo-beta-1,4-mannanase (EC 3.2.1.78)</t>
  </si>
  <si>
    <t>alpha-mannosidase (EC 3.2.1.113)</t>
  </si>
  <si>
    <t>reducing end-acting cellobiohydrolase (EC 3.2.1.176); endo-beta-1,4-glucanase (EC 3.2.1.4); chitinase (EC 3.2.1.14)</t>
  </si>
  <si>
    <t>dextranase (EC 3.2.1.11); isopullulanase (EC 3.2.1.57); dextran 1,6-alpha-isomaltotriosidase (EC 3.2.1.95); sulfated arabinan endo-1,4-beta-L-arabinanase (EC 3.2.1.-)</t>
  </si>
  <si>
    <t>endo-beta-1,4-glucanase / cellulase (EC 3.2.1.4); endo-beta-1,4-xylanase (EC 3.2.1.8); beta-glucosidase (EC 3.2.1.21); beta-mannosidase (EC 3.2.1.25); beta-glucosylceramidase (EC 3.2.1.45); glucan beta-1,3-glucosidase (EC 3.2.1.58); exo-beta-1,4-glucanase / cellodextrinase (EC 3.2.1.74); glucan endo-1,6-beta-glucosidase (EC 3.2.1.75); mannan endo-beta-1,4-mannosidase (EC 3.2.1.78); cellulose beta-1,4-cellobiosidase (EC 3.2.1.91); steryl beta-glucosidase (EC 3.2.1.104); endoglycoceramidase (EC 3.2.1.123); chitosanase (EC 3.2.1.132); beta-primeverosidase (EC 3.2.1.149); xyloglucan-specific endo-beta-1,4-glucanase (EC 3.2.1.151); endo-beta-1,6-galactanase (EC 3.2.1.164); beta-1,3-mannanase (EC 3.2.1.-); arabinoxylan-specific endo-beta-1,4-xylanase (EC 3.2.1.-); mannan transglycosylase (EC 2.4.1.-); lichenase / endo-beta-1,3-1,4-glucanase (EC 3.2.1.73); beta-glycosidase (EC 3.2.1.-); endo-beta-1,3-glucanase / laminarinase (EC 3.2.1.39); beta-N-acetylhexosaminidase (EC 3.2.1.52); chitosanase (EC 3.2.1.132); beta-D-galactofuranosidase (EC 3.2.1.146); beta-galactosylceramidase (EC 3.2.1.46); ; beta-rutinosidase /alpha-L-rhamnose-(1,6)-beta-D-glucosidase (EC 3.2.1.-); alpha-L-arabinofuranosidase (EC 3.2.1.55)</t>
  </si>
  <si>
    <t>beta-agarase (EC 3.2.1.81).</t>
  </si>
  <si>
    <t>endoglucanase (EC 3.2.1.4); endo-beta-1,4-xylanase (EC 3.2.1.8); beta-xylosidase (EC 3.2.1.37); alpha-L-arabinofuranosidase (EC 3.2.1.55); lichenase / endo-beta-1,3-1,4-glucanase (EC 3.2.1.73)</t>
  </si>
  <si>
    <t>beta-xylosidase (EC 3.2.1.37).</t>
  </si>
  <si>
    <t>endo-beta-1,4-galactanase (EC 3.2.1.89).</t>
  </si>
  <si>
    <t>alpha-L-arabinofuranosidase (EC 3.2.1.55); beta-xylosidase (EC 3.2.1.37).</t>
  </si>
  <si>
    <t>exo-beta-1,3-glucanase (EC 3.2.1.58); endo-beta-1,3-glucanase (EC 3.2.1.39)</t>
  </si>
  <si>
    <t>hyaluronidase (EC 3.2.1.35); chondroitin hydrolase (EC 3.2.1.-)</t>
  </si>
  <si>
    <t>alpha-amylase (EC 3.2.1.1); alpha-galactosidase (EC 3.2.1.22); amylopullulanase (EC 3.2.1.41); cyclomaltodextrinase (EC 3.2.1.54); branching enzyme (EC 2.4.1.18); 4-alpha-glucanotransferase (EC 2.4.1.25)</t>
  </si>
  <si>
    <t>beta-galactosidase (EC 3.2.1.23); galactocerebrosidase (EC 3.2.1.46)</t>
  </si>
  <si>
    <t>processing alpha-glucosidase (EC 3.2.1.106); alpha-1,3-glucosidase (EC 3.2.1.84); alpha-glucosidase (EC 3.2.1.20); mannosylglycerate alpha-mannosidase / mannosylglycerate hydrolase (EC 3.2.1.170); glucosylglycerate hydrolase (EC 3.2.1.208)</t>
  </si>
  <si>
    <t>beta-1,3-glucanase (EC 3.2.1.39)</t>
  </si>
  <si>
    <t>alpha,alpha-trehalase (EC 3.2.1.28); maltose phosphorylase (EC 2.4.1.8); trehalose phosphorylase (EC 2.4.1.64); kojibiose phosphorylase (EC 2.4.1.230); trehalose-6-phosphate phosphorylase (EC 2.4.1.216); nigerose phosphorylase (EC 2.4.1.279); 3-O-alpha-glucopyranosyl-L-rhamnose phosphorylase (EC 2.4.1.282); 2-O-alpha-glucopyranosylglycerol: phosphate beta-glucosyltransferase (EC 2.4.1.-); alpha-glucosyl-1,2-beta-galactosyl-L-hydroxylysine alpha-glucosidase (EC 3.2.1.107); 1,3-alpha-oligoglucan phosphorylase (EC 2.4.1.334)</t>
  </si>
  <si>
    <t>cycloisomaltooligosaccharide glucanotransferase (EC 2.4.1.248); dextranase (EC 3.2.1.11).</t>
  </si>
  <si>
    <t>alpha-glucuronidase (EC 3.2.1.139); xylan alpha-1,2-glucuronidase (EC 3.2.1.131)</t>
  </si>
  <si>
    <t>lysozyme (EC 3.2.1.17); mannosyl-glycoprotein endo-beta-N-acetylglucosaminidase (EC 3.2.1.96); peptidoglycan hydrolase with endo-beta-N-acetylglucosaminidase specificity  (EC 3.2.1.-)</t>
  </si>
  <si>
    <t>endoglucanase (EC 3.2.1.4); oligoxyloglucan reducing end-specific cellobiohydrolase (EC 3.2.1.150); xyloglucanase (EC 3.2.1.151)</t>
  </si>
  <si>
    <t>alpha-1,6-mannanase (EC 3.2.1.101); alpha-glucosidase (EC 3.2.1.20)</t>
  </si>
  <si>
    <t>amylomaltase or 4-alpha-glucanotransferase (EC 2.4.1.25)</t>
  </si>
  <si>
    <t>alpha-L-rhamnosidase (EC 3.2.1.40); rhamnogalacturonan alpha-L-rhamnohydrolase (EC 3.2.1.174); L-Rhap-alpha-1,3-D-Apif -specific alpha-1,3-L-rhamnosidase (EC 3.2.1.-)</t>
  </si>
  <si>
    <t>beta-glucuronidase (EC 3.2.1.31); hyaluronoglucuronidase (EC 3.2.1.36); heparanase (EC 3.2.1.166); baicalin beta-glucuronidase (EC 3.2.1.167); beta-4-O-methyl-glucuronidase (EC 3.2.1.-)</t>
  </si>
  <si>
    <t>chitosanase (EC 3.2.1.132); cellulase (EC 3.2.1.4); licheninase (EC 3.2.1.73); endo-1,4-beta-xylanase (EC 3.2.1.8); reducing-end-xylose releasing exo-oligoxylanase (EC 3.2.1.156)</t>
  </si>
  <si>
    <t>Iota;-carrageenase (EC 3.2.1.157)</t>
  </si>
  <si>
    <t>N-acetyl beta-glucosaminidase (EC 3.2.1.52); hyaluronidase (EC 3.2.1.35); [protein]-3-O-(GlcNAc)-L-Ser/Thr beta-N-acetylglucosaminidase (EC 3.2.1.169)</t>
  </si>
  <si>
    <t>endo-beta-N-acetylglucosaminidase (EC 3.2.1.96)</t>
  </si>
  <si>
    <t>beta-agarase (EC 3.2.1.81); beta-porphyranase (EC 3.2.1.178)</t>
  </si>
  <si>
    <t>mycodextranase (EC 3.2.1.61); alpha-1,3-glucanase (EC 3.2.1.59)</t>
  </si>
  <si>
    <t>d-4,5-unsaturated beta-glucuronyl hydrolase (EC 3.2.1.-)</t>
  </si>
  <si>
    <t>alpha-N-acetylglucosaminidase (EC 3.2.1.50)</t>
  </si>
  <si>
    <t>mannosyl-oligosaccharide alpha-1,2-mannosidase (EC 3.2.1.113); mannosyl-oligosaccharide alpha-1,3-mannosidase (EC 3.2.1.-); mannosyl-oligosaccharide alpha-1,6-mannosidase (EC 3.2.1.-); alpha-mannosidase (EC 3.2.1.24); alpha-1,2-mannosidase (EC 3.2.1.-); alpha-1,3-mannosidase (EC 3.2.1.-); alpha-1,4-mannosidase (EC 3.2.1.-); mannosyl-1-phosphodiester alpha-1,P-mannosidase (EC 3.2.1.-)</t>
  </si>
  <si>
    <t>exo-alpha-L-1,5-arabinanase (EC 3.2.1.-)</t>
  </si>
  <si>
    <t>cellobiose phosphorylase (EC 2.4.1.20); laminaribiose phosphorylase (EC 2.4.1.31); cellodextrin phosphorylase (EC 2.4.1.49); chitobiose phosphorylase (EC 2.4.1.-); cyclic beta-1,2-glucan synthase (EC 2.4.1.-); cellobionic acid phosphorylase (EC 2.4.1.321); beta-1,2-oligoglucan phosphorylase (EC 2.4.1.-)</t>
  </si>
  <si>
    <t>alpha-L-fucosidase (EC 3.2.1.51); alpha-1,2-L-fucosidase (EC 3.2.1.63); alpha-L-galactosidase (EC 3.2.1.-)</t>
  </si>
  <si>
    <t>glucoamylase (EC 3.2.1.3); alpha-glucosidase (EC 3.2.1.20); alpha-galactosidase (EC 3.2.1.22)</t>
  </si>
  <si>
    <t>blood-group endo-beta-1,4-galactosidase (EC 3.2.1.102); blood group A- and B-cleaving endo-beta-1,4-galactosidase (EC 3.2.1.-); endo-beta-1,4-xylanase (EC 3.2.1.8); endo-beta-1,4-xylanase (EC 3.2.1.8)</t>
  </si>
  <si>
    <t>glycoprotein endo-alpha-1,2-mannosidase (EC 3.2.1.130); mannan endo-1,2-alpha-mannanase (3.2.1.-)</t>
  </si>
  <si>
    <t>pectate lyase (EC 4.2.2.2); exo-pectate lyase (EC 4.2.2.9); pectin lyase (EC 4.2.2.10).</t>
  </si>
  <si>
    <t>rhamnogalacturonan endolyase (EC 4.2.2.23); rhamnogalacturonan exolyase (EC 4.2.2.24)</t>
  </si>
  <si>
    <t>heparin-sulfate lyase (EC 4.2.2.8); heparin lyase / heparin lyase I (EC 4.2.2.7)</t>
  </si>
  <si>
    <t>heparin lyase  (EC 4.2.2.7);</t>
  </si>
  <si>
    <t>alginate lyase (EC 4.2.2.3); oligoalginate lyase (EC 4.2.2.26)</t>
  </si>
  <si>
    <t>oligogalacturonate lyase / oligogalacturonide lyase (EC 4.2.2.6)</t>
  </si>
  <si>
    <t>ulvan lyase (EC 4.2.2.-).</t>
  </si>
  <si>
    <t>rhamnogalacturonan exolyase (EC 4.2.2.24).</t>
  </si>
  <si>
    <t>L-rhamnose-alpha-1,4-D-glucuronate lyase (EC 4.2.2.-)</t>
  </si>
  <si>
    <t>chondroitin-sulfate ABC endolyase (EC 4.2.2.20)</t>
  </si>
  <si>
    <t>hyaluronate lyase (EC 4.2.2.1)</t>
  </si>
  <si>
    <t>endo-beta-1,4-glucuronan lyase (EC 4.2.2.14); poly(beta-mannuronate) lyase / M-specific alginate lyase (EC 4.2.2.3)</t>
  </si>
  <si>
    <t>hyaluronate lyase (EC 4.2.2.1); gellan lyase (EC 4.2.2.25); chondroitin sulfate lyase (EC 4.2.2.20)</t>
  </si>
  <si>
    <t>alginate lyase (EC 4.2.2.-)</t>
  </si>
  <si>
    <t>chondroitin lyase / chondroitinase (EC 4.2.2.-); chondroitin AC lyase (EC 4.2.2.5)</t>
  </si>
  <si>
    <t>chondroitin-sulfate ABC endolyase (EC 4.2.2.20); heparin-sulfate lyase / heparin lyase III (EC 4.2.2.8); ulvan lyase (EC 4.2.2.-)</t>
  </si>
  <si>
    <t>endo-beta-1,4-glucuronan lyase (EC 4.2.2.14)</t>
  </si>
  <si>
    <t>ulvan lyase (EC 4.2.2.-)</t>
  </si>
  <si>
    <t>pectate lyase (EC 4.2.2.2); exopolygalacturonate lyase (EC 4.2.2.9); thiopeptidoglycan lyase (EC 4.2.2.-); rhamnogalacturonan endolyase (EC 4.2.2.23)</t>
  </si>
  <si>
    <t xml:space="preserve">raw F5 </t>
  </si>
  <si>
    <t xml:space="preserve">raw F6 </t>
  </si>
  <si>
    <t xml:space="preserve">raw F7 </t>
  </si>
  <si>
    <t xml:space="preserve">raw F8 </t>
  </si>
  <si>
    <t xml:space="preserve">raw reindeer </t>
  </si>
  <si>
    <t xml:space="preserve">raw sheep </t>
  </si>
  <si>
    <t xml:space="preserve">raw cattle </t>
  </si>
  <si>
    <t>Normalization factors</t>
  </si>
  <si>
    <t>all fish
 (incl F8)</t>
  </si>
  <si>
    <t>total prokka genes</t>
  </si>
  <si>
    <t>pct proteins as GH +PL +CE</t>
  </si>
  <si>
    <t xml:space="preserve">raw co-asembly </t>
  </si>
  <si>
    <t>raw F5+6+7 total</t>
  </si>
  <si>
    <t>raw Ruminant total</t>
  </si>
  <si>
    <t>diff p-value NORM F567, Rum 1 sided, homo-scedastic</t>
  </si>
  <si>
    <t xml:space="preserve">raw 
red deer </t>
  </si>
  <si>
    <t>avg norm F567 total</t>
  </si>
  <si>
    <t>avg norm rum tot</t>
  </si>
  <si>
    <t>CAZy Class ID</t>
  </si>
  <si>
    <t>CAZy annotation</t>
  </si>
  <si>
    <t>avg rum-fish diff</t>
  </si>
  <si>
    <t>Sulfatase class</t>
  </si>
  <si>
    <t>S1_17</t>
  </si>
  <si>
    <t>S1_15</t>
  </si>
  <si>
    <t>S1_16</t>
  </si>
  <si>
    <t>S1_8</t>
  </si>
  <si>
    <t>S1_19</t>
  </si>
  <si>
    <t>S1_11</t>
  </si>
  <si>
    <t>S1_14</t>
  </si>
  <si>
    <t>S1_20</t>
  </si>
  <si>
    <t>S1_28</t>
  </si>
  <si>
    <t>S1_4</t>
  </si>
  <si>
    <t>S1_24</t>
  </si>
  <si>
    <t>S1_25</t>
  </si>
  <si>
    <t>S1_72</t>
  </si>
  <si>
    <t>S1_23</t>
  </si>
  <si>
    <t>S1_7</t>
  </si>
  <si>
    <t>S1_29</t>
  </si>
  <si>
    <t>S1_27</t>
  </si>
  <si>
    <t>S1_30</t>
  </si>
  <si>
    <t>S1_62</t>
  </si>
  <si>
    <t>S1_N.C.</t>
  </si>
  <si>
    <t>S1_51</t>
  </si>
  <si>
    <t>S1_13</t>
  </si>
  <si>
    <t>S1_46</t>
  </si>
  <si>
    <t>S1_9</t>
  </si>
  <si>
    <t>S1_22</t>
  </si>
  <si>
    <t>S1_52</t>
  </si>
  <si>
    <t>S1_31</t>
  </si>
  <si>
    <t>S1_43</t>
  </si>
  <si>
    <t>S1_55</t>
  </si>
  <si>
    <t>S1_65</t>
  </si>
  <si>
    <t>S1_40</t>
  </si>
  <si>
    <t>S1_53</t>
  </si>
  <si>
    <t>S1_59</t>
  </si>
  <si>
    <t>S1_64</t>
  </si>
  <si>
    <t>S1_54</t>
  </si>
  <si>
    <t>S1_56</t>
  </si>
  <si>
    <t>S1_2</t>
  </si>
  <si>
    <t>S1_12</t>
  </si>
  <si>
    <t>S1_60</t>
  </si>
  <si>
    <t>S1_50</t>
  </si>
  <si>
    <t>S1_67</t>
  </si>
  <si>
    <t>S1_36</t>
  </si>
  <si>
    <t>S1_71</t>
  </si>
  <si>
    <t>S1_26</t>
  </si>
  <si>
    <t>S1_44</t>
  </si>
  <si>
    <t>S1_63</t>
  </si>
  <si>
    <t>S1_57</t>
  </si>
  <si>
    <t>S1_6</t>
  </si>
  <si>
    <t>S1_37</t>
  </si>
  <si>
    <t>raw red deer</t>
  </si>
  <si>
    <t>raw reindeer</t>
  </si>
  <si>
    <t>raw sheep</t>
  </si>
  <si>
    <t>raw cattle</t>
  </si>
  <si>
    <t>raw co-assembly</t>
  </si>
  <si>
    <t>pct proteins as sulfatases</t>
  </si>
  <si>
    <t>total GH + PL + CE classified prots</t>
  </si>
  <si>
    <t>total SulfAtlas classified prots</t>
  </si>
  <si>
    <t>391 ruminant MAGs</t>
  </si>
  <si>
    <t>F5 sample tally</t>
  </si>
  <si>
    <t>F6 sample tally</t>
  </si>
  <si>
    <t>F7 sample tally</t>
  </si>
  <si>
    <t>F8 sample tally</t>
  </si>
  <si>
    <t>red deer sample tally</t>
  </si>
  <si>
    <t>reindeer sample tally</t>
  </si>
  <si>
    <t>sheep sample tally</t>
  </si>
  <si>
    <t>cattle sample tally</t>
  </si>
  <si>
    <t>co-assembly sample tally</t>
  </si>
  <si>
    <t>adult fish (F5,F6,F7) only</t>
  </si>
  <si>
    <t>glen raw total</t>
  </si>
  <si>
    <t>agarase</t>
  </si>
  <si>
    <t>beta-porphyranase (EC 3.2.1.178)</t>
  </si>
  <si>
    <t>endo-β-1,4-galactosidase (EC 3.2.1.-);β-glucosidase (EC 3.2.1.21);endo-β-1,3-glucanase / laminarinase (EC 3.2.1.39); endo-β-1,3(4)-glucanase / lichenase-laminarinase (EC 3.2.1.6);lichenase / endo-β-1,3-1,4-glucanase (EC 3.2.1.73)</t>
  </si>
  <si>
    <t>β-glycosidase (EC 3.2.1.-);endo-β-1,3(4)-glucanase / lichenase-laminarinase (EC 3.2.1.6);lichenase / endo-β-1,3-1,4-glucanase (EC 3.2.1.73)</t>
  </si>
  <si>
    <t>β-glucosidase (EC 3.2.1.21); xylan 1,4-β-xylosidase (EC 3.2.1.37); β-glucosylceramidase (EC 3.2.1.45); β-N-acetylhexosaminidase (EC 3.2.1.52); α-L-arabinofuranosidase (EC 3.2.1.55); glucan 1,4-β-glucosidase (EC 3.2.1.74); isoprimeverose-producing oligoxyloglucan hydrolase (EC 3.2.1.120); coniferin β-glucosidase (EC 3.2.1.126); exo-1,3-1,4-glucanase (EC 3.2.1.-); β-N-acetylglucosaminide phosphorylases (EC 2.4.1.-); β-1,2-glucosidase (EC 3.2.1.-); β-1,3-glucosidase (EC 3.2.1.-); xyloglucan-specific exo-β-1,4-glucanase / exo-xyloglucanase (EC 3.2.1.155); stevioside-β-1,2-glucosidase (EC 3.2.1.-); lichenase / endo-β-1,3-1,4-glucanase (EC 3.2.1.73); protodioscin 26-O-β-D-glucosidase (EC 3.2.1.186); β-glucuronidase (EC 3.2.1.31)</t>
  </si>
  <si>
    <t>endoglucanase (EC 3.2.1.4); endo-β-1,3(4)-glucanase / lichenase-laminarinase (EC 3.2.1.6); lichenase / endo-β-1,3-1,4-glucanase (EC 3.2.1.73); exo-β-1,4-glucanase / cellodextrinase (EC 3.2.1.74); cellobiohydrolase (EC 3.2.1.91); xyloglucan-specific endo-β-1,4-glucanase / endo-xyloglucanase (EC 3.2.1.151); exo-β-glucosaminidase (EC 3.2.1.165); endo-β-1,4-glucanase (xanthanase) (EC 3.2.1.-)</t>
  </si>
  <si>
    <t>β-glycosidase (EC 3.2.1.-);glucomannan-specific endo-β-1,4-glucanase (EC 3.2.1.-);[retaining] exo-xyloglucanase (EC 3.2.1.-);xyloglucan-specific endo-β-1,4-glucanase / endo-xyloglucanase (EC 3.2.1.151);endo-β-1,4-glucanase (EC 3.2.1.4);endo-β-1,3(4)-glucanase / lichenase-laminarinase (EC 3.2.1.6);lichenase / endo-β-1,3-1,4-glucanase (EC 3.2.1.73);endo-β-1,4-xylanase (EC 3.2.1.8)</t>
  </si>
  <si>
    <t>Additional File 12.</t>
  </si>
  <si>
    <t>Class abundances and statistical calculations have been normalized for total number of predicted proteins in each sample set.</t>
  </si>
  <si>
    <t>Full metagenomic annotations are provided in Additional Files 10-14.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</si>
</sst>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%"/>
    <numFmt numFmtId="166" formatCode="0.0000%"/>
  </numFmts>
  <fonts count="9">
    <font>
      <sz val="12"/>
      <color theme="1"/>
      <name val="ArialMT"/>
      <family val="2"/>
    </font>
    <font>
      <sz val="12"/>
      <color rgb="FFFF0000"/>
      <name val="ArialMT"/>
      <family val="2"/>
    </font>
    <font>
      <b/>
      <sz val="12"/>
      <color theme="1"/>
      <name val="ArialMT"/>
    </font>
    <font>
      <sz val="12"/>
      <name val="ArialMT"/>
    </font>
    <font>
      <b/>
      <sz val="12"/>
      <name val="ArialMT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0" tint="-0.499984740745262"/>
      <name val="ArialMT"/>
    </font>
    <font>
      <sz val="12"/>
      <color theme="0" tint="-0.499984740745262"/>
      <name val="ArialMT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3" fontId="0" fillId="0" borderId="0" xfId="0" applyNumberFormat="1" applyAlignment="1">
      <alignment horizontal="center"/>
    </xf>
    <xf numFmtId="3" fontId="6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0" fillId="0" borderId="0" xfId="0" applyNumberFormat="1"/>
    <xf numFmtId="10" fontId="0" fillId="0" borderId="0" xfId="0" applyNumberForma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0" fillId="0" borderId="0" xfId="0" applyFill="1"/>
    <xf numFmtId="0" fontId="4" fillId="0" borderId="1" xfId="0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9" fontId="3" fillId="0" borderId="3" xfId="0" applyNumberFormat="1" applyFont="1" applyBorder="1" applyAlignment="1">
      <alignment horizontal="center"/>
    </xf>
    <xf numFmtId="0" fontId="3" fillId="0" borderId="3" xfId="0" applyFont="1" applyFill="1" applyBorder="1"/>
    <xf numFmtId="0" fontId="3" fillId="0" borderId="3" xfId="0" applyFon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9" fontId="3" fillId="0" borderId="3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Fill="1" applyBorder="1" applyAlignment="1">
      <alignment horizontal="center"/>
    </xf>
    <xf numFmtId="1" fontId="4" fillId="0" borderId="4" xfId="0" applyNumberFormat="1" applyFon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9" fontId="3" fillId="0" borderId="3" xfId="0" applyNumberFormat="1" applyFont="1" applyBorder="1" applyAlignment="1">
      <alignment horizontal="left"/>
    </xf>
    <xf numFmtId="9" fontId="3" fillId="0" borderId="3" xfId="0" applyNumberFormat="1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7" fillId="0" borderId="6" xfId="0" applyFont="1" applyBorder="1" applyAlignment="1">
      <alignment horizontal="center" wrapText="1"/>
    </xf>
    <xf numFmtId="0" fontId="0" fillId="0" borderId="0" xfId="0" applyBorder="1"/>
    <xf numFmtId="0" fontId="2" fillId="0" borderId="0" xfId="0" applyFont="1" applyBorder="1" applyAlignment="1">
      <alignment wrapText="1"/>
    </xf>
    <xf numFmtId="1" fontId="4" fillId="0" borderId="0" xfId="0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1" fontId="3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wrapText="1"/>
    </xf>
    <xf numFmtId="164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E0CC9-2C1E-B74E-B242-AA8C9C880690}">
  <dimension ref="A1:AC295"/>
  <sheetViews>
    <sheetView tabSelected="1" workbookViewId="0">
      <pane ySplit="4" topLeftCell="A5" activePane="bottomLeft" state="frozen"/>
      <selection pane="bottomLeft" activeCell="A4" sqref="A4:XFD5"/>
    </sheetView>
  </sheetViews>
  <sheetFormatPr baseColWidth="10" defaultRowHeight="16"/>
  <cols>
    <col min="1" max="1" width="11.42578125" style="5" customWidth="1"/>
    <col min="2" max="5" width="4" style="18" bestFit="1" customWidth="1"/>
    <col min="6" max="9" width="7" style="35" bestFit="1" customWidth="1"/>
    <col min="10" max="10" width="7.5703125" style="18" customWidth="1"/>
    <col min="11" max="11" width="7.85546875" style="18" bestFit="1" customWidth="1"/>
    <col min="12" max="12" width="6" style="18" bestFit="1" customWidth="1"/>
    <col min="13" max="13" width="5.5703125" style="18" bestFit="1" customWidth="1"/>
    <col min="14" max="14" width="8" style="18" bestFit="1" customWidth="1"/>
    <col min="15" max="16" width="7.85546875" style="35" bestFit="1" customWidth="1"/>
    <col min="17" max="18" width="6.5703125" style="35" bestFit="1" customWidth="1"/>
    <col min="19" max="19" width="8" style="35" bestFit="1" customWidth="1"/>
    <col min="20" max="20" width="9.85546875" style="6" customWidth="1"/>
    <col min="21" max="21" width="8.5703125" style="35" customWidth="1"/>
    <col min="22" max="22" width="9" style="35" bestFit="1" customWidth="1"/>
    <col min="23" max="23" width="9" style="4" bestFit="1" customWidth="1"/>
    <col min="24" max="24" width="8.7109375" style="4" bestFit="1" customWidth="1"/>
    <col min="25" max="25" width="8.28515625" style="4" bestFit="1" customWidth="1"/>
    <col min="26" max="26" width="7.140625" style="35" bestFit="1" customWidth="1"/>
    <col min="27" max="27" width="7.28515625" style="35" bestFit="1" customWidth="1"/>
    <col min="28" max="28" width="47.42578125" style="42" customWidth="1"/>
  </cols>
  <sheetData>
    <row r="1" spans="1:28">
      <c r="A1" s="5" t="s">
        <v>551</v>
      </c>
    </row>
    <row r="2" spans="1:28">
      <c r="A2" s="5" t="s">
        <v>552</v>
      </c>
    </row>
    <row r="3" spans="1:28">
      <c r="A3" s="5" t="s">
        <v>553</v>
      </c>
    </row>
    <row r="4" spans="1:28" s="1" customFormat="1" ht="120" thickBot="1">
      <c r="A4" s="7" t="s">
        <v>471</v>
      </c>
      <c r="B4" s="43" t="s">
        <v>453</v>
      </c>
      <c r="C4" s="16" t="s">
        <v>454</v>
      </c>
      <c r="D4" s="16" t="s">
        <v>455</v>
      </c>
      <c r="E4" s="16" t="s">
        <v>456</v>
      </c>
      <c r="F4" s="22" t="s">
        <v>0</v>
      </c>
      <c r="G4" s="22" t="s">
        <v>1</v>
      </c>
      <c r="H4" s="22" t="s">
        <v>2</v>
      </c>
      <c r="I4" s="22" t="s">
        <v>3</v>
      </c>
      <c r="J4" s="16" t="s">
        <v>468</v>
      </c>
      <c r="K4" s="16" t="s">
        <v>457</v>
      </c>
      <c r="L4" s="16" t="s">
        <v>458</v>
      </c>
      <c r="M4" s="16" t="s">
        <v>459</v>
      </c>
      <c r="N4" s="16" t="s">
        <v>464</v>
      </c>
      <c r="O4" s="22" t="s">
        <v>4</v>
      </c>
      <c r="P4" s="22" t="s">
        <v>302</v>
      </c>
      <c r="Q4" s="22" t="s">
        <v>5</v>
      </c>
      <c r="R4" s="22" t="s">
        <v>6</v>
      </c>
      <c r="S4" s="22" t="s">
        <v>303</v>
      </c>
      <c r="T4" s="8" t="s">
        <v>467</v>
      </c>
      <c r="U4" s="21" t="s">
        <v>465</v>
      </c>
      <c r="V4" s="23" t="s">
        <v>466</v>
      </c>
      <c r="W4" s="37" t="s">
        <v>469</v>
      </c>
      <c r="X4" s="22" t="s">
        <v>470</v>
      </c>
      <c r="Y4" s="22" t="s">
        <v>473</v>
      </c>
      <c r="Z4" s="21" t="s">
        <v>7</v>
      </c>
      <c r="AA4" s="21" t="s">
        <v>8</v>
      </c>
      <c r="AB4" s="39" t="s">
        <v>472</v>
      </c>
    </row>
    <row r="5" spans="1:28" ht="17" thickTop="1">
      <c r="A5" s="26" t="s">
        <v>11</v>
      </c>
      <c r="B5" s="17">
        <v>63</v>
      </c>
      <c r="C5" s="17">
        <v>97</v>
      </c>
      <c r="D5" s="17">
        <v>92</v>
      </c>
      <c r="E5" s="17">
        <v>1</v>
      </c>
      <c r="F5" s="24">
        <f t="shared" ref="F5:F68" si="0">1000000*B5/201826</f>
        <v>312.15006986215849</v>
      </c>
      <c r="G5" s="24">
        <f t="shared" ref="G5:G68" si="1">1000000*C5/282325</f>
        <v>343.57566634198179</v>
      </c>
      <c r="H5" s="24">
        <f t="shared" ref="H5:H68" si="2">1000000*D5/265859</f>
        <v>346.04809316216489</v>
      </c>
      <c r="I5" s="24">
        <f t="shared" ref="I5:I68" si="3">1000000*E5/701825</f>
        <v>1.42485662380223</v>
      </c>
      <c r="J5" s="17">
        <v>371</v>
      </c>
      <c r="K5" s="17">
        <v>149</v>
      </c>
      <c r="L5" s="17">
        <v>190</v>
      </c>
      <c r="M5" s="17">
        <v>10</v>
      </c>
      <c r="N5" s="17">
        <v>157</v>
      </c>
      <c r="O5" s="24">
        <f t="shared" ref="O5:O68" si="4">1000000*J5/262475</f>
        <v>1413.4679493285075</v>
      </c>
      <c r="P5" s="24">
        <f t="shared" ref="P5:P68" si="5">1000000*K5/143274</f>
        <v>1039.965381018189</v>
      </c>
      <c r="Q5" s="24">
        <f t="shared" ref="Q5:Q68" si="6">1000000*L5/117088</f>
        <v>1622.7111232577206</v>
      </c>
      <c r="R5" s="24">
        <f t="shared" ref="R5:R68" si="7">1000000*M5/48637</f>
        <v>205.60478647942924</v>
      </c>
      <c r="S5" s="24">
        <f t="shared" ref="S5:S68" si="8">1000000*N5/185288</f>
        <v>847.32956262682956</v>
      </c>
      <c r="T5" s="25">
        <f t="shared" ref="T5:T68" si="9">_xlfn.T.TEST(F5:H5,O5:S5,1,2)</f>
        <v>3.9802015038054021E-2</v>
      </c>
      <c r="U5" s="27">
        <f t="shared" ref="U5:U68" si="10">SUM(B5:D5)</f>
        <v>252</v>
      </c>
      <c r="V5" s="28">
        <f t="shared" ref="V5:V68" si="11">SUM(J5:N5)</f>
        <v>877</v>
      </c>
      <c r="W5" s="38">
        <f t="shared" ref="W5:W68" si="12">SUM(F5:H5)/3</f>
        <v>333.92460978876835</v>
      </c>
      <c r="X5" s="38">
        <f t="shared" ref="X5:X68" si="13">SUM(O5:S5)/5</f>
        <v>1025.8157605421352</v>
      </c>
      <c r="Y5" s="38">
        <f t="shared" ref="Y5:Y68" si="14">X5-W5</f>
        <v>691.8911507533669</v>
      </c>
      <c r="Z5" s="29">
        <v>0.67</v>
      </c>
      <c r="AA5" s="29">
        <v>0.32</v>
      </c>
      <c r="AB5" s="40" t="s">
        <v>304</v>
      </c>
    </row>
    <row r="6" spans="1:28">
      <c r="A6" s="26" t="s">
        <v>12</v>
      </c>
      <c r="B6" s="17">
        <v>43</v>
      </c>
      <c r="C6" s="17">
        <v>70</v>
      </c>
      <c r="D6" s="17">
        <v>81</v>
      </c>
      <c r="E6" s="17">
        <v>4</v>
      </c>
      <c r="F6" s="24">
        <f t="shared" si="0"/>
        <v>213.05480958845737</v>
      </c>
      <c r="G6" s="24">
        <f t="shared" si="1"/>
        <v>247.94120251483218</v>
      </c>
      <c r="H6" s="24">
        <f t="shared" si="2"/>
        <v>304.67277767538434</v>
      </c>
      <c r="I6" s="24">
        <f t="shared" si="3"/>
        <v>5.69942649520892</v>
      </c>
      <c r="J6" s="17">
        <v>93</v>
      </c>
      <c r="K6" s="17">
        <v>33</v>
      </c>
      <c r="L6" s="17">
        <v>40</v>
      </c>
      <c r="M6" s="17">
        <v>14</v>
      </c>
      <c r="N6" s="17">
        <v>39</v>
      </c>
      <c r="O6" s="24">
        <f t="shared" si="4"/>
        <v>354.31945899609485</v>
      </c>
      <c r="P6" s="24">
        <f t="shared" si="5"/>
        <v>230.32790317852508</v>
      </c>
      <c r="Q6" s="24">
        <f t="shared" si="6"/>
        <v>341.62339437004647</v>
      </c>
      <c r="R6" s="24">
        <f t="shared" si="7"/>
        <v>287.84670107120093</v>
      </c>
      <c r="S6" s="24">
        <f t="shared" si="8"/>
        <v>210.48313976080479</v>
      </c>
      <c r="T6" s="25">
        <f t="shared" si="9"/>
        <v>0.2579824165061485</v>
      </c>
      <c r="U6" s="27">
        <f t="shared" si="10"/>
        <v>194</v>
      </c>
      <c r="V6" s="28">
        <f t="shared" si="11"/>
        <v>219</v>
      </c>
      <c r="W6" s="38">
        <f t="shared" si="12"/>
        <v>255.22292992622465</v>
      </c>
      <c r="X6" s="38">
        <f t="shared" si="13"/>
        <v>284.92011947533445</v>
      </c>
      <c r="Y6" s="38">
        <f t="shared" si="14"/>
        <v>29.697189549109794</v>
      </c>
      <c r="Z6" s="29">
        <v>0</v>
      </c>
      <c r="AA6" s="29">
        <v>0</v>
      </c>
      <c r="AB6" s="40" t="s">
        <v>305</v>
      </c>
    </row>
    <row r="7" spans="1:28">
      <c r="A7" s="26" t="s">
        <v>13</v>
      </c>
      <c r="B7" s="17">
        <v>5</v>
      </c>
      <c r="C7" s="17">
        <v>2</v>
      </c>
      <c r="D7" s="17">
        <v>2</v>
      </c>
      <c r="E7" s="17">
        <v>2</v>
      </c>
      <c r="F7" s="24">
        <f t="shared" si="0"/>
        <v>24.773815068425279</v>
      </c>
      <c r="G7" s="24">
        <f t="shared" si="1"/>
        <v>7.084034357566634</v>
      </c>
      <c r="H7" s="24">
        <f t="shared" si="2"/>
        <v>7.5227846339601063</v>
      </c>
      <c r="I7" s="24">
        <f t="shared" si="3"/>
        <v>2.84971324760446</v>
      </c>
      <c r="J7" s="17">
        <v>49</v>
      </c>
      <c r="K7" s="17">
        <v>32</v>
      </c>
      <c r="L7" s="17">
        <v>39</v>
      </c>
      <c r="M7" s="17"/>
      <c r="N7" s="17">
        <v>54</v>
      </c>
      <c r="O7" s="24">
        <f t="shared" si="4"/>
        <v>186.68444613772741</v>
      </c>
      <c r="P7" s="24">
        <f t="shared" si="5"/>
        <v>223.34826974887278</v>
      </c>
      <c r="Q7" s="24">
        <f t="shared" si="6"/>
        <v>333.0828095107953</v>
      </c>
      <c r="R7" s="24">
        <f t="shared" si="7"/>
        <v>0</v>
      </c>
      <c r="S7" s="24">
        <f t="shared" si="8"/>
        <v>291.43819351496052</v>
      </c>
      <c r="T7" s="25">
        <f t="shared" si="9"/>
        <v>2.2779141437944975E-2</v>
      </c>
      <c r="U7" s="27">
        <f t="shared" si="10"/>
        <v>9</v>
      </c>
      <c r="V7" s="28">
        <f t="shared" si="11"/>
        <v>174</v>
      </c>
      <c r="W7" s="38">
        <f t="shared" si="12"/>
        <v>13.126878019984005</v>
      </c>
      <c r="X7" s="38">
        <f t="shared" si="13"/>
        <v>206.91074378247123</v>
      </c>
      <c r="Y7" s="38">
        <f t="shared" si="14"/>
        <v>193.78386576248721</v>
      </c>
      <c r="Z7" s="29">
        <v>0.67</v>
      </c>
      <c r="AA7" s="29">
        <v>0.31</v>
      </c>
      <c r="AB7" s="40" t="s">
        <v>306</v>
      </c>
    </row>
    <row r="8" spans="1:28">
      <c r="A8" s="26" t="s">
        <v>14</v>
      </c>
      <c r="B8" s="17"/>
      <c r="C8" s="17"/>
      <c r="D8" s="17"/>
      <c r="E8" s="17">
        <v>9</v>
      </c>
      <c r="F8" s="24">
        <f t="shared" si="0"/>
        <v>0</v>
      </c>
      <c r="G8" s="24">
        <f t="shared" si="1"/>
        <v>0</v>
      </c>
      <c r="H8" s="24">
        <f t="shared" si="2"/>
        <v>0</v>
      </c>
      <c r="I8" s="24">
        <f t="shared" si="3"/>
        <v>12.823709614220069</v>
      </c>
      <c r="J8" s="17">
        <v>7</v>
      </c>
      <c r="K8" s="17">
        <v>1</v>
      </c>
      <c r="L8" s="17"/>
      <c r="M8" s="17">
        <v>2</v>
      </c>
      <c r="N8" s="17">
        <v>7</v>
      </c>
      <c r="O8" s="24">
        <f t="shared" si="4"/>
        <v>26.669206591103915</v>
      </c>
      <c r="P8" s="24">
        <f t="shared" si="5"/>
        <v>6.9796334296522744</v>
      </c>
      <c r="Q8" s="24">
        <f t="shared" si="6"/>
        <v>0</v>
      </c>
      <c r="R8" s="24">
        <f t="shared" si="7"/>
        <v>41.120957295885852</v>
      </c>
      <c r="S8" s="24">
        <f t="shared" si="8"/>
        <v>37.779025085272657</v>
      </c>
      <c r="T8" s="25">
        <f t="shared" si="9"/>
        <v>4.2593333271355137E-2</v>
      </c>
      <c r="U8" s="27">
        <f t="shared" si="10"/>
        <v>0</v>
      </c>
      <c r="V8" s="28">
        <f t="shared" si="11"/>
        <v>17</v>
      </c>
      <c r="W8" s="38">
        <f t="shared" si="12"/>
        <v>0</v>
      </c>
      <c r="X8" s="38">
        <f t="shared" si="13"/>
        <v>22.509764480382938</v>
      </c>
      <c r="Y8" s="38">
        <f t="shared" si="14"/>
        <v>22.509764480382938</v>
      </c>
      <c r="Z8" s="27" t="s">
        <v>10</v>
      </c>
      <c r="AA8" s="29">
        <v>0</v>
      </c>
      <c r="AB8" s="40" t="s">
        <v>307</v>
      </c>
    </row>
    <row r="9" spans="1:28">
      <c r="A9" s="26" t="s">
        <v>15</v>
      </c>
      <c r="B9" s="17">
        <v>18</v>
      </c>
      <c r="C9" s="17">
        <v>13</v>
      </c>
      <c r="D9" s="17">
        <v>17</v>
      </c>
      <c r="E9" s="17">
        <v>1</v>
      </c>
      <c r="F9" s="24">
        <f t="shared" si="0"/>
        <v>89.185734246330995</v>
      </c>
      <c r="G9" s="24">
        <f t="shared" si="1"/>
        <v>46.046223324183124</v>
      </c>
      <c r="H9" s="24">
        <f t="shared" si="2"/>
        <v>63.943669388660908</v>
      </c>
      <c r="I9" s="24">
        <f t="shared" si="3"/>
        <v>1.42485662380223</v>
      </c>
      <c r="J9" s="17">
        <v>12</v>
      </c>
      <c r="K9" s="17">
        <v>9</v>
      </c>
      <c r="L9" s="17">
        <v>4</v>
      </c>
      <c r="M9" s="17">
        <v>7</v>
      </c>
      <c r="N9" s="17">
        <v>5</v>
      </c>
      <c r="O9" s="24">
        <f t="shared" si="4"/>
        <v>45.718639870463853</v>
      </c>
      <c r="P9" s="24">
        <f t="shared" si="5"/>
        <v>62.81670086687047</v>
      </c>
      <c r="Q9" s="24">
        <f t="shared" si="6"/>
        <v>34.162339437004647</v>
      </c>
      <c r="R9" s="24">
        <f t="shared" si="7"/>
        <v>143.92335053560046</v>
      </c>
      <c r="S9" s="24">
        <f t="shared" si="8"/>
        <v>26.985017918051899</v>
      </c>
      <c r="T9" s="25">
        <f t="shared" si="9"/>
        <v>0.45281755501464971</v>
      </c>
      <c r="U9" s="27">
        <f t="shared" si="10"/>
        <v>48</v>
      </c>
      <c r="V9" s="28">
        <f t="shared" si="11"/>
        <v>37</v>
      </c>
      <c r="W9" s="38">
        <f t="shared" si="12"/>
        <v>66.391875653058335</v>
      </c>
      <c r="X9" s="38">
        <f t="shared" si="13"/>
        <v>62.721209725598257</v>
      </c>
      <c r="Y9" s="38">
        <f t="shared" si="14"/>
        <v>-3.6706659274600781</v>
      </c>
      <c r="Z9" s="29">
        <v>0</v>
      </c>
      <c r="AA9" s="29">
        <v>0.22</v>
      </c>
      <c r="AB9" s="40" t="s">
        <v>308</v>
      </c>
    </row>
    <row r="10" spans="1:28">
      <c r="A10" s="26" t="s">
        <v>16</v>
      </c>
      <c r="B10" s="17">
        <v>1</v>
      </c>
      <c r="C10" s="17">
        <v>1</v>
      </c>
      <c r="D10" s="17"/>
      <c r="E10" s="17">
        <v>9</v>
      </c>
      <c r="F10" s="24">
        <f t="shared" si="0"/>
        <v>4.9547630136850556</v>
      </c>
      <c r="G10" s="24">
        <f t="shared" si="1"/>
        <v>3.542017178783317</v>
      </c>
      <c r="H10" s="24">
        <f t="shared" si="2"/>
        <v>0</v>
      </c>
      <c r="I10" s="24">
        <f t="shared" si="3"/>
        <v>12.823709614220069</v>
      </c>
      <c r="J10" s="17">
        <v>16</v>
      </c>
      <c r="K10" s="17">
        <v>21</v>
      </c>
      <c r="L10" s="17">
        <v>12</v>
      </c>
      <c r="M10" s="17"/>
      <c r="N10" s="17">
        <v>10</v>
      </c>
      <c r="O10" s="24">
        <f t="shared" si="4"/>
        <v>60.958186493951807</v>
      </c>
      <c r="P10" s="24">
        <f t="shared" si="5"/>
        <v>146.57230202269776</v>
      </c>
      <c r="Q10" s="24">
        <f t="shared" si="6"/>
        <v>102.48701831101394</v>
      </c>
      <c r="R10" s="24">
        <f t="shared" si="7"/>
        <v>0</v>
      </c>
      <c r="S10" s="24">
        <f t="shared" si="8"/>
        <v>53.970035836103797</v>
      </c>
      <c r="T10" s="25">
        <f t="shared" si="9"/>
        <v>3.8572079891945596E-2</v>
      </c>
      <c r="U10" s="27">
        <f t="shared" si="10"/>
        <v>2</v>
      </c>
      <c r="V10" s="28">
        <f t="shared" si="11"/>
        <v>59</v>
      </c>
      <c r="W10" s="38">
        <f t="shared" si="12"/>
        <v>2.8322600641561242</v>
      </c>
      <c r="X10" s="38">
        <f t="shared" si="13"/>
        <v>72.797508532753469</v>
      </c>
      <c r="Y10" s="38">
        <f t="shared" si="14"/>
        <v>69.965248468597338</v>
      </c>
      <c r="Z10" s="29">
        <v>0</v>
      </c>
      <c r="AA10" s="29">
        <v>0.31</v>
      </c>
      <c r="AB10" s="40" t="s">
        <v>309</v>
      </c>
    </row>
    <row r="11" spans="1:28">
      <c r="A11" s="26" t="s">
        <v>17</v>
      </c>
      <c r="B11" s="17">
        <v>8</v>
      </c>
      <c r="C11" s="17">
        <v>1</v>
      </c>
      <c r="D11" s="17">
        <v>3</v>
      </c>
      <c r="E11" s="17">
        <v>2</v>
      </c>
      <c r="F11" s="24">
        <f t="shared" si="0"/>
        <v>39.638104109480444</v>
      </c>
      <c r="G11" s="24">
        <f t="shared" si="1"/>
        <v>3.542017178783317</v>
      </c>
      <c r="H11" s="24">
        <f t="shared" si="2"/>
        <v>11.284176950940161</v>
      </c>
      <c r="I11" s="24">
        <f t="shared" si="3"/>
        <v>2.84971324760446</v>
      </c>
      <c r="J11" s="17"/>
      <c r="K11" s="17"/>
      <c r="L11" s="17"/>
      <c r="M11" s="17">
        <v>1</v>
      </c>
      <c r="N11" s="17"/>
      <c r="O11" s="24">
        <f t="shared" si="4"/>
        <v>0</v>
      </c>
      <c r="P11" s="24">
        <f t="shared" si="5"/>
        <v>0</v>
      </c>
      <c r="Q11" s="24">
        <f t="shared" si="6"/>
        <v>0</v>
      </c>
      <c r="R11" s="24">
        <f t="shared" si="7"/>
        <v>20.560478647942926</v>
      </c>
      <c r="S11" s="24">
        <f t="shared" si="8"/>
        <v>0</v>
      </c>
      <c r="T11" s="25">
        <f t="shared" si="9"/>
        <v>9.9107770088699587E-2</v>
      </c>
      <c r="U11" s="27">
        <f t="shared" si="10"/>
        <v>12</v>
      </c>
      <c r="V11" s="28">
        <f t="shared" si="11"/>
        <v>1</v>
      </c>
      <c r="W11" s="38">
        <f t="shared" si="12"/>
        <v>18.154766079734642</v>
      </c>
      <c r="X11" s="38">
        <f t="shared" si="13"/>
        <v>4.1120957295885852</v>
      </c>
      <c r="Y11" s="38">
        <f t="shared" si="14"/>
        <v>-14.042670350146057</v>
      </c>
      <c r="Z11" s="29">
        <v>1</v>
      </c>
      <c r="AA11" s="29" t="s">
        <v>10</v>
      </c>
      <c r="AB11" s="40" t="s">
        <v>310</v>
      </c>
    </row>
    <row r="12" spans="1:28">
      <c r="A12" s="26" t="s">
        <v>18</v>
      </c>
      <c r="B12" s="17">
        <v>3</v>
      </c>
      <c r="C12" s="17">
        <v>5</v>
      </c>
      <c r="D12" s="17">
        <v>27</v>
      </c>
      <c r="E12" s="17">
        <v>6</v>
      </c>
      <c r="F12" s="24">
        <f t="shared" si="0"/>
        <v>14.864289041055166</v>
      </c>
      <c r="G12" s="24">
        <f t="shared" si="1"/>
        <v>17.710085893916585</v>
      </c>
      <c r="H12" s="24">
        <f t="shared" si="2"/>
        <v>101.55759255846144</v>
      </c>
      <c r="I12" s="24">
        <f t="shared" si="3"/>
        <v>8.5491397428133791</v>
      </c>
      <c r="J12" s="17">
        <v>2</v>
      </c>
      <c r="K12" s="17">
        <v>1</v>
      </c>
      <c r="L12" s="17"/>
      <c r="M12" s="17">
        <v>13</v>
      </c>
      <c r="N12" s="17">
        <v>7</v>
      </c>
      <c r="O12" s="24">
        <f t="shared" si="4"/>
        <v>7.6197733117439759</v>
      </c>
      <c r="P12" s="24">
        <f t="shared" si="5"/>
        <v>6.9796334296522744</v>
      </c>
      <c r="Q12" s="24">
        <f t="shared" si="6"/>
        <v>0</v>
      </c>
      <c r="R12" s="24">
        <f t="shared" si="7"/>
        <v>267.28622242325804</v>
      </c>
      <c r="S12" s="24">
        <f t="shared" si="8"/>
        <v>37.779025085272657</v>
      </c>
      <c r="T12" s="25">
        <f t="shared" si="9"/>
        <v>0.39842259806251867</v>
      </c>
      <c r="U12" s="27">
        <f t="shared" si="10"/>
        <v>35</v>
      </c>
      <c r="V12" s="28">
        <f t="shared" si="11"/>
        <v>23</v>
      </c>
      <c r="W12" s="38">
        <f t="shared" si="12"/>
        <v>44.7106558311444</v>
      </c>
      <c r="X12" s="38">
        <f t="shared" si="13"/>
        <v>63.932930849985397</v>
      </c>
      <c r="Y12" s="38">
        <f t="shared" si="14"/>
        <v>19.222275018840996</v>
      </c>
      <c r="Z12" s="29">
        <v>0.71</v>
      </c>
      <c r="AA12" s="29">
        <v>0.17</v>
      </c>
      <c r="AB12" s="40" t="s">
        <v>311</v>
      </c>
    </row>
    <row r="13" spans="1:28">
      <c r="A13" s="26" t="s">
        <v>297</v>
      </c>
      <c r="B13" s="17">
        <v>5</v>
      </c>
      <c r="C13" s="17">
        <v>1</v>
      </c>
      <c r="D13" s="17">
        <v>8</v>
      </c>
      <c r="E13" s="17">
        <v>1</v>
      </c>
      <c r="F13" s="24">
        <f t="shared" si="0"/>
        <v>24.773815068425279</v>
      </c>
      <c r="G13" s="24">
        <f t="shared" si="1"/>
        <v>3.542017178783317</v>
      </c>
      <c r="H13" s="24">
        <f t="shared" si="2"/>
        <v>30.091138535840425</v>
      </c>
      <c r="I13" s="24">
        <f t="shared" si="3"/>
        <v>1.42485662380223</v>
      </c>
      <c r="J13" s="17">
        <v>58</v>
      </c>
      <c r="K13" s="17">
        <v>25</v>
      </c>
      <c r="L13" s="17">
        <v>35</v>
      </c>
      <c r="M13" s="17">
        <v>10</v>
      </c>
      <c r="N13" s="17">
        <v>35</v>
      </c>
      <c r="O13" s="24">
        <f t="shared" si="4"/>
        <v>220.9734260405753</v>
      </c>
      <c r="P13" s="24">
        <f t="shared" si="5"/>
        <v>174.49083574130685</v>
      </c>
      <c r="Q13" s="24">
        <f t="shared" si="6"/>
        <v>298.92047007379063</v>
      </c>
      <c r="R13" s="24">
        <f t="shared" si="7"/>
        <v>205.60478647942924</v>
      </c>
      <c r="S13" s="24">
        <f t="shared" si="8"/>
        <v>188.89512542636328</v>
      </c>
      <c r="T13" s="25">
        <f t="shared" si="9"/>
        <v>2.6751000924322808E-4</v>
      </c>
      <c r="U13" s="27">
        <f t="shared" si="10"/>
        <v>14</v>
      </c>
      <c r="V13" s="28">
        <f t="shared" si="11"/>
        <v>163</v>
      </c>
      <c r="W13" s="38">
        <f t="shared" si="12"/>
        <v>19.468990261016341</v>
      </c>
      <c r="X13" s="38">
        <f t="shared" si="13"/>
        <v>217.77692875229303</v>
      </c>
      <c r="Y13" s="38">
        <f t="shared" si="14"/>
        <v>198.3079384912767</v>
      </c>
      <c r="Z13" s="29">
        <v>0.33</v>
      </c>
      <c r="AA13" s="29">
        <v>0.34</v>
      </c>
      <c r="AB13" s="40"/>
    </row>
    <row r="14" spans="1:28">
      <c r="A14" s="26" t="s">
        <v>19</v>
      </c>
      <c r="B14" s="17">
        <v>6</v>
      </c>
      <c r="C14" s="17">
        <v>20</v>
      </c>
      <c r="D14" s="17">
        <v>8</v>
      </c>
      <c r="E14" s="17">
        <v>1</v>
      </c>
      <c r="F14" s="24">
        <f t="shared" si="0"/>
        <v>29.728578082110332</v>
      </c>
      <c r="G14" s="24">
        <f t="shared" si="1"/>
        <v>70.840343575666338</v>
      </c>
      <c r="H14" s="24">
        <f t="shared" si="2"/>
        <v>30.091138535840425</v>
      </c>
      <c r="I14" s="24">
        <f t="shared" si="3"/>
        <v>1.42485662380223</v>
      </c>
      <c r="J14" s="17">
        <v>21</v>
      </c>
      <c r="K14" s="17">
        <v>16</v>
      </c>
      <c r="L14" s="17">
        <v>13</v>
      </c>
      <c r="M14" s="17">
        <v>2</v>
      </c>
      <c r="N14" s="17">
        <v>25</v>
      </c>
      <c r="O14" s="24">
        <f t="shared" si="4"/>
        <v>80.007619773311745</v>
      </c>
      <c r="P14" s="24">
        <f t="shared" si="5"/>
        <v>111.67413487443639</v>
      </c>
      <c r="Q14" s="24">
        <f t="shared" si="6"/>
        <v>111.0276031702651</v>
      </c>
      <c r="R14" s="24">
        <f t="shared" si="7"/>
        <v>41.120957295885852</v>
      </c>
      <c r="S14" s="24">
        <f t="shared" si="8"/>
        <v>134.92508959025949</v>
      </c>
      <c r="T14" s="25">
        <f t="shared" si="9"/>
        <v>3.5367746602135201E-2</v>
      </c>
      <c r="U14" s="27">
        <f t="shared" si="10"/>
        <v>34</v>
      </c>
      <c r="V14" s="28">
        <f t="shared" si="11"/>
        <v>77</v>
      </c>
      <c r="W14" s="38">
        <f t="shared" si="12"/>
        <v>43.553353397872364</v>
      </c>
      <c r="X14" s="38">
        <f t="shared" si="13"/>
        <v>95.751080940831713</v>
      </c>
      <c r="Y14" s="38">
        <f t="shared" si="14"/>
        <v>52.197727542959349</v>
      </c>
      <c r="Z14" s="29">
        <v>0.66</v>
      </c>
      <c r="AA14" s="29">
        <v>0.39</v>
      </c>
      <c r="AB14" s="40" t="s">
        <v>312</v>
      </c>
    </row>
    <row r="15" spans="1:28">
      <c r="A15" s="26" t="s">
        <v>20</v>
      </c>
      <c r="B15" s="17">
        <v>17</v>
      </c>
      <c r="C15" s="17">
        <v>12</v>
      </c>
      <c r="D15" s="17">
        <v>32</v>
      </c>
      <c r="E15" s="17">
        <v>1</v>
      </c>
      <c r="F15" s="24">
        <f t="shared" si="0"/>
        <v>84.230971232645942</v>
      </c>
      <c r="G15" s="24">
        <f t="shared" si="1"/>
        <v>42.504206145399806</v>
      </c>
      <c r="H15" s="24">
        <f t="shared" si="2"/>
        <v>120.3645541433617</v>
      </c>
      <c r="I15" s="24">
        <f t="shared" si="3"/>
        <v>1.42485662380223</v>
      </c>
      <c r="J15" s="17">
        <v>29</v>
      </c>
      <c r="K15" s="17">
        <v>4</v>
      </c>
      <c r="L15" s="17">
        <v>11</v>
      </c>
      <c r="M15" s="17">
        <v>44</v>
      </c>
      <c r="N15" s="17">
        <v>16</v>
      </c>
      <c r="O15" s="24">
        <f t="shared" si="4"/>
        <v>110.48671302028765</v>
      </c>
      <c r="P15" s="24">
        <f t="shared" si="5"/>
        <v>27.918533718609098</v>
      </c>
      <c r="Q15" s="24">
        <f t="shared" si="6"/>
        <v>93.946433451762772</v>
      </c>
      <c r="R15" s="24">
        <f t="shared" si="7"/>
        <v>904.66106050948861</v>
      </c>
      <c r="S15" s="24">
        <f t="shared" si="8"/>
        <v>86.35205733776607</v>
      </c>
      <c r="T15" s="25">
        <f t="shared" si="9"/>
        <v>0.24555901266396535</v>
      </c>
      <c r="U15" s="27">
        <f t="shared" si="10"/>
        <v>61</v>
      </c>
      <c r="V15" s="28">
        <f t="shared" si="11"/>
        <v>104</v>
      </c>
      <c r="W15" s="38">
        <f t="shared" si="12"/>
        <v>82.366577173802483</v>
      </c>
      <c r="X15" s="38">
        <f t="shared" si="13"/>
        <v>244.67295960758287</v>
      </c>
      <c r="Y15" s="38">
        <f t="shared" si="14"/>
        <v>162.30638243378039</v>
      </c>
      <c r="Z15" s="29">
        <v>0.55000000000000004</v>
      </c>
      <c r="AA15" s="29">
        <v>0.21</v>
      </c>
      <c r="AB15" s="40" t="s">
        <v>312</v>
      </c>
    </row>
    <row r="16" spans="1:28">
      <c r="A16" s="26" t="s">
        <v>21</v>
      </c>
      <c r="B16" s="17">
        <v>105</v>
      </c>
      <c r="C16" s="17">
        <v>200</v>
      </c>
      <c r="D16" s="17">
        <v>156</v>
      </c>
      <c r="E16" s="17">
        <v>6</v>
      </c>
      <c r="F16" s="24">
        <f t="shared" si="0"/>
        <v>520.25011643693085</v>
      </c>
      <c r="G16" s="24">
        <f t="shared" si="1"/>
        <v>708.40343575666338</v>
      </c>
      <c r="H16" s="24">
        <f t="shared" si="2"/>
        <v>586.77720144888838</v>
      </c>
      <c r="I16" s="24">
        <f t="shared" si="3"/>
        <v>8.5491397428133791</v>
      </c>
      <c r="J16" s="17">
        <v>218</v>
      </c>
      <c r="K16" s="17">
        <v>112</v>
      </c>
      <c r="L16" s="17">
        <v>115</v>
      </c>
      <c r="M16" s="17">
        <v>7</v>
      </c>
      <c r="N16" s="17">
        <v>149</v>
      </c>
      <c r="O16" s="24">
        <f t="shared" si="4"/>
        <v>830.55529098009333</v>
      </c>
      <c r="P16" s="24">
        <f t="shared" si="5"/>
        <v>781.71894412105473</v>
      </c>
      <c r="Q16" s="24">
        <f t="shared" si="6"/>
        <v>982.16725881388356</v>
      </c>
      <c r="R16" s="24">
        <f t="shared" si="7"/>
        <v>143.92335053560046</v>
      </c>
      <c r="S16" s="24">
        <f t="shared" si="8"/>
        <v>804.15353395794659</v>
      </c>
      <c r="T16" s="25">
        <f t="shared" si="9"/>
        <v>0.31022033485557787</v>
      </c>
      <c r="U16" s="27">
        <f t="shared" si="10"/>
        <v>461</v>
      </c>
      <c r="V16" s="28">
        <f t="shared" si="11"/>
        <v>601</v>
      </c>
      <c r="W16" s="38">
        <f t="shared" si="12"/>
        <v>605.14358454749424</v>
      </c>
      <c r="X16" s="38">
        <f t="shared" si="13"/>
        <v>708.50367568171566</v>
      </c>
      <c r="Y16" s="38">
        <f t="shared" si="14"/>
        <v>103.36009113422142</v>
      </c>
      <c r="Z16" s="29">
        <v>0.26</v>
      </c>
      <c r="AA16" s="29">
        <v>0.27</v>
      </c>
      <c r="AB16" s="40" t="s">
        <v>313</v>
      </c>
    </row>
    <row r="17" spans="1:28">
      <c r="A17" s="26" t="s">
        <v>22</v>
      </c>
      <c r="B17" s="17">
        <v>13</v>
      </c>
      <c r="C17" s="17">
        <v>30</v>
      </c>
      <c r="D17" s="17">
        <v>10</v>
      </c>
      <c r="E17" s="17">
        <v>1</v>
      </c>
      <c r="F17" s="24">
        <f t="shared" si="0"/>
        <v>64.411919177905716</v>
      </c>
      <c r="G17" s="24">
        <f t="shared" si="1"/>
        <v>106.26051536349951</v>
      </c>
      <c r="H17" s="24">
        <f t="shared" si="2"/>
        <v>37.613923169800536</v>
      </c>
      <c r="I17" s="24">
        <f t="shared" si="3"/>
        <v>1.42485662380223</v>
      </c>
      <c r="J17" s="17">
        <v>25</v>
      </c>
      <c r="K17" s="17">
        <v>14</v>
      </c>
      <c r="L17" s="17">
        <v>12</v>
      </c>
      <c r="M17" s="17">
        <v>8</v>
      </c>
      <c r="N17" s="17">
        <v>10</v>
      </c>
      <c r="O17" s="24">
        <f t="shared" si="4"/>
        <v>95.247166396799699</v>
      </c>
      <c r="P17" s="24">
        <f t="shared" si="5"/>
        <v>97.714868015131842</v>
      </c>
      <c r="Q17" s="24">
        <f t="shared" si="6"/>
        <v>102.48701831101394</v>
      </c>
      <c r="R17" s="24">
        <f t="shared" si="7"/>
        <v>164.48382918354341</v>
      </c>
      <c r="S17" s="24">
        <f t="shared" si="8"/>
        <v>53.970035836103797</v>
      </c>
      <c r="T17" s="25">
        <f t="shared" si="9"/>
        <v>0.13738472620195882</v>
      </c>
      <c r="U17" s="27">
        <f t="shared" si="10"/>
        <v>53</v>
      </c>
      <c r="V17" s="28">
        <f t="shared" si="11"/>
        <v>69</v>
      </c>
      <c r="W17" s="38">
        <f t="shared" si="12"/>
        <v>69.428785903735246</v>
      </c>
      <c r="X17" s="38">
        <f t="shared" si="13"/>
        <v>102.78058354851854</v>
      </c>
      <c r="Y17" s="38">
        <f t="shared" si="14"/>
        <v>33.351797644783289</v>
      </c>
      <c r="Z17" s="29">
        <v>0.8</v>
      </c>
      <c r="AA17" s="29">
        <v>0.28999999999999998</v>
      </c>
      <c r="AB17" s="40" t="s">
        <v>312</v>
      </c>
    </row>
    <row r="18" spans="1:28">
      <c r="A18" s="26" t="s">
        <v>23</v>
      </c>
      <c r="B18" s="17">
        <v>11</v>
      </c>
      <c r="C18" s="17">
        <v>20</v>
      </c>
      <c r="D18" s="17">
        <v>15</v>
      </c>
      <c r="E18" s="17">
        <v>9</v>
      </c>
      <c r="F18" s="24">
        <f t="shared" si="0"/>
        <v>54.50239315053561</v>
      </c>
      <c r="G18" s="24">
        <f t="shared" si="1"/>
        <v>70.840343575666338</v>
      </c>
      <c r="H18" s="24">
        <f t="shared" si="2"/>
        <v>56.420884754700801</v>
      </c>
      <c r="I18" s="24">
        <f t="shared" si="3"/>
        <v>12.823709614220069</v>
      </c>
      <c r="J18" s="17">
        <v>36</v>
      </c>
      <c r="K18" s="17">
        <v>27</v>
      </c>
      <c r="L18" s="17">
        <v>23</v>
      </c>
      <c r="M18" s="17">
        <v>14</v>
      </c>
      <c r="N18" s="17">
        <v>20</v>
      </c>
      <c r="O18" s="24">
        <f t="shared" si="4"/>
        <v>137.15591961139157</v>
      </c>
      <c r="P18" s="24">
        <f t="shared" si="5"/>
        <v>188.45010260061142</v>
      </c>
      <c r="Q18" s="24">
        <f t="shared" si="6"/>
        <v>196.43345176277671</v>
      </c>
      <c r="R18" s="24">
        <f t="shared" si="7"/>
        <v>287.84670107120093</v>
      </c>
      <c r="S18" s="24">
        <f t="shared" si="8"/>
        <v>107.94007167220759</v>
      </c>
      <c r="T18" s="25">
        <f t="shared" si="9"/>
        <v>1.2241177512857635E-2</v>
      </c>
      <c r="U18" s="27">
        <f t="shared" si="10"/>
        <v>46</v>
      </c>
      <c r="V18" s="28">
        <f t="shared" si="11"/>
        <v>120</v>
      </c>
      <c r="W18" s="38">
        <f t="shared" si="12"/>
        <v>60.587873826967581</v>
      </c>
      <c r="X18" s="38">
        <f t="shared" si="13"/>
        <v>183.56524934363762</v>
      </c>
      <c r="Y18" s="38">
        <f t="shared" si="14"/>
        <v>122.97737551667004</v>
      </c>
      <c r="Z18" s="29">
        <v>0.49</v>
      </c>
      <c r="AA18" s="29">
        <v>0.28999999999999998</v>
      </c>
      <c r="AB18" s="40" t="s">
        <v>314</v>
      </c>
    </row>
    <row r="19" spans="1:28">
      <c r="A19" s="26" t="s">
        <v>24</v>
      </c>
      <c r="B19" s="17">
        <v>2</v>
      </c>
      <c r="C19" s="17"/>
      <c r="D19" s="17"/>
      <c r="E19" s="17">
        <v>3</v>
      </c>
      <c r="F19" s="24">
        <f t="shared" si="0"/>
        <v>9.9095260273701111</v>
      </c>
      <c r="G19" s="24">
        <f t="shared" si="1"/>
        <v>0</v>
      </c>
      <c r="H19" s="24">
        <f t="shared" si="2"/>
        <v>0</v>
      </c>
      <c r="I19" s="24">
        <f t="shared" si="3"/>
        <v>4.2745698714066895</v>
      </c>
      <c r="J19" s="17">
        <v>47</v>
      </c>
      <c r="K19" s="17">
        <v>23</v>
      </c>
      <c r="L19" s="17">
        <v>45</v>
      </c>
      <c r="M19" s="17">
        <v>20</v>
      </c>
      <c r="N19" s="17">
        <v>63</v>
      </c>
      <c r="O19" s="24">
        <f t="shared" si="4"/>
        <v>179.06467282598342</v>
      </c>
      <c r="P19" s="24">
        <f t="shared" si="5"/>
        <v>160.53156888200232</v>
      </c>
      <c r="Q19" s="24">
        <f t="shared" si="6"/>
        <v>384.32631866630226</v>
      </c>
      <c r="R19" s="24">
        <f t="shared" si="7"/>
        <v>411.20957295885847</v>
      </c>
      <c r="S19" s="24">
        <f t="shared" si="8"/>
        <v>340.01122576745394</v>
      </c>
      <c r="T19" s="25">
        <f t="shared" si="9"/>
        <v>2.9441012881515172E-3</v>
      </c>
      <c r="U19" s="27">
        <f t="shared" si="10"/>
        <v>2</v>
      </c>
      <c r="V19" s="28">
        <f t="shared" si="11"/>
        <v>198</v>
      </c>
      <c r="W19" s="38">
        <f t="shared" si="12"/>
        <v>3.3031753424567039</v>
      </c>
      <c r="X19" s="38">
        <f t="shared" si="13"/>
        <v>295.02867182012005</v>
      </c>
      <c r="Y19" s="38">
        <f t="shared" si="14"/>
        <v>291.72549647766334</v>
      </c>
      <c r="Z19" s="29">
        <v>1</v>
      </c>
      <c r="AA19" s="29">
        <v>0.25</v>
      </c>
      <c r="AB19" s="40" t="s">
        <v>315</v>
      </c>
    </row>
    <row r="20" spans="1:28">
      <c r="A20" s="26" t="s">
        <v>25</v>
      </c>
      <c r="B20" s="17">
        <v>70</v>
      </c>
      <c r="C20" s="17">
        <v>40</v>
      </c>
      <c r="D20" s="17">
        <v>47</v>
      </c>
      <c r="E20" s="17">
        <v>2</v>
      </c>
      <c r="F20" s="24">
        <f t="shared" si="0"/>
        <v>346.8334109579539</v>
      </c>
      <c r="G20" s="24">
        <f t="shared" si="1"/>
        <v>141.68068715133268</v>
      </c>
      <c r="H20" s="24">
        <f t="shared" si="2"/>
        <v>176.78543889806249</v>
      </c>
      <c r="I20" s="24">
        <f t="shared" si="3"/>
        <v>2.84971324760446</v>
      </c>
      <c r="J20" s="17">
        <v>97</v>
      </c>
      <c r="K20" s="17">
        <v>80</v>
      </c>
      <c r="L20" s="17">
        <v>64</v>
      </c>
      <c r="M20" s="17">
        <v>4</v>
      </c>
      <c r="N20" s="17">
        <v>91</v>
      </c>
      <c r="O20" s="24">
        <f t="shared" si="4"/>
        <v>369.55900561958282</v>
      </c>
      <c r="P20" s="24">
        <f t="shared" si="5"/>
        <v>558.37067437218195</v>
      </c>
      <c r="Q20" s="24">
        <f t="shared" si="6"/>
        <v>546.59743099207435</v>
      </c>
      <c r="R20" s="24">
        <f t="shared" si="7"/>
        <v>82.241914591771703</v>
      </c>
      <c r="S20" s="24">
        <f t="shared" si="8"/>
        <v>491.12732610854454</v>
      </c>
      <c r="T20" s="25">
        <f t="shared" si="9"/>
        <v>9.4276010067363983E-2</v>
      </c>
      <c r="U20" s="27">
        <f t="shared" si="10"/>
        <v>157</v>
      </c>
      <c r="V20" s="28">
        <f t="shared" si="11"/>
        <v>336</v>
      </c>
      <c r="W20" s="38">
        <f t="shared" si="12"/>
        <v>221.76651233578301</v>
      </c>
      <c r="X20" s="38">
        <f t="shared" si="13"/>
        <v>409.57927033683109</v>
      </c>
      <c r="Y20" s="38">
        <f t="shared" si="14"/>
        <v>187.81275800104808</v>
      </c>
      <c r="Z20" s="29">
        <v>0</v>
      </c>
      <c r="AA20" s="29">
        <v>0</v>
      </c>
      <c r="AB20" s="40" t="s">
        <v>316</v>
      </c>
    </row>
    <row r="21" spans="1:28">
      <c r="A21" s="26" t="s">
        <v>26</v>
      </c>
      <c r="B21" s="17">
        <v>41</v>
      </c>
      <c r="C21" s="17">
        <v>31</v>
      </c>
      <c r="D21" s="17">
        <v>15</v>
      </c>
      <c r="E21" s="17">
        <v>3</v>
      </c>
      <c r="F21" s="24">
        <f t="shared" si="0"/>
        <v>203.14528356108727</v>
      </c>
      <c r="G21" s="24">
        <f t="shared" si="1"/>
        <v>109.80253254228283</v>
      </c>
      <c r="H21" s="24">
        <f t="shared" si="2"/>
        <v>56.420884754700801</v>
      </c>
      <c r="I21" s="24">
        <f t="shared" si="3"/>
        <v>4.2745698714066895</v>
      </c>
      <c r="J21" s="17">
        <v>33</v>
      </c>
      <c r="K21" s="17">
        <v>15</v>
      </c>
      <c r="L21" s="17">
        <v>28</v>
      </c>
      <c r="M21" s="17">
        <v>9</v>
      </c>
      <c r="N21" s="17">
        <v>44</v>
      </c>
      <c r="O21" s="24">
        <f t="shared" si="4"/>
        <v>125.72625964377559</v>
      </c>
      <c r="P21" s="24">
        <f t="shared" si="5"/>
        <v>104.69450144478412</v>
      </c>
      <c r="Q21" s="24">
        <f t="shared" si="6"/>
        <v>239.13637605903253</v>
      </c>
      <c r="R21" s="24">
        <f t="shared" si="7"/>
        <v>185.04430783148632</v>
      </c>
      <c r="S21" s="24">
        <f t="shared" si="8"/>
        <v>237.4681576788567</v>
      </c>
      <c r="T21" s="25">
        <f t="shared" si="9"/>
        <v>0.14885180284758484</v>
      </c>
      <c r="U21" s="27">
        <f t="shared" si="10"/>
        <v>87</v>
      </c>
      <c r="V21" s="28">
        <f t="shared" si="11"/>
        <v>129</v>
      </c>
      <c r="W21" s="38">
        <f t="shared" si="12"/>
        <v>123.12290028602364</v>
      </c>
      <c r="X21" s="38">
        <f t="shared" si="13"/>
        <v>178.41392053158705</v>
      </c>
      <c r="Y21" s="38">
        <f t="shared" si="14"/>
        <v>55.291020245563416</v>
      </c>
      <c r="Z21" s="29">
        <v>0.03</v>
      </c>
      <c r="AA21" s="29">
        <v>0</v>
      </c>
      <c r="AB21" s="40" t="s">
        <v>317</v>
      </c>
    </row>
    <row r="22" spans="1:28">
      <c r="A22" s="26" t="s">
        <v>27</v>
      </c>
      <c r="B22" s="17">
        <v>48</v>
      </c>
      <c r="C22" s="17">
        <v>104</v>
      </c>
      <c r="D22" s="17">
        <v>63</v>
      </c>
      <c r="E22" s="17">
        <v>1</v>
      </c>
      <c r="F22" s="24">
        <f t="shared" si="0"/>
        <v>237.82862465688265</v>
      </c>
      <c r="G22" s="24">
        <f t="shared" si="1"/>
        <v>368.36978659346499</v>
      </c>
      <c r="H22" s="24">
        <f t="shared" si="2"/>
        <v>236.96771596974335</v>
      </c>
      <c r="I22" s="24">
        <f t="shared" si="3"/>
        <v>1.42485662380223</v>
      </c>
      <c r="J22" s="17">
        <v>37</v>
      </c>
      <c r="K22" s="17">
        <v>18</v>
      </c>
      <c r="L22" s="17">
        <v>19</v>
      </c>
      <c r="M22" s="17"/>
      <c r="N22" s="17">
        <v>26</v>
      </c>
      <c r="O22" s="24">
        <f t="shared" si="4"/>
        <v>140.96580626726356</v>
      </c>
      <c r="P22" s="24">
        <f t="shared" si="5"/>
        <v>125.63340173374094</v>
      </c>
      <c r="Q22" s="24">
        <f t="shared" si="6"/>
        <v>162.27111232577207</v>
      </c>
      <c r="R22" s="24">
        <f t="shared" si="7"/>
        <v>0</v>
      </c>
      <c r="S22" s="24">
        <f t="shared" si="8"/>
        <v>140.32209317386986</v>
      </c>
      <c r="T22" s="25">
        <f t="shared" si="9"/>
        <v>7.8743785976652381E-3</v>
      </c>
      <c r="U22" s="27">
        <f t="shared" si="10"/>
        <v>215</v>
      </c>
      <c r="V22" s="28">
        <f t="shared" si="11"/>
        <v>100</v>
      </c>
      <c r="W22" s="38">
        <f t="shared" si="12"/>
        <v>281.05537574003034</v>
      </c>
      <c r="X22" s="38">
        <f t="shared" si="13"/>
        <v>113.83848270012928</v>
      </c>
      <c r="Y22" s="38">
        <f t="shared" si="14"/>
        <v>-167.21689303990107</v>
      </c>
      <c r="Z22" s="29">
        <v>0.71</v>
      </c>
      <c r="AA22" s="29">
        <v>0.47</v>
      </c>
      <c r="AB22" s="40" t="s">
        <v>318</v>
      </c>
    </row>
    <row r="23" spans="1:28">
      <c r="A23" s="26" t="s">
        <v>28</v>
      </c>
      <c r="B23" s="17"/>
      <c r="C23" s="17"/>
      <c r="D23" s="17">
        <v>1</v>
      </c>
      <c r="E23" s="17">
        <v>2</v>
      </c>
      <c r="F23" s="24">
        <f t="shared" si="0"/>
        <v>0</v>
      </c>
      <c r="G23" s="24">
        <f t="shared" si="1"/>
        <v>0</v>
      </c>
      <c r="H23" s="24">
        <f t="shared" si="2"/>
        <v>3.7613923169800532</v>
      </c>
      <c r="I23" s="24">
        <f t="shared" si="3"/>
        <v>2.84971324760446</v>
      </c>
      <c r="J23" s="17"/>
      <c r="K23" s="17"/>
      <c r="L23" s="17"/>
      <c r="M23" s="17"/>
      <c r="N23" s="17"/>
      <c r="O23" s="24">
        <f t="shared" si="4"/>
        <v>0</v>
      </c>
      <c r="P23" s="24">
        <f t="shared" si="5"/>
        <v>0</v>
      </c>
      <c r="Q23" s="24">
        <f t="shared" si="6"/>
        <v>0</v>
      </c>
      <c r="R23" s="24">
        <f t="shared" si="7"/>
        <v>0</v>
      </c>
      <c r="S23" s="24">
        <f t="shared" si="8"/>
        <v>0</v>
      </c>
      <c r="T23" s="25">
        <f t="shared" si="9"/>
        <v>0.10997190962090933</v>
      </c>
      <c r="U23" s="27">
        <f t="shared" si="10"/>
        <v>1</v>
      </c>
      <c r="V23" s="28">
        <f t="shared" si="11"/>
        <v>0</v>
      </c>
      <c r="W23" s="38">
        <f t="shared" si="12"/>
        <v>1.2537974389933511</v>
      </c>
      <c r="X23" s="38">
        <f t="shared" si="13"/>
        <v>0</v>
      </c>
      <c r="Y23" s="38">
        <f t="shared" si="14"/>
        <v>-1.2537974389933511</v>
      </c>
      <c r="Z23" s="29">
        <v>1</v>
      </c>
      <c r="AA23" s="29" t="s">
        <v>10</v>
      </c>
      <c r="AB23" s="40" t="s">
        <v>319</v>
      </c>
    </row>
    <row r="24" spans="1:28">
      <c r="A24" s="26" t="s">
        <v>29</v>
      </c>
      <c r="B24" s="17">
        <v>13</v>
      </c>
      <c r="C24" s="17">
        <v>10</v>
      </c>
      <c r="D24" s="17">
        <v>6</v>
      </c>
      <c r="E24" s="17">
        <v>10</v>
      </c>
      <c r="F24" s="24">
        <f t="shared" si="0"/>
        <v>64.411919177905716</v>
      </c>
      <c r="G24" s="24">
        <f t="shared" si="1"/>
        <v>35.420171787833169</v>
      </c>
      <c r="H24" s="24">
        <f t="shared" si="2"/>
        <v>22.568353901880322</v>
      </c>
      <c r="I24" s="24">
        <f t="shared" si="3"/>
        <v>14.248566238022299</v>
      </c>
      <c r="J24" s="17">
        <v>2</v>
      </c>
      <c r="K24" s="17">
        <v>2</v>
      </c>
      <c r="L24" s="17">
        <v>2</v>
      </c>
      <c r="M24" s="17"/>
      <c r="N24" s="17">
        <v>2</v>
      </c>
      <c r="O24" s="24">
        <f t="shared" si="4"/>
        <v>7.6197733117439759</v>
      </c>
      <c r="P24" s="24">
        <f t="shared" si="5"/>
        <v>13.959266859304549</v>
      </c>
      <c r="Q24" s="24">
        <f t="shared" si="6"/>
        <v>17.081169718502323</v>
      </c>
      <c r="R24" s="24">
        <f t="shared" si="7"/>
        <v>0</v>
      </c>
      <c r="S24" s="24">
        <f t="shared" si="8"/>
        <v>10.794007167220759</v>
      </c>
      <c r="T24" s="25">
        <f t="shared" si="9"/>
        <v>1.0048638238926298E-2</v>
      </c>
      <c r="U24" s="27">
        <f t="shared" si="10"/>
        <v>29</v>
      </c>
      <c r="V24" s="28">
        <f t="shared" si="11"/>
        <v>8</v>
      </c>
      <c r="W24" s="38">
        <f t="shared" si="12"/>
        <v>40.800148289206398</v>
      </c>
      <c r="X24" s="38">
        <f t="shared" si="13"/>
        <v>9.8908434113543215</v>
      </c>
      <c r="Y24" s="38">
        <f t="shared" si="14"/>
        <v>-30.909304877852076</v>
      </c>
      <c r="Z24" s="29">
        <v>0.94</v>
      </c>
      <c r="AA24" s="29">
        <v>0.25</v>
      </c>
      <c r="AB24" s="40" t="s">
        <v>320</v>
      </c>
    </row>
    <row r="25" spans="1:28">
      <c r="A25" s="26" t="s">
        <v>30</v>
      </c>
      <c r="B25" s="17">
        <v>14</v>
      </c>
      <c r="C25" s="17">
        <v>13</v>
      </c>
      <c r="D25" s="17">
        <v>6</v>
      </c>
      <c r="E25" s="17">
        <v>12</v>
      </c>
      <c r="F25" s="24">
        <f t="shared" si="0"/>
        <v>69.366682191590783</v>
      </c>
      <c r="G25" s="24">
        <f t="shared" si="1"/>
        <v>46.046223324183124</v>
      </c>
      <c r="H25" s="24">
        <f t="shared" si="2"/>
        <v>22.568353901880322</v>
      </c>
      <c r="I25" s="24">
        <f t="shared" si="3"/>
        <v>17.098279485626758</v>
      </c>
      <c r="J25" s="17">
        <v>3</v>
      </c>
      <c r="K25" s="17">
        <v>4</v>
      </c>
      <c r="L25" s="17">
        <v>4</v>
      </c>
      <c r="M25" s="17">
        <v>15</v>
      </c>
      <c r="N25" s="17">
        <v>5</v>
      </c>
      <c r="O25" s="24">
        <f t="shared" si="4"/>
        <v>11.429659967615963</v>
      </c>
      <c r="P25" s="24">
        <f t="shared" si="5"/>
        <v>27.918533718609098</v>
      </c>
      <c r="Q25" s="24">
        <f t="shared" si="6"/>
        <v>34.162339437004647</v>
      </c>
      <c r="R25" s="24">
        <f t="shared" si="7"/>
        <v>308.40717971914387</v>
      </c>
      <c r="S25" s="24">
        <f t="shared" si="8"/>
        <v>26.985017918051899</v>
      </c>
      <c r="T25" s="25">
        <f t="shared" si="9"/>
        <v>0.3279017324043465</v>
      </c>
      <c r="U25" s="27">
        <f t="shared" si="10"/>
        <v>33</v>
      </c>
      <c r="V25" s="28">
        <f t="shared" si="11"/>
        <v>31</v>
      </c>
      <c r="W25" s="38">
        <f t="shared" si="12"/>
        <v>45.993753139218079</v>
      </c>
      <c r="X25" s="38">
        <f t="shared" si="13"/>
        <v>81.780546152085094</v>
      </c>
      <c r="Y25" s="38">
        <f t="shared" si="14"/>
        <v>35.786793012867015</v>
      </c>
      <c r="Z25" s="29">
        <v>0.81</v>
      </c>
      <c r="AA25" s="29">
        <v>0.13</v>
      </c>
      <c r="AB25" s="40" t="s">
        <v>320</v>
      </c>
    </row>
    <row r="26" spans="1:28">
      <c r="A26" s="26" t="s">
        <v>31</v>
      </c>
      <c r="B26" s="17">
        <v>22</v>
      </c>
      <c r="C26" s="17">
        <v>13</v>
      </c>
      <c r="D26" s="17">
        <v>57</v>
      </c>
      <c r="E26" s="17">
        <v>76</v>
      </c>
      <c r="F26" s="24">
        <f t="shared" si="0"/>
        <v>109.00478630107122</v>
      </c>
      <c r="G26" s="24">
        <f t="shared" si="1"/>
        <v>46.046223324183124</v>
      </c>
      <c r="H26" s="24">
        <f t="shared" si="2"/>
        <v>214.39936206786305</v>
      </c>
      <c r="I26" s="24">
        <f t="shared" si="3"/>
        <v>108.28910340896947</v>
      </c>
      <c r="J26" s="17">
        <v>58</v>
      </c>
      <c r="K26" s="17">
        <v>30</v>
      </c>
      <c r="L26" s="17">
        <v>40</v>
      </c>
      <c r="M26" s="17">
        <v>6</v>
      </c>
      <c r="N26" s="17">
        <v>64</v>
      </c>
      <c r="O26" s="24">
        <f t="shared" si="4"/>
        <v>220.9734260405753</v>
      </c>
      <c r="P26" s="24">
        <f t="shared" si="5"/>
        <v>209.38900288956825</v>
      </c>
      <c r="Q26" s="24">
        <f t="shared" si="6"/>
        <v>341.62339437004647</v>
      </c>
      <c r="R26" s="24">
        <f t="shared" si="7"/>
        <v>123.36287188765755</v>
      </c>
      <c r="S26" s="24">
        <f t="shared" si="8"/>
        <v>345.40822935106428</v>
      </c>
      <c r="T26" s="25">
        <f t="shared" si="9"/>
        <v>5.5641812005035214E-2</v>
      </c>
      <c r="U26" s="27">
        <f t="shared" si="10"/>
        <v>92</v>
      </c>
      <c r="V26" s="28">
        <f t="shared" si="11"/>
        <v>198</v>
      </c>
      <c r="W26" s="38">
        <f t="shared" si="12"/>
        <v>123.1501238977058</v>
      </c>
      <c r="X26" s="38">
        <f t="shared" si="13"/>
        <v>248.15138490778236</v>
      </c>
      <c r="Y26" s="38">
        <f t="shared" si="14"/>
        <v>125.00126101007656</v>
      </c>
      <c r="Z26" s="29">
        <v>0.7</v>
      </c>
      <c r="AA26" s="29">
        <v>0.32</v>
      </c>
      <c r="AB26" s="40" t="s">
        <v>321</v>
      </c>
    </row>
    <row r="27" spans="1:28">
      <c r="A27" s="26" t="s">
        <v>32</v>
      </c>
      <c r="B27" s="17">
        <v>7</v>
      </c>
      <c r="C27" s="17">
        <v>13</v>
      </c>
      <c r="D27" s="17">
        <v>23</v>
      </c>
      <c r="E27" s="17">
        <v>18</v>
      </c>
      <c r="F27" s="24">
        <f t="shared" si="0"/>
        <v>34.683341095795392</v>
      </c>
      <c r="G27" s="24">
        <f t="shared" si="1"/>
        <v>46.046223324183124</v>
      </c>
      <c r="H27" s="24">
        <f t="shared" si="2"/>
        <v>86.512023290541222</v>
      </c>
      <c r="I27" s="24">
        <f t="shared" si="3"/>
        <v>25.647419228440139</v>
      </c>
      <c r="J27" s="17">
        <v>41</v>
      </c>
      <c r="K27" s="17">
        <v>42</v>
      </c>
      <c r="L27" s="17">
        <v>24</v>
      </c>
      <c r="M27" s="17"/>
      <c r="N27" s="17">
        <v>27</v>
      </c>
      <c r="O27" s="24">
        <f t="shared" si="4"/>
        <v>156.2053528907515</v>
      </c>
      <c r="P27" s="24">
        <f t="shared" si="5"/>
        <v>293.14460404539551</v>
      </c>
      <c r="Q27" s="24">
        <f t="shared" si="6"/>
        <v>204.97403662202788</v>
      </c>
      <c r="R27" s="24">
        <f t="shared" si="7"/>
        <v>0</v>
      </c>
      <c r="S27" s="24">
        <f t="shared" si="8"/>
        <v>145.71909675748026</v>
      </c>
      <c r="T27" s="25">
        <f t="shared" si="9"/>
        <v>7.9027120639841547E-2</v>
      </c>
      <c r="U27" s="27">
        <f t="shared" si="10"/>
        <v>43</v>
      </c>
      <c r="V27" s="28">
        <f t="shared" si="11"/>
        <v>134</v>
      </c>
      <c r="W27" s="38">
        <f t="shared" si="12"/>
        <v>55.747195903506586</v>
      </c>
      <c r="X27" s="38">
        <f t="shared" si="13"/>
        <v>160.008618063131</v>
      </c>
      <c r="Y27" s="38">
        <f t="shared" si="14"/>
        <v>104.2614221596244</v>
      </c>
      <c r="Z27" s="29">
        <v>0.7</v>
      </c>
      <c r="AA27" s="29">
        <v>0.34</v>
      </c>
      <c r="AB27" s="40" t="s">
        <v>322</v>
      </c>
    </row>
    <row r="28" spans="1:28">
      <c r="A28" s="26" t="s">
        <v>33</v>
      </c>
      <c r="B28" s="17">
        <v>7</v>
      </c>
      <c r="C28" s="17">
        <v>9</v>
      </c>
      <c r="D28" s="17">
        <v>12</v>
      </c>
      <c r="E28" s="17">
        <v>32</v>
      </c>
      <c r="F28" s="24">
        <f t="shared" si="0"/>
        <v>34.683341095795392</v>
      </c>
      <c r="G28" s="24">
        <f t="shared" si="1"/>
        <v>31.878154609049854</v>
      </c>
      <c r="H28" s="24">
        <f t="shared" si="2"/>
        <v>45.136707803760643</v>
      </c>
      <c r="I28" s="24">
        <f t="shared" si="3"/>
        <v>45.59541196167136</v>
      </c>
      <c r="J28" s="17">
        <v>12</v>
      </c>
      <c r="K28" s="17">
        <v>2</v>
      </c>
      <c r="L28" s="17">
        <v>1</v>
      </c>
      <c r="M28" s="17">
        <v>4</v>
      </c>
      <c r="N28" s="17">
        <v>7</v>
      </c>
      <c r="O28" s="24">
        <f t="shared" si="4"/>
        <v>45.718639870463853</v>
      </c>
      <c r="P28" s="24">
        <f t="shared" si="5"/>
        <v>13.959266859304549</v>
      </c>
      <c r="Q28" s="24">
        <f t="shared" si="6"/>
        <v>8.5405848592511617</v>
      </c>
      <c r="R28" s="24">
        <f t="shared" si="7"/>
        <v>82.241914591771703</v>
      </c>
      <c r="S28" s="24">
        <f t="shared" si="8"/>
        <v>37.779025085272657</v>
      </c>
      <c r="T28" s="25">
        <f t="shared" si="9"/>
        <v>0.49106860451317613</v>
      </c>
      <c r="U28" s="27">
        <f t="shared" si="10"/>
        <v>28</v>
      </c>
      <c r="V28" s="28">
        <f t="shared" si="11"/>
        <v>26</v>
      </c>
      <c r="W28" s="38">
        <f t="shared" si="12"/>
        <v>37.232734502868631</v>
      </c>
      <c r="X28" s="38">
        <f t="shared" si="13"/>
        <v>37.647886253212782</v>
      </c>
      <c r="Y28" s="38">
        <f t="shared" si="14"/>
        <v>0.41515175034415108</v>
      </c>
      <c r="Z28" s="29">
        <v>0</v>
      </c>
      <c r="AA28" s="29">
        <v>0</v>
      </c>
      <c r="AB28" s="40" t="s">
        <v>323</v>
      </c>
    </row>
    <row r="29" spans="1:28">
      <c r="A29" s="26" t="s">
        <v>34</v>
      </c>
      <c r="B29" s="17">
        <v>20</v>
      </c>
      <c r="C29" s="17">
        <v>35</v>
      </c>
      <c r="D29" s="17">
        <v>23</v>
      </c>
      <c r="E29" s="17">
        <v>3</v>
      </c>
      <c r="F29" s="24">
        <f t="shared" si="0"/>
        <v>99.095260273701115</v>
      </c>
      <c r="G29" s="24">
        <f t="shared" si="1"/>
        <v>123.97060125741609</v>
      </c>
      <c r="H29" s="24">
        <f t="shared" si="2"/>
        <v>86.512023290541222</v>
      </c>
      <c r="I29" s="24">
        <f t="shared" si="3"/>
        <v>4.2745698714066895</v>
      </c>
      <c r="J29" s="17">
        <v>67</v>
      </c>
      <c r="K29" s="17">
        <v>73</v>
      </c>
      <c r="L29" s="17">
        <v>30</v>
      </c>
      <c r="M29" s="17">
        <v>2</v>
      </c>
      <c r="N29" s="17">
        <v>42</v>
      </c>
      <c r="O29" s="24">
        <f t="shared" si="4"/>
        <v>255.26240594342318</v>
      </c>
      <c r="P29" s="24">
        <f t="shared" si="5"/>
        <v>509.51324036461602</v>
      </c>
      <c r="Q29" s="24">
        <f t="shared" si="6"/>
        <v>256.21754577753484</v>
      </c>
      <c r="R29" s="24">
        <f t="shared" si="7"/>
        <v>41.120957295885852</v>
      </c>
      <c r="S29" s="24">
        <f t="shared" si="8"/>
        <v>226.67415051163593</v>
      </c>
      <c r="T29" s="25">
        <f t="shared" si="9"/>
        <v>8.6176863501153708E-2</v>
      </c>
      <c r="U29" s="27">
        <f t="shared" si="10"/>
        <v>78</v>
      </c>
      <c r="V29" s="28">
        <f t="shared" si="11"/>
        <v>214</v>
      </c>
      <c r="W29" s="38">
        <f t="shared" si="12"/>
        <v>103.19262827388614</v>
      </c>
      <c r="X29" s="38">
        <f t="shared" si="13"/>
        <v>257.75765997861913</v>
      </c>
      <c r="Y29" s="38">
        <f t="shared" si="14"/>
        <v>154.56503170473297</v>
      </c>
      <c r="Z29" s="29">
        <v>0.04</v>
      </c>
      <c r="AA29" s="29">
        <v>0.23</v>
      </c>
      <c r="AB29" s="40" t="s">
        <v>324</v>
      </c>
    </row>
    <row r="30" spans="1:28">
      <c r="A30" s="26" t="s">
        <v>35</v>
      </c>
      <c r="B30" s="17"/>
      <c r="C30" s="17"/>
      <c r="D30" s="17"/>
      <c r="E30" s="17">
        <v>5</v>
      </c>
      <c r="F30" s="24">
        <f t="shared" si="0"/>
        <v>0</v>
      </c>
      <c r="G30" s="24">
        <f t="shared" si="1"/>
        <v>0</v>
      </c>
      <c r="H30" s="24">
        <f t="shared" si="2"/>
        <v>0</v>
      </c>
      <c r="I30" s="24">
        <f t="shared" si="3"/>
        <v>7.1242831190111495</v>
      </c>
      <c r="J30" s="17"/>
      <c r="K30" s="17">
        <v>2</v>
      </c>
      <c r="L30" s="17"/>
      <c r="M30" s="17"/>
      <c r="N30" s="17"/>
      <c r="O30" s="24">
        <f t="shared" si="4"/>
        <v>0</v>
      </c>
      <c r="P30" s="24">
        <f t="shared" si="5"/>
        <v>13.959266859304549</v>
      </c>
      <c r="Q30" s="24">
        <f t="shared" si="6"/>
        <v>0</v>
      </c>
      <c r="R30" s="24">
        <f t="shared" si="7"/>
        <v>0</v>
      </c>
      <c r="S30" s="24">
        <f t="shared" si="8"/>
        <v>0</v>
      </c>
      <c r="T30" s="25">
        <f t="shared" si="9"/>
        <v>0.24080890715607728</v>
      </c>
      <c r="U30" s="27">
        <f t="shared" si="10"/>
        <v>0</v>
      </c>
      <c r="V30" s="28">
        <f t="shared" si="11"/>
        <v>2</v>
      </c>
      <c r="W30" s="38">
        <f t="shared" si="12"/>
        <v>0</v>
      </c>
      <c r="X30" s="38">
        <f t="shared" si="13"/>
        <v>2.7918533718609098</v>
      </c>
      <c r="Y30" s="38">
        <f t="shared" si="14"/>
        <v>2.7918533718609098</v>
      </c>
      <c r="Z30" s="27" t="s">
        <v>10</v>
      </c>
      <c r="AA30" s="29">
        <v>0.5</v>
      </c>
      <c r="AB30" s="40" t="s">
        <v>325</v>
      </c>
    </row>
    <row r="31" spans="1:28">
      <c r="A31" s="26" t="s">
        <v>36</v>
      </c>
      <c r="B31" s="17">
        <v>51</v>
      </c>
      <c r="C31" s="17">
        <v>83</v>
      </c>
      <c r="D31" s="17">
        <v>55</v>
      </c>
      <c r="E31" s="17">
        <v>5</v>
      </c>
      <c r="F31" s="24">
        <f t="shared" si="0"/>
        <v>252.69291369793783</v>
      </c>
      <c r="G31" s="24">
        <f t="shared" si="1"/>
        <v>293.98742583901532</v>
      </c>
      <c r="H31" s="24">
        <f t="shared" si="2"/>
        <v>206.87657743390292</v>
      </c>
      <c r="I31" s="24">
        <f t="shared" si="3"/>
        <v>7.1242831190111495</v>
      </c>
      <c r="J31" s="17">
        <v>1</v>
      </c>
      <c r="K31" s="17"/>
      <c r="L31" s="17">
        <v>1</v>
      </c>
      <c r="M31" s="17"/>
      <c r="N31" s="17"/>
      <c r="O31" s="24">
        <f t="shared" si="4"/>
        <v>3.8098866558719879</v>
      </c>
      <c r="P31" s="24">
        <f t="shared" si="5"/>
        <v>0</v>
      </c>
      <c r="Q31" s="24">
        <f t="shared" si="6"/>
        <v>8.5405848592511617</v>
      </c>
      <c r="R31" s="24">
        <f t="shared" si="7"/>
        <v>0</v>
      </c>
      <c r="S31" s="24">
        <f t="shared" si="8"/>
        <v>0</v>
      </c>
      <c r="T31" s="25">
        <f t="shared" si="9"/>
        <v>5.2628420583729644E-6</v>
      </c>
      <c r="U31" s="27">
        <f t="shared" si="10"/>
        <v>189</v>
      </c>
      <c r="V31" s="28">
        <f t="shared" si="11"/>
        <v>2</v>
      </c>
      <c r="W31" s="38">
        <f t="shared" si="12"/>
        <v>251.18563899028536</v>
      </c>
      <c r="X31" s="38">
        <f t="shared" si="13"/>
        <v>2.4700943030246298</v>
      </c>
      <c r="Y31" s="38">
        <f t="shared" si="14"/>
        <v>-248.71554468726072</v>
      </c>
      <c r="Z31" s="29">
        <v>0.64</v>
      </c>
      <c r="AA31" s="29">
        <v>0.5</v>
      </c>
      <c r="AB31" s="40" t="s">
        <v>326</v>
      </c>
    </row>
    <row r="32" spans="1:28">
      <c r="A32" s="26" t="s">
        <v>37</v>
      </c>
      <c r="B32" s="17">
        <v>9</v>
      </c>
      <c r="C32" s="17">
        <v>4</v>
      </c>
      <c r="D32" s="17">
        <v>4</v>
      </c>
      <c r="E32" s="17">
        <v>4</v>
      </c>
      <c r="F32" s="24">
        <f t="shared" si="0"/>
        <v>44.592867123165497</v>
      </c>
      <c r="G32" s="24">
        <f t="shared" si="1"/>
        <v>14.168068715133268</v>
      </c>
      <c r="H32" s="24">
        <f t="shared" si="2"/>
        <v>15.045569267920213</v>
      </c>
      <c r="I32" s="24">
        <f t="shared" si="3"/>
        <v>5.69942649520892</v>
      </c>
      <c r="J32" s="17">
        <v>1</v>
      </c>
      <c r="K32" s="17"/>
      <c r="L32" s="17"/>
      <c r="M32" s="17"/>
      <c r="N32" s="17">
        <v>3</v>
      </c>
      <c r="O32" s="24">
        <f t="shared" si="4"/>
        <v>3.8098866558719879</v>
      </c>
      <c r="P32" s="24">
        <f t="shared" si="5"/>
        <v>0</v>
      </c>
      <c r="Q32" s="24">
        <f t="shared" si="6"/>
        <v>0</v>
      </c>
      <c r="R32" s="24">
        <f t="shared" si="7"/>
        <v>0</v>
      </c>
      <c r="S32" s="24">
        <f t="shared" si="8"/>
        <v>16.19101075083114</v>
      </c>
      <c r="T32" s="25">
        <f t="shared" si="9"/>
        <v>2.494675057997623E-2</v>
      </c>
      <c r="U32" s="27">
        <f t="shared" si="10"/>
        <v>17</v>
      </c>
      <c r="V32" s="28">
        <f t="shared" si="11"/>
        <v>4</v>
      </c>
      <c r="W32" s="38">
        <f t="shared" si="12"/>
        <v>24.602168368739658</v>
      </c>
      <c r="X32" s="38">
        <f t="shared" si="13"/>
        <v>4.0001794813406253</v>
      </c>
      <c r="Y32" s="38">
        <f t="shared" si="14"/>
        <v>-20.601988887399031</v>
      </c>
      <c r="Z32" s="29">
        <v>0</v>
      </c>
      <c r="AA32" s="29">
        <v>0</v>
      </c>
      <c r="AB32" s="40" t="s">
        <v>327</v>
      </c>
    </row>
    <row r="33" spans="1:28">
      <c r="A33" s="26" t="s">
        <v>38</v>
      </c>
      <c r="B33" s="17">
        <v>1</v>
      </c>
      <c r="C33" s="17">
        <v>4</v>
      </c>
      <c r="D33" s="17">
        <v>2</v>
      </c>
      <c r="E33" s="17">
        <v>15</v>
      </c>
      <c r="F33" s="24">
        <f t="shared" si="0"/>
        <v>4.9547630136850556</v>
      </c>
      <c r="G33" s="24">
        <f t="shared" si="1"/>
        <v>14.168068715133268</v>
      </c>
      <c r="H33" s="24">
        <f t="shared" si="2"/>
        <v>7.5227846339601063</v>
      </c>
      <c r="I33" s="24">
        <f t="shared" si="3"/>
        <v>21.372849357033449</v>
      </c>
      <c r="J33" s="17">
        <v>1</v>
      </c>
      <c r="K33" s="17"/>
      <c r="L33" s="17"/>
      <c r="M33" s="17"/>
      <c r="N33" s="17">
        <v>1</v>
      </c>
      <c r="O33" s="24">
        <f t="shared" si="4"/>
        <v>3.8098866558719879</v>
      </c>
      <c r="P33" s="24">
        <f t="shared" si="5"/>
        <v>0</v>
      </c>
      <c r="Q33" s="24">
        <f t="shared" si="6"/>
        <v>0</v>
      </c>
      <c r="R33" s="24">
        <f t="shared" si="7"/>
        <v>0</v>
      </c>
      <c r="S33" s="24">
        <f t="shared" si="8"/>
        <v>5.3970035836103794</v>
      </c>
      <c r="T33" s="25">
        <f t="shared" si="9"/>
        <v>1.5895735808643219E-2</v>
      </c>
      <c r="U33" s="27">
        <f t="shared" si="10"/>
        <v>7</v>
      </c>
      <c r="V33" s="28">
        <f t="shared" si="11"/>
        <v>2</v>
      </c>
      <c r="W33" s="38">
        <f t="shared" si="12"/>
        <v>8.8818721209261433</v>
      </c>
      <c r="X33" s="38">
        <f t="shared" si="13"/>
        <v>1.8413780478964736</v>
      </c>
      <c r="Y33" s="38">
        <f t="shared" si="14"/>
        <v>-7.0404940730296701</v>
      </c>
      <c r="Z33" s="29">
        <v>0</v>
      </c>
      <c r="AA33" s="29">
        <v>0</v>
      </c>
      <c r="AB33" s="40" t="s">
        <v>328</v>
      </c>
    </row>
    <row r="34" spans="1:28">
      <c r="A34" s="26" t="s">
        <v>39</v>
      </c>
      <c r="B34" s="17"/>
      <c r="C34" s="17">
        <v>1</v>
      </c>
      <c r="D34" s="17"/>
      <c r="E34" s="17">
        <v>28</v>
      </c>
      <c r="F34" s="24">
        <f t="shared" si="0"/>
        <v>0</v>
      </c>
      <c r="G34" s="24">
        <f t="shared" si="1"/>
        <v>3.542017178783317</v>
      </c>
      <c r="H34" s="24">
        <f t="shared" si="2"/>
        <v>0</v>
      </c>
      <c r="I34" s="24">
        <f t="shared" si="3"/>
        <v>39.895985466462434</v>
      </c>
      <c r="J34" s="17">
        <v>9</v>
      </c>
      <c r="K34" s="17"/>
      <c r="L34" s="17">
        <v>5</v>
      </c>
      <c r="M34" s="17">
        <v>9</v>
      </c>
      <c r="N34" s="17">
        <v>6</v>
      </c>
      <c r="O34" s="24">
        <f t="shared" si="4"/>
        <v>34.288979902847892</v>
      </c>
      <c r="P34" s="24">
        <f t="shared" si="5"/>
        <v>0</v>
      </c>
      <c r="Q34" s="24">
        <f t="shared" si="6"/>
        <v>42.702924296255809</v>
      </c>
      <c r="R34" s="24">
        <f t="shared" si="7"/>
        <v>185.04430783148632</v>
      </c>
      <c r="S34" s="24">
        <f t="shared" si="8"/>
        <v>32.38202150166228</v>
      </c>
      <c r="T34" s="25">
        <f t="shared" si="9"/>
        <v>0.11487089972632224</v>
      </c>
      <c r="U34" s="27">
        <f t="shared" si="10"/>
        <v>1</v>
      </c>
      <c r="V34" s="28">
        <f t="shared" si="11"/>
        <v>29</v>
      </c>
      <c r="W34" s="38">
        <f t="shared" si="12"/>
        <v>1.1806723929277723</v>
      </c>
      <c r="X34" s="38">
        <f t="shared" si="13"/>
        <v>58.883646706450463</v>
      </c>
      <c r="Y34" s="38">
        <f t="shared" si="14"/>
        <v>57.702974313522688</v>
      </c>
      <c r="Z34" s="29">
        <v>1</v>
      </c>
      <c r="AA34" s="29">
        <v>0.41</v>
      </c>
      <c r="AB34" s="40" t="s">
        <v>329</v>
      </c>
    </row>
    <row r="35" spans="1:28">
      <c r="A35" s="26" t="s">
        <v>40</v>
      </c>
      <c r="B35" s="17">
        <v>10</v>
      </c>
      <c r="C35" s="17">
        <v>15</v>
      </c>
      <c r="D35" s="17">
        <v>60</v>
      </c>
      <c r="E35" s="17">
        <v>24</v>
      </c>
      <c r="F35" s="24">
        <f t="shared" si="0"/>
        <v>49.547630136850557</v>
      </c>
      <c r="G35" s="24">
        <f t="shared" si="1"/>
        <v>53.130257681749754</v>
      </c>
      <c r="H35" s="24">
        <f t="shared" si="2"/>
        <v>225.6835390188032</v>
      </c>
      <c r="I35" s="24">
        <f t="shared" si="3"/>
        <v>34.196558971253516</v>
      </c>
      <c r="J35" s="17">
        <v>36</v>
      </c>
      <c r="K35" s="17">
        <v>29</v>
      </c>
      <c r="L35" s="17">
        <v>28</v>
      </c>
      <c r="M35" s="17">
        <v>1</v>
      </c>
      <c r="N35" s="17">
        <v>27</v>
      </c>
      <c r="O35" s="24">
        <f t="shared" si="4"/>
        <v>137.15591961139157</v>
      </c>
      <c r="P35" s="24">
        <f t="shared" si="5"/>
        <v>202.40936945991598</v>
      </c>
      <c r="Q35" s="24">
        <f t="shared" si="6"/>
        <v>239.13637605903253</v>
      </c>
      <c r="R35" s="24">
        <f t="shared" si="7"/>
        <v>20.560478647942926</v>
      </c>
      <c r="S35" s="24">
        <f t="shared" si="8"/>
        <v>145.71909675748026</v>
      </c>
      <c r="T35" s="25">
        <f t="shared" si="9"/>
        <v>0.28335021447825748</v>
      </c>
      <c r="U35" s="27">
        <f t="shared" si="10"/>
        <v>85</v>
      </c>
      <c r="V35" s="28">
        <f t="shared" si="11"/>
        <v>121</v>
      </c>
      <c r="W35" s="38">
        <f t="shared" si="12"/>
        <v>109.45380894580119</v>
      </c>
      <c r="X35" s="38">
        <f t="shared" si="13"/>
        <v>148.99624810715264</v>
      </c>
      <c r="Y35" s="38">
        <f t="shared" si="14"/>
        <v>39.542439161351453</v>
      </c>
      <c r="Z35" s="29">
        <v>0.61</v>
      </c>
      <c r="AA35" s="29">
        <v>0.2</v>
      </c>
      <c r="AB35" s="40" t="s">
        <v>330</v>
      </c>
    </row>
    <row r="36" spans="1:28">
      <c r="A36" s="26" t="s">
        <v>41</v>
      </c>
      <c r="B36" s="17">
        <v>6</v>
      </c>
      <c r="C36" s="17">
        <v>15</v>
      </c>
      <c r="D36" s="17">
        <v>6</v>
      </c>
      <c r="E36" s="17">
        <v>2</v>
      </c>
      <c r="F36" s="24">
        <f t="shared" si="0"/>
        <v>29.728578082110332</v>
      </c>
      <c r="G36" s="24">
        <f t="shared" si="1"/>
        <v>53.130257681749754</v>
      </c>
      <c r="H36" s="24">
        <f t="shared" si="2"/>
        <v>22.568353901880322</v>
      </c>
      <c r="I36" s="24">
        <f t="shared" si="3"/>
        <v>2.84971324760446</v>
      </c>
      <c r="J36" s="17">
        <v>1</v>
      </c>
      <c r="K36" s="17">
        <v>1</v>
      </c>
      <c r="L36" s="17"/>
      <c r="M36" s="17">
        <v>6</v>
      </c>
      <c r="N36" s="17"/>
      <c r="O36" s="24">
        <f t="shared" si="4"/>
        <v>3.8098866558719879</v>
      </c>
      <c r="P36" s="24">
        <f t="shared" si="5"/>
        <v>6.9796334296522744</v>
      </c>
      <c r="Q36" s="24">
        <f t="shared" si="6"/>
        <v>0</v>
      </c>
      <c r="R36" s="24">
        <f t="shared" si="7"/>
        <v>123.36287188765755</v>
      </c>
      <c r="S36" s="24">
        <f t="shared" si="8"/>
        <v>0</v>
      </c>
      <c r="T36" s="25">
        <f t="shared" si="9"/>
        <v>0.40455036792329291</v>
      </c>
      <c r="U36" s="27">
        <f t="shared" si="10"/>
        <v>27</v>
      </c>
      <c r="V36" s="28">
        <f t="shared" si="11"/>
        <v>8</v>
      </c>
      <c r="W36" s="38">
        <f t="shared" si="12"/>
        <v>35.142396555246798</v>
      </c>
      <c r="X36" s="38">
        <f t="shared" si="13"/>
        <v>26.830478394636362</v>
      </c>
      <c r="Y36" s="38">
        <f t="shared" si="14"/>
        <v>-8.3119181606104355</v>
      </c>
      <c r="Z36" s="29">
        <v>0.38</v>
      </c>
      <c r="AA36" s="29">
        <v>0.13</v>
      </c>
      <c r="AB36" s="40" t="s">
        <v>331</v>
      </c>
    </row>
    <row r="37" spans="1:28" s="20" customFormat="1">
      <c r="A37" s="30" t="s">
        <v>42</v>
      </c>
      <c r="B37" s="19">
        <v>52</v>
      </c>
      <c r="C37" s="19">
        <v>106</v>
      </c>
      <c r="D37" s="19">
        <v>273</v>
      </c>
      <c r="E37" s="19">
        <v>17</v>
      </c>
      <c r="F37" s="32">
        <f t="shared" si="0"/>
        <v>257.64767671162286</v>
      </c>
      <c r="G37" s="32">
        <f t="shared" si="1"/>
        <v>375.45382095103162</v>
      </c>
      <c r="H37" s="32">
        <f t="shared" si="2"/>
        <v>1026.8601025355545</v>
      </c>
      <c r="I37" s="32">
        <f t="shared" si="3"/>
        <v>24.222562604637908</v>
      </c>
      <c r="J37" s="19">
        <v>22</v>
      </c>
      <c r="K37" s="19">
        <v>18</v>
      </c>
      <c r="L37" s="19">
        <v>18</v>
      </c>
      <c r="M37" s="19"/>
      <c r="N37" s="19">
        <v>19</v>
      </c>
      <c r="O37" s="32">
        <f t="shared" si="4"/>
        <v>83.817506429183737</v>
      </c>
      <c r="P37" s="32">
        <f t="shared" si="5"/>
        <v>125.63340173374094</v>
      </c>
      <c r="Q37" s="32">
        <f t="shared" si="6"/>
        <v>153.7305274665209</v>
      </c>
      <c r="R37" s="32">
        <f t="shared" si="7"/>
        <v>0</v>
      </c>
      <c r="S37" s="32">
        <f t="shared" si="8"/>
        <v>102.54306808859721</v>
      </c>
      <c r="T37" s="33">
        <f t="shared" si="9"/>
        <v>2.0781279645238106E-2</v>
      </c>
      <c r="U37" s="31">
        <f t="shared" si="10"/>
        <v>431</v>
      </c>
      <c r="V37" s="36">
        <f t="shared" si="11"/>
        <v>77</v>
      </c>
      <c r="W37" s="38">
        <f t="shared" si="12"/>
        <v>553.32053339940296</v>
      </c>
      <c r="X37" s="38">
        <f t="shared" si="13"/>
        <v>93.144900743608559</v>
      </c>
      <c r="Y37" s="38">
        <f t="shared" si="14"/>
        <v>-460.1756326557944</v>
      </c>
      <c r="Z37" s="34">
        <v>0.7</v>
      </c>
      <c r="AA37" s="34">
        <v>0.31</v>
      </c>
      <c r="AB37" s="41" t="s">
        <v>332</v>
      </c>
    </row>
    <row r="38" spans="1:28">
      <c r="A38" s="26" t="s">
        <v>43</v>
      </c>
      <c r="B38" s="17"/>
      <c r="C38" s="17"/>
      <c r="D38" s="17"/>
      <c r="E38" s="17">
        <v>25</v>
      </c>
      <c r="F38" s="24">
        <f t="shared" si="0"/>
        <v>0</v>
      </c>
      <c r="G38" s="24">
        <f t="shared" si="1"/>
        <v>0</v>
      </c>
      <c r="H38" s="24">
        <f t="shared" si="2"/>
        <v>0</v>
      </c>
      <c r="I38" s="24">
        <f t="shared" si="3"/>
        <v>35.621415595055744</v>
      </c>
      <c r="J38" s="17">
        <v>12</v>
      </c>
      <c r="K38" s="17">
        <v>1</v>
      </c>
      <c r="L38" s="17"/>
      <c r="M38" s="17">
        <v>1</v>
      </c>
      <c r="N38" s="17"/>
      <c r="O38" s="24">
        <f t="shared" si="4"/>
        <v>45.718639870463853</v>
      </c>
      <c r="P38" s="24">
        <f t="shared" si="5"/>
        <v>6.9796334296522744</v>
      </c>
      <c r="Q38" s="24">
        <f t="shared" si="6"/>
        <v>0</v>
      </c>
      <c r="R38" s="24">
        <f t="shared" si="7"/>
        <v>20.560478647942926</v>
      </c>
      <c r="S38" s="24">
        <f t="shared" si="8"/>
        <v>0</v>
      </c>
      <c r="T38" s="25">
        <f t="shared" si="9"/>
        <v>0.12491410865006949</v>
      </c>
      <c r="U38" s="27">
        <f t="shared" si="10"/>
        <v>0</v>
      </c>
      <c r="V38" s="28">
        <f t="shared" si="11"/>
        <v>14</v>
      </c>
      <c r="W38" s="38">
        <f t="shared" si="12"/>
        <v>0</v>
      </c>
      <c r="X38" s="38">
        <f t="shared" si="13"/>
        <v>14.651750389611811</v>
      </c>
      <c r="Y38" s="38">
        <f t="shared" si="14"/>
        <v>14.651750389611811</v>
      </c>
      <c r="Z38" s="27" t="s">
        <v>10</v>
      </c>
      <c r="AA38" s="29">
        <v>0.21</v>
      </c>
      <c r="AB38" s="40" t="s">
        <v>333</v>
      </c>
    </row>
    <row r="39" spans="1:28">
      <c r="A39" s="26" t="s">
        <v>44</v>
      </c>
      <c r="B39" s="17"/>
      <c r="C39" s="17"/>
      <c r="D39" s="17">
        <v>1</v>
      </c>
      <c r="E39" s="17">
        <v>3</v>
      </c>
      <c r="F39" s="24">
        <f t="shared" si="0"/>
        <v>0</v>
      </c>
      <c r="G39" s="24">
        <f t="shared" si="1"/>
        <v>0</v>
      </c>
      <c r="H39" s="24">
        <f t="shared" si="2"/>
        <v>3.7613923169800532</v>
      </c>
      <c r="I39" s="24">
        <f t="shared" si="3"/>
        <v>4.2745698714066895</v>
      </c>
      <c r="J39" s="17">
        <v>3</v>
      </c>
      <c r="K39" s="17">
        <v>2</v>
      </c>
      <c r="L39" s="17">
        <v>3</v>
      </c>
      <c r="M39" s="17">
        <v>2</v>
      </c>
      <c r="N39" s="17">
        <v>11</v>
      </c>
      <c r="O39" s="24">
        <f t="shared" si="4"/>
        <v>11.429659967615963</v>
      </c>
      <c r="P39" s="24">
        <f t="shared" si="5"/>
        <v>13.959266859304549</v>
      </c>
      <c r="Q39" s="24">
        <f t="shared" si="6"/>
        <v>25.621754577753485</v>
      </c>
      <c r="R39" s="24">
        <f t="shared" si="7"/>
        <v>41.120957295885852</v>
      </c>
      <c r="S39" s="24">
        <f t="shared" si="8"/>
        <v>59.367039419714175</v>
      </c>
      <c r="T39" s="25">
        <f t="shared" si="9"/>
        <v>2.5819647523801916E-2</v>
      </c>
      <c r="U39" s="27">
        <f t="shared" si="10"/>
        <v>1</v>
      </c>
      <c r="V39" s="28">
        <f t="shared" si="11"/>
        <v>21</v>
      </c>
      <c r="W39" s="38">
        <f t="shared" si="12"/>
        <v>1.2537974389933511</v>
      </c>
      <c r="X39" s="38">
        <f t="shared" si="13"/>
        <v>30.299735624054801</v>
      </c>
      <c r="Y39" s="38">
        <f t="shared" si="14"/>
        <v>29.045938185061448</v>
      </c>
      <c r="Z39" s="29">
        <v>0</v>
      </c>
      <c r="AA39" s="29">
        <v>0</v>
      </c>
      <c r="AB39" s="40" t="s">
        <v>334</v>
      </c>
    </row>
    <row r="40" spans="1:28">
      <c r="A40" s="26" t="s">
        <v>45</v>
      </c>
      <c r="B40" s="17"/>
      <c r="C40" s="17">
        <v>3</v>
      </c>
      <c r="D40" s="17"/>
      <c r="E40" s="17">
        <v>10</v>
      </c>
      <c r="F40" s="24">
        <f t="shared" si="0"/>
        <v>0</v>
      </c>
      <c r="G40" s="24">
        <f t="shared" si="1"/>
        <v>10.626051536349951</v>
      </c>
      <c r="H40" s="24">
        <f t="shared" si="2"/>
        <v>0</v>
      </c>
      <c r="I40" s="24">
        <f t="shared" si="3"/>
        <v>14.248566238022299</v>
      </c>
      <c r="J40" s="17">
        <v>15</v>
      </c>
      <c r="K40" s="17">
        <v>6</v>
      </c>
      <c r="L40" s="17">
        <v>5</v>
      </c>
      <c r="M40" s="17"/>
      <c r="N40" s="17">
        <v>8</v>
      </c>
      <c r="O40" s="24">
        <f t="shared" si="4"/>
        <v>57.148299838079815</v>
      </c>
      <c r="P40" s="24">
        <f t="shared" si="5"/>
        <v>41.877800577913646</v>
      </c>
      <c r="Q40" s="24">
        <f t="shared" si="6"/>
        <v>42.702924296255809</v>
      </c>
      <c r="R40" s="24">
        <f t="shared" si="7"/>
        <v>0</v>
      </c>
      <c r="S40" s="24">
        <f t="shared" si="8"/>
        <v>43.176028668883035</v>
      </c>
      <c r="T40" s="25">
        <f t="shared" si="9"/>
        <v>2.1941377814932696E-2</v>
      </c>
      <c r="U40" s="27">
        <f t="shared" si="10"/>
        <v>3</v>
      </c>
      <c r="V40" s="28">
        <f t="shared" si="11"/>
        <v>34</v>
      </c>
      <c r="W40" s="38">
        <f t="shared" si="12"/>
        <v>3.542017178783317</v>
      </c>
      <c r="X40" s="38">
        <f t="shared" si="13"/>
        <v>36.981010676226461</v>
      </c>
      <c r="Y40" s="38">
        <f t="shared" si="14"/>
        <v>33.438993497443143</v>
      </c>
      <c r="Z40" s="29">
        <v>0.33</v>
      </c>
      <c r="AA40" s="29">
        <v>0.28999999999999998</v>
      </c>
      <c r="AB40" s="40" t="s">
        <v>335</v>
      </c>
    </row>
    <row r="41" spans="1:28">
      <c r="A41" s="26" t="s">
        <v>46</v>
      </c>
      <c r="B41" s="17">
        <v>5</v>
      </c>
      <c r="C41" s="17">
        <v>3</v>
      </c>
      <c r="D41" s="17">
        <v>10</v>
      </c>
      <c r="E41" s="17">
        <v>3</v>
      </c>
      <c r="F41" s="24">
        <f t="shared" si="0"/>
        <v>24.773815068425279</v>
      </c>
      <c r="G41" s="24">
        <f t="shared" si="1"/>
        <v>10.626051536349951</v>
      </c>
      <c r="H41" s="24">
        <f t="shared" si="2"/>
        <v>37.613923169800536</v>
      </c>
      <c r="I41" s="24">
        <f t="shared" si="3"/>
        <v>4.2745698714066895</v>
      </c>
      <c r="J41" s="17">
        <v>3</v>
      </c>
      <c r="K41" s="17">
        <v>7</v>
      </c>
      <c r="L41" s="17">
        <v>1</v>
      </c>
      <c r="M41" s="17">
        <v>1</v>
      </c>
      <c r="N41" s="17">
        <v>1</v>
      </c>
      <c r="O41" s="24">
        <f t="shared" si="4"/>
        <v>11.429659967615963</v>
      </c>
      <c r="P41" s="24">
        <f t="shared" si="5"/>
        <v>48.857434007565921</v>
      </c>
      <c r="Q41" s="24">
        <f t="shared" si="6"/>
        <v>8.5405848592511617</v>
      </c>
      <c r="R41" s="24">
        <f t="shared" si="7"/>
        <v>20.560478647942926</v>
      </c>
      <c r="S41" s="24">
        <f t="shared" si="8"/>
        <v>5.3970035836103794</v>
      </c>
      <c r="T41" s="25">
        <f t="shared" si="9"/>
        <v>0.3343293528401039</v>
      </c>
      <c r="U41" s="27">
        <f t="shared" si="10"/>
        <v>18</v>
      </c>
      <c r="V41" s="28">
        <f t="shared" si="11"/>
        <v>13</v>
      </c>
      <c r="W41" s="38">
        <f t="shared" si="12"/>
        <v>24.337929924858589</v>
      </c>
      <c r="X41" s="38">
        <f t="shared" si="13"/>
        <v>18.957032213197273</v>
      </c>
      <c r="Y41" s="38">
        <f t="shared" si="14"/>
        <v>-5.3808977116613157</v>
      </c>
      <c r="Z41" s="29">
        <v>0.65</v>
      </c>
      <c r="AA41" s="29">
        <v>0.38</v>
      </c>
      <c r="AB41" s="40" t="s">
        <v>336</v>
      </c>
    </row>
    <row r="42" spans="1:28">
      <c r="A42" s="26" t="s">
        <v>47</v>
      </c>
      <c r="B42" s="17"/>
      <c r="C42" s="17"/>
      <c r="D42" s="17"/>
      <c r="E42" s="17">
        <v>12</v>
      </c>
      <c r="F42" s="24">
        <f t="shared" si="0"/>
        <v>0</v>
      </c>
      <c r="G42" s="24">
        <f t="shared" si="1"/>
        <v>0</v>
      </c>
      <c r="H42" s="24">
        <f t="shared" si="2"/>
        <v>0</v>
      </c>
      <c r="I42" s="24">
        <f t="shared" si="3"/>
        <v>17.098279485626758</v>
      </c>
      <c r="J42" s="17"/>
      <c r="K42" s="17"/>
      <c r="L42" s="17"/>
      <c r="M42" s="17">
        <v>1</v>
      </c>
      <c r="N42" s="17"/>
      <c r="O42" s="24">
        <f t="shared" si="4"/>
        <v>0</v>
      </c>
      <c r="P42" s="24">
        <f t="shared" si="5"/>
        <v>0</v>
      </c>
      <c r="Q42" s="24">
        <f t="shared" si="6"/>
        <v>0</v>
      </c>
      <c r="R42" s="24">
        <f t="shared" si="7"/>
        <v>20.560478647942926</v>
      </c>
      <c r="S42" s="24">
        <f t="shared" si="8"/>
        <v>0</v>
      </c>
      <c r="T42" s="25">
        <f t="shared" si="9"/>
        <v>0.24080890715607728</v>
      </c>
      <c r="U42" s="27">
        <f t="shared" si="10"/>
        <v>0</v>
      </c>
      <c r="V42" s="28">
        <f t="shared" si="11"/>
        <v>1</v>
      </c>
      <c r="W42" s="38">
        <f t="shared" si="12"/>
        <v>0</v>
      </c>
      <c r="X42" s="38">
        <f t="shared" si="13"/>
        <v>4.1120957295885852</v>
      </c>
      <c r="Y42" s="38">
        <f t="shared" si="14"/>
        <v>4.1120957295885852</v>
      </c>
      <c r="Z42" s="27" t="s">
        <v>10</v>
      </c>
      <c r="AA42" s="29">
        <v>1</v>
      </c>
      <c r="AB42" s="40" t="s">
        <v>337</v>
      </c>
    </row>
    <row r="43" spans="1:28">
      <c r="A43" s="26" t="s">
        <v>48</v>
      </c>
      <c r="B43" s="17">
        <v>2</v>
      </c>
      <c r="C43" s="17">
        <v>5</v>
      </c>
      <c r="D43" s="17">
        <v>3</v>
      </c>
      <c r="E43" s="17">
        <v>1</v>
      </c>
      <c r="F43" s="24">
        <f t="shared" si="0"/>
        <v>9.9095260273701111</v>
      </c>
      <c r="G43" s="24">
        <f t="shared" si="1"/>
        <v>17.710085893916585</v>
      </c>
      <c r="H43" s="24">
        <f t="shared" si="2"/>
        <v>11.284176950940161</v>
      </c>
      <c r="I43" s="24">
        <f t="shared" si="3"/>
        <v>1.42485662380223</v>
      </c>
      <c r="J43" s="17">
        <v>13</v>
      </c>
      <c r="K43" s="17">
        <v>18</v>
      </c>
      <c r="L43" s="17">
        <v>7</v>
      </c>
      <c r="M43" s="17"/>
      <c r="N43" s="17">
        <v>7</v>
      </c>
      <c r="O43" s="24">
        <f t="shared" si="4"/>
        <v>49.528526526335838</v>
      </c>
      <c r="P43" s="24">
        <f t="shared" si="5"/>
        <v>125.63340173374094</v>
      </c>
      <c r="Q43" s="24">
        <f t="shared" si="6"/>
        <v>59.784094014758132</v>
      </c>
      <c r="R43" s="24">
        <f t="shared" si="7"/>
        <v>0</v>
      </c>
      <c r="S43" s="24">
        <f t="shared" si="8"/>
        <v>37.779025085272657</v>
      </c>
      <c r="T43" s="25">
        <f t="shared" si="9"/>
        <v>8.9437599221680236E-2</v>
      </c>
      <c r="U43" s="27">
        <f t="shared" si="10"/>
        <v>10</v>
      </c>
      <c r="V43" s="28">
        <f t="shared" si="11"/>
        <v>45</v>
      </c>
      <c r="W43" s="38">
        <f t="shared" si="12"/>
        <v>12.967929624075618</v>
      </c>
      <c r="X43" s="38">
        <f t="shared" si="13"/>
        <v>54.545009472021512</v>
      </c>
      <c r="Y43" s="38">
        <f t="shared" si="14"/>
        <v>41.577079847945896</v>
      </c>
      <c r="Z43" s="29">
        <v>0.4</v>
      </c>
      <c r="AA43" s="29">
        <v>0.36</v>
      </c>
      <c r="AB43" s="40" t="s">
        <v>338</v>
      </c>
    </row>
    <row r="44" spans="1:28">
      <c r="A44" s="26" t="s">
        <v>49</v>
      </c>
      <c r="B44" s="17">
        <v>2</v>
      </c>
      <c r="C44" s="17"/>
      <c r="D44" s="17">
        <v>2</v>
      </c>
      <c r="E44" s="17">
        <v>6</v>
      </c>
      <c r="F44" s="24">
        <f t="shared" si="0"/>
        <v>9.9095260273701111</v>
      </c>
      <c r="G44" s="24">
        <f t="shared" si="1"/>
        <v>0</v>
      </c>
      <c r="H44" s="24">
        <f t="shared" si="2"/>
        <v>7.5227846339601063</v>
      </c>
      <c r="I44" s="24">
        <f t="shared" si="3"/>
        <v>8.5491397428133791</v>
      </c>
      <c r="J44" s="17">
        <v>1</v>
      </c>
      <c r="K44" s="17">
        <v>1</v>
      </c>
      <c r="L44" s="17">
        <v>1</v>
      </c>
      <c r="M44" s="17">
        <v>11</v>
      </c>
      <c r="N44" s="17">
        <v>1</v>
      </c>
      <c r="O44" s="24">
        <f t="shared" si="4"/>
        <v>3.8098866558719879</v>
      </c>
      <c r="P44" s="24">
        <f t="shared" si="5"/>
        <v>6.9796334296522744</v>
      </c>
      <c r="Q44" s="24">
        <f t="shared" si="6"/>
        <v>8.5405848592511617</v>
      </c>
      <c r="R44" s="24">
        <f t="shared" si="7"/>
        <v>226.16526512737215</v>
      </c>
      <c r="S44" s="24">
        <f t="shared" si="8"/>
        <v>5.3970035836103794</v>
      </c>
      <c r="T44" s="25">
        <f t="shared" si="9"/>
        <v>0.23922352789680673</v>
      </c>
      <c r="U44" s="27">
        <f t="shared" si="10"/>
        <v>4</v>
      </c>
      <c r="V44" s="28">
        <f t="shared" si="11"/>
        <v>15</v>
      </c>
      <c r="W44" s="38">
        <f t="shared" si="12"/>
        <v>5.8107702204434055</v>
      </c>
      <c r="X44" s="38">
        <f t="shared" si="13"/>
        <v>50.178474731151589</v>
      </c>
      <c r="Y44" s="38">
        <f t="shared" si="14"/>
        <v>44.36770451070818</v>
      </c>
      <c r="Z44" s="29">
        <v>0.25</v>
      </c>
      <c r="AA44" s="29">
        <v>7.0000000000000007E-2</v>
      </c>
      <c r="AB44" s="40" t="s">
        <v>339</v>
      </c>
    </row>
    <row r="45" spans="1:28">
      <c r="A45" s="26" t="s">
        <v>50</v>
      </c>
      <c r="B45" s="17">
        <v>38</v>
      </c>
      <c r="C45" s="17">
        <v>45</v>
      </c>
      <c r="D45" s="17">
        <v>33</v>
      </c>
      <c r="E45" s="17">
        <v>17</v>
      </c>
      <c r="F45" s="24">
        <f t="shared" si="0"/>
        <v>188.2809945200321</v>
      </c>
      <c r="G45" s="24">
        <f t="shared" si="1"/>
        <v>159.39077304524926</v>
      </c>
      <c r="H45" s="24">
        <f t="shared" si="2"/>
        <v>124.12594646034177</v>
      </c>
      <c r="I45" s="24">
        <f t="shared" si="3"/>
        <v>24.222562604637908</v>
      </c>
      <c r="J45" s="17">
        <v>67</v>
      </c>
      <c r="K45" s="17">
        <v>47</v>
      </c>
      <c r="L45" s="17">
        <v>28</v>
      </c>
      <c r="M45" s="17">
        <v>3</v>
      </c>
      <c r="N45" s="17">
        <v>50</v>
      </c>
      <c r="O45" s="24">
        <f t="shared" si="4"/>
        <v>255.26240594342318</v>
      </c>
      <c r="P45" s="24">
        <f t="shared" si="5"/>
        <v>328.0427711936569</v>
      </c>
      <c r="Q45" s="24">
        <f t="shared" si="6"/>
        <v>239.13637605903253</v>
      </c>
      <c r="R45" s="24">
        <f t="shared" si="7"/>
        <v>61.681435943828774</v>
      </c>
      <c r="S45" s="24">
        <f t="shared" si="8"/>
        <v>269.85017918051898</v>
      </c>
      <c r="T45" s="25">
        <f t="shared" si="9"/>
        <v>0.13787983331594011</v>
      </c>
      <c r="U45" s="27">
        <f t="shared" si="10"/>
        <v>116</v>
      </c>
      <c r="V45" s="28">
        <f t="shared" si="11"/>
        <v>195</v>
      </c>
      <c r="W45" s="38">
        <f t="shared" si="12"/>
        <v>157.26590467520771</v>
      </c>
      <c r="X45" s="38">
        <f t="shared" si="13"/>
        <v>230.79463366409209</v>
      </c>
      <c r="Y45" s="38">
        <f t="shared" si="14"/>
        <v>73.528728988884382</v>
      </c>
      <c r="Z45" s="29">
        <v>0.56000000000000005</v>
      </c>
      <c r="AA45" s="29">
        <v>0.28000000000000003</v>
      </c>
      <c r="AB45" s="40" t="s">
        <v>340</v>
      </c>
    </row>
    <row r="46" spans="1:28">
      <c r="A46" s="26" t="s">
        <v>51</v>
      </c>
      <c r="B46" s="17">
        <v>2</v>
      </c>
      <c r="C46" s="17">
        <v>11</v>
      </c>
      <c r="D46" s="17">
        <v>9</v>
      </c>
      <c r="E46" s="17">
        <v>4</v>
      </c>
      <c r="F46" s="24">
        <f t="shared" si="0"/>
        <v>9.9095260273701111</v>
      </c>
      <c r="G46" s="24">
        <f t="shared" si="1"/>
        <v>38.962188966616488</v>
      </c>
      <c r="H46" s="24">
        <f t="shared" si="2"/>
        <v>33.852530852820479</v>
      </c>
      <c r="I46" s="24">
        <f t="shared" si="3"/>
        <v>5.69942649520892</v>
      </c>
      <c r="J46" s="17">
        <v>16</v>
      </c>
      <c r="K46" s="17">
        <v>11</v>
      </c>
      <c r="L46" s="17">
        <v>10</v>
      </c>
      <c r="M46" s="17"/>
      <c r="N46" s="17">
        <v>4</v>
      </c>
      <c r="O46" s="24">
        <f t="shared" si="4"/>
        <v>60.958186493951807</v>
      </c>
      <c r="P46" s="24">
        <f t="shared" si="5"/>
        <v>76.775967726175026</v>
      </c>
      <c r="Q46" s="24">
        <f t="shared" si="6"/>
        <v>85.405848592511617</v>
      </c>
      <c r="R46" s="24">
        <f t="shared" si="7"/>
        <v>0</v>
      </c>
      <c r="S46" s="24">
        <f t="shared" si="8"/>
        <v>21.588014334441517</v>
      </c>
      <c r="T46" s="25">
        <f t="shared" si="9"/>
        <v>0.19286518227997701</v>
      </c>
      <c r="U46" s="27">
        <f t="shared" si="10"/>
        <v>22</v>
      </c>
      <c r="V46" s="28">
        <f t="shared" si="11"/>
        <v>41</v>
      </c>
      <c r="W46" s="38">
        <f t="shared" si="12"/>
        <v>27.57474861560236</v>
      </c>
      <c r="X46" s="38">
        <f t="shared" si="13"/>
        <v>48.945603429415989</v>
      </c>
      <c r="Y46" s="38">
        <f t="shared" si="14"/>
        <v>21.370854813813629</v>
      </c>
      <c r="Z46" s="29">
        <v>0.71</v>
      </c>
      <c r="AA46" s="29">
        <v>0.44</v>
      </c>
      <c r="AB46" s="40" t="s">
        <v>341</v>
      </c>
    </row>
    <row r="47" spans="1:28">
      <c r="A47" s="26" t="s">
        <v>52</v>
      </c>
      <c r="B47" s="17"/>
      <c r="C47" s="17">
        <v>1</v>
      </c>
      <c r="D47" s="17">
        <v>1</v>
      </c>
      <c r="E47" s="17">
        <v>10</v>
      </c>
      <c r="F47" s="24">
        <f t="shared" si="0"/>
        <v>0</v>
      </c>
      <c r="G47" s="24">
        <f t="shared" si="1"/>
        <v>3.542017178783317</v>
      </c>
      <c r="H47" s="24">
        <f t="shared" si="2"/>
        <v>3.7613923169800532</v>
      </c>
      <c r="I47" s="24">
        <f t="shared" si="3"/>
        <v>14.248566238022299</v>
      </c>
      <c r="J47" s="17">
        <v>2</v>
      </c>
      <c r="K47" s="17">
        <v>1</v>
      </c>
      <c r="L47" s="17"/>
      <c r="M47" s="17"/>
      <c r="N47" s="17">
        <v>1</v>
      </c>
      <c r="O47" s="24">
        <f t="shared" si="4"/>
        <v>7.6197733117439759</v>
      </c>
      <c r="P47" s="24">
        <f t="shared" si="5"/>
        <v>6.9796334296522744</v>
      </c>
      <c r="Q47" s="24">
        <f t="shared" si="6"/>
        <v>0</v>
      </c>
      <c r="R47" s="24">
        <f t="shared" si="7"/>
        <v>0</v>
      </c>
      <c r="S47" s="24">
        <f t="shared" si="8"/>
        <v>5.3970035836103794</v>
      </c>
      <c r="T47" s="25">
        <f t="shared" si="9"/>
        <v>0.26934924661603776</v>
      </c>
      <c r="U47" s="27">
        <f t="shared" si="10"/>
        <v>2</v>
      </c>
      <c r="V47" s="28">
        <f t="shared" si="11"/>
        <v>4</v>
      </c>
      <c r="W47" s="38">
        <f t="shared" si="12"/>
        <v>2.4344698319211235</v>
      </c>
      <c r="X47" s="38">
        <f t="shared" si="13"/>
        <v>3.9992820650013257</v>
      </c>
      <c r="Y47" s="38">
        <f t="shared" si="14"/>
        <v>1.5648122330802021</v>
      </c>
      <c r="Z47" s="29">
        <v>0</v>
      </c>
      <c r="AA47" s="29">
        <v>0.25</v>
      </c>
      <c r="AB47" s="40" t="s">
        <v>342</v>
      </c>
    </row>
    <row r="48" spans="1:28">
      <c r="A48" s="26" t="s">
        <v>87</v>
      </c>
      <c r="B48" s="17"/>
      <c r="C48" s="17">
        <v>3</v>
      </c>
      <c r="D48" s="17"/>
      <c r="E48" s="17">
        <v>15</v>
      </c>
      <c r="F48" s="24">
        <f t="shared" si="0"/>
        <v>0</v>
      </c>
      <c r="G48" s="24">
        <f t="shared" si="1"/>
        <v>10.626051536349951</v>
      </c>
      <c r="H48" s="24">
        <f t="shared" si="2"/>
        <v>0</v>
      </c>
      <c r="I48" s="24">
        <f t="shared" si="3"/>
        <v>21.372849357033449</v>
      </c>
      <c r="J48" s="17"/>
      <c r="K48" s="17"/>
      <c r="L48" s="17">
        <v>1</v>
      </c>
      <c r="M48" s="17">
        <v>6</v>
      </c>
      <c r="N48" s="17">
        <v>3</v>
      </c>
      <c r="O48" s="24">
        <f t="shared" si="4"/>
        <v>0</v>
      </c>
      <c r="P48" s="24">
        <f t="shared" si="5"/>
        <v>0</v>
      </c>
      <c r="Q48" s="24">
        <f t="shared" si="6"/>
        <v>8.5405848592511617</v>
      </c>
      <c r="R48" s="24">
        <f t="shared" si="7"/>
        <v>123.36287188765755</v>
      </c>
      <c r="S48" s="24">
        <f t="shared" si="8"/>
        <v>16.19101075083114</v>
      </c>
      <c r="T48" s="25">
        <f t="shared" si="9"/>
        <v>0.22049066051116201</v>
      </c>
      <c r="U48" s="27">
        <f t="shared" si="10"/>
        <v>3</v>
      </c>
      <c r="V48" s="28">
        <f t="shared" si="11"/>
        <v>10</v>
      </c>
      <c r="W48" s="38">
        <f t="shared" si="12"/>
        <v>3.542017178783317</v>
      </c>
      <c r="X48" s="38">
        <f t="shared" si="13"/>
        <v>29.618893499547973</v>
      </c>
      <c r="Y48" s="38">
        <f t="shared" si="14"/>
        <v>26.076876320764654</v>
      </c>
      <c r="Z48" s="29">
        <v>0</v>
      </c>
      <c r="AA48" s="29">
        <v>0</v>
      </c>
      <c r="AB48" s="40" t="s">
        <v>343</v>
      </c>
    </row>
    <row r="49" spans="1:28">
      <c r="A49" s="26" t="s">
        <v>53</v>
      </c>
      <c r="B49" s="17">
        <v>161</v>
      </c>
      <c r="C49" s="17">
        <v>240</v>
      </c>
      <c r="D49" s="17">
        <v>185</v>
      </c>
      <c r="E49" s="17">
        <v>7</v>
      </c>
      <c r="F49" s="24">
        <f t="shared" si="0"/>
        <v>797.71684520329393</v>
      </c>
      <c r="G49" s="24">
        <f t="shared" si="1"/>
        <v>850.08412290799606</v>
      </c>
      <c r="H49" s="24">
        <f t="shared" si="2"/>
        <v>695.85757864130983</v>
      </c>
      <c r="I49" s="24">
        <f t="shared" si="3"/>
        <v>9.9739963666156086</v>
      </c>
      <c r="J49" s="17">
        <v>351</v>
      </c>
      <c r="K49" s="17">
        <v>189</v>
      </c>
      <c r="L49" s="17">
        <v>178</v>
      </c>
      <c r="M49" s="17">
        <v>25</v>
      </c>
      <c r="N49" s="17">
        <v>251</v>
      </c>
      <c r="O49" s="24">
        <f t="shared" si="4"/>
        <v>1337.2702162110677</v>
      </c>
      <c r="P49" s="24">
        <f t="shared" si="5"/>
        <v>1319.1507182042799</v>
      </c>
      <c r="Q49" s="24">
        <f t="shared" si="6"/>
        <v>1520.2241049467068</v>
      </c>
      <c r="R49" s="24">
        <f t="shared" si="7"/>
        <v>514.01196619857308</v>
      </c>
      <c r="S49" s="24">
        <f t="shared" si="8"/>
        <v>1354.6478994862052</v>
      </c>
      <c r="T49" s="25">
        <f t="shared" si="9"/>
        <v>6.1738678210217446E-2</v>
      </c>
      <c r="U49" s="27">
        <f t="shared" si="10"/>
        <v>586</v>
      </c>
      <c r="V49" s="28">
        <f t="shared" si="11"/>
        <v>994</v>
      </c>
      <c r="W49" s="38">
        <f t="shared" si="12"/>
        <v>781.21951558419994</v>
      </c>
      <c r="X49" s="38">
        <f t="shared" si="13"/>
        <v>1209.0609810093665</v>
      </c>
      <c r="Y49" s="38">
        <f t="shared" si="14"/>
        <v>427.84146542516658</v>
      </c>
      <c r="Z49" s="29">
        <v>0.31</v>
      </c>
      <c r="AA49" s="29">
        <v>0.25</v>
      </c>
      <c r="AB49" s="40" t="s">
        <v>9</v>
      </c>
    </row>
    <row r="50" spans="1:28">
      <c r="A50" s="26" t="s">
        <v>54</v>
      </c>
      <c r="B50" s="17">
        <v>98</v>
      </c>
      <c r="C50" s="17">
        <v>137</v>
      </c>
      <c r="D50" s="17">
        <v>123</v>
      </c>
      <c r="E50" s="17">
        <v>1</v>
      </c>
      <c r="F50" s="24">
        <f t="shared" si="0"/>
        <v>485.56677534113544</v>
      </c>
      <c r="G50" s="24">
        <f t="shared" si="1"/>
        <v>485.25635349331446</v>
      </c>
      <c r="H50" s="24">
        <f t="shared" si="2"/>
        <v>462.65125498854655</v>
      </c>
      <c r="I50" s="24">
        <f t="shared" si="3"/>
        <v>1.42485662380223</v>
      </c>
      <c r="J50" s="17">
        <v>103</v>
      </c>
      <c r="K50" s="17">
        <v>60</v>
      </c>
      <c r="L50" s="17">
        <v>45</v>
      </c>
      <c r="M50" s="17">
        <v>1</v>
      </c>
      <c r="N50" s="17">
        <v>71</v>
      </c>
      <c r="O50" s="24">
        <f t="shared" si="4"/>
        <v>392.41832555481477</v>
      </c>
      <c r="P50" s="24">
        <f t="shared" si="5"/>
        <v>418.77800577913649</v>
      </c>
      <c r="Q50" s="24">
        <f t="shared" si="6"/>
        <v>384.32631866630226</v>
      </c>
      <c r="R50" s="24">
        <f t="shared" si="7"/>
        <v>20.560478647942926</v>
      </c>
      <c r="S50" s="24">
        <f t="shared" si="8"/>
        <v>383.18725443633696</v>
      </c>
      <c r="T50" s="25">
        <f t="shared" si="9"/>
        <v>8.3136757008140855E-2</v>
      </c>
      <c r="U50" s="27">
        <f t="shared" si="10"/>
        <v>358</v>
      </c>
      <c r="V50" s="28">
        <f t="shared" si="11"/>
        <v>280</v>
      </c>
      <c r="W50" s="38">
        <f t="shared" si="12"/>
        <v>477.82479460766552</v>
      </c>
      <c r="X50" s="38">
        <f t="shared" si="13"/>
        <v>319.8540766169067</v>
      </c>
      <c r="Y50" s="38">
        <f t="shared" si="14"/>
        <v>-157.97071799075883</v>
      </c>
      <c r="Z50" s="29">
        <v>0.05</v>
      </c>
      <c r="AA50" s="29">
        <v>0.15</v>
      </c>
      <c r="AB50" s="40"/>
    </row>
    <row r="51" spans="1:28">
      <c r="A51" s="26" t="s">
        <v>55</v>
      </c>
      <c r="B51" s="17">
        <v>2</v>
      </c>
      <c r="C51" s="17">
        <v>7</v>
      </c>
      <c r="D51" s="17">
        <v>1</v>
      </c>
      <c r="E51" s="17">
        <v>1</v>
      </c>
      <c r="F51" s="24">
        <f t="shared" si="0"/>
        <v>9.9095260273701111</v>
      </c>
      <c r="G51" s="24">
        <f t="shared" si="1"/>
        <v>24.794120251483221</v>
      </c>
      <c r="H51" s="24">
        <f t="shared" si="2"/>
        <v>3.7613923169800532</v>
      </c>
      <c r="I51" s="24">
        <f t="shared" si="3"/>
        <v>1.42485662380223</v>
      </c>
      <c r="J51" s="17">
        <v>1</v>
      </c>
      <c r="K51" s="17">
        <v>1</v>
      </c>
      <c r="L51" s="17">
        <v>1</v>
      </c>
      <c r="M51" s="17">
        <v>1</v>
      </c>
      <c r="N51" s="17">
        <v>4</v>
      </c>
      <c r="O51" s="24">
        <f t="shared" si="4"/>
        <v>3.8098866558719879</v>
      </c>
      <c r="P51" s="24">
        <f t="shared" si="5"/>
        <v>6.9796334296522744</v>
      </c>
      <c r="Q51" s="24">
        <f t="shared" si="6"/>
        <v>8.5405848592511617</v>
      </c>
      <c r="R51" s="24">
        <f t="shared" si="7"/>
        <v>20.560478647942926</v>
      </c>
      <c r="S51" s="24">
        <f t="shared" si="8"/>
        <v>21.588014334441517</v>
      </c>
      <c r="T51" s="25">
        <f t="shared" si="9"/>
        <v>0.46992903184684998</v>
      </c>
      <c r="U51" s="27">
        <f t="shared" si="10"/>
        <v>10</v>
      </c>
      <c r="V51" s="28">
        <f t="shared" si="11"/>
        <v>8</v>
      </c>
      <c r="W51" s="38">
        <f t="shared" si="12"/>
        <v>12.821679531944461</v>
      </c>
      <c r="X51" s="38">
        <f t="shared" si="13"/>
        <v>12.295719585431973</v>
      </c>
      <c r="Y51" s="38">
        <f t="shared" si="14"/>
        <v>-0.52595994651248823</v>
      </c>
      <c r="Z51" s="29">
        <v>0.14000000000000001</v>
      </c>
      <c r="AA51" s="29">
        <v>0</v>
      </c>
      <c r="AB51" s="40"/>
    </row>
    <row r="52" spans="1:28">
      <c r="A52" s="26" t="s">
        <v>56</v>
      </c>
      <c r="B52" s="17">
        <v>1</v>
      </c>
      <c r="C52" s="17"/>
      <c r="D52" s="17">
        <v>2</v>
      </c>
      <c r="E52" s="17">
        <v>3</v>
      </c>
      <c r="F52" s="24">
        <f t="shared" si="0"/>
        <v>4.9547630136850556</v>
      </c>
      <c r="G52" s="24">
        <f t="shared" si="1"/>
        <v>0</v>
      </c>
      <c r="H52" s="24">
        <f t="shared" si="2"/>
        <v>7.5227846339601063</v>
      </c>
      <c r="I52" s="24">
        <f t="shared" si="3"/>
        <v>4.2745698714066895</v>
      </c>
      <c r="J52" s="17">
        <v>7</v>
      </c>
      <c r="K52" s="17">
        <v>7</v>
      </c>
      <c r="L52" s="17">
        <v>6</v>
      </c>
      <c r="M52" s="17"/>
      <c r="N52" s="17">
        <v>4</v>
      </c>
      <c r="O52" s="24">
        <f t="shared" si="4"/>
        <v>26.669206591103915</v>
      </c>
      <c r="P52" s="24">
        <f t="shared" si="5"/>
        <v>48.857434007565921</v>
      </c>
      <c r="Q52" s="24">
        <f t="shared" si="6"/>
        <v>51.24350915550697</v>
      </c>
      <c r="R52" s="24">
        <f t="shared" si="7"/>
        <v>0</v>
      </c>
      <c r="S52" s="24">
        <f t="shared" si="8"/>
        <v>21.588014334441517</v>
      </c>
      <c r="T52" s="25">
        <f t="shared" si="9"/>
        <v>4.5752550651073483E-2</v>
      </c>
      <c r="U52" s="27">
        <f t="shared" si="10"/>
        <v>3</v>
      </c>
      <c r="V52" s="28">
        <f t="shared" si="11"/>
        <v>24</v>
      </c>
      <c r="W52" s="38">
        <f t="shared" si="12"/>
        <v>4.1591825492150543</v>
      </c>
      <c r="X52" s="38">
        <f t="shared" si="13"/>
        <v>29.671632817723669</v>
      </c>
      <c r="Y52" s="38">
        <f t="shared" si="14"/>
        <v>25.512450268508616</v>
      </c>
      <c r="Z52" s="29">
        <v>0.33</v>
      </c>
      <c r="AA52" s="29">
        <v>0.08</v>
      </c>
      <c r="AB52" s="40"/>
    </row>
    <row r="53" spans="1:28">
      <c r="A53" s="26" t="s">
        <v>57</v>
      </c>
      <c r="B53" s="17">
        <v>1</v>
      </c>
      <c r="C53" s="17">
        <v>5</v>
      </c>
      <c r="D53" s="17">
        <v>7</v>
      </c>
      <c r="E53" s="17">
        <v>2</v>
      </c>
      <c r="F53" s="24">
        <f t="shared" si="0"/>
        <v>4.9547630136850556</v>
      </c>
      <c r="G53" s="24">
        <f t="shared" si="1"/>
        <v>17.710085893916585</v>
      </c>
      <c r="H53" s="24">
        <f t="shared" si="2"/>
        <v>26.329746218860372</v>
      </c>
      <c r="I53" s="24">
        <f t="shared" si="3"/>
        <v>2.84971324760446</v>
      </c>
      <c r="J53" s="17">
        <v>4</v>
      </c>
      <c r="K53" s="17">
        <v>1</v>
      </c>
      <c r="L53" s="17"/>
      <c r="M53" s="17"/>
      <c r="N53" s="17">
        <v>4</v>
      </c>
      <c r="O53" s="24">
        <f t="shared" si="4"/>
        <v>15.239546623487952</v>
      </c>
      <c r="P53" s="24">
        <f t="shared" si="5"/>
        <v>6.9796334296522744</v>
      </c>
      <c r="Q53" s="24">
        <f t="shared" si="6"/>
        <v>0</v>
      </c>
      <c r="R53" s="24">
        <f t="shared" si="7"/>
        <v>0</v>
      </c>
      <c r="S53" s="24">
        <f t="shared" si="8"/>
        <v>21.588014334441517</v>
      </c>
      <c r="T53" s="25">
        <f t="shared" si="9"/>
        <v>0.16891620731930965</v>
      </c>
      <c r="U53" s="27">
        <f t="shared" si="10"/>
        <v>13</v>
      </c>
      <c r="V53" s="28">
        <f t="shared" si="11"/>
        <v>9</v>
      </c>
      <c r="W53" s="38">
        <f t="shared" si="12"/>
        <v>16.331531708820673</v>
      </c>
      <c r="X53" s="38">
        <f t="shared" si="13"/>
        <v>8.7614388775163494</v>
      </c>
      <c r="Y53" s="38">
        <f t="shared" si="14"/>
        <v>-7.5700928313043239</v>
      </c>
      <c r="Z53" s="29">
        <v>0.15</v>
      </c>
      <c r="AA53" s="29">
        <v>0.11</v>
      </c>
      <c r="AB53" s="40"/>
    </row>
    <row r="54" spans="1:28">
      <c r="A54" s="26" t="s">
        <v>58</v>
      </c>
      <c r="B54" s="17">
        <v>1</v>
      </c>
      <c r="C54" s="17">
        <v>2</v>
      </c>
      <c r="D54" s="17">
        <v>2</v>
      </c>
      <c r="E54" s="17">
        <v>1</v>
      </c>
      <c r="F54" s="24">
        <f t="shared" si="0"/>
        <v>4.9547630136850556</v>
      </c>
      <c r="G54" s="24">
        <f t="shared" si="1"/>
        <v>7.084034357566634</v>
      </c>
      <c r="H54" s="24">
        <f t="shared" si="2"/>
        <v>7.5227846339601063</v>
      </c>
      <c r="I54" s="24">
        <f t="shared" si="3"/>
        <v>1.42485662380223</v>
      </c>
      <c r="J54" s="17">
        <v>1</v>
      </c>
      <c r="K54" s="17">
        <v>2</v>
      </c>
      <c r="L54" s="17">
        <v>1</v>
      </c>
      <c r="M54" s="17"/>
      <c r="N54" s="17"/>
      <c r="O54" s="24">
        <f t="shared" si="4"/>
        <v>3.8098866558719879</v>
      </c>
      <c r="P54" s="24">
        <f t="shared" si="5"/>
        <v>13.959266859304549</v>
      </c>
      <c r="Q54" s="24">
        <f t="shared" si="6"/>
        <v>8.5405848592511617</v>
      </c>
      <c r="R54" s="24">
        <f t="shared" si="7"/>
        <v>0</v>
      </c>
      <c r="S54" s="24">
        <f t="shared" si="8"/>
        <v>0</v>
      </c>
      <c r="T54" s="25">
        <f t="shared" si="9"/>
        <v>0.37007378351007991</v>
      </c>
      <c r="U54" s="27">
        <f t="shared" si="10"/>
        <v>5</v>
      </c>
      <c r="V54" s="28">
        <f t="shared" si="11"/>
        <v>4</v>
      </c>
      <c r="W54" s="38">
        <f t="shared" si="12"/>
        <v>6.5205273350705992</v>
      </c>
      <c r="X54" s="38">
        <f t="shared" si="13"/>
        <v>5.2619476748855396</v>
      </c>
      <c r="Y54" s="38">
        <f t="shared" si="14"/>
        <v>-1.2585796601850596</v>
      </c>
      <c r="Z54" s="29">
        <v>0</v>
      </c>
      <c r="AA54" s="29">
        <v>0</v>
      </c>
      <c r="AB54" s="40"/>
    </row>
    <row r="55" spans="1:28">
      <c r="A55" s="26" t="s">
        <v>59</v>
      </c>
      <c r="B55" s="17"/>
      <c r="C55" s="17"/>
      <c r="D55" s="17"/>
      <c r="E55" s="17">
        <v>13</v>
      </c>
      <c r="F55" s="24">
        <f t="shared" si="0"/>
        <v>0</v>
      </c>
      <c r="G55" s="24">
        <f t="shared" si="1"/>
        <v>0</v>
      </c>
      <c r="H55" s="24">
        <f t="shared" si="2"/>
        <v>0</v>
      </c>
      <c r="I55" s="24">
        <f t="shared" si="3"/>
        <v>18.523136109428989</v>
      </c>
      <c r="J55" s="17"/>
      <c r="K55" s="17"/>
      <c r="L55" s="17"/>
      <c r="M55" s="17"/>
      <c r="N55" s="17">
        <v>1</v>
      </c>
      <c r="O55" s="24">
        <f t="shared" si="4"/>
        <v>0</v>
      </c>
      <c r="P55" s="24">
        <f t="shared" si="5"/>
        <v>0</v>
      </c>
      <c r="Q55" s="24">
        <f t="shared" si="6"/>
        <v>0</v>
      </c>
      <c r="R55" s="24">
        <f t="shared" si="7"/>
        <v>0</v>
      </c>
      <c r="S55" s="24">
        <f t="shared" si="8"/>
        <v>5.3970035836103794</v>
      </c>
      <c r="T55" s="25">
        <f t="shared" si="9"/>
        <v>0.24080890715607728</v>
      </c>
      <c r="U55" s="27">
        <f t="shared" si="10"/>
        <v>0</v>
      </c>
      <c r="V55" s="28">
        <f t="shared" si="11"/>
        <v>1</v>
      </c>
      <c r="W55" s="38">
        <f t="shared" si="12"/>
        <v>0</v>
      </c>
      <c r="X55" s="38">
        <f t="shared" si="13"/>
        <v>1.0794007167220758</v>
      </c>
      <c r="Y55" s="38">
        <f t="shared" si="14"/>
        <v>1.0794007167220758</v>
      </c>
      <c r="Z55" s="29">
        <v>0</v>
      </c>
      <c r="AA55" s="29">
        <v>0</v>
      </c>
      <c r="AB55" s="40"/>
    </row>
    <row r="56" spans="1:28">
      <c r="A56" s="26" t="s">
        <v>60</v>
      </c>
      <c r="B56" s="17">
        <v>3</v>
      </c>
      <c r="C56" s="17">
        <v>3</v>
      </c>
      <c r="D56" s="17">
        <v>2</v>
      </c>
      <c r="E56" s="17">
        <v>2</v>
      </c>
      <c r="F56" s="24">
        <f t="shared" si="0"/>
        <v>14.864289041055166</v>
      </c>
      <c r="G56" s="24">
        <f t="shared" si="1"/>
        <v>10.626051536349951</v>
      </c>
      <c r="H56" s="24">
        <f t="shared" si="2"/>
        <v>7.5227846339601063</v>
      </c>
      <c r="I56" s="24">
        <f t="shared" si="3"/>
        <v>2.84971324760446</v>
      </c>
      <c r="J56" s="17">
        <v>2</v>
      </c>
      <c r="K56" s="17">
        <v>1</v>
      </c>
      <c r="L56" s="17">
        <v>4</v>
      </c>
      <c r="M56" s="17"/>
      <c r="N56" s="17">
        <v>5</v>
      </c>
      <c r="O56" s="24">
        <f t="shared" si="4"/>
        <v>7.6197733117439759</v>
      </c>
      <c r="P56" s="24">
        <f t="shared" si="5"/>
        <v>6.9796334296522744</v>
      </c>
      <c r="Q56" s="24">
        <f t="shared" si="6"/>
        <v>34.162339437004647</v>
      </c>
      <c r="R56" s="24">
        <f t="shared" si="7"/>
        <v>0</v>
      </c>
      <c r="S56" s="24">
        <f t="shared" si="8"/>
        <v>26.985017918051899</v>
      </c>
      <c r="T56" s="25">
        <f t="shared" si="9"/>
        <v>0.32807908115288642</v>
      </c>
      <c r="U56" s="27">
        <f t="shared" si="10"/>
        <v>8</v>
      </c>
      <c r="V56" s="28">
        <f t="shared" si="11"/>
        <v>12</v>
      </c>
      <c r="W56" s="38">
        <f t="shared" si="12"/>
        <v>11.004375070455074</v>
      </c>
      <c r="X56" s="38">
        <f t="shared" si="13"/>
        <v>15.149352819290559</v>
      </c>
      <c r="Y56" s="38">
        <f t="shared" si="14"/>
        <v>4.1449777488354851</v>
      </c>
      <c r="Z56" s="29">
        <v>0</v>
      </c>
      <c r="AA56" s="29">
        <v>0</v>
      </c>
      <c r="AB56" s="40"/>
    </row>
    <row r="57" spans="1:28">
      <c r="A57" s="26" t="s">
        <v>61</v>
      </c>
      <c r="B57" s="17">
        <v>1</v>
      </c>
      <c r="C57" s="17"/>
      <c r="D57" s="17"/>
      <c r="E57" s="17">
        <v>25</v>
      </c>
      <c r="F57" s="24">
        <f t="shared" si="0"/>
        <v>4.9547630136850556</v>
      </c>
      <c r="G57" s="24">
        <f t="shared" si="1"/>
        <v>0</v>
      </c>
      <c r="H57" s="24">
        <f t="shared" si="2"/>
        <v>0</v>
      </c>
      <c r="I57" s="24">
        <f t="shared" si="3"/>
        <v>35.621415595055744</v>
      </c>
      <c r="J57" s="17">
        <v>1</v>
      </c>
      <c r="K57" s="17"/>
      <c r="L57" s="17"/>
      <c r="M57" s="17">
        <v>1</v>
      </c>
      <c r="N57" s="17"/>
      <c r="O57" s="24">
        <f t="shared" si="4"/>
        <v>3.8098866558719879</v>
      </c>
      <c r="P57" s="24">
        <f t="shared" si="5"/>
        <v>0</v>
      </c>
      <c r="Q57" s="24">
        <f t="shared" si="6"/>
        <v>0</v>
      </c>
      <c r="R57" s="24">
        <f t="shared" si="7"/>
        <v>20.560478647942926</v>
      </c>
      <c r="S57" s="24">
        <f t="shared" si="8"/>
        <v>0</v>
      </c>
      <c r="T57" s="25">
        <f t="shared" si="9"/>
        <v>0.28814542502393936</v>
      </c>
      <c r="U57" s="27">
        <f t="shared" si="10"/>
        <v>1</v>
      </c>
      <c r="V57" s="28">
        <f t="shared" si="11"/>
        <v>2</v>
      </c>
      <c r="W57" s="38">
        <f t="shared" si="12"/>
        <v>1.6515876712283519</v>
      </c>
      <c r="X57" s="38">
        <f t="shared" si="13"/>
        <v>4.8740730607629832</v>
      </c>
      <c r="Y57" s="38">
        <f t="shared" si="14"/>
        <v>3.222485389534631</v>
      </c>
      <c r="Z57" s="29">
        <v>0</v>
      </c>
      <c r="AA57" s="29">
        <v>0</v>
      </c>
      <c r="AB57" s="40"/>
    </row>
    <row r="58" spans="1:28">
      <c r="A58" s="26" t="s">
        <v>62</v>
      </c>
      <c r="B58" s="17"/>
      <c r="C58" s="17">
        <v>2</v>
      </c>
      <c r="D58" s="17"/>
      <c r="E58" s="17">
        <v>7</v>
      </c>
      <c r="F58" s="24">
        <f t="shared" si="0"/>
        <v>0</v>
      </c>
      <c r="G58" s="24">
        <f t="shared" si="1"/>
        <v>7.084034357566634</v>
      </c>
      <c r="H58" s="24">
        <f t="shared" si="2"/>
        <v>0</v>
      </c>
      <c r="I58" s="24">
        <f t="shared" si="3"/>
        <v>9.9739963666156086</v>
      </c>
      <c r="J58" s="17"/>
      <c r="K58" s="17"/>
      <c r="L58" s="17"/>
      <c r="M58" s="17"/>
      <c r="N58" s="17"/>
      <c r="O58" s="24">
        <f t="shared" si="4"/>
        <v>0</v>
      </c>
      <c r="P58" s="24">
        <f t="shared" si="5"/>
        <v>0</v>
      </c>
      <c r="Q58" s="24">
        <f t="shared" si="6"/>
        <v>0</v>
      </c>
      <c r="R58" s="24">
        <f t="shared" si="7"/>
        <v>0</v>
      </c>
      <c r="S58" s="24">
        <f t="shared" si="8"/>
        <v>0</v>
      </c>
      <c r="T58" s="25">
        <f t="shared" si="9"/>
        <v>0.10997190962090941</v>
      </c>
      <c r="U58" s="27">
        <f t="shared" si="10"/>
        <v>2</v>
      </c>
      <c r="V58" s="28">
        <f t="shared" si="11"/>
        <v>0</v>
      </c>
      <c r="W58" s="38">
        <f t="shared" si="12"/>
        <v>2.3613447858555445</v>
      </c>
      <c r="X58" s="38">
        <f t="shared" si="13"/>
        <v>0</v>
      </c>
      <c r="Y58" s="38">
        <f t="shared" si="14"/>
        <v>-2.3613447858555445</v>
      </c>
      <c r="Z58" s="29">
        <v>0</v>
      </c>
      <c r="AA58" s="29" t="s">
        <v>10</v>
      </c>
      <c r="AB58" s="40"/>
    </row>
    <row r="59" spans="1:28">
      <c r="A59" s="26" t="s">
        <v>63</v>
      </c>
      <c r="B59" s="17"/>
      <c r="C59" s="17">
        <v>1</v>
      </c>
      <c r="D59" s="17"/>
      <c r="E59" s="17">
        <v>3</v>
      </c>
      <c r="F59" s="24">
        <f t="shared" si="0"/>
        <v>0</v>
      </c>
      <c r="G59" s="24">
        <f t="shared" si="1"/>
        <v>3.542017178783317</v>
      </c>
      <c r="H59" s="24">
        <f t="shared" si="2"/>
        <v>0</v>
      </c>
      <c r="I59" s="24">
        <f t="shared" si="3"/>
        <v>4.2745698714066895</v>
      </c>
      <c r="J59" s="17">
        <v>1</v>
      </c>
      <c r="K59" s="17"/>
      <c r="L59" s="17"/>
      <c r="M59" s="17"/>
      <c r="N59" s="17"/>
      <c r="O59" s="24">
        <f t="shared" si="4"/>
        <v>3.8098866558719879</v>
      </c>
      <c r="P59" s="24">
        <f t="shared" si="5"/>
        <v>0</v>
      </c>
      <c r="Q59" s="24">
        <f t="shared" si="6"/>
        <v>0</v>
      </c>
      <c r="R59" s="24">
        <f t="shared" si="7"/>
        <v>0</v>
      </c>
      <c r="S59" s="24">
        <f t="shared" si="8"/>
        <v>0</v>
      </c>
      <c r="T59" s="25">
        <f t="shared" si="9"/>
        <v>0.38200031306982479</v>
      </c>
      <c r="U59" s="27">
        <f t="shared" si="10"/>
        <v>1</v>
      </c>
      <c r="V59" s="28">
        <f t="shared" si="11"/>
        <v>1</v>
      </c>
      <c r="W59" s="38">
        <f t="shared" si="12"/>
        <v>1.1806723929277723</v>
      </c>
      <c r="X59" s="38">
        <f t="shared" si="13"/>
        <v>0.76197733117439759</v>
      </c>
      <c r="Y59" s="38">
        <f t="shared" si="14"/>
        <v>-0.41869506175337468</v>
      </c>
      <c r="Z59" s="29">
        <v>0</v>
      </c>
      <c r="AA59" s="29">
        <v>1</v>
      </c>
      <c r="AB59" s="40"/>
    </row>
    <row r="60" spans="1:28">
      <c r="A60" s="26" t="s">
        <v>64</v>
      </c>
      <c r="B60" s="17"/>
      <c r="C60" s="17"/>
      <c r="D60" s="17">
        <v>3</v>
      </c>
      <c r="E60" s="17">
        <v>2</v>
      </c>
      <c r="F60" s="24">
        <f t="shared" si="0"/>
        <v>0</v>
      </c>
      <c r="G60" s="24">
        <f t="shared" si="1"/>
        <v>0</v>
      </c>
      <c r="H60" s="24">
        <f t="shared" si="2"/>
        <v>11.284176950940161</v>
      </c>
      <c r="I60" s="24">
        <f t="shared" si="3"/>
        <v>2.84971324760446</v>
      </c>
      <c r="J60" s="17">
        <v>1</v>
      </c>
      <c r="K60" s="17">
        <v>1</v>
      </c>
      <c r="L60" s="17">
        <v>1</v>
      </c>
      <c r="M60" s="17">
        <v>1</v>
      </c>
      <c r="N60" s="17"/>
      <c r="O60" s="24">
        <f t="shared" si="4"/>
        <v>3.8098866558719879</v>
      </c>
      <c r="P60" s="24">
        <f t="shared" si="5"/>
        <v>6.9796334296522744</v>
      </c>
      <c r="Q60" s="24">
        <f t="shared" si="6"/>
        <v>8.5405848592511617</v>
      </c>
      <c r="R60" s="24">
        <f t="shared" si="7"/>
        <v>20.560478647942926</v>
      </c>
      <c r="S60" s="24">
        <f t="shared" si="8"/>
        <v>0</v>
      </c>
      <c r="T60" s="25">
        <f t="shared" si="9"/>
        <v>0.23146254231296387</v>
      </c>
      <c r="U60" s="27">
        <f t="shared" si="10"/>
        <v>3</v>
      </c>
      <c r="V60" s="28">
        <f t="shared" si="11"/>
        <v>4</v>
      </c>
      <c r="W60" s="38">
        <f t="shared" si="12"/>
        <v>3.7613923169800536</v>
      </c>
      <c r="X60" s="38">
        <f t="shared" si="13"/>
        <v>7.9781167185436699</v>
      </c>
      <c r="Y60" s="38">
        <f t="shared" si="14"/>
        <v>4.2167244015636163</v>
      </c>
      <c r="Z60" s="29">
        <v>0</v>
      </c>
      <c r="AA60" s="29">
        <v>0</v>
      </c>
      <c r="AB60" s="40"/>
    </row>
    <row r="61" spans="1:28">
      <c r="A61" s="26" t="s">
        <v>65</v>
      </c>
      <c r="B61" s="17">
        <v>2</v>
      </c>
      <c r="C61" s="17">
        <v>3</v>
      </c>
      <c r="D61" s="17">
        <v>12</v>
      </c>
      <c r="E61" s="17">
        <v>1</v>
      </c>
      <c r="F61" s="24">
        <f t="shared" si="0"/>
        <v>9.9095260273701111</v>
      </c>
      <c r="G61" s="24">
        <f t="shared" si="1"/>
        <v>10.626051536349951</v>
      </c>
      <c r="H61" s="24">
        <f t="shared" si="2"/>
        <v>45.136707803760643</v>
      </c>
      <c r="I61" s="24">
        <f t="shared" si="3"/>
        <v>1.42485662380223</v>
      </c>
      <c r="J61" s="17">
        <v>3</v>
      </c>
      <c r="K61" s="17">
        <v>3</v>
      </c>
      <c r="L61" s="17">
        <v>1</v>
      </c>
      <c r="M61" s="17"/>
      <c r="N61" s="17">
        <v>10</v>
      </c>
      <c r="O61" s="24">
        <f t="shared" si="4"/>
        <v>11.429659967615963</v>
      </c>
      <c r="P61" s="24">
        <f t="shared" si="5"/>
        <v>20.938900288956823</v>
      </c>
      <c r="Q61" s="24">
        <f t="shared" si="6"/>
        <v>8.5405848592511617</v>
      </c>
      <c r="R61" s="24">
        <f t="shared" si="7"/>
        <v>0</v>
      </c>
      <c r="S61" s="24">
        <f t="shared" si="8"/>
        <v>53.970035836103797</v>
      </c>
      <c r="T61" s="25">
        <f t="shared" si="9"/>
        <v>0.42664867092504499</v>
      </c>
      <c r="U61" s="27">
        <f t="shared" si="10"/>
        <v>17</v>
      </c>
      <c r="V61" s="28">
        <f t="shared" si="11"/>
        <v>17</v>
      </c>
      <c r="W61" s="38">
        <f t="shared" si="12"/>
        <v>21.890761789160234</v>
      </c>
      <c r="X61" s="38">
        <f t="shared" si="13"/>
        <v>18.975836190385547</v>
      </c>
      <c r="Y61" s="38">
        <f t="shared" si="14"/>
        <v>-2.9149255987746869</v>
      </c>
      <c r="Z61" s="29">
        <v>0</v>
      </c>
      <c r="AA61" s="29">
        <v>0.18</v>
      </c>
      <c r="AB61" s="40"/>
    </row>
    <row r="62" spans="1:28">
      <c r="A62" s="26" t="s">
        <v>66</v>
      </c>
      <c r="B62" s="17"/>
      <c r="C62" s="17">
        <v>1</v>
      </c>
      <c r="D62" s="17"/>
      <c r="E62" s="17">
        <v>2</v>
      </c>
      <c r="F62" s="24">
        <f t="shared" si="0"/>
        <v>0</v>
      </c>
      <c r="G62" s="24">
        <f t="shared" si="1"/>
        <v>3.542017178783317</v>
      </c>
      <c r="H62" s="24">
        <f t="shared" si="2"/>
        <v>0</v>
      </c>
      <c r="I62" s="24">
        <f t="shared" si="3"/>
        <v>2.84971324760446</v>
      </c>
      <c r="J62" s="17"/>
      <c r="K62" s="17"/>
      <c r="L62" s="17"/>
      <c r="M62" s="17">
        <v>1</v>
      </c>
      <c r="N62" s="17"/>
      <c r="O62" s="24">
        <f t="shared" si="4"/>
        <v>0</v>
      </c>
      <c r="P62" s="24">
        <f t="shared" si="5"/>
        <v>0</v>
      </c>
      <c r="Q62" s="24">
        <f t="shared" si="6"/>
        <v>0</v>
      </c>
      <c r="R62" s="24">
        <f t="shared" si="7"/>
        <v>20.560478647942926</v>
      </c>
      <c r="S62" s="24">
        <f t="shared" si="8"/>
        <v>0</v>
      </c>
      <c r="T62" s="25">
        <f t="shared" si="9"/>
        <v>0.30816933941334923</v>
      </c>
      <c r="U62" s="27">
        <f t="shared" si="10"/>
        <v>1</v>
      </c>
      <c r="V62" s="28">
        <f t="shared" si="11"/>
        <v>1</v>
      </c>
      <c r="W62" s="38">
        <f t="shared" si="12"/>
        <v>1.1806723929277723</v>
      </c>
      <c r="X62" s="38">
        <f t="shared" si="13"/>
        <v>4.1120957295885852</v>
      </c>
      <c r="Y62" s="38">
        <f t="shared" si="14"/>
        <v>2.9314233366608127</v>
      </c>
      <c r="Z62" s="29">
        <v>0</v>
      </c>
      <c r="AA62" s="29" t="s">
        <v>10</v>
      </c>
      <c r="AB62" s="40"/>
    </row>
    <row r="63" spans="1:28">
      <c r="A63" s="26" t="s">
        <v>67</v>
      </c>
      <c r="B63" s="17">
        <v>1</v>
      </c>
      <c r="C63" s="17">
        <v>2</v>
      </c>
      <c r="D63" s="17">
        <v>1</v>
      </c>
      <c r="E63" s="17">
        <v>16</v>
      </c>
      <c r="F63" s="24">
        <f t="shared" si="0"/>
        <v>4.9547630136850556</v>
      </c>
      <c r="G63" s="24">
        <f t="shared" si="1"/>
        <v>7.084034357566634</v>
      </c>
      <c r="H63" s="24">
        <f t="shared" si="2"/>
        <v>3.7613923169800532</v>
      </c>
      <c r="I63" s="24">
        <f t="shared" si="3"/>
        <v>22.79770598083568</v>
      </c>
      <c r="J63" s="17">
        <v>4</v>
      </c>
      <c r="K63" s="17"/>
      <c r="L63" s="17">
        <v>1</v>
      </c>
      <c r="M63" s="17"/>
      <c r="N63" s="17">
        <v>1</v>
      </c>
      <c r="O63" s="24">
        <f t="shared" si="4"/>
        <v>15.239546623487952</v>
      </c>
      <c r="P63" s="24">
        <f t="shared" si="5"/>
        <v>0</v>
      </c>
      <c r="Q63" s="24">
        <f t="shared" si="6"/>
        <v>8.5405848592511617</v>
      </c>
      <c r="R63" s="24">
        <f t="shared" si="7"/>
        <v>0</v>
      </c>
      <c r="S63" s="24">
        <f t="shared" si="8"/>
        <v>5.3970035836103794</v>
      </c>
      <c r="T63" s="25">
        <f t="shared" si="9"/>
        <v>0.44419364664522853</v>
      </c>
      <c r="U63" s="27">
        <f t="shared" si="10"/>
        <v>4</v>
      </c>
      <c r="V63" s="28">
        <f t="shared" si="11"/>
        <v>6</v>
      </c>
      <c r="W63" s="38">
        <f t="shared" si="12"/>
        <v>5.2667298960772477</v>
      </c>
      <c r="X63" s="38">
        <f t="shared" si="13"/>
        <v>5.8354270132698982</v>
      </c>
      <c r="Y63" s="38">
        <f t="shared" si="14"/>
        <v>0.56869711719265048</v>
      </c>
      <c r="Z63" s="29">
        <v>0</v>
      </c>
      <c r="AA63" s="29">
        <v>0</v>
      </c>
      <c r="AB63" s="40"/>
    </row>
    <row r="64" spans="1:28">
      <c r="A64" s="26" t="s">
        <v>68</v>
      </c>
      <c r="B64" s="17"/>
      <c r="C64" s="17"/>
      <c r="D64" s="17"/>
      <c r="E64" s="17">
        <v>2</v>
      </c>
      <c r="F64" s="24">
        <f t="shared" si="0"/>
        <v>0</v>
      </c>
      <c r="G64" s="24">
        <f t="shared" si="1"/>
        <v>0</v>
      </c>
      <c r="H64" s="24">
        <f t="shared" si="2"/>
        <v>0</v>
      </c>
      <c r="I64" s="24">
        <f t="shared" si="3"/>
        <v>2.84971324760446</v>
      </c>
      <c r="J64" s="17"/>
      <c r="K64" s="17"/>
      <c r="L64" s="17"/>
      <c r="M64" s="17">
        <v>7</v>
      </c>
      <c r="N64" s="17"/>
      <c r="O64" s="24">
        <f t="shared" si="4"/>
        <v>0</v>
      </c>
      <c r="P64" s="24">
        <f t="shared" si="5"/>
        <v>0</v>
      </c>
      <c r="Q64" s="24">
        <f t="shared" si="6"/>
        <v>0</v>
      </c>
      <c r="R64" s="24">
        <f t="shared" si="7"/>
        <v>143.92335053560046</v>
      </c>
      <c r="S64" s="24">
        <f t="shared" si="8"/>
        <v>0</v>
      </c>
      <c r="T64" s="25">
        <f t="shared" si="9"/>
        <v>0.24080890715607728</v>
      </c>
      <c r="U64" s="27">
        <f t="shared" si="10"/>
        <v>0</v>
      </c>
      <c r="V64" s="28">
        <f t="shared" si="11"/>
        <v>7</v>
      </c>
      <c r="W64" s="38">
        <f t="shared" si="12"/>
        <v>0</v>
      </c>
      <c r="X64" s="38">
        <f t="shared" si="13"/>
        <v>28.784670107120093</v>
      </c>
      <c r="Y64" s="38">
        <f t="shared" si="14"/>
        <v>28.784670107120093</v>
      </c>
      <c r="Z64" s="29">
        <v>0</v>
      </c>
      <c r="AA64" s="29" t="s">
        <v>10</v>
      </c>
      <c r="AB64" s="40"/>
    </row>
    <row r="65" spans="1:28">
      <c r="A65" s="26" t="s">
        <v>69</v>
      </c>
      <c r="B65" s="17">
        <v>6</v>
      </c>
      <c r="C65" s="17">
        <v>23</v>
      </c>
      <c r="D65" s="17">
        <v>13</v>
      </c>
      <c r="E65" s="17">
        <v>18</v>
      </c>
      <c r="F65" s="24">
        <f t="shared" si="0"/>
        <v>29.728578082110332</v>
      </c>
      <c r="G65" s="24">
        <f t="shared" si="1"/>
        <v>81.466395112016286</v>
      </c>
      <c r="H65" s="24">
        <f t="shared" si="2"/>
        <v>48.898100120740693</v>
      </c>
      <c r="I65" s="24">
        <f t="shared" si="3"/>
        <v>25.647419228440139</v>
      </c>
      <c r="J65" s="17">
        <v>32</v>
      </c>
      <c r="K65" s="17">
        <v>17</v>
      </c>
      <c r="L65" s="17">
        <v>15</v>
      </c>
      <c r="M65" s="17"/>
      <c r="N65" s="17">
        <v>17</v>
      </c>
      <c r="O65" s="24">
        <f t="shared" si="4"/>
        <v>121.91637298790361</v>
      </c>
      <c r="P65" s="24">
        <f t="shared" si="5"/>
        <v>118.65376830408867</v>
      </c>
      <c r="Q65" s="24">
        <f t="shared" si="6"/>
        <v>128.10877288876742</v>
      </c>
      <c r="R65" s="24">
        <f t="shared" si="7"/>
        <v>0</v>
      </c>
      <c r="S65" s="24">
        <f t="shared" si="8"/>
        <v>91.749060921376454</v>
      </c>
      <c r="T65" s="25">
        <f t="shared" si="9"/>
        <v>0.14684518118021533</v>
      </c>
      <c r="U65" s="27">
        <f t="shared" si="10"/>
        <v>42</v>
      </c>
      <c r="V65" s="28">
        <f t="shared" si="11"/>
        <v>81</v>
      </c>
      <c r="W65" s="38">
        <f t="shared" si="12"/>
        <v>53.36435777162243</v>
      </c>
      <c r="X65" s="38">
        <f t="shared" si="13"/>
        <v>92.085595020427235</v>
      </c>
      <c r="Y65" s="38">
        <f t="shared" si="14"/>
        <v>38.721237248804805</v>
      </c>
      <c r="Z65" s="29">
        <v>0</v>
      </c>
      <c r="AA65" s="29">
        <v>0</v>
      </c>
      <c r="AB65" s="40"/>
    </row>
    <row r="66" spans="1:28">
      <c r="A66" s="26" t="s">
        <v>70</v>
      </c>
      <c r="B66" s="17"/>
      <c r="C66" s="17">
        <v>1</v>
      </c>
      <c r="D66" s="17"/>
      <c r="E66" s="17">
        <v>4</v>
      </c>
      <c r="F66" s="24">
        <f t="shared" si="0"/>
        <v>0</v>
      </c>
      <c r="G66" s="24">
        <f t="shared" si="1"/>
        <v>3.542017178783317</v>
      </c>
      <c r="H66" s="24">
        <f t="shared" si="2"/>
        <v>0</v>
      </c>
      <c r="I66" s="24">
        <f t="shared" si="3"/>
        <v>5.69942649520892</v>
      </c>
      <c r="J66" s="17"/>
      <c r="K66" s="17"/>
      <c r="L66" s="17"/>
      <c r="M66" s="17"/>
      <c r="N66" s="17">
        <v>2</v>
      </c>
      <c r="O66" s="24">
        <f t="shared" si="4"/>
        <v>0</v>
      </c>
      <c r="P66" s="24">
        <f t="shared" si="5"/>
        <v>0</v>
      </c>
      <c r="Q66" s="24">
        <f t="shared" si="6"/>
        <v>0</v>
      </c>
      <c r="R66" s="24">
        <f t="shared" si="7"/>
        <v>0</v>
      </c>
      <c r="S66" s="24">
        <f t="shared" si="8"/>
        <v>10.794007167220759</v>
      </c>
      <c r="T66" s="25">
        <f t="shared" si="9"/>
        <v>0.37791814258123685</v>
      </c>
      <c r="U66" s="27">
        <f t="shared" si="10"/>
        <v>1</v>
      </c>
      <c r="V66" s="28">
        <f t="shared" si="11"/>
        <v>2</v>
      </c>
      <c r="W66" s="38">
        <f t="shared" si="12"/>
        <v>1.1806723929277723</v>
      </c>
      <c r="X66" s="38">
        <f t="shared" si="13"/>
        <v>2.1588014334441517</v>
      </c>
      <c r="Y66" s="38">
        <f t="shared" si="14"/>
        <v>0.97812904051637939</v>
      </c>
      <c r="Z66" s="29">
        <v>0</v>
      </c>
      <c r="AA66" s="29">
        <v>0</v>
      </c>
      <c r="AB66" s="40"/>
    </row>
    <row r="67" spans="1:28">
      <c r="A67" s="26" t="s">
        <v>71</v>
      </c>
      <c r="B67" s="17"/>
      <c r="C67" s="17"/>
      <c r="D67" s="17">
        <v>1</v>
      </c>
      <c r="E67" s="17">
        <v>9</v>
      </c>
      <c r="F67" s="24">
        <f t="shared" si="0"/>
        <v>0</v>
      </c>
      <c r="G67" s="24">
        <f t="shared" si="1"/>
        <v>0</v>
      </c>
      <c r="H67" s="24">
        <f t="shared" si="2"/>
        <v>3.7613923169800532</v>
      </c>
      <c r="I67" s="24">
        <f t="shared" si="3"/>
        <v>12.823709614220069</v>
      </c>
      <c r="J67" s="17"/>
      <c r="K67" s="17"/>
      <c r="L67" s="17"/>
      <c r="M67" s="17"/>
      <c r="N67" s="17"/>
      <c r="O67" s="24">
        <f t="shared" si="4"/>
        <v>0</v>
      </c>
      <c r="P67" s="24">
        <f t="shared" si="5"/>
        <v>0</v>
      </c>
      <c r="Q67" s="24">
        <f t="shared" si="6"/>
        <v>0</v>
      </c>
      <c r="R67" s="24">
        <f t="shared" si="7"/>
        <v>0</v>
      </c>
      <c r="S67" s="24">
        <f t="shared" si="8"/>
        <v>0</v>
      </c>
      <c r="T67" s="25">
        <f t="shared" si="9"/>
        <v>0.10997190962090933</v>
      </c>
      <c r="U67" s="27">
        <f t="shared" si="10"/>
        <v>1</v>
      </c>
      <c r="V67" s="28">
        <f t="shared" si="11"/>
        <v>0</v>
      </c>
      <c r="W67" s="38">
        <f t="shared" si="12"/>
        <v>1.2537974389933511</v>
      </c>
      <c r="X67" s="38">
        <f t="shared" si="13"/>
        <v>0</v>
      </c>
      <c r="Y67" s="38">
        <f t="shared" si="14"/>
        <v>-1.2537974389933511</v>
      </c>
      <c r="Z67" s="29">
        <v>0</v>
      </c>
      <c r="AA67" s="29" t="s">
        <v>10</v>
      </c>
      <c r="AB67" s="40"/>
    </row>
    <row r="68" spans="1:28">
      <c r="A68" s="26" t="s">
        <v>72</v>
      </c>
      <c r="B68" s="17"/>
      <c r="C68" s="17">
        <v>1</v>
      </c>
      <c r="D68" s="17"/>
      <c r="E68" s="17">
        <v>27</v>
      </c>
      <c r="F68" s="24">
        <f t="shared" si="0"/>
        <v>0</v>
      </c>
      <c r="G68" s="24">
        <f t="shared" si="1"/>
        <v>3.542017178783317</v>
      </c>
      <c r="H68" s="24">
        <f t="shared" si="2"/>
        <v>0</v>
      </c>
      <c r="I68" s="24">
        <f t="shared" si="3"/>
        <v>38.471128842660207</v>
      </c>
      <c r="J68" s="17">
        <v>1</v>
      </c>
      <c r="K68" s="17"/>
      <c r="L68" s="17">
        <v>2</v>
      </c>
      <c r="M68" s="17"/>
      <c r="N68" s="17"/>
      <c r="O68" s="24">
        <f t="shared" si="4"/>
        <v>3.8098866558719879</v>
      </c>
      <c r="P68" s="24">
        <f t="shared" si="5"/>
        <v>0</v>
      </c>
      <c r="Q68" s="24">
        <f t="shared" si="6"/>
        <v>17.081169718502323</v>
      </c>
      <c r="R68" s="24">
        <f t="shared" si="7"/>
        <v>0</v>
      </c>
      <c r="S68" s="24">
        <f t="shared" si="8"/>
        <v>0</v>
      </c>
      <c r="T68" s="25">
        <f t="shared" si="9"/>
        <v>0.26485054731220081</v>
      </c>
      <c r="U68" s="27">
        <f t="shared" si="10"/>
        <v>1</v>
      </c>
      <c r="V68" s="28">
        <f t="shared" si="11"/>
        <v>3</v>
      </c>
      <c r="W68" s="38">
        <f t="shared" si="12"/>
        <v>1.1806723929277723</v>
      </c>
      <c r="X68" s="38">
        <f t="shared" si="13"/>
        <v>4.1782112748748625</v>
      </c>
      <c r="Y68" s="38">
        <f t="shared" si="14"/>
        <v>2.9975388819470901</v>
      </c>
      <c r="Z68" s="29">
        <v>0</v>
      </c>
      <c r="AA68" s="29">
        <v>0</v>
      </c>
      <c r="AB68" s="40"/>
    </row>
    <row r="69" spans="1:28">
      <c r="A69" s="26" t="s">
        <v>73</v>
      </c>
      <c r="B69" s="17">
        <v>3</v>
      </c>
      <c r="C69" s="17">
        <v>7</v>
      </c>
      <c r="D69" s="17">
        <v>1</v>
      </c>
      <c r="E69" s="17">
        <v>3</v>
      </c>
      <c r="F69" s="24">
        <f t="shared" ref="F69:F132" si="15">1000000*B69/201826</f>
        <v>14.864289041055166</v>
      </c>
      <c r="G69" s="24">
        <f t="shared" ref="G69:G132" si="16">1000000*C69/282325</f>
        <v>24.794120251483221</v>
      </c>
      <c r="H69" s="24">
        <f t="shared" ref="H69:H132" si="17">1000000*D69/265859</f>
        <v>3.7613923169800532</v>
      </c>
      <c r="I69" s="24">
        <f t="shared" ref="I69:I132" si="18">1000000*E69/701825</f>
        <v>4.2745698714066895</v>
      </c>
      <c r="J69" s="17">
        <v>6</v>
      </c>
      <c r="K69" s="17">
        <v>7</v>
      </c>
      <c r="L69" s="17"/>
      <c r="M69" s="17"/>
      <c r="N69" s="17">
        <v>7</v>
      </c>
      <c r="O69" s="24">
        <f t="shared" ref="O69:O132" si="19">1000000*J69/262475</f>
        <v>22.859319935231927</v>
      </c>
      <c r="P69" s="24">
        <f t="shared" ref="P69:P132" si="20">1000000*K69/143274</f>
        <v>48.857434007565921</v>
      </c>
      <c r="Q69" s="24">
        <f t="shared" ref="Q69:Q132" si="21">1000000*L69/117088</f>
        <v>0</v>
      </c>
      <c r="R69" s="24">
        <f t="shared" ref="R69:R132" si="22">1000000*M69/48637</f>
        <v>0</v>
      </c>
      <c r="S69" s="24">
        <f t="shared" ref="S69:S132" si="23">1000000*N69/185288</f>
        <v>37.779025085272657</v>
      </c>
      <c r="T69" s="25">
        <f t="shared" ref="T69:T132" si="24">_xlfn.T.TEST(F69:H69,O69:S69,1,2)</f>
        <v>0.3056614075710925</v>
      </c>
      <c r="U69" s="27">
        <f t="shared" ref="U69:U132" si="25">SUM(B69:D69)</f>
        <v>11</v>
      </c>
      <c r="V69" s="28">
        <f t="shared" ref="V69:V132" si="26">SUM(J69:N69)</f>
        <v>20</v>
      </c>
      <c r="W69" s="38">
        <f t="shared" ref="W69:W132" si="27">SUM(F69:H69)/3</f>
        <v>14.473267203172812</v>
      </c>
      <c r="X69" s="38">
        <f t="shared" ref="X69:X132" si="28">SUM(O69:S69)/5</f>
        <v>21.8991558056141</v>
      </c>
      <c r="Y69" s="38">
        <f t="shared" ref="Y69:Y132" si="29">X69-W69</f>
        <v>7.4258886024412885</v>
      </c>
      <c r="Z69" s="29">
        <v>0.08</v>
      </c>
      <c r="AA69" s="29">
        <v>0.2</v>
      </c>
      <c r="AB69" s="40"/>
    </row>
    <row r="70" spans="1:28">
      <c r="A70" s="26" t="s">
        <v>74</v>
      </c>
      <c r="B70" s="17"/>
      <c r="C70" s="17"/>
      <c r="D70" s="17"/>
      <c r="E70" s="17">
        <v>10</v>
      </c>
      <c r="F70" s="24">
        <f t="shared" si="15"/>
        <v>0</v>
      </c>
      <c r="G70" s="24">
        <f t="shared" si="16"/>
        <v>0</v>
      </c>
      <c r="H70" s="24">
        <f t="shared" si="17"/>
        <v>0</v>
      </c>
      <c r="I70" s="24">
        <f t="shared" si="18"/>
        <v>14.248566238022299</v>
      </c>
      <c r="J70" s="17"/>
      <c r="K70" s="17"/>
      <c r="L70" s="17">
        <v>1</v>
      </c>
      <c r="M70" s="17"/>
      <c r="N70" s="17"/>
      <c r="O70" s="24">
        <f t="shared" si="19"/>
        <v>0</v>
      </c>
      <c r="P70" s="24">
        <f t="shared" si="20"/>
        <v>0</v>
      </c>
      <c r="Q70" s="24">
        <f t="shared" si="21"/>
        <v>8.5405848592511617</v>
      </c>
      <c r="R70" s="24">
        <f t="shared" si="22"/>
        <v>0</v>
      </c>
      <c r="S70" s="24">
        <f t="shared" si="23"/>
        <v>0</v>
      </c>
      <c r="T70" s="25">
        <f t="shared" si="24"/>
        <v>0.24080890715607728</v>
      </c>
      <c r="U70" s="27">
        <f t="shared" si="25"/>
        <v>0</v>
      </c>
      <c r="V70" s="28">
        <f t="shared" si="26"/>
        <v>1</v>
      </c>
      <c r="W70" s="38">
        <f t="shared" si="27"/>
        <v>0</v>
      </c>
      <c r="X70" s="38">
        <f t="shared" si="28"/>
        <v>1.7081169718502323</v>
      </c>
      <c r="Y70" s="38">
        <f t="shared" si="29"/>
        <v>1.7081169718502323</v>
      </c>
      <c r="Z70" s="27" t="s">
        <v>10</v>
      </c>
      <c r="AA70" s="29">
        <v>0</v>
      </c>
      <c r="AB70" s="40"/>
    </row>
    <row r="71" spans="1:28">
      <c r="A71" s="26" t="s">
        <v>75</v>
      </c>
      <c r="B71" s="17"/>
      <c r="C71" s="17"/>
      <c r="D71" s="17"/>
      <c r="E71" s="17">
        <v>4</v>
      </c>
      <c r="F71" s="24">
        <f t="shared" si="15"/>
        <v>0</v>
      </c>
      <c r="G71" s="24">
        <f t="shared" si="16"/>
        <v>0</v>
      </c>
      <c r="H71" s="24">
        <f t="shared" si="17"/>
        <v>0</v>
      </c>
      <c r="I71" s="24">
        <f t="shared" si="18"/>
        <v>5.69942649520892</v>
      </c>
      <c r="J71" s="17">
        <v>1</v>
      </c>
      <c r="K71" s="17"/>
      <c r="L71" s="17"/>
      <c r="M71" s="17"/>
      <c r="N71" s="17"/>
      <c r="O71" s="24">
        <f t="shared" si="19"/>
        <v>3.8098866558719879</v>
      </c>
      <c r="P71" s="24">
        <f t="shared" si="20"/>
        <v>0</v>
      </c>
      <c r="Q71" s="24">
        <f t="shared" si="21"/>
        <v>0</v>
      </c>
      <c r="R71" s="24">
        <f t="shared" si="22"/>
        <v>0</v>
      </c>
      <c r="S71" s="24">
        <f t="shared" si="23"/>
        <v>0</v>
      </c>
      <c r="T71" s="25">
        <f t="shared" si="24"/>
        <v>0.24080890715607728</v>
      </c>
      <c r="U71" s="27">
        <f t="shared" si="25"/>
        <v>0</v>
      </c>
      <c r="V71" s="28">
        <f t="shared" si="26"/>
        <v>1</v>
      </c>
      <c r="W71" s="38">
        <f t="shared" si="27"/>
        <v>0</v>
      </c>
      <c r="X71" s="38">
        <f t="shared" si="28"/>
        <v>0.76197733117439759</v>
      </c>
      <c r="Y71" s="38">
        <f t="shared" si="29"/>
        <v>0.76197733117439759</v>
      </c>
      <c r="Z71" s="27" t="s">
        <v>10</v>
      </c>
      <c r="AA71" s="29">
        <v>1</v>
      </c>
      <c r="AB71" s="40"/>
    </row>
    <row r="72" spans="1:28">
      <c r="A72" s="26" t="s">
        <v>76</v>
      </c>
      <c r="B72" s="17"/>
      <c r="C72" s="17"/>
      <c r="D72" s="17"/>
      <c r="E72" s="17">
        <v>1</v>
      </c>
      <c r="F72" s="24">
        <f t="shared" si="15"/>
        <v>0</v>
      </c>
      <c r="G72" s="24">
        <f t="shared" si="16"/>
        <v>0</v>
      </c>
      <c r="H72" s="24">
        <f t="shared" si="17"/>
        <v>0</v>
      </c>
      <c r="I72" s="24">
        <f t="shared" si="18"/>
        <v>1.42485662380223</v>
      </c>
      <c r="J72" s="17"/>
      <c r="K72" s="17">
        <v>1</v>
      </c>
      <c r="L72" s="17"/>
      <c r="M72" s="17"/>
      <c r="N72" s="17"/>
      <c r="O72" s="24">
        <f t="shared" si="19"/>
        <v>0</v>
      </c>
      <c r="P72" s="24">
        <f t="shared" si="20"/>
        <v>6.9796334296522744</v>
      </c>
      <c r="Q72" s="24">
        <f t="shared" si="21"/>
        <v>0</v>
      </c>
      <c r="R72" s="24">
        <f t="shared" si="22"/>
        <v>0</v>
      </c>
      <c r="S72" s="24">
        <f t="shared" si="23"/>
        <v>0</v>
      </c>
      <c r="T72" s="25">
        <f t="shared" si="24"/>
        <v>0.24080890715607728</v>
      </c>
      <c r="U72" s="27">
        <f t="shared" si="25"/>
        <v>0</v>
      </c>
      <c r="V72" s="28">
        <f t="shared" si="26"/>
        <v>1</v>
      </c>
      <c r="W72" s="38">
        <f t="shared" si="27"/>
        <v>0</v>
      </c>
      <c r="X72" s="38">
        <f t="shared" si="28"/>
        <v>1.3959266859304549</v>
      </c>
      <c r="Y72" s="38">
        <f t="shared" si="29"/>
        <v>1.3959266859304549</v>
      </c>
      <c r="Z72" s="27" t="s">
        <v>10</v>
      </c>
      <c r="AA72" s="29">
        <v>1</v>
      </c>
      <c r="AB72" s="40"/>
    </row>
    <row r="73" spans="1:28">
      <c r="A73" s="26" t="s">
        <v>77</v>
      </c>
      <c r="B73" s="17"/>
      <c r="C73" s="17"/>
      <c r="D73" s="17"/>
      <c r="E73" s="17">
        <v>1</v>
      </c>
      <c r="F73" s="24">
        <f t="shared" si="15"/>
        <v>0</v>
      </c>
      <c r="G73" s="24">
        <f t="shared" si="16"/>
        <v>0</v>
      </c>
      <c r="H73" s="24">
        <f t="shared" si="17"/>
        <v>0</v>
      </c>
      <c r="I73" s="24">
        <f t="shared" si="18"/>
        <v>1.42485662380223</v>
      </c>
      <c r="J73" s="17"/>
      <c r="K73" s="17"/>
      <c r="L73" s="17"/>
      <c r="M73" s="17"/>
      <c r="N73" s="17"/>
      <c r="O73" s="24">
        <f t="shared" si="19"/>
        <v>0</v>
      </c>
      <c r="P73" s="24">
        <f t="shared" si="20"/>
        <v>0</v>
      </c>
      <c r="Q73" s="24">
        <f t="shared" si="21"/>
        <v>0</v>
      </c>
      <c r="R73" s="24">
        <f t="shared" si="22"/>
        <v>0</v>
      </c>
      <c r="S73" s="24">
        <f t="shared" si="23"/>
        <v>0</v>
      </c>
      <c r="T73" s="25" t="e">
        <f t="shared" si="24"/>
        <v>#DIV/0!</v>
      </c>
      <c r="U73" s="27">
        <f t="shared" si="25"/>
        <v>0</v>
      </c>
      <c r="V73" s="28">
        <f t="shared" si="26"/>
        <v>0</v>
      </c>
      <c r="W73" s="38">
        <f t="shared" si="27"/>
        <v>0</v>
      </c>
      <c r="X73" s="38">
        <f t="shared" si="28"/>
        <v>0</v>
      </c>
      <c r="Y73" s="38">
        <f t="shared" si="29"/>
        <v>0</v>
      </c>
      <c r="Z73" s="29">
        <v>0</v>
      </c>
      <c r="AA73" s="29" t="s">
        <v>10</v>
      </c>
      <c r="AB73" s="40"/>
    </row>
    <row r="74" spans="1:28">
      <c r="A74" s="26" t="s">
        <v>78</v>
      </c>
      <c r="B74" s="17"/>
      <c r="C74" s="17"/>
      <c r="D74" s="17"/>
      <c r="E74" s="17">
        <v>1</v>
      </c>
      <c r="F74" s="24">
        <f t="shared" si="15"/>
        <v>0</v>
      </c>
      <c r="G74" s="24">
        <f t="shared" si="16"/>
        <v>0</v>
      </c>
      <c r="H74" s="24">
        <f t="shared" si="17"/>
        <v>0</v>
      </c>
      <c r="I74" s="24">
        <f t="shared" si="18"/>
        <v>1.42485662380223</v>
      </c>
      <c r="J74" s="17"/>
      <c r="K74" s="17"/>
      <c r="L74" s="17"/>
      <c r="M74" s="17"/>
      <c r="N74" s="17"/>
      <c r="O74" s="24">
        <f t="shared" si="19"/>
        <v>0</v>
      </c>
      <c r="P74" s="24">
        <f t="shared" si="20"/>
        <v>0</v>
      </c>
      <c r="Q74" s="24">
        <f t="shared" si="21"/>
        <v>0</v>
      </c>
      <c r="R74" s="24">
        <f t="shared" si="22"/>
        <v>0</v>
      </c>
      <c r="S74" s="24">
        <f t="shared" si="23"/>
        <v>0</v>
      </c>
      <c r="T74" s="25" t="e">
        <f t="shared" si="24"/>
        <v>#DIV/0!</v>
      </c>
      <c r="U74" s="27">
        <f t="shared" si="25"/>
        <v>0</v>
      </c>
      <c r="V74" s="28">
        <f t="shared" si="26"/>
        <v>0</v>
      </c>
      <c r="W74" s="38">
        <f t="shared" si="27"/>
        <v>0</v>
      </c>
      <c r="X74" s="38">
        <f t="shared" si="28"/>
        <v>0</v>
      </c>
      <c r="Y74" s="38">
        <f t="shared" si="29"/>
        <v>0</v>
      </c>
      <c r="Z74" s="29">
        <v>0</v>
      </c>
      <c r="AA74" s="29" t="s">
        <v>10</v>
      </c>
      <c r="AB74" s="40"/>
    </row>
    <row r="75" spans="1:28">
      <c r="A75" s="26" t="s">
        <v>79</v>
      </c>
      <c r="B75" s="17"/>
      <c r="C75" s="17">
        <v>1</v>
      </c>
      <c r="D75" s="17"/>
      <c r="E75" s="17">
        <v>2</v>
      </c>
      <c r="F75" s="24">
        <f t="shared" si="15"/>
        <v>0</v>
      </c>
      <c r="G75" s="24">
        <f t="shared" si="16"/>
        <v>3.542017178783317</v>
      </c>
      <c r="H75" s="24">
        <f t="shared" si="17"/>
        <v>0</v>
      </c>
      <c r="I75" s="24">
        <f t="shared" si="18"/>
        <v>2.84971324760446</v>
      </c>
      <c r="J75" s="17">
        <v>1</v>
      </c>
      <c r="K75" s="17"/>
      <c r="L75" s="17"/>
      <c r="M75" s="17"/>
      <c r="N75" s="17"/>
      <c r="O75" s="24">
        <f t="shared" si="19"/>
        <v>3.8098866558719879</v>
      </c>
      <c r="P75" s="24">
        <f t="shared" si="20"/>
        <v>0</v>
      </c>
      <c r="Q75" s="24">
        <f t="shared" si="21"/>
        <v>0</v>
      </c>
      <c r="R75" s="24">
        <f t="shared" si="22"/>
        <v>0</v>
      </c>
      <c r="S75" s="24">
        <f t="shared" si="23"/>
        <v>0</v>
      </c>
      <c r="T75" s="25">
        <f t="shared" si="24"/>
        <v>0.38200031306982479</v>
      </c>
      <c r="U75" s="27">
        <f t="shared" si="25"/>
        <v>1</v>
      </c>
      <c r="V75" s="28">
        <f t="shared" si="26"/>
        <v>1</v>
      </c>
      <c r="W75" s="38">
        <f t="shared" si="27"/>
        <v>1.1806723929277723</v>
      </c>
      <c r="X75" s="38">
        <f t="shared" si="28"/>
        <v>0.76197733117439759</v>
      </c>
      <c r="Y75" s="38">
        <f t="shared" si="29"/>
        <v>-0.41869506175337468</v>
      </c>
      <c r="Z75" s="29">
        <v>0</v>
      </c>
      <c r="AA75" s="29">
        <v>0</v>
      </c>
      <c r="AB75" s="40"/>
    </row>
    <row r="76" spans="1:28">
      <c r="A76" s="26" t="s">
        <v>80</v>
      </c>
      <c r="B76" s="17"/>
      <c r="C76" s="17"/>
      <c r="D76" s="17">
        <v>2</v>
      </c>
      <c r="E76" s="17">
        <v>3</v>
      </c>
      <c r="F76" s="24">
        <f t="shared" si="15"/>
        <v>0</v>
      </c>
      <c r="G76" s="24">
        <f t="shared" si="16"/>
        <v>0</v>
      </c>
      <c r="H76" s="24">
        <f t="shared" si="17"/>
        <v>7.5227846339601063</v>
      </c>
      <c r="I76" s="24">
        <f t="shared" si="18"/>
        <v>4.2745698714066895</v>
      </c>
      <c r="J76" s="17">
        <v>1</v>
      </c>
      <c r="K76" s="17">
        <v>1</v>
      </c>
      <c r="L76" s="17"/>
      <c r="M76" s="17"/>
      <c r="N76" s="17">
        <v>1</v>
      </c>
      <c r="O76" s="24">
        <f t="shared" si="19"/>
        <v>3.8098866558719879</v>
      </c>
      <c r="P76" s="24">
        <f t="shared" si="20"/>
        <v>6.9796334296522744</v>
      </c>
      <c r="Q76" s="24">
        <f t="shared" si="21"/>
        <v>0</v>
      </c>
      <c r="R76" s="24">
        <f t="shared" si="22"/>
        <v>0</v>
      </c>
      <c r="S76" s="24">
        <f t="shared" si="23"/>
        <v>5.3970035836103794</v>
      </c>
      <c r="T76" s="25">
        <f t="shared" si="24"/>
        <v>0.39528629381855501</v>
      </c>
      <c r="U76" s="27">
        <f t="shared" si="25"/>
        <v>2</v>
      </c>
      <c r="V76" s="28">
        <f t="shared" si="26"/>
        <v>3</v>
      </c>
      <c r="W76" s="38">
        <f t="shared" si="27"/>
        <v>2.5075948779867021</v>
      </c>
      <c r="X76" s="38">
        <f t="shared" si="28"/>
        <v>3.237304733826929</v>
      </c>
      <c r="Y76" s="38">
        <f t="shared" si="29"/>
        <v>0.72970985584022685</v>
      </c>
      <c r="Z76" s="29">
        <v>0</v>
      </c>
      <c r="AA76" s="29">
        <v>0</v>
      </c>
      <c r="AB76" s="40"/>
    </row>
    <row r="77" spans="1:28">
      <c r="A77" s="26" t="s">
        <v>81</v>
      </c>
      <c r="B77" s="17">
        <v>1</v>
      </c>
      <c r="C77" s="17"/>
      <c r="D77" s="17"/>
      <c r="E77" s="17">
        <v>4</v>
      </c>
      <c r="F77" s="24">
        <f t="shared" si="15"/>
        <v>4.9547630136850556</v>
      </c>
      <c r="G77" s="24">
        <f t="shared" si="16"/>
        <v>0</v>
      </c>
      <c r="H77" s="24">
        <f t="shared" si="17"/>
        <v>0</v>
      </c>
      <c r="I77" s="24">
        <f t="shared" si="18"/>
        <v>5.69942649520892</v>
      </c>
      <c r="J77" s="17"/>
      <c r="K77" s="17"/>
      <c r="L77" s="17"/>
      <c r="M77" s="17"/>
      <c r="N77" s="17"/>
      <c r="O77" s="24">
        <f t="shared" si="19"/>
        <v>0</v>
      </c>
      <c r="P77" s="24">
        <f t="shared" si="20"/>
        <v>0</v>
      </c>
      <c r="Q77" s="24">
        <f t="shared" si="21"/>
        <v>0</v>
      </c>
      <c r="R77" s="24">
        <f t="shared" si="22"/>
        <v>0</v>
      </c>
      <c r="S77" s="24">
        <f t="shared" si="23"/>
        <v>0</v>
      </c>
      <c r="T77" s="25">
        <f t="shared" si="24"/>
        <v>0.10997190962090933</v>
      </c>
      <c r="U77" s="27">
        <f t="shared" si="25"/>
        <v>1</v>
      </c>
      <c r="V77" s="28">
        <f t="shared" si="26"/>
        <v>0</v>
      </c>
      <c r="W77" s="38">
        <f t="shared" si="27"/>
        <v>1.6515876712283519</v>
      </c>
      <c r="X77" s="38">
        <f t="shared" si="28"/>
        <v>0</v>
      </c>
      <c r="Y77" s="38">
        <f t="shared" si="29"/>
        <v>-1.6515876712283519</v>
      </c>
      <c r="Z77" s="29">
        <v>0</v>
      </c>
      <c r="AA77" s="29" t="s">
        <v>10</v>
      </c>
      <c r="AB77" s="40"/>
    </row>
    <row r="78" spans="1:28">
      <c r="A78" s="26" t="s">
        <v>82</v>
      </c>
      <c r="B78" s="17">
        <v>1</v>
      </c>
      <c r="C78" s="17"/>
      <c r="D78" s="17"/>
      <c r="E78" s="17">
        <v>4</v>
      </c>
      <c r="F78" s="24">
        <f t="shared" si="15"/>
        <v>4.9547630136850556</v>
      </c>
      <c r="G78" s="24">
        <f t="shared" si="16"/>
        <v>0</v>
      </c>
      <c r="H78" s="24">
        <f t="shared" si="17"/>
        <v>0</v>
      </c>
      <c r="I78" s="24">
        <f t="shared" si="18"/>
        <v>5.69942649520892</v>
      </c>
      <c r="J78" s="17">
        <v>3</v>
      </c>
      <c r="K78" s="17"/>
      <c r="L78" s="17"/>
      <c r="M78" s="17"/>
      <c r="N78" s="17">
        <v>1</v>
      </c>
      <c r="O78" s="24">
        <f t="shared" si="19"/>
        <v>11.429659967615963</v>
      </c>
      <c r="P78" s="24">
        <f t="shared" si="20"/>
        <v>0</v>
      </c>
      <c r="Q78" s="24">
        <f t="shared" si="21"/>
        <v>0</v>
      </c>
      <c r="R78" s="24">
        <f t="shared" si="22"/>
        <v>0</v>
      </c>
      <c r="S78" s="24">
        <f t="shared" si="23"/>
        <v>5.3970035836103794</v>
      </c>
      <c r="T78" s="25">
        <f t="shared" si="24"/>
        <v>0.30893839196852202</v>
      </c>
      <c r="U78" s="27">
        <f t="shared" si="25"/>
        <v>1</v>
      </c>
      <c r="V78" s="28">
        <f t="shared" si="26"/>
        <v>4</v>
      </c>
      <c r="W78" s="38">
        <f t="shared" si="27"/>
        <v>1.6515876712283519</v>
      </c>
      <c r="X78" s="38">
        <f t="shared" si="28"/>
        <v>3.3653327102452684</v>
      </c>
      <c r="Y78" s="38">
        <f t="shared" si="29"/>
        <v>1.7137450390169164</v>
      </c>
      <c r="Z78" s="29">
        <v>0</v>
      </c>
      <c r="AA78" s="29">
        <v>0</v>
      </c>
      <c r="AB78" s="40"/>
    </row>
    <row r="79" spans="1:28">
      <c r="A79" s="26" t="s">
        <v>83</v>
      </c>
      <c r="B79" s="17"/>
      <c r="C79" s="17">
        <v>1</v>
      </c>
      <c r="D79" s="17"/>
      <c r="E79" s="17">
        <v>2</v>
      </c>
      <c r="F79" s="24">
        <f t="shared" si="15"/>
        <v>0</v>
      </c>
      <c r="G79" s="24">
        <f t="shared" si="16"/>
        <v>3.542017178783317</v>
      </c>
      <c r="H79" s="24">
        <f t="shared" si="17"/>
        <v>0</v>
      </c>
      <c r="I79" s="24">
        <f t="shared" si="18"/>
        <v>2.84971324760446</v>
      </c>
      <c r="J79" s="17"/>
      <c r="K79" s="17"/>
      <c r="L79" s="17"/>
      <c r="M79" s="17"/>
      <c r="N79" s="17"/>
      <c r="O79" s="24">
        <f t="shared" si="19"/>
        <v>0</v>
      </c>
      <c r="P79" s="24">
        <f t="shared" si="20"/>
        <v>0</v>
      </c>
      <c r="Q79" s="24">
        <f t="shared" si="21"/>
        <v>0</v>
      </c>
      <c r="R79" s="24">
        <f t="shared" si="22"/>
        <v>0</v>
      </c>
      <c r="S79" s="24">
        <f t="shared" si="23"/>
        <v>0</v>
      </c>
      <c r="T79" s="25">
        <f t="shared" si="24"/>
        <v>0.10997190962090941</v>
      </c>
      <c r="U79" s="27">
        <f t="shared" si="25"/>
        <v>1</v>
      </c>
      <c r="V79" s="28">
        <f t="shared" si="26"/>
        <v>0</v>
      </c>
      <c r="W79" s="38">
        <f t="shared" si="27"/>
        <v>1.1806723929277723</v>
      </c>
      <c r="X79" s="38">
        <f t="shared" si="28"/>
        <v>0</v>
      </c>
      <c r="Y79" s="38">
        <f t="shared" si="29"/>
        <v>-1.1806723929277723</v>
      </c>
      <c r="Z79" s="29">
        <v>0</v>
      </c>
      <c r="AA79" s="29" t="s">
        <v>10</v>
      </c>
      <c r="AB79" s="40"/>
    </row>
    <row r="80" spans="1:28">
      <c r="A80" s="26" t="s">
        <v>84</v>
      </c>
      <c r="B80" s="17"/>
      <c r="C80" s="17"/>
      <c r="D80" s="17"/>
      <c r="E80" s="17">
        <v>3</v>
      </c>
      <c r="F80" s="24">
        <f t="shared" si="15"/>
        <v>0</v>
      </c>
      <c r="G80" s="24">
        <f t="shared" si="16"/>
        <v>0</v>
      </c>
      <c r="H80" s="24">
        <f t="shared" si="17"/>
        <v>0</v>
      </c>
      <c r="I80" s="24">
        <f t="shared" si="18"/>
        <v>4.2745698714066895</v>
      </c>
      <c r="J80" s="17"/>
      <c r="K80" s="17">
        <v>1</v>
      </c>
      <c r="L80" s="17"/>
      <c r="M80" s="17"/>
      <c r="N80" s="17">
        <v>1</v>
      </c>
      <c r="O80" s="24">
        <f t="shared" si="19"/>
        <v>0</v>
      </c>
      <c r="P80" s="24">
        <f t="shared" si="20"/>
        <v>6.9796334296522744</v>
      </c>
      <c r="Q80" s="24">
        <f t="shared" si="21"/>
        <v>0</v>
      </c>
      <c r="R80" s="24">
        <f t="shared" si="22"/>
        <v>0</v>
      </c>
      <c r="S80" s="24">
        <f t="shared" si="23"/>
        <v>5.3970035836103794</v>
      </c>
      <c r="T80" s="25">
        <f t="shared" si="24"/>
        <v>0.13617830023576177</v>
      </c>
      <c r="U80" s="27">
        <f t="shared" si="25"/>
        <v>0</v>
      </c>
      <c r="V80" s="28">
        <f t="shared" si="26"/>
        <v>2</v>
      </c>
      <c r="W80" s="38">
        <f t="shared" si="27"/>
        <v>0</v>
      </c>
      <c r="X80" s="38">
        <f t="shared" si="28"/>
        <v>2.4753274026525309</v>
      </c>
      <c r="Y80" s="38">
        <f t="shared" si="29"/>
        <v>2.4753274026525309</v>
      </c>
      <c r="Z80" s="27" t="s">
        <v>10</v>
      </c>
      <c r="AA80" s="29">
        <v>0.5</v>
      </c>
      <c r="AB80" s="40"/>
    </row>
    <row r="81" spans="1:28">
      <c r="A81" s="26" t="s">
        <v>85</v>
      </c>
      <c r="B81" s="17">
        <v>4</v>
      </c>
      <c r="C81" s="17">
        <v>4</v>
      </c>
      <c r="D81" s="17">
        <v>27</v>
      </c>
      <c r="E81" s="17">
        <v>8</v>
      </c>
      <c r="F81" s="24">
        <f t="shared" si="15"/>
        <v>19.819052054740222</v>
      </c>
      <c r="G81" s="24">
        <f t="shared" si="16"/>
        <v>14.168068715133268</v>
      </c>
      <c r="H81" s="24">
        <f t="shared" si="17"/>
        <v>101.55759255846144</v>
      </c>
      <c r="I81" s="24">
        <f t="shared" si="18"/>
        <v>11.39885299041784</v>
      </c>
      <c r="J81" s="17">
        <v>4</v>
      </c>
      <c r="K81" s="17"/>
      <c r="L81" s="17">
        <v>2</v>
      </c>
      <c r="M81" s="17">
        <v>1</v>
      </c>
      <c r="N81" s="17">
        <v>2</v>
      </c>
      <c r="O81" s="24">
        <f t="shared" si="19"/>
        <v>15.239546623487952</v>
      </c>
      <c r="P81" s="24">
        <f t="shared" si="20"/>
        <v>0</v>
      </c>
      <c r="Q81" s="24">
        <f t="shared" si="21"/>
        <v>17.081169718502323</v>
      </c>
      <c r="R81" s="24">
        <f t="shared" si="22"/>
        <v>20.560478647942926</v>
      </c>
      <c r="S81" s="24">
        <f t="shared" si="23"/>
        <v>10.794007167220759</v>
      </c>
      <c r="T81" s="25">
        <f t="shared" si="24"/>
        <v>8.8009826439474123E-2</v>
      </c>
      <c r="U81" s="27">
        <f t="shared" si="25"/>
        <v>35</v>
      </c>
      <c r="V81" s="28">
        <f t="shared" si="26"/>
        <v>9</v>
      </c>
      <c r="W81" s="38">
        <f t="shared" si="27"/>
        <v>45.181571109444974</v>
      </c>
      <c r="X81" s="38">
        <f t="shared" si="28"/>
        <v>12.735040431430793</v>
      </c>
      <c r="Y81" s="38">
        <f t="shared" si="29"/>
        <v>-32.446530678014184</v>
      </c>
      <c r="Z81" s="29">
        <v>0</v>
      </c>
      <c r="AA81" s="29">
        <v>0</v>
      </c>
      <c r="AB81" s="40"/>
    </row>
    <row r="82" spans="1:28">
      <c r="A82" s="26" t="s">
        <v>86</v>
      </c>
      <c r="B82" s="17">
        <v>4</v>
      </c>
      <c r="C82" s="17">
        <v>4</v>
      </c>
      <c r="D82" s="17">
        <v>4</v>
      </c>
      <c r="E82" s="17">
        <v>12</v>
      </c>
      <c r="F82" s="24">
        <f t="shared" si="15"/>
        <v>19.819052054740222</v>
      </c>
      <c r="G82" s="24">
        <f t="shared" si="16"/>
        <v>14.168068715133268</v>
      </c>
      <c r="H82" s="24">
        <f t="shared" si="17"/>
        <v>15.045569267920213</v>
      </c>
      <c r="I82" s="24">
        <f t="shared" si="18"/>
        <v>17.098279485626758</v>
      </c>
      <c r="J82" s="17">
        <v>2</v>
      </c>
      <c r="K82" s="17">
        <v>2</v>
      </c>
      <c r="L82" s="17">
        <v>1</v>
      </c>
      <c r="M82" s="17">
        <v>2</v>
      </c>
      <c r="N82" s="17">
        <v>6</v>
      </c>
      <c r="O82" s="24">
        <f t="shared" si="19"/>
        <v>7.6197733117439759</v>
      </c>
      <c r="P82" s="24">
        <f t="shared" si="20"/>
        <v>13.959266859304549</v>
      </c>
      <c r="Q82" s="24">
        <f t="shared" si="21"/>
        <v>8.5405848592511617</v>
      </c>
      <c r="R82" s="24">
        <f t="shared" si="22"/>
        <v>41.120957295885852</v>
      </c>
      <c r="S82" s="24">
        <f t="shared" si="23"/>
        <v>32.38202150166228</v>
      </c>
      <c r="T82" s="25">
        <f t="shared" si="24"/>
        <v>0.32406913844545104</v>
      </c>
      <c r="U82" s="27">
        <f t="shared" si="25"/>
        <v>12</v>
      </c>
      <c r="V82" s="28">
        <f t="shared" si="26"/>
        <v>13</v>
      </c>
      <c r="W82" s="38">
        <f t="shared" si="27"/>
        <v>16.344230012597901</v>
      </c>
      <c r="X82" s="38">
        <f t="shared" si="28"/>
        <v>20.724520765569565</v>
      </c>
      <c r="Y82" s="38">
        <f t="shared" si="29"/>
        <v>4.3802907529716641</v>
      </c>
      <c r="Z82" s="29">
        <v>0</v>
      </c>
      <c r="AA82" s="29">
        <v>0</v>
      </c>
      <c r="AB82" s="40"/>
    </row>
    <row r="83" spans="1:28">
      <c r="A83" s="26" t="s">
        <v>88</v>
      </c>
      <c r="B83" s="17">
        <v>17</v>
      </c>
      <c r="C83" s="17">
        <v>54</v>
      </c>
      <c r="D83" s="17">
        <v>28</v>
      </c>
      <c r="E83" s="17">
        <v>1</v>
      </c>
      <c r="F83" s="24">
        <f t="shared" si="15"/>
        <v>84.230971232645942</v>
      </c>
      <c r="G83" s="24">
        <f t="shared" si="16"/>
        <v>191.26892765429912</v>
      </c>
      <c r="H83" s="24">
        <f t="shared" si="17"/>
        <v>105.31898487544149</v>
      </c>
      <c r="I83" s="24">
        <f t="shared" si="18"/>
        <v>1.42485662380223</v>
      </c>
      <c r="J83" s="17">
        <v>35</v>
      </c>
      <c r="K83" s="17">
        <v>30</v>
      </c>
      <c r="L83" s="17">
        <v>22</v>
      </c>
      <c r="M83" s="17">
        <v>1</v>
      </c>
      <c r="N83" s="17">
        <v>22</v>
      </c>
      <c r="O83" s="24">
        <f t="shared" si="19"/>
        <v>133.34603295551958</v>
      </c>
      <c r="P83" s="24">
        <f t="shared" si="20"/>
        <v>209.38900288956825</v>
      </c>
      <c r="Q83" s="24">
        <f t="shared" si="21"/>
        <v>187.89286690352554</v>
      </c>
      <c r="R83" s="24">
        <f t="shared" si="22"/>
        <v>20.560478647942926</v>
      </c>
      <c r="S83" s="24">
        <f t="shared" si="23"/>
        <v>118.73407883942835</v>
      </c>
      <c r="T83" s="25">
        <f t="shared" si="24"/>
        <v>0.44627618811366343</v>
      </c>
      <c r="U83" s="27">
        <f t="shared" si="25"/>
        <v>99</v>
      </c>
      <c r="V83" s="28">
        <f t="shared" si="26"/>
        <v>110</v>
      </c>
      <c r="W83" s="38">
        <f t="shared" si="27"/>
        <v>126.93962792079553</v>
      </c>
      <c r="X83" s="38">
        <f t="shared" si="28"/>
        <v>133.98449204719694</v>
      </c>
      <c r="Y83" s="38">
        <f t="shared" si="29"/>
        <v>7.0448641264014071</v>
      </c>
      <c r="Z83" s="29">
        <v>0</v>
      </c>
      <c r="AA83" s="29">
        <v>0.05</v>
      </c>
      <c r="AB83" s="40" t="s">
        <v>344</v>
      </c>
    </row>
    <row r="84" spans="1:28">
      <c r="A84" s="26" t="s">
        <v>89</v>
      </c>
      <c r="B84" s="17">
        <v>25</v>
      </c>
      <c r="C84" s="17">
        <v>27</v>
      </c>
      <c r="D84" s="17">
        <v>63</v>
      </c>
      <c r="E84" s="17">
        <v>1</v>
      </c>
      <c r="F84" s="24">
        <f t="shared" si="15"/>
        <v>123.86907534212638</v>
      </c>
      <c r="G84" s="24">
        <f t="shared" si="16"/>
        <v>95.63446382714956</v>
      </c>
      <c r="H84" s="24">
        <f t="shared" si="17"/>
        <v>236.96771596974335</v>
      </c>
      <c r="I84" s="24">
        <f t="shared" si="18"/>
        <v>1.42485662380223</v>
      </c>
      <c r="J84" s="17">
        <v>20</v>
      </c>
      <c r="K84" s="17">
        <v>8</v>
      </c>
      <c r="L84" s="17">
        <v>8</v>
      </c>
      <c r="M84" s="17"/>
      <c r="N84" s="17">
        <v>4</v>
      </c>
      <c r="O84" s="24">
        <f t="shared" si="19"/>
        <v>76.197733117439753</v>
      </c>
      <c r="P84" s="24">
        <f t="shared" si="20"/>
        <v>55.837067437218195</v>
      </c>
      <c r="Q84" s="24">
        <f t="shared" si="21"/>
        <v>68.324678874009294</v>
      </c>
      <c r="R84" s="24">
        <f t="shared" si="22"/>
        <v>0</v>
      </c>
      <c r="S84" s="24">
        <f t="shared" si="23"/>
        <v>21.588014334441517</v>
      </c>
      <c r="T84" s="25">
        <f t="shared" si="24"/>
        <v>1.3431760555956204E-2</v>
      </c>
      <c r="U84" s="27">
        <f t="shared" si="25"/>
        <v>115</v>
      </c>
      <c r="V84" s="28">
        <f t="shared" si="26"/>
        <v>40</v>
      </c>
      <c r="W84" s="38">
        <f t="shared" si="27"/>
        <v>152.15708504633974</v>
      </c>
      <c r="X84" s="38">
        <f t="shared" si="28"/>
        <v>44.389498752621748</v>
      </c>
      <c r="Y84" s="38">
        <f t="shared" si="29"/>
        <v>-107.767586293718</v>
      </c>
      <c r="Z84" s="29">
        <v>0</v>
      </c>
      <c r="AA84" s="29">
        <v>0</v>
      </c>
      <c r="AB84" s="40" t="s">
        <v>345</v>
      </c>
    </row>
    <row r="85" spans="1:28">
      <c r="A85" s="26" t="s">
        <v>90</v>
      </c>
      <c r="B85" s="17">
        <v>12</v>
      </c>
      <c r="C85" s="17">
        <v>37</v>
      </c>
      <c r="D85" s="17">
        <v>73</v>
      </c>
      <c r="E85" s="17">
        <v>4</v>
      </c>
      <c r="F85" s="24">
        <f t="shared" si="15"/>
        <v>59.457156164220663</v>
      </c>
      <c r="G85" s="24">
        <f t="shared" si="16"/>
        <v>131.05463561498274</v>
      </c>
      <c r="H85" s="24">
        <f t="shared" si="17"/>
        <v>274.58163913954388</v>
      </c>
      <c r="I85" s="24">
        <f t="shared" si="18"/>
        <v>5.69942649520892</v>
      </c>
      <c r="J85" s="17">
        <v>2</v>
      </c>
      <c r="K85" s="17">
        <v>2</v>
      </c>
      <c r="L85" s="17">
        <v>1</v>
      </c>
      <c r="M85" s="17"/>
      <c r="N85" s="17">
        <v>3</v>
      </c>
      <c r="O85" s="24">
        <f t="shared" si="19"/>
        <v>7.6197733117439759</v>
      </c>
      <c r="P85" s="24">
        <f t="shared" si="20"/>
        <v>13.959266859304549</v>
      </c>
      <c r="Q85" s="24">
        <f t="shared" si="21"/>
        <v>8.5405848592511617</v>
      </c>
      <c r="R85" s="24">
        <f t="shared" si="22"/>
        <v>0</v>
      </c>
      <c r="S85" s="24">
        <f t="shared" si="23"/>
        <v>16.19101075083114</v>
      </c>
      <c r="T85" s="25">
        <f t="shared" si="24"/>
        <v>9.9643469108659354E-3</v>
      </c>
      <c r="U85" s="27">
        <f t="shared" si="25"/>
        <v>122</v>
      </c>
      <c r="V85" s="28">
        <f t="shared" si="26"/>
        <v>8</v>
      </c>
      <c r="W85" s="38">
        <f t="shared" si="27"/>
        <v>155.03114363958244</v>
      </c>
      <c r="X85" s="38">
        <f t="shared" si="28"/>
        <v>9.2621271562261658</v>
      </c>
      <c r="Y85" s="38">
        <f t="shared" si="29"/>
        <v>-145.76901648335627</v>
      </c>
      <c r="Z85" s="29">
        <v>0.82</v>
      </c>
      <c r="AA85" s="29">
        <v>0.38</v>
      </c>
      <c r="AB85" s="40" t="s">
        <v>346</v>
      </c>
    </row>
    <row r="86" spans="1:28">
      <c r="A86" s="26" t="s">
        <v>91</v>
      </c>
      <c r="B86" s="17"/>
      <c r="C86" s="17"/>
      <c r="D86" s="17"/>
      <c r="E86" s="17">
        <v>1</v>
      </c>
      <c r="F86" s="24">
        <f t="shared" si="15"/>
        <v>0</v>
      </c>
      <c r="G86" s="24">
        <f t="shared" si="16"/>
        <v>0</v>
      </c>
      <c r="H86" s="24">
        <f t="shared" si="17"/>
        <v>0</v>
      </c>
      <c r="I86" s="24">
        <f t="shared" si="18"/>
        <v>1.42485662380223</v>
      </c>
      <c r="J86" s="17"/>
      <c r="K86" s="17"/>
      <c r="L86" s="17"/>
      <c r="M86" s="17">
        <v>2</v>
      </c>
      <c r="N86" s="17">
        <v>1</v>
      </c>
      <c r="O86" s="24">
        <f t="shared" si="19"/>
        <v>0</v>
      </c>
      <c r="P86" s="24">
        <f t="shared" si="20"/>
        <v>0</v>
      </c>
      <c r="Q86" s="24">
        <f t="shared" si="21"/>
        <v>0</v>
      </c>
      <c r="R86" s="24">
        <f t="shared" si="22"/>
        <v>41.120957295885852</v>
      </c>
      <c r="S86" s="24">
        <f t="shared" si="23"/>
        <v>5.3970035836103794</v>
      </c>
      <c r="T86" s="25">
        <f t="shared" si="24"/>
        <v>0.20893593722468931</v>
      </c>
      <c r="U86" s="27">
        <f t="shared" si="25"/>
        <v>0</v>
      </c>
      <c r="V86" s="28">
        <f t="shared" si="26"/>
        <v>3</v>
      </c>
      <c r="W86" s="38">
        <f t="shared" si="27"/>
        <v>0</v>
      </c>
      <c r="X86" s="38">
        <f t="shared" si="28"/>
        <v>9.3035921758992455</v>
      </c>
      <c r="Y86" s="38">
        <f t="shared" si="29"/>
        <v>9.3035921758992455</v>
      </c>
      <c r="Z86" s="27" t="s">
        <v>10</v>
      </c>
      <c r="AA86" s="29">
        <v>0.33</v>
      </c>
      <c r="AB86" s="40" t="s">
        <v>347</v>
      </c>
    </row>
    <row r="87" spans="1:28">
      <c r="A87" s="26" t="s">
        <v>92</v>
      </c>
      <c r="B87" s="17">
        <v>1</v>
      </c>
      <c r="C87" s="17"/>
      <c r="D87" s="17">
        <v>2</v>
      </c>
      <c r="E87" s="17">
        <v>2</v>
      </c>
      <c r="F87" s="24">
        <f t="shared" si="15"/>
        <v>4.9547630136850556</v>
      </c>
      <c r="G87" s="24">
        <f t="shared" si="16"/>
        <v>0</v>
      </c>
      <c r="H87" s="24">
        <f t="shared" si="17"/>
        <v>7.5227846339601063</v>
      </c>
      <c r="I87" s="24">
        <f t="shared" si="18"/>
        <v>2.84971324760446</v>
      </c>
      <c r="J87" s="17">
        <v>6</v>
      </c>
      <c r="K87" s="17">
        <v>3</v>
      </c>
      <c r="L87" s="17">
        <v>2</v>
      </c>
      <c r="M87" s="17">
        <v>1</v>
      </c>
      <c r="N87" s="17">
        <v>5</v>
      </c>
      <c r="O87" s="24">
        <f t="shared" si="19"/>
        <v>22.859319935231927</v>
      </c>
      <c r="P87" s="24">
        <f t="shared" si="20"/>
        <v>20.938900288956823</v>
      </c>
      <c r="Q87" s="24">
        <f t="shared" si="21"/>
        <v>17.081169718502323</v>
      </c>
      <c r="R87" s="24">
        <f t="shared" si="22"/>
        <v>20.560478647942926</v>
      </c>
      <c r="S87" s="24">
        <f t="shared" si="23"/>
        <v>26.985017918051899</v>
      </c>
      <c r="T87" s="25">
        <f t="shared" si="24"/>
        <v>3.150438004928436E-4</v>
      </c>
      <c r="U87" s="27">
        <f t="shared" si="25"/>
        <v>3</v>
      </c>
      <c r="V87" s="28">
        <f t="shared" si="26"/>
        <v>17</v>
      </c>
      <c r="W87" s="38">
        <f t="shared" si="27"/>
        <v>4.1591825492150543</v>
      </c>
      <c r="X87" s="38">
        <f t="shared" si="28"/>
        <v>21.684977301737181</v>
      </c>
      <c r="Y87" s="38">
        <f t="shared" si="29"/>
        <v>17.525794752522128</v>
      </c>
      <c r="Z87" s="29">
        <v>0.33</v>
      </c>
      <c r="AA87" s="29">
        <v>0.35</v>
      </c>
      <c r="AB87" s="40" t="s">
        <v>348</v>
      </c>
    </row>
    <row r="88" spans="1:28">
      <c r="A88" s="26" t="s">
        <v>93</v>
      </c>
      <c r="B88" s="17">
        <v>4</v>
      </c>
      <c r="C88" s="17">
        <v>6</v>
      </c>
      <c r="D88" s="17">
        <v>10</v>
      </c>
      <c r="E88" s="17">
        <v>9</v>
      </c>
      <c r="F88" s="24">
        <f t="shared" si="15"/>
        <v>19.819052054740222</v>
      </c>
      <c r="G88" s="24">
        <f t="shared" si="16"/>
        <v>21.252103072699903</v>
      </c>
      <c r="H88" s="24">
        <f t="shared" si="17"/>
        <v>37.613923169800536</v>
      </c>
      <c r="I88" s="24">
        <f t="shared" si="18"/>
        <v>12.823709614220069</v>
      </c>
      <c r="J88" s="17">
        <v>6</v>
      </c>
      <c r="K88" s="17">
        <v>3</v>
      </c>
      <c r="L88" s="17">
        <v>2</v>
      </c>
      <c r="M88" s="17">
        <v>87</v>
      </c>
      <c r="N88" s="17">
        <v>2</v>
      </c>
      <c r="O88" s="24">
        <f t="shared" si="19"/>
        <v>22.859319935231927</v>
      </c>
      <c r="P88" s="24">
        <f t="shared" si="20"/>
        <v>20.938900288956823</v>
      </c>
      <c r="Q88" s="24">
        <f t="shared" si="21"/>
        <v>17.081169718502323</v>
      </c>
      <c r="R88" s="24">
        <f t="shared" si="22"/>
        <v>1788.7616423710344</v>
      </c>
      <c r="S88" s="24">
        <f t="shared" si="23"/>
        <v>10.794007167220759</v>
      </c>
      <c r="T88" s="25">
        <f t="shared" si="24"/>
        <v>0.24577702534668516</v>
      </c>
      <c r="U88" s="27">
        <f t="shared" si="25"/>
        <v>20</v>
      </c>
      <c r="V88" s="28">
        <f t="shared" si="26"/>
        <v>100</v>
      </c>
      <c r="W88" s="38">
        <f t="shared" si="27"/>
        <v>26.228359432413555</v>
      </c>
      <c r="X88" s="38">
        <f t="shared" si="28"/>
        <v>372.08700789618922</v>
      </c>
      <c r="Y88" s="38">
        <f t="shared" si="29"/>
        <v>345.85864846377569</v>
      </c>
      <c r="Z88" s="29">
        <v>0.25</v>
      </c>
      <c r="AA88" s="29">
        <v>0.04</v>
      </c>
      <c r="AB88" s="40" t="s">
        <v>349</v>
      </c>
    </row>
    <row r="89" spans="1:28">
      <c r="A89" s="26" t="s">
        <v>94</v>
      </c>
      <c r="B89" s="17">
        <v>8</v>
      </c>
      <c r="C89" s="17">
        <v>13</v>
      </c>
      <c r="D89" s="17">
        <v>23</v>
      </c>
      <c r="E89" s="17">
        <v>1</v>
      </c>
      <c r="F89" s="24">
        <f t="shared" si="15"/>
        <v>39.638104109480444</v>
      </c>
      <c r="G89" s="24">
        <f t="shared" si="16"/>
        <v>46.046223324183124</v>
      </c>
      <c r="H89" s="24">
        <f t="shared" si="17"/>
        <v>86.512023290541222</v>
      </c>
      <c r="I89" s="24">
        <f t="shared" si="18"/>
        <v>1.42485662380223</v>
      </c>
      <c r="J89" s="17">
        <v>6</v>
      </c>
      <c r="K89" s="17">
        <v>4</v>
      </c>
      <c r="L89" s="17">
        <v>1</v>
      </c>
      <c r="M89" s="17">
        <v>4</v>
      </c>
      <c r="N89" s="17">
        <v>5</v>
      </c>
      <c r="O89" s="24">
        <f t="shared" si="19"/>
        <v>22.859319935231927</v>
      </c>
      <c r="P89" s="24">
        <f t="shared" si="20"/>
        <v>27.918533718609098</v>
      </c>
      <c r="Q89" s="24">
        <f t="shared" si="21"/>
        <v>8.5405848592511617</v>
      </c>
      <c r="R89" s="24">
        <f t="shared" si="22"/>
        <v>82.241914591771703</v>
      </c>
      <c r="S89" s="24">
        <f t="shared" si="23"/>
        <v>26.985017918051899</v>
      </c>
      <c r="T89" s="25">
        <f t="shared" si="24"/>
        <v>0.13995459938326921</v>
      </c>
      <c r="U89" s="27">
        <f t="shared" si="25"/>
        <v>44</v>
      </c>
      <c r="V89" s="28">
        <f t="shared" si="26"/>
        <v>20</v>
      </c>
      <c r="W89" s="38">
        <f t="shared" si="27"/>
        <v>57.398783574734928</v>
      </c>
      <c r="X89" s="38">
        <f t="shared" si="28"/>
        <v>33.70907420458316</v>
      </c>
      <c r="Y89" s="38">
        <f t="shared" si="29"/>
        <v>-23.689709370151768</v>
      </c>
      <c r="Z89" s="29">
        <v>0.55000000000000004</v>
      </c>
      <c r="AA89" s="29">
        <v>0.1</v>
      </c>
      <c r="AB89" s="40" t="s">
        <v>350</v>
      </c>
    </row>
    <row r="90" spans="1:28">
      <c r="A90" s="26" t="s">
        <v>95</v>
      </c>
      <c r="B90" s="17">
        <v>27</v>
      </c>
      <c r="C90" s="17">
        <v>33</v>
      </c>
      <c r="D90" s="17">
        <v>117</v>
      </c>
      <c r="E90" s="17">
        <v>1</v>
      </c>
      <c r="F90" s="24">
        <f t="shared" si="15"/>
        <v>133.7786013694965</v>
      </c>
      <c r="G90" s="24">
        <f t="shared" si="16"/>
        <v>116.88656689984947</v>
      </c>
      <c r="H90" s="24">
        <f t="shared" si="17"/>
        <v>440.08290108666625</v>
      </c>
      <c r="I90" s="24">
        <f t="shared" si="18"/>
        <v>1.42485662380223</v>
      </c>
      <c r="J90" s="17">
        <v>11</v>
      </c>
      <c r="K90" s="17">
        <v>8</v>
      </c>
      <c r="L90" s="17">
        <v>7</v>
      </c>
      <c r="M90" s="17">
        <v>1</v>
      </c>
      <c r="N90" s="17">
        <v>9</v>
      </c>
      <c r="O90" s="24">
        <f t="shared" si="19"/>
        <v>41.908753214591869</v>
      </c>
      <c r="P90" s="24">
        <f t="shared" si="20"/>
        <v>55.837067437218195</v>
      </c>
      <c r="Q90" s="24">
        <f t="shared" si="21"/>
        <v>59.784094014758132</v>
      </c>
      <c r="R90" s="24">
        <f t="shared" si="22"/>
        <v>20.560478647942926</v>
      </c>
      <c r="S90" s="24">
        <f t="shared" si="23"/>
        <v>48.573032252493412</v>
      </c>
      <c r="T90" s="25">
        <f t="shared" si="24"/>
        <v>2.6880741765525674E-2</v>
      </c>
      <c r="U90" s="27">
        <f t="shared" si="25"/>
        <v>177</v>
      </c>
      <c r="V90" s="28">
        <f t="shared" si="26"/>
        <v>36</v>
      </c>
      <c r="W90" s="38">
        <f t="shared" si="27"/>
        <v>230.24935645200409</v>
      </c>
      <c r="X90" s="38">
        <f t="shared" si="28"/>
        <v>45.332685113400906</v>
      </c>
      <c r="Y90" s="38">
        <f t="shared" si="29"/>
        <v>-184.91667133860318</v>
      </c>
      <c r="Z90" s="29">
        <v>0.77</v>
      </c>
      <c r="AA90" s="29">
        <v>0.17</v>
      </c>
      <c r="AB90" s="40" t="s">
        <v>351</v>
      </c>
    </row>
    <row r="91" spans="1:28">
      <c r="A91" s="26" t="s">
        <v>96</v>
      </c>
      <c r="B91" s="17">
        <v>1</v>
      </c>
      <c r="C91" s="17">
        <v>4</v>
      </c>
      <c r="D91" s="17">
        <v>4</v>
      </c>
      <c r="E91" s="17">
        <v>2</v>
      </c>
      <c r="F91" s="24">
        <f t="shared" si="15"/>
        <v>4.9547630136850556</v>
      </c>
      <c r="G91" s="24">
        <f t="shared" si="16"/>
        <v>14.168068715133268</v>
      </c>
      <c r="H91" s="24">
        <f t="shared" si="17"/>
        <v>15.045569267920213</v>
      </c>
      <c r="I91" s="24">
        <f t="shared" si="18"/>
        <v>2.84971324760446</v>
      </c>
      <c r="J91" s="17">
        <v>2</v>
      </c>
      <c r="K91" s="17">
        <v>1</v>
      </c>
      <c r="L91" s="17">
        <v>1</v>
      </c>
      <c r="M91" s="17"/>
      <c r="N91" s="17">
        <v>7</v>
      </c>
      <c r="O91" s="24">
        <f t="shared" si="19"/>
        <v>7.6197733117439759</v>
      </c>
      <c r="P91" s="24">
        <f t="shared" si="20"/>
        <v>6.9796334296522744</v>
      </c>
      <c r="Q91" s="24">
        <f t="shared" si="21"/>
        <v>8.5405848592511617</v>
      </c>
      <c r="R91" s="24">
        <f t="shared" si="22"/>
        <v>0</v>
      </c>
      <c r="S91" s="24">
        <f t="shared" si="23"/>
        <v>37.779025085272657</v>
      </c>
      <c r="T91" s="25">
        <f t="shared" si="24"/>
        <v>0.46656245838081667</v>
      </c>
      <c r="U91" s="27">
        <f t="shared" si="25"/>
        <v>9</v>
      </c>
      <c r="V91" s="28">
        <f t="shared" si="26"/>
        <v>11</v>
      </c>
      <c r="W91" s="38">
        <f t="shared" si="27"/>
        <v>11.389466998912845</v>
      </c>
      <c r="X91" s="38">
        <f t="shared" si="28"/>
        <v>12.183803337184013</v>
      </c>
      <c r="Y91" s="38">
        <f t="shared" si="29"/>
        <v>0.79433633827116878</v>
      </c>
      <c r="Z91" s="29">
        <v>0.44</v>
      </c>
      <c r="AA91" s="29">
        <v>0.36</v>
      </c>
      <c r="AB91" s="40" t="s">
        <v>347</v>
      </c>
    </row>
    <row r="92" spans="1:28">
      <c r="A92" s="26" t="s">
        <v>97</v>
      </c>
      <c r="B92" s="17"/>
      <c r="C92" s="17"/>
      <c r="D92" s="17"/>
      <c r="E92" s="17">
        <v>2</v>
      </c>
      <c r="F92" s="24">
        <f t="shared" si="15"/>
        <v>0</v>
      </c>
      <c r="G92" s="24">
        <f t="shared" si="16"/>
        <v>0</v>
      </c>
      <c r="H92" s="24">
        <f t="shared" si="17"/>
        <v>0</v>
      </c>
      <c r="I92" s="24">
        <f t="shared" si="18"/>
        <v>2.84971324760446</v>
      </c>
      <c r="J92" s="17">
        <v>2</v>
      </c>
      <c r="K92" s="17">
        <v>1</v>
      </c>
      <c r="L92" s="17">
        <v>1</v>
      </c>
      <c r="M92" s="17">
        <v>1</v>
      </c>
      <c r="N92" s="17">
        <v>1</v>
      </c>
      <c r="O92" s="24">
        <f t="shared" si="19"/>
        <v>7.6197733117439759</v>
      </c>
      <c r="P92" s="24">
        <f t="shared" si="20"/>
        <v>6.9796334296522744</v>
      </c>
      <c r="Q92" s="24">
        <f t="shared" si="21"/>
        <v>8.5405848592511617</v>
      </c>
      <c r="R92" s="24">
        <f t="shared" si="22"/>
        <v>20.560478647942926</v>
      </c>
      <c r="S92" s="24">
        <f t="shared" si="23"/>
        <v>5.3970035836103794</v>
      </c>
      <c r="T92" s="25">
        <f t="shared" si="24"/>
        <v>1.7931173814575509E-2</v>
      </c>
      <c r="U92" s="27">
        <f t="shared" si="25"/>
        <v>0</v>
      </c>
      <c r="V92" s="28">
        <f t="shared" si="26"/>
        <v>6</v>
      </c>
      <c r="W92" s="38">
        <f t="shared" si="27"/>
        <v>0</v>
      </c>
      <c r="X92" s="38">
        <f t="shared" si="28"/>
        <v>9.8194947664401422</v>
      </c>
      <c r="Y92" s="38">
        <f t="shared" si="29"/>
        <v>9.8194947664401422</v>
      </c>
      <c r="Z92" s="27" t="s">
        <v>10</v>
      </c>
      <c r="AA92" s="29">
        <v>0.83</v>
      </c>
      <c r="AB92" s="40" t="s">
        <v>352</v>
      </c>
    </row>
    <row r="93" spans="1:28">
      <c r="A93" s="26" t="s">
        <v>98</v>
      </c>
      <c r="B93" s="17">
        <v>4</v>
      </c>
      <c r="C93" s="17">
        <v>8</v>
      </c>
      <c r="D93" s="17">
        <v>5</v>
      </c>
      <c r="E93" s="17">
        <v>1</v>
      </c>
      <c r="F93" s="24">
        <f t="shared" si="15"/>
        <v>19.819052054740222</v>
      </c>
      <c r="G93" s="24">
        <f t="shared" si="16"/>
        <v>28.336137430266536</v>
      </c>
      <c r="H93" s="24">
        <f t="shared" si="17"/>
        <v>18.806961584900268</v>
      </c>
      <c r="I93" s="24">
        <f t="shared" si="18"/>
        <v>1.42485662380223</v>
      </c>
      <c r="J93" s="17">
        <v>11</v>
      </c>
      <c r="K93" s="17">
        <v>4</v>
      </c>
      <c r="L93" s="17">
        <v>5</v>
      </c>
      <c r="M93" s="17"/>
      <c r="N93" s="17">
        <v>3</v>
      </c>
      <c r="O93" s="24">
        <f t="shared" si="19"/>
        <v>41.908753214591869</v>
      </c>
      <c r="P93" s="24">
        <f t="shared" si="20"/>
        <v>27.918533718609098</v>
      </c>
      <c r="Q93" s="24">
        <f t="shared" si="21"/>
        <v>42.702924296255809</v>
      </c>
      <c r="R93" s="24">
        <f t="shared" si="22"/>
        <v>0</v>
      </c>
      <c r="S93" s="24">
        <f t="shared" si="23"/>
        <v>16.19101075083114</v>
      </c>
      <c r="T93" s="25">
        <f t="shared" si="24"/>
        <v>0.38312687012424074</v>
      </c>
      <c r="U93" s="27">
        <f t="shared" si="25"/>
        <v>17</v>
      </c>
      <c r="V93" s="28">
        <f t="shared" si="26"/>
        <v>23</v>
      </c>
      <c r="W93" s="38">
        <f t="shared" si="27"/>
        <v>22.32071702330234</v>
      </c>
      <c r="X93" s="38">
        <f t="shared" si="28"/>
        <v>25.744244396057582</v>
      </c>
      <c r="Y93" s="38">
        <f t="shared" si="29"/>
        <v>3.4235273727552418</v>
      </c>
      <c r="Z93" s="29">
        <v>0.68</v>
      </c>
      <c r="AA93" s="29">
        <v>0.22</v>
      </c>
      <c r="AB93" s="40" t="s">
        <v>353</v>
      </c>
    </row>
    <row r="94" spans="1:28">
      <c r="A94" s="26" t="s">
        <v>99</v>
      </c>
      <c r="B94" s="17">
        <v>4</v>
      </c>
      <c r="C94" s="17">
        <v>2</v>
      </c>
      <c r="D94" s="17">
        <v>4</v>
      </c>
      <c r="E94" s="17">
        <v>2</v>
      </c>
      <c r="F94" s="24">
        <f t="shared" si="15"/>
        <v>19.819052054740222</v>
      </c>
      <c r="G94" s="24">
        <f t="shared" si="16"/>
        <v>7.084034357566634</v>
      </c>
      <c r="H94" s="24">
        <f t="shared" si="17"/>
        <v>15.045569267920213</v>
      </c>
      <c r="I94" s="24">
        <f t="shared" si="18"/>
        <v>2.84971324760446</v>
      </c>
      <c r="J94" s="17"/>
      <c r="K94" s="17">
        <v>1</v>
      </c>
      <c r="L94" s="17"/>
      <c r="M94" s="17"/>
      <c r="N94" s="17">
        <v>1</v>
      </c>
      <c r="O94" s="24">
        <f t="shared" si="19"/>
        <v>0</v>
      </c>
      <c r="P94" s="24">
        <f t="shared" si="20"/>
        <v>6.9796334296522744</v>
      </c>
      <c r="Q94" s="24">
        <f t="shared" si="21"/>
        <v>0</v>
      </c>
      <c r="R94" s="24">
        <f t="shared" si="22"/>
        <v>0</v>
      </c>
      <c r="S94" s="24">
        <f t="shared" si="23"/>
        <v>5.3970035836103794</v>
      </c>
      <c r="T94" s="25">
        <f t="shared" si="24"/>
        <v>7.3800711551653565E-3</v>
      </c>
      <c r="U94" s="27">
        <f t="shared" si="25"/>
        <v>10</v>
      </c>
      <c r="V94" s="28">
        <f t="shared" si="26"/>
        <v>2</v>
      </c>
      <c r="W94" s="38">
        <f t="shared" si="27"/>
        <v>13.982885226742356</v>
      </c>
      <c r="X94" s="38">
        <f t="shared" si="28"/>
        <v>2.4753274026525309</v>
      </c>
      <c r="Y94" s="38">
        <f t="shared" si="29"/>
        <v>-11.507557824089826</v>
      </c>
      <c r="Z94" s="29">
        <v>0.6</v>
      </c>
      <c r="AA94" s="29">
        <v>1</v>
      </c>
      <c r="AB94" s="40" t="s">
        <v>354</v>
      </c>
    </row>
    <row r="95" spans="1:28">
      <c r="A95" s="26" t="s">
        <v>100</v>
      </c>
      <c r="B95" s="17"/>
      <c r="C95" s="17"/>
      <c r="D95" s="17"/>
      <c r="E95" s="17">
        <v>13</v>
      </c>
      <c r="F95" s="24">
        <f t="shared" si="15"/>
        <v>0</v>
      </c>
      <c r="G95" s="24">
        <f t="shared" si="16"/>
        <v>0</v>
      </c>
      <c r="H95" s="24">
        <f t="shared" si="17"/>
        <v>0</v>
      </c>
      <c r="I95" s="24">
        <f t="shared" si="18"/>
        <v>18.523136109428989</v>
      </c>
      <c r="J95" s="17">
        <v>2</v>
      </c>
      <c r="K95" s="17">
        <v>2</v>
      </c>
      <c r="L95" s="17"/>
      <c r="M95" s="17"/>
      <c r="N95" s="17"/>
      <c r="O95" s="24">
        <f t="shared" si="19"/>
        <v>7.6197733117439759</v>
      </c>
      <c r="P95" s="24">
        <f t="shared" si="20"/>
        <v>13.959266859304549</v>
      </c>
      <c r="Q95" s="24">
        <f t="shared" si="21"/>
        <v>0</v>
      </c>
      <c r="R95" s="24">
        <f t="shared" si="22"/>
        <v>0</v>
      </c>
      <c r="S95" s="24">
        <f t="shared" si="23"/>
        <v>0</v>
      </c>
      <c r="T95" s="25">
        <f t="shared" si="24"/>
        <v>0.14788097746223983</v>
      </c>
      <c r="U95" s="27">
        <f t="shared" si="25"/>
        <v>0</v>
      </c>
      <c r="V95" s="28">
        <f t="shared" si="26"/>
        <v>4</v>
      </c>
      <c r="W95" s="38">
        <f t="shared" si="27"/>
        <v>0</v>
      </c>
      <c r="X95" s="38">
        <f t="shared" si="28"/>
        <v>4.3158080342097049</v>
      </c>
      <c r="Y95" s="38">
        <f t="shared" si="29"/>
        <v>4.3158080342097049</v>
      </c>
      <c r="Z95" s="27" t="s">
        <v>10</v>
      </c>
      <c r="AA95" s="29">
        <v>0.25</v>
      </c>
      <c r="AB95" s="40" t="s">
        <v>347</v>
      </c>
    </row>
    <row r="96" spans="1:28">
      <c r="A96" s="26" t="s">
        <v>101</v>
      </c>
      <c r="B96" s="17">
        <v>1</v>
      </c>
      <c r="C96" s="17">
        <v>6</v>
      </c>
      <c r="D96" s="17"/>
      <c r="E96" s="17">
        <v>28</v>
      </c>
      <c r="F96" s="24">
        <f t="shared" si="15"/>
        <v>4.9547630136850556</v>
      </c>
      <c r="G96" s="24">
        <f t="shared" si="16"/>
        <v>21.252103072699903</v>
      </c>
      <c r="H96" s="24">
        <f t="shared" si="17"/>
        <v>0</v>
      </c>
      <c r="I96" s="24">
        <f t="shared" si="18"/>
        <v>39.895985466462434</v>
      </c>
      <c r="J96" s="17">
        <v>2</v>
      </c>
      <c r="K96" s="17"/>
      <c r="L96" s="17"/>
      <c r="M96" s="17">
        <v>1</v>
      </c>
      <c r="N96" s="17"/>
      <c r="O96" s="24">
        <f t="shared" si="19"/>
        <v>7.6197733117439759</v>
      </c>
      <c r="P96" s="24">
        <f t="shared" si="20"/>
        <v>0</v>
      </c>
      <c r="Q96" s="24">
        <f t="shared" si="21"/>
        <v>0</v>
      </c>
      <c r="R96" s="24">
        <f t="shared" si="22"/>
        <v>20.560478647942926</v>
      </c>
      <c r="S96" s="24">
        <f t="shared" si="23"/>
        <v>0</v>
      </c>
      <c r="T96" s="25">
        <f t="shared" si="24"/>
        <v>0.33913119533516123</v>
      </c>
      <c r="U96" s="27">
        <f t="shared" si="25"/>
        <v>7</v>
      </c>
      <c r="V96" s="28">
        <f t="shared" si="26"/>
        <v>3</v>
      </c>
      <c r="W96" s="38">
        <f t="shared" si="27"/>
        <v>8.7356220287949871</v>
      </c>
      <c r="X96" s="38">
        <f t="shared" si="28"/>
        <v>5.6360503919373803</v>
      </c>
      <c r="Y96" s="38">
        <f t="shared" si="29"/>
        <v>-3.0995716368576067</v>
      </c>
      <c r="Z96" s="29">
        <v>1</v>
      </c>
      <c r="AA96" s="29">
        <v>0.33</v>
      </c>
      <c r="AB96" s="40" t="s">
        <v>355</v>
      </c>
    </row>
    <row r="97" spans="1:28">
      <c r="A97" s="26" t="s">
        <v>102</v>
      </c>
      <c r="B97" s="17">
        <v>15</v>
      </c>
      <c r="C97" s="17">
        <v>5</v>
      </c>
      <c r="D97" s="17">
        <v>16</v>
      </c>
      <c r="E97" s="17">
        <v>11</v>
      </c>
      <c r="F97" s="24">
        <f t="shared" si="15"/>
        <v>74.321445205275836</v>
      </c>
      <c r="G97" s="24">
        <f t="shared" si="16"/>
        <v>17.710085893916585</v>
      </c>
      <c r="H97" s="24">
        <f t="shared" si="17"/>
        <v>60.182277071680851</v>
      </c>
      <c r="I97" s="24">
        <f t="shared" si="18"/>
        <v>15.673422861824529</v>
      </c>
      <c r="J97" s="17">
        <v>7</v>
      </c>
      <c r="K97" s="17">
        <v>11</v>
      </c>
      <c r="L97" s="17">
        <v>4</v>
      </c>
      <c r="M97" s="17"/>
      <c r="N97" s="17">
        <v>4</v>
      </c>
      <c r="O97" s="24">
        <f t="shared" si="19"/>
        <v>26.669206591103915</v>
      </c>
      <c r="P97" s="24">
        <f t="shared" si="20"/>
        <v>76.775967726175026</v>
      </c>
      <c r="Q97" s="24">
        <f t="shared" si="21"/>
        <v>34.162339437004647</v>
      </c>
      <c r="R97" s="24">
        <f t="shared" si="22"/>
        <v>0</v>
      </c>
      <c r="S97" s="24">
        <f t="shared" si="23"/>
        <v>21.588014334441517</v>
      </c>
      <c r="T97" s="25">
        <f t="shared" si="24"/>
        <v>0.20018328900045879</v>
      </c>
      <c r="U97" s="27">
        <f t="shared" si="25"/>
        <v>36</v>
      </c>
      <c r="V97" s="28">
        <f t="shared" si="26"/>
        <v>26</v>
      </c>
      <c r="W97" s="38">
        <f t="shared" si="27"/>
        <v>50.737936056957757</v>
      </c>
      <c r="X97" s="38">
        <f t="shared" si="28"/>
        <v>31.83910561774502</v>
      </c>
      <c r="Y97" s="38">
        <f t="shared" si="29"/>
        <v>-18.898830439212738</v>
      </c>
      <c r="Z97" s="29">
        <v>0</v>
      </c>
      <c r="AA97" s="29">
        <v>0</v>
      </c>
      <c r="AB97" s="40" t="s">
        <v>356</v>
      </c>
    </row>
    <row r="98" spans="1:28">
      <c r="A98" s="26" t="s">
        <v>103</v>
      </c>
      <c r="B98" s="17"/>
      <c r="C98" s="17">
        <v>3</v>
      </c>
      <c r="D98" s="17"/>
      <c r="E98" s="17">
        <v>1</v>
      </c>
      <c r="F98" s="24">
        <f t="shared" si="15"/>
        <v>0</v>
      </c>
      <c r="G98" s="24">
        <f t="shared" si="16"/>
        <v>10.626051536349951</v>
      </c>
      <c r="H98" s="24">
        <f t="shared" si="17"/>
        <v>0</v>
      </c>
      <c r="I98" s="24">
        <f t="shared" si="18"/>
        <v>1.42485662380223</v>
      </c>
      <c r="J98" s="17"/>
      <c r="K98" s="17"/>
      <c r="L98" s="17"/>
      <c r="M98" s="17"/>
      <c r="N98" s="17"/>
      <c r="O98" s="24">
        <f t="shared" si="19"/>
        <v>0</v>
      </c>
      <c r="P98" s="24">
        <f t="shared" si="20"/>
        <v>0</v>
      </c>
      <c r="Q98" s="24">
        <f t="shared" si="21"/>
        <v>0</v>
      </c>
      <c r="R98" s="24">
        <f t="shared" si="22"/>
        <v>0</v>
      </c>
      <c r="S98" s="24">
        <f t="shared" si="23"/>
        <v>0</v>
      </c>
      <c r="T98" s="25">
        <f t="shared" si="24"/>
        <v>0.10997190962090941</v>
      </c>
      <c r="U98" s="27">
        <f t="shared" si="25"/>
        <v>3</v>
      </c>
      <c r="V98" s="28">
        <f t="shared" si="26"/>
        <v>0</v>
      </c>
      <c r="W98" s="38">
        <f t="shared" si="27"/>
        <v>3.542017178783317</v>
      </c>
      <c r="X98" s="38">
        <f t="shared" si="28"/>
        <v>0</v>
      </c>
      <c r="Y98" s="38">
        <f t="shared" si="29"/>
        <v>-3.542017178783317</v>
      </c>
      <c r="Z98" s="29">
        <v>0</v>
      </c>
      <c r="AA98" s="29" t="s">
        <v>10</v>
      </c>
      <c r="AB98" s="40" t="s">
        <v>357</v>
      </c>
    </row>
    <row r="99" spans="1:28">
      <c r="A99" s="26" t="s">
        <v>104</v>
      </c>
      <c r="B99" s="17">
        <v>14</v>
      </c>
      <c r="C99" s="17">
        <v>56</v>
      </c>
      <c r="D99" s="17">
        <v>25</v>
      </c>
      <c r="E99" s="17">
        <v>32</v>
      </c>
      <c r="F99" s="24">
        <f t="shared" si="15"/>
        <v>69.366682191590783</v>
      </c>
      <c r="G99" s="24">
        <f t="shared" si="16"/>
        <v>198.35296201186577</v>
      </c>
      <c r="H99" s="24">
        <f t="shared" si="17"/>
        <v>94.034807924501337</v>
      </c>
      <c r="I99" s="24">
        <f t="shared" si="18"/>
        <v>45.59541196167136</v>
      </c>
      <c r="J99" s="17"/>
      <c r="K99" s="17">
        <v>1</v>
      </c>
      <c r="L99" s="17"/>
      <c r="M99" s="17"/>
      <c r="N99" s="17">
        <v>1</v>
      </c>
      <c r="O99" s="24">
        <f t="shared" si="19"/>
        <v>0</v>
      </c>
      <c r="P99" s="24">
        <f t="shared" si="20"/>
        <v>6.9796334296522744</v>
      </c>
      <c r="Q99" s="24">
        <f t="shared" si="21"/>
        <v>0</v>
      </c>
      <c r="R99" s="24">
        <f t="shared" si="22"/>
        <v>0</v>
      </c>
      <c r="S99" s="24">
        <f t="shared" si="23"/>
        <v>5.3970035836103794</v>
      </c>
      <c r="T99" s="25">
        <f t="shared" si="24"/>
        <v>3.2476171170587325E-3</v>
      </c>
      <c r="U99" s="27">
        <f t="shared" si="25"/>
        <v>95</v>
      </c>
      <c r="V99" s="28">
        <f t="shared" si="26"/>
        <v>2</v>
      </c>
      <c r="W99" s="38">
        <f t="shared" si="27"/>
        <v>120.58481737598595</v>
      </c>
      <c r="X99" s="38">
        <f t="shared" si="28"/>
        <v>2.4753274026525309</v>
      </c>
      <c r="Y99" s="38">
        <f t="shared" si="29"/>
        <v>-118.10948997333342</v>
      </c>
      <c r="Z99" s="29">
        <v>0.53</v>
      </c>
      <c r="AA99" s="29">
        <v>0.5</v>
      </c>
      <c r="AB99" s="40" t="s">
        <v>358</v>
      </c>
    </row>
    <row r="100" spans="1:28">
      <c r="A100" s="26" t="s">
        <v>105</v>
      </c>
      <c r="B100" s="17"/>
      <c r="C100" s="17">
        <v>1</v>
      </c>
      <c r="D100" s="17">
        <v>1</v>
      </c>
      <c r="E100" s="17">
        <v>4</v>
      </c>
      <c r="F100" s="24">
        <f t="shared" si="15"/>
        <v>0</v>
      </c>
      <c r="G100" s="24">
        <f t="shared" si="16"/>
        <v>3.542017178783317</v>
      </c>
      <c r="H100" s="24">
        <f t="shared" si="17"/>
        <v>3.7613923169800532</v>
      </c>
      <c r="I100" s="24">
        <f t="shared" si="18"/>
        <v>5.69942649520892</v>
      </c>
      <c r="J100" s="17"/>
      <c r="K100" s="17">
        <v>1</v>
      </c>
      <c r="L100" s="17"/>
      <c r="M100" s="17">
        <v>4</v>
      </c>
      <c r="N100" s="17">
        <v>2</v>
      </c>
      <c r="O100" s="24">
        <f t="shared" si="19"/>
        <v>0</v>
      </c>
      <c r="P100" s="24">
        <f t="shared" si="20"/>
        <v>6.9796334296522744</v>
      </c>
      <c r="Q100" s="24">
        <f t="shared" si="21"/>
        <v>0</v>
      </c>
      <c r="R100" s="24">
        <f t="shared" si="22"/>
        <v>82.241914591771703</v>
      </c>
      <c r="S100" s="24">
        <f t="shared" si="23"/>
        <v>10.794007167220759</v>
      </c>
      <c r="T100" s="25">
        <f t="shared" si="24"/>
        <v>0.21690407978838305</v>
      </c>
      <c r="U100" s="27">
        <f t="shared" si="25"/>
        <v>2</v>
      </c>
      <c r="V100" s="28">
        <f t="shared" si="26"/>
        <v>7</v>
      </c>
      <c r="W100" s="38">
        <f t="shared" si="27"/>
        <v>2.4344698319211235</v>
      </c>
      <c r="X100" s="38">
        <f t="shared" si="28"/>
        <v>20.003111037728949</v>
      </c>
      <c r="Y100" s="38">
        <f t="shared" si="29"/>
        <v>17.568641205807825</v>
      </c>
      <c r="Z100" s="29">
        <v>1</v>
      </c>
      <c r="AA100" s="29">
        <v>0.14000000000000001</v>
      </c>
      <c r="AB100" s="40" t="s">
        <v>359</v>
      </c>
    </row>
    <row r="101" spans="1:28">
      <c r="A101" s="26" t="s">
        <v>106</v>
      </c>
      <c r="B101" s="17">
        <v>17</v>
      </c>
      <c r="C101" s="17">
        <v>7</v>
      </c>
      <c r="D101" s="17">
        <v>22</v>
      </c>
      <c r="E101" s="17">
        <v>1</v>
      </c>
      <c r="F101" s="24">
        <f t="shared" si="15"/>
        <v>84.230971232645942</v>
      </c>
      <c r="G101" s="24">
        <f t="shared" si="16"/>
        <v>24.794120251483221</v>
      </c>
      <c r="H101" s="24">
        <f t="shared" si="17"/>
        <v>82.750630973561172</v>
      </c>
      <c r="I101" s="24">
        <f t="shared" si="18"/>
        <v>1.42485662380223</v>
      </c>
      <c r="J101" s="17">
        <v>16</v>
      </c>
      <c r="K101" s="17">
        <v>8</v>
      </c>
      <c r="L101" s="17">
        <v>9</v>
      </c>
      <c r="M101" s="17"/>
      <c r="N101" s="17">
        <v>13</v>
      </c>
      <c r="O101" s="24">
        <f t="shared" si="19"/>
        <v>60.958186493951807</v>
      </c>
      <c r="P101" s="24">
        <f t="shared" si="20"/>
        <v>55.837067437218195</v>
      </c>
      <c r="Q101" s="24">
        <f t="shared" si="21"/>
        <v>76.865263733260448</v>
      </c>
      <c r="R101" s="24">
        <f t="shared" si="22"/>
        <v>0</v>
      </c>
      <c r="S101" s="24">
        <f t="shared" si="23"/>
        <v>70.16104658693493</v>
      </c>
      <c r="T101" s="25">
        <f t="shared" si="24"/>
        <v>0.32357756851365743</v>
      </c>
      <c r="U101" s="27">
        <f t="shared" si="25"/>
        <v>46</v>
      </c>
      <c r="V101" s="28">
        <f t="shared" si="26"/>
        <v>46</v>
      </c>
      <c r="W101" s="38">
        <f t="shared" si="27"/>
        <v>63.925240819230112</v>
      </c>
      <c r="X101" s="38">
        <f t="shared" si="28"/>
        <v>52.764312850273086</v>
      </c>
      <c r="Y101" s="38">
        <f t="shared" si="29"/>
        <v>-11.160927968957026</v>
      </c>
      <c r="Z101" s="29">
        <v>0.35</v>
      </c>
      <c r="AA101" s="29">
        <v>0.3</v>
      </c>
      <c r="AB101" s="40" t="s">
        <v>360</v>
      </c>
    </row>
    <row r="102" spans="1:28">
      <c r="A102" s="26" t="s">
        <v>107</v>
      </c>
      <c r="B102" s="17"/>
      <c r="C102" s="17"/>
      <c r="D102" s="17"/>
      <c r="E102" s="17">
        <v>69</v>
      </c>
      <c r="F102" s="24">
        <f t="shared" si="15"/>
        <v>0</v>
      </c>
      <c r="G102" s="24">
        <f t="shared" si="16"/>
        <v>0</v>
      </c>
      <c r="H102" s="24">
        <f t="shared" si="17"/>
        <v>0</v>
      </c>
      <c r="I102" s="24">
        <f t="shared" si="18"/>
        <v>98.315107042353858</v>
      </c>
      <c r="J102" s="17">
        <v>1</v>
      </c>
      <c r="K102" s="17"/>
      <c r="L102" s="17">
        <v>1</v>
      </c>
      <c r="M102" s="17">
        <v>3</v>
      </c>
      <c r="N102" s="17"/>
      <c r="O102" s="24">
        <f t="shared" si="19"/>
        <v>3.8098866558719879</v>
      </c>
      <c r="P102" s="24">
        <f t="shared" si="20"/>
        <v>0</v>
      </c>
      <c r="Q102" s="24">
        <f t="shared" si="21"/>
        <v>8.5405848592511617</v>
      </c>
      <c r="R102" s="24">
        <f t="shared" si="22"/>
        <v>61.681435943828774</v>
      </c>
      <c r="S102" s="24">
        <f t="shared" si="23"/>
        <v>0</v>
      </c>
      <c r="T102" s="25">
        <f t="shared" si="24"/>
        <v>0.19193772091122482</v>
      </c>
      <c r="U102" s="27">
        <f t="shared" si="25"/>
        <v>0</v>
      </c>
      <c r="V102" s="28">
        <f t="shared" si="26"/>
        <v>5</v>
      </c>
      <c r="W102" s="38">
        <f t="shared" si="27"/>
        <v>0</v>
      </c>
      <c r="X102" s="38">
        <f t="shared" si="28"/>
        <v>14.806381491790384</v>
      </c>
      <c r="Y102" s="38">
        <f t="shared" si="29"/>
        <v>14.806381491790384</v>
      </c>
      <c r="Z102" s="27" t="s">
        <v>10</v>
      </c>
      <c r="AA102" s="29">
        <v>0.2</v>
      </c>
      <c r="AB102" s="40" t="s">
        <v>361</v>
      </c>
    </row>
    <row r="103" spans="1:28">
      <c r="A103" s="26" t="s">
        <v>108</v>
      </c>
      <c r="B103" s="17"/>
      <c r="C103" s="17"/>
      <c r="D103" s="17"/>
      <c r="E103" s="17">
        <v>11</v>
      </c>
      <c r="F103" s="24">
        <f t="shared" si="15"/>
        <v>0</v>
      </c>
      <c r="G103" s="24">
        <f t="shared" si="16"/>
        <v>0</v>
      </c>
      <c r="H103" s="24">
        <f t="shared" si="17"/>
        <v>0</v>
      </c>
      <c r="I103" s="24">
        <f t="shared" si="18"/>
        <v>15.673422861824529</v>
      </c>
      <c r="J103" s="17">
        <v>10</v>
      </c>
      <c r="K103" s="17">
        <v>1</v>
      </c>
      <c r="L103" s="17">
        <v>8</v>
      </c>
      <c r="M103" s="17"/>
      <c r="N103" s="17">
        <v>8</v>
      </c>
      <c r="O103" s="24">
        <f t="shared" si="19"/>
        <v>38.098866558719877</v>
      </c>
      <c r="P103" s="24">
        <f t="shared" si="20"/>
        <v>6.9796334296522744</v>
      </c>
      <c r="Q103" s="24">
        <f t="shared" si="21"/>
        <v>68.324678874009294</v>
      </c>
      <c r="R103" s="24">
        <f t="shared" si="22"/>
        <v>0</v>
      </c>
      <c r="S103" s="24">
        <f t="shared" si="23"/>
        <v>43.176028668883035</v>
      </c>
      <c r="T103" s="25">
        <f t="shared" si="24"/>
        <v>5.4754020307640108E-2</v>
      </c>
      <c r="U103" s="27">
        <f t="shared" si="25"/>
        <v>0</v>
      </c>
      <c r="V103" s="28">
        <f t="shared" si="26"/>
        <v>27</v>
      </c>
      <c r="W103" s="38">
        <f t="shared" si="27"/>
        <v>0</v>
      </c>
      <c r="X103" s="38">
        <f t="shared" si="28"/>
        <v>31.315841506252902</v>
      </c>
      <c r="Y103" s="38">
        <f t="shared" si="29"/>
        <v>31.315841506252902</v>
      </c>
      <c r="Z103" s="27" t="s">
        <v>10</v>
      </c>
      <c r="AA103" s="29">
        <v>0.26</v>
      </c>
      <c r="AB103" s="40" t="s">
        <v>362</v>
      </c>
    </row>
    <row r="104" spans="1:28">
      <c r="A104" s="26" t="s">
        <v>109</v>
      </c>
      <c r="B104" s="17">
        <v>2</v>
      </c>
      <c r="C104" s="17"/>
      <c r="D104" s="17">
        <v>3</v>
      </c>
      <c r="E104" s="17">
        <v>12</v>
      </c>
      <c r="F104" s="24">
        <f t="shared" si="15"/>
        <v>9.9095260273701111</v>
      </c>
      <c r="G104" s="24">
        <f t="shared" si="16"/>
        <v>0</v>
      </c>
      <c r="H104" s="24">
        <f t="shared" si="17"/>
        <v>11.284176950940161</v>
      </c>
      <c r="I104" s="24">
        <f t="shared" si="18"/>
        <v>17.098279485626758</v>
      </c>
      <c r="J104" s="17"/>
      <c r="K104" s="17">
        <v>2</v>
      </c>
      <c r="L104" s="17"/>
      <c r="M104" s="17"/>
      <c r="N104" s="17">
        <v>1</v>
      </c>
      <c r="O104" s="24">
        <f t="shared" si="19"/>
        <v>0</v>
      </c>
      <c r="P104" s="24">
        <f t="shared" si="20"/>
        <v>13.959266859304549</v>
      </c>
      <c r="Q104" s="24">
        <f t="shared" si="21"/>
        <v>0</v>
      </c>
      <c r="R104" s="24">
        <f t="shared" si="22"/>
        <v>0</v>
      </c>
      <c r="S104" s="24">
        <f t="shared" si="23"/>
        <v>5.3970035836103794</v>
      </c>
      <c r="T104" s="25">
        <f t="shared" si="24"/>
        <v>0.25094619975039278</v>
      </c>
      <c r="U104" s="27">
        <f t="shared" si="25"/>
        <v>5</v>
      </c>
      <c r="V104" s="28">
        <f t="shared" si="26"/>
        <v>3</v>
      </c>
      <c r="W104" s="38">
        <f t="shared" si="27"/>
        <v>7.064567659436757</v>
      </c>
      <c r="X104" s="38">
        <f t="shared" si="28"/>
        <v>3.8712540885829854</v>
      </c>
      <c r="Y104" s="38">
        <f t="shared" si="29"/>
        <v>-3.1933135708537717</v>
      </c>
      <c r="Z104" s="29">
        <v>1</v>
      </c>
      <c r="AA104" s="29">
        <v>0.67</v>
      </c>
      <c r="AB104" s="40" t="s">
        <v>363</v>
      </c>
    </row>
    <row r="105" spans="1:28">
      <c r="A105" s="26" t="s">
        <v>125</v>
      </c>
      <c r="B105" s="17">
        <v>1</v>
      </c>
      <c r="C105" s="17">
        <v>2</v>
      </c>
      <c r="D105" s="17"/>
      <c r="E105" s="17">
        <v>21</v>
      </c>
      <c r="F105" s="24">
        <f t="shared" si="15"/>
        <v>4.9547630136850556</v>
      </c>
      <c r="G105" s="24">
        <f t="shared" si="16"/>
        <v>7.084034357566634</v>
      </c>
      <c r="H105" s="24">
        <f t="shared" si="17"/>
        <v>0</v>
      </c>
      <c r="I105" s="24">
        <f t="shared" si="18"/>
        <v>29.921989099846829</v>
      </c>
      <c r="J105" s="17"/>
      <c r="K105" s="17"/>
      <c r="L105" s="17"/>
      <c r="M105" s="17"/>
      <c r="N105" s="17">
        <v>1</v>
      </c>
      <c r="O105" s="24">
        <f t="shared" si="19"/>
        <v>0</v>
      </c>
      <c r="P105" s="24">
        <f t="shared" si="20"/>
        <v>0</v>
      </c>
      <c r="Q105" s="24">
        <f t="shared" si="21"/>
        <v>0</v>
      </c>
      <c r="R105" s="24">
        <f t="shared" si="22"/>
        <v>0</v>
      </c>
      <c r="S105" s="24">
        <f t="shared" si="23"/>
        <v>5.3970035836103794</v>
      </c>
      <c r="T105" s="25">
        <f t="shared" si="24"/>
        <v>0.10618485098580091</v>
      </c>
      <c r="U105" s="27">
        <f t="shared" si="25"/>
        <v>3</v>
      </c>
      <c r="V105" s="28">
        <f t="shared" si="26"/>
        <v>1</v>
      </c>
      <c r="W105" s="38">
        <f t="shared" si="27"/>
        <v>4.0129324570838962</v>
      </c>
      <c r="X105" s="38">
        <f t="shared" si="28"/>
        <v>1.0794007167220758</v>
      </c>
      <c r="Y105" s="38">
        <f t="shared" si="29"/>
        <v>-2.9335317403618202</v>
      </c>
      <c r="Z105" s="29">
        <v>0.33</v>
      </c>
      <c r="AA105" s="29">
        <v>0</v>
      </c>
      <c r="AB105" s="40" t="s">
        <v>364</v>
      </c>
    </row>
    <row r="106" spans="1:28">
      <c r="A106" s="26" t="s">
        <v>110</v>
      </c>
      <c r="B106" s="17">
        <v>3</v>
      </c>
      <c r="C106" s="17">
        <v>15</v>
      </c>
      <c r="D106" s="17">
        <v>10</v>
      </c>
      <c r="E106" s="17">
        <v>17</v>
      </c>
      <c r="F106" s="24">
        <f t="shared" si="15"/>
        <v>14.864289041055166</v>
      </c>
      <c r="G106" s="24">
        <f t="shared" si="16"/>
        <v>53.130257681749754</v>
      </c>
      <c r="H106" s="24">
        <f t="shared" si="17"/>
        <v>37.613923169800536</v>
      </c>
      <c r="I106" s="24">
        <f t="shared" si="18"/>
        <v>24.222562604637908</v>
      </c>
      <c r="J106" s="17">
        <v>9</v>
      </c>
      <c r="K106" s="17">
        <v>6</v>
      </c>
      <c r="L106" s="17">
        <v>3</v>
      </c>
      <c r="M106" s="17"/>
      <c r="N106" s="17">
        <v>1</v>
      </c>
      <c r="O106" s="24">
        <f t="shared" si="19"/>
        <v>34.288979902847892</v>
      </c>
      <c r="P106" s="24">
        <f t="shared" si="20"/>
        <v>41.877800577913646</v>
      </c>
      <c r="Q106" s="24">
        <f t="shared" si="21"/>
        <v>25.621754577753485</v>
      </c>
      <c r="R106" s="24">
        <f t="shared" si="22"/>
        <v>0</v>
      </c>
      <c r="S106" s="24">
        <f t="shared" si="23"/>
        <v>5.3970035836103794</v>
      </c>
      <c r="T106" s="25">
        <f t="shared" si="24"/>
        <v>0.1740382477521184</v>
      </c>
      <c r="U106" s="27">
        <f t="shared" si="25"/>
        <v>28</v>
      </c>
      <c r="V106" s="28">
        <f t="shared" si="26"/>
        <v>19</v>
      </c>
      <c r="W106" s="38">
        <f t="shared" si="27"/>
        <v>35.202823297535154</v>
      </c>
      <c r="X106" s="38">
        <f t="shared" si="28"/>
        <v>21.43710772842508</v>
      </c>
      <c r="Y106" s="38">
        <f t="shared" si="29"/>
        <v>-13.765715569110075</v>
      </c>
      <c r="Z106" s="29">
        <v>0.79</v>
      </c>
      <c r="AA106" s="29">
        <v>0.26</v>
      </c>
      <c r="AB106" s="40"/>
    </row>
    <row r="107" spans="1:28">
      <c r="A107" s="26" t="s">
        <v>111</v>
      </c>
      <c r="B107" s="17">
        <v>1</v>
      </c>
      <c r="C107" s="17"/>
      <c r="D107" s="17"/>
      <c r="E107" s="17">
        <v>3</v>
      </c>
      <c r="F107" s="24">
        <f t="shared" si="15"/>
        <v>4.9547630136850556</v>
      </c>
      <c r="G107" s="24">
        <f t="shared" si="16"/>
        <v>0</v>
      </c>
      <c r="H107" s="24">
        <f t="shared" si="17"/>
        <v>0</v>
      </c>
      <c r="I107" s="24">
        <f t="shared" si="18"/>
        <v>4.2745698714066895</v>
      </c>
      <c r="J107" s="17">
        <v>1</v>
      </c>
      <c r="K107" s="17">
        <v>1</v>
      </c>
      <c r="L107" s="17"/>
      <c r="M107" s="17"/>
      <c r="N107" s="17"/>
      <c r="O107" s="24">
        <f t="shared" si="19"/>
        <v>3.8098866558719879</v>
      </c>
      <c r="P107" s="24">
        <f t="shared" si="20"/>
        <v>6.9796334296522744</v>
      </c>
      <c r="Q107" s="24">
        <f t="shared" si="21"/>
        <v>0</v>
      </c>
      <c r="R107" s="24">
        <f t="shared" si="22"/>
        <v>0</v>
      </c>
      <c r="S107" s="24">
        <f t="shared" si="23"/>
        <v>0</v>
      </c>
      <c r="T107" s="25">
        <f t="shared" si="24"/>
        <v>0.41423932414269327</v>
      </c>
      <c r="U107" s="27">
        <f t="shared" si="25"/>
        <v>1</v>
      </c>
      <c r="V107" s="28">
        <f t="shared" si="26"/>
        <v>2</v>
      </c>
      <c r="W107" s="38">
        <f t="shared" si="27"/>
        <v>1.6515876712283519</v>
      </c>
      <c r="X107" s="38">
        <f t="shared" si="28"/>
        <v>2.1579040171048525</v>
      </c>
      <c r="Y107" s="38">
        <f t="shared" si="29"/>
        <v>0.50631634587650054</v>
      </c>
      <c r="Z107" s="29">
        <v>0</v>
      </c>
      <c r="AA107" s="29">
        <v>1</v>
      </c>
      <c r="AB107" s="40"/>
    </row>
    <row r="108" spans="1:28">
      <c r="A108" s="26" t="s">
        <v>112</v>
      </c>
      <c r="B108" s="17">
        <v>37</v>
      </c>
      <c r="C108" s="17">
        <v>67</v>
      </c>
      <c r="D108" s="17">
        <v>195</v>
      </c>
      <c r="E108" s="17">
        <v>1</v>
      </c>
      <c r="F108" s="24">
        <f t="shared" si="15"/>
        <v>183.32623150634706</v>
      </c>
      <c r="G108" s="24">
        <f t="shared" si="16"/>
        <v>237.31515097848225</v>
      </c>
      <c r="H108" s="24">
        <f t="shared" si="17"/>
        <v>733.47150181111044</v>
      </c>
      <c r="I108" s="24">
        <f t="shared" si="18"/>
        <v>1.42485662380223</v>
      </c>
      <c r="J108" s="17"/>
      <c r="K108" s="17">
        <v>2</v>
      </c>
      <c r="L108" s="17"/>
      <c r="M108" s="17"/>
      <c r="N108" s="17">
        <v>1</v>
      </c>
      <c r="O108" s="24">
        <f t="shared" si="19"/>
        <v>0</v>
      </c>
      <c r="P108" s="24">
        <f t="shared" si="20"/>
        <v>13.959266859304549</v>
      </c>
      <c r="Q108" s="24">
        <f t="shared" si="21"/>
        <v>0</v>
      </c>
      <c r="R108" s="24">
        <f t="shared" si="22"/>
        <v>0</v>
      </c>
      <c r="S108" s="24">
        <f t="shared" si="23"/>
        <v>5.3970035836103794</v>
      </c>
      <c r="T108" s="25">
        <f t="shared" si="24"/>
        <v>1.2361032394842066E-2</v>
      </c>
      <c r="U108" s="27">
        <f t="shared" si="25"/>
        <v>299</v>
      </c>
      <c r="V108" s="28">
        <f t="shared" si="26"/>
        <v>3</v>
      </c>
      <c r="W108" s="38">
        <f t="shared" si="27"/>
        <v>384.70429476531325</v>
      </c>
      <c r="X108" s="38">
        <f t="shared" si="28"/>
        <v>3.8712540885829854</v>
      </c>
      <c r="Y108" s="38">
        <f t="shared" si="29"/>
        <v>-380.83304067673026</v>
      </c>
      <c r="Z108" s="29">
        <v>0.87</v>
      </c>
      <c r="AA108" s="29">
        <v>0.67</v>
      </c>
      <c r="AB108" s="40"/>
    </row>
    <row r="109" spans="1:28">
      <c r="A109" s="26" t="s">
        <v>113</v>
      </c>
      <c r="B109" s="17">
        <v>13</v>
      </c>
      <c r="C109" s="17">
        <v>8</v>
      </c>
      <c r="D109" s="17">
        <v>16</v>
      </c>
      <c r="E109" s="17">
        <v>3</v>
      </c>
      <c r="F109" s="24">
        <f t="shared" si="15"/>
        <v>64.411919177905716</v>
      </c>
      <c r="G109" s="24">
        <f t="shared" si="16"/>
        <v>28.336137430266536</v>
      </c>
      <c r="H109" s="24">
        <f t="shared" si="17"/>
        <v>60.182277071680851</v>
      </c>
      <c r="I109" s="24">
        <f t="shared" si="18"/>
        <v>4.2745698714066895</v>
      </c>
      <c r="J109" s="17"/>
      <c r="K109" s="17">
        <v>4</v>
      </c>
      <c r="L109" s="17"/>
      <c r="M109" s="17">
        <v>3</v>
      </c>
      <c r="N109" s="17"/>
      <c r="O109" s="24">
        <f t="shared" si="19"/>
        <v>0</v>
      </c>
      <c r="P109" s="24">
        <f t="shared" si="20"/>
        <v>27.918533718609098</v>
      </c>
      <c r="Q109" s="24">
        <f t="shared" si="21"/>
        <v>0</v>
      </c>
      <c r="R109" s="24">
        <f t="shared" si="22"/>
        <v>61.681435943828774</v>
      </c>
      <c r="S109" s="24">
        <f t="shared" si="23"/>
        <v>0</v>
      </c>
      <c r="T109" s="25">
        <f t="shared" si="24"/>
        <v>6.02136610330661E-2</v>
      </c>
      <c r="U109" s="27">
        <f t="shared" si="25"/>
        <v>37</v>
      </c>
      <c r="V109" s="28">
        <f t="shared" si="26"/>
        <v>7</v>
      </c>
      <c r="W109" s="38">
        <f t="shared" si="27"/>
        <v>50.976777893284371</v>
      </c>
      <c r="X109" s="38">
        <f t="shared" si="28"/>
        <v>17.919993932487575</v>
      </c>
      <c r="Y109" s="38">
        <f t="shared" si="29"/>
        <v>-33.056783960796793</v>
      </c>
      <c r="Z109" s="29">
        <v>0.8</v>
      </c>
      <c r="AA109" s="29">
        <v>0.14000000000000001</v>
      </c>
      <c r="AB109" s="40" t="s">
        <v>545</v>
      </c>
    </row>
    <row r="110" spans="1:28">
      <c r="A110" s="26" t="s">
        <v>114</v>
      </c>
      <c r="B110" s="17">
        <v>8</v>
      </c>
      <c r="C110" s="17">
        <v>19</v>
      </c>
      <c r="D110" s="17">
        <v>22</v>
      </c>
      <c r="E110" s="17">
        <v>2</v>
      </c>
      <c r="F110" s="24">
        <f t="shared" si="15"/>
        <v>39.638104109480444</v>
      </c>
      <c r="G110" s="24">
        <f t="shared" si="16"/>
        <v>67.298326396883027</v>
      </c>
      <c r="H110" s="24">
        <f t="shared" si="17"/>
        <v>82.750630973561172</v>
      </c>
      <c r="I110" s="24">
        <f t="shared" si="18"/>
        <v>2.84971324760446</v>
      </c>
      <c r="J110" s="17">
        <v>22</v>
      </c>
      <c r="K110" s="17">
        <v>18</v>
      </c>
      <c r="L110" s="17">
        <v>8</v>
      </c>
      <c r="M110" s="17">
        <v>3</v>
      </c>
      <c r="N110" s="17">
        <v>9</v>
      </c>
      <c r="O110" s="24">
        <f t="shared" si="19"/>
        <v>83.817506429183737</v>
      </c>
      <c r="P110" s="24">
        <f t="shared" si="20"/>
        <v>125.63340173374094</v>
      </c>
      <c r="Q110" s="24">
        <f t="shared" si="21"/>
        <v>68.324678874009294</v>
      </c>
      <c r="R110" s="24">
        <f t="shared" si="22"/>
        <v>61.681435943828774</v>
      </c>
      <c r="S110" s="24">
        <f t="shared" si="23"/>
        <v>48.573032252493412</v>
      </c>
      <c r="T110" s="25">
        <f t="shared" si="24"/>
        <v>0.24921764595730772</v>
      </c>
      <c r="U110" s="27">
        <f t="shared" si="25"/>
        <v>49</v>
      </c>
      <c r="V110" s="28">
        <f t="shared" si="26"/>
        <v>60</v>
      </c>
      <c r="W110" s="38">
        <f t="shared" si="27"/>
        <v>63.229020493308212</v>
      </c>
      <c r="X110" s="38">
        <f t="shared" si="28"/>
        <v>77.606011046651233</v>
      </c>
      <c r="Y110" s="38">
        <f t="shared" si="29"/>
        <v>14.37699055334302</v>
      </c>
      <c r="Z110" s="29">
        <v>0.82</v>
      </c>
      <c r="AA110" s="29">
        <v>0.43</v>
      </c>
      <c r="AB110" s="40"/>
    </row>
    <row r="111" spans="1:28">
      <c r="A111" s="26" t="s">
        <v>115</v>
      </c>
      <c r="B111" s="17">
        <v>14</v>
      </c>
      <c r="C111" s="17">
        <v>9</v>
      </c>
      <c r="D111" s="17">
        <v>33</v>
      </c>
      <c r="E111" s="17">
        <v>1</v>
      </c>
      <c r="F111" s="24">
        <f t="shared" si="15"/>
        <v>69.366682191590783</v>
      </c>
      <c r="G111" s="24">
        <f t="shared" si="16"/>
        <v>31.878154609049854</v>
      </c>
      <c r="H111" s="24">
        <f t="shared" si="17"/>
        <v>124.12594646034177</v>
      </c>
      <c r="I111" s="24">
        <f t="shared" si="18"/>
        <v>1.42485662380223</v>
      </c>
      <c r="J111" s="17">
        <v>10</v>
      </c>
      <c r="K111" s="17">
        <v>5</v>
      </c>
      <c r="L111" s="17">
        <v>2</v>
      </c>
      <c r="M111" s="17"/>
      <c r="N111" s="17">
        <v>5</v>
      </c>
      <c r="O111" s="24">
        <f t="shared" si="19"/>
        <v>38.098866558719877</v>
      </c>
      <c r="P111" s="24">
        <f t="shared" si="20"/>
        <v>34.898167148261372</v>
      </c>
      <c r="Q111" s="24">
        <f t="shared" si="21"/>
        <v>17.081169718502323</v>
      </c>
      <c r="R111" s="24">
        <f t="shared" si="22"/>
        <v>0</v>
      </c>
      <c r="S111" s="24">
        <f t="shared" si="23"/>
        <v>26.985017918051899</v>
      </c>
      <c r="T111" s="25">
        <f t="shared" si="24"/>
        <v>2.6901571741057853E-2</v>
      </c>
      <c r="U111" s="27">
        <f t="shared" si="25"/>
        <v>56</v>
      </c>
      <c r="V111" s="28">
        <f t="shared" si="26"/>
        <v>22</v>
      </c>
      <c r="W111" s="38">
        <f t="shared" si="27"/>
        <v>75.123594420327478</v>
      </c>
      <c r="X111" s="38">
        <f t="shared" si="28"/>
        <v>23.412644268707094</v>
      </c>
      <c r="Y111" s="38">
        <f t="shared" si="29"/>
        <v>-51.710950151620381</v>
      </c>
      <c r="Z111" s="29">
        <v>0.88</v>
      </c>
      <c r="AA111" s="29">
        <v>0.64</v>
      </c>
      <c r="AB111" s="40" t="s">
        <v>544</v>
      </c>
    </row>
    <row r="112" spans="1:28">
      <c r="A112" s="26" t="s">
        <v>116</v>
      </c>
      <c r="B112" s="17"/>
      <c r="C112" s="17"/>
      <c r="D112" s="17">
        <v>1</v>
      </c>
      <c r="E112" s="17">
        <v>5</v>
      </c>
      <c r="F112" s="24">
        <f t="shared" si="15"/>
        <v>0</v>
      </c>
      <c r="G112" s="24">
        <f t="shared" si="16"/>
        <v>0</v>
      </c>
      <c r="H112" s="24">
        <f t="shared" si="17"/>
        <v>3.7613923169800532</v>
      </c>
      <c r="I112" s="24">
        <f t="shared" si="18"/>
        <v>7.1242831190111495</v>
      </c>
      <c r="J112" s="17"/>
      <c r="K112" s="17"/>
      <c r="L112" s="17"/>
      <c r="M112" s="17"/>
      <c r="N112" s="17"/>
      <c r="O112" s="24">
        <f t="shared" si="19"/>
        <v>0</v>
      </c>
      <c r="P112" s="24">
        <f t="shared" si="20"/>
        <v>0</v>
      </c>
      <c r="Q112" s="24">
        <f t="shared" si="21"/>
        <v>0</v>
      </c>
      <c r="R112" s="24">
        <f t="shared" si="22"/>
        <v>0</v>
      </c>
      <c r="S112" s="24">
        <f t="shared" si="23"/>
        <v>0</v>
      </c>
      <c r="T112" s="25">
        <f t="shared" si="24"/>
        <v>0.10997190962090933</v>
      </c>
      <c r="U112" s="27">
        <f t="shared" si="25"/>
        <v>1</v>
      </c>
      <c r="V112" s="28">
        <f t="shared" si="26"/>
        <v>0</v>
      </c>
      <c r="W112" s="38">
        <f t="shared" si="27"/>
        <v>1.2537974389933511</v>
      </c>
      <c r="X112" s="38">
        <f t="shared" si="28"/>
        <v>0</v>
      </c>
      <c r="Y112" s="38">
        <f t="shared" si="29"/>
        <v>-1.2537974389933511</v>
      </c>
      <c r="Z112" s="29">
        <v>0</v>
      </c>
      <c r="AA112" s="29" t="s">
        <v>10</v>
      </c>
      <c r="AB112" s="40"/>
    </row>
    <row r="113" spans="1:28">
      <c r="A113" s="26" t="s">
        <v>117</v>
      </c>
      <c r="B113" s="17">
        <v>2</v>
      </c>
      <c r="C113" s="17">
        <v>4</v>
      </c>
      <c r="D113" s="17">
        <v>1</v>
      </c>
      <c r="E113" s="17">
        <v>4</v>
      </c>
      <c r="F113" s="24">
        <f t="shared" si="15"/>
        <v>9.9095260273701111</v>
      </c>
      <c r="G113" s="24">
        <f t="shared" si="16"/>
        <v>14.168068715133268</v>
      </c>
      <c r="H113" s="24">
        <f t="shared" si="17"/>
        <v>3.7613923169800532</v>
      </c>
      <c r="I113" s="24">
        <f t="shared" si="18"/>
        <v>5.69942649520892</v>
      </c>
      <c r="J113" s="17"/>
      <c r="K113" s="17"/>
      <c r="L113" s="17"/>
      <c r="M113" s="17"/>
      <c r="N113" s="17"/>
      <c r="O113" s="24">
        <f t="shared" si="19"/>
        <v>0</v>
      </c>
      <c r="P113" s="24">
        <f t="shared" si="20"/>
        <v>0</v>
      </c>
      <c r="Q113" s="24">
        <f t="shared" si="21"/>
        <v>0</v>
      </c>
      <c r="R113" s="24">
        <f t="shared" si="22"/>
        <v>0</v>
      </c>
      <c r="S113" s="24">
        <f t="shared" si="23"/>
        <v>0</v>
      </c>
      <c r="T113" s="25">
        <f t="shared" si="24"/>
        <v>2.8219779094543038E-3</v>
      </c>
      <c r="U113" s="27">
        <f t="shared" si="25"/>
        <v>7</v>
      </c>
      <c r="V113" s="28">
        <f t="shared" si="26"/>
        <v>0</v>
      </c>
      <c r="W113" s="38">
        <f t="shared" si="27"/>
        <v>9.2796623531611448</v>
      </c>
      <c r="X113" s="38">
        <f t="shared" si="28"/>
        <v>0</v>
      </c>
      <c r="Y113" s="38">
        <f t="shared" si="29"/>
        <v>-9.2796623531611448</v>
      </c>
      <c r="Z113" s="29">
        <v>0</v>
      </c>
      <c r="AA113" s="29" t="s">
        <v>10</v>
      </c>
      <c r="AB113" s="40"/>
    </row>
    <row r="114" spans="1:28">
      <c r="A114" s="26" t="s">
        <v>118</v>
      </c>
      <c r="B114" s="17">
        <v>4</v>
      </c>
      <c r="C114" s="17">
        <v>2</v>
      </c>
      <c r="D114" s="17">
        <v>3</v>
      </c>
      <c r="E114" s="17">
        <v>1</v>
      </c>
      <c r="F114" s="24">
        <f t="shared" si="15"/>
        <v>19.819052054740222</v>
      </c>
      <c r="G114" s="24">
        <f t="shared" si="16"/>
        <v>7.084034357566634</v>
      </c>
      <c r="H114" s="24">
        <f t="shared" si="17"/>
        <v>11.284176950940161</v>
      </c>
      <c r="I114" s="24">
        <f t="shared" si="18"/>
        <v>1.42485662380223</v>
      </c>
      <c r="J114" s="17"/>
      <c r="K114" s="17"/>
      <c r="L114" s="17"/>
      <c r="M114" s="17"/>
      <c r="N114" s="17"/>
      <c r="O114" s="24">
        <f t="shared" si="19"/>
        <v>0</v>
      </c>
      <c r="P114" s="24">
        <f t="shared" si="20"/>
        <v>0</v>
      </c>
      <c r="Q114" s="24">
        <f t="shared" si="21"/>
        <v>0</v>
      </c>
      <c r="R114" s="24">
        <f t="shared" si="22"/>
        <v>0</v>
      </c>
      <c r="S114" s="24">
        <f t="shared" si="23"/>
        <v>0</v>
      </c>
      <c r="T114" s="25">
        <f t="shared" si="24"/>
        <v>1.7477876586434885E-3</v>
      </c>
      <c r="U114" s="27">
        <f t="shared" si="25"/>
        <v>9</v>
      </c>
      <c r="V114" s="28">
        <f t="shared" si="26"/>
        <v>0</v>
      </c>
      <c r="W114" s="38">
        <f t="shared" si="27"/>
        <v>12.729087787749004</v>
      </c>
      <c r="X114" s="38">
        <f t="shared" si="28"/>
        <v>0</v>
      </c>
      <c r="Y114" s="38">
        <f t="shared" si="29"/>
        <v>-12.729087787749004</v>
      </c>
      <c r="Z114" s="29">
        <v>0.11</v>
      </c>
      <c r="AA114" s="29" t="s">
        <v>10</v>
      </c>
      <c r="AB114" s="40"/>
    </row>
    <row r="115" spans="1:28">
      <c r="A115" s="26" t="s">
        <v>119</v>
      </c>
      <c r="B115" s="17">
        <v>1</v>
      </c>
      <c r="C115" s="17"/>
      <c r="D115" s="17"/>
      <c r="E115" s="17">
        <v>5</v>
      </c>
      <c r="F115" s="24">
        <f t="shared" si="15"/>
        <v>4.9547630136850556</v>
      </c>
      <c r="G115" s="24">
        <f t="shared" si="16"/>
        <v>0</v>
      </c>
      <c r="H115" s="24">
        <f t="shared" si="17"/>
        <v>0</v>
      </c>
      <c r="I115" s="24">
        <f t="shared" si="18"/>
        <v>7.1242831190111495</v>
      </c>
      <c r="J115" s="17"/>
      <c r="K115" s="17"/>
      <c r="L115" s="17"/>
      <c r="M115" s="17"/>
      <c r="N115" s="17"/>
      <c r="O115" s="24">
        <f t="shared" si="19"/>
        <v>0</v>
      </c>
      <c r="P115" s="24">
        <f t="shared" si="20"/>
        <v>0</v>
      </c>
      <c r="Q115" s="24">
        <f t="shared" si="21"/>
        <v>0</v>
      </c>
      <c r="R115" s="24">
        <f t="shared" si="22"/>
        <v>0</v>
      </c>
      <c r="S115" s="24">
        <f t="shared" si="23"/>
        <v>0</v>
      </c>
      <c r="T115" s="25">
        <f t="shared" si="24"/>
        <v>0.10997190962090933</v>
      </c>
      <c r="U115" s="27">
        <f t="shared" si="25"/>
        <v>1</v>
      </c>
      <c r="V115" s="28">
        <f t="shared" si="26"/>
        <v>0</v>
      </c>
      <c r="W115" s="38">
        <f t="shared" si="27"/>
        <v>1.6515876712283519</v>
      </c>
      <c r="X115" s="38">
        <f t="shared" si="28"/>
        <v>0</v>
      </c>
      <c r="Y115" s="38">
        <f t="shared" si="29"/>
        <v>-1.6515876712283519</v>
      </c>
      <c r="Z115" s="29">
        <v>0</v>
      </c>
      <c r="AA115" s="29" t="s">
        <v>10</v>
      </c>
      <c r="AB115" s="40"/>
    </row>
    <row r="116" spans="1:28">
      <c r="A116" s="26" t="s">
        <v>120</v>
      </c>
      <c r="B116" s="17"/>
      <c r="C116" s="17"/>
      <c r="D116" s="17"/>
      <c r="E116" s="17">
        <v>1</v>
      </c>
      <c r="F116" s="24">
        <f t="shared" si="15"/>
        <v>0</v>
      </c>
      <c r="G116" s="24">
        <f t="shared" si="16"/>
        <v>0</v>
      </c>
      <c r="H116" s="24">
        <f t="shared" si="17"/>
        <v>0</v>
      </c>
      <c r="I116" s="24">
        <f t="shared" si="18"/>
        <v>1.42485662380223</v>
      </c>
      <c r="J116" s="17">
        <v>2</v>
      </c>
      <c r="K116" s="17"/>
      <c r="L116" s="17"/>
      <c r="M116" s="17"/>
      <c r="N116" s="17">
        <v>1</v>
      </c>
      <c r="O116" s="24">
        <f t="shared" si="19"/>
        <v>7.6197733117439759</v>
      </c>
      <c r="P116" s="24">
        <f t="shared" si="20"/>
        <v>0</v>
      </c>
      <c r="Q116" s="24">
        <f t="shared" si="21"/>
        <v>0</v>
      </c>
      <c r="R116" s="24">
        <f t="shared" si="22"/>
        <v>0</v>
      </c>
      <c r="S116" s="24">
        <f t="shared" si="23"/>
        <v>5.3970035836103794</v>
      </c>
      <c r="T116" s="25">
        <f t="shared" si="24"/>
        <v>0.13840147225848762</v>
      </c>
      <c r="U116" s="27">
        <f t="shared" si="25"/>
        <v>0</v>
      </c>
      <c r="V116" s="28">
        <f t="shared" si="26"/>
        <v>3</v>
      </c>
      <c r="W116" s="38">
        <f t="shared" si="27"/>
        <v>0</v>
      </c>
      <c r="X116" s="38">
        <f t="shared" si="28"/>
        <v>2.6033553790708708</v>
      </c>
      <c r="Y116" s="38">
        <f t="shared" si="29"/>
        <v>2.6033553790708708</v>
      </c>
      <c r="Z116" s="27" t="s">
        <v>10</v>
      </c>
      <c r="AA116" s="29">
        <v>0.67</v>
      </c>
      <c r="AB116" s="40"/>
    </row>
    <row r="117" spans="1:28">
      <c r="A117" s="26" t="s">
        <v>121</v>
      </c>
      <c r="B117" s="17">
        <v>1</v>
      </c>
      <c r="C117" s="17">
        <v>5</v>
      </c>
      <c r="D117" s="17">
        <v>11</v>
      </c>
      <c r="E117" s="17">
        <v>7</v>
      </c>
      <c r="F117" s="24">
        <f t="shared" si="15"/>
        <v>4.9547630136850556</v>
      </c>
      <c r="G117" s="24">
        <f t="shared" si="16"/>
        <v>17.710085893916585</v>
      </c>
      <c r="H117" s="24">
        <f t="shared" si="17"/>
        <v>41.375315486780586</v>
      </c>
      <c r="I117" s="24">
        <f t="shared" si="18"/>
        <v>9.9739963666156086</v>
      </c>
      <c r="J117" s="17">
        <v>3</v>
      </c>
      <c r="K117" s="17">
        <v>3</v>
      </c>
      <c r="L117" s="17">
        <v>1</v>
      </c>
      <c r="M117" s="17"/>
      <c r="N117" s="17">
        <v>3</v>
      </c>
      <c r="O117" s="24">
        <f t="shared" si="19"/>
        <v>11.429659967615963</v>
      </c>
      <c r="P117" s="24">
        <f t="shared" si="20"/>
        <v>20.938900288956823</v>
      </c>
      <c r="Q117" s="24">
        <f t="shared" si="21"/>
        <v>8.5405848592511617</v>
      </c>
      <c r="R117" s="24">
        <f t="shared" si="22"/>
        <v>0</v>
      </c>
      <c r="S117" s="24">
        <f t="shared" si="23"/>
        <v>16.19101075083114</v>
      </c>
      <c r="T117" s="25">
        <f t="shared" si="24"/>
        <v>0.15901870120618189</v>
      </c>
      <c r="U117" s="27">
        <f t="shared" si="25"/>
        <v>17</v>
      </c>
      <c r="V117" s="28">
        <f t="shared" si="26"/>
        <v>10</v>
      </c>
      <c r="W117" s="38">
        <f t="shared" si="27"/>
        <v>21.346721464794076</v>
      </c>
      <c r="X117" s="38">
        <f t="shared" si="28"/>
        <v>11.420031173331017</v>
      </c>
      <c r="Y117" s="38">
        <f t="shared" si="29"/>
        <v>-9.9266902914630588</v>
      </c>
      <c r="Z117" s="29">
        <v>0.71</v>
      </c>
      <c r="AA117" s="29">
        <v>0.5</v>
      </c>
      <c r="AB117" s="40" t="s">
        <v>547</v>
      </c>
    </row>
    <row r="118" spans="1:28">
      <c r="A118" s="26" t="s">
        <v>122</v>
      </c>
      <c r="B118" s="17"/>
      <c r="C118" s="17"/>
      <c r="D118" s="17"/>
      <c r="E118" s="17">
        <v>6</v>
      </c>
      <c r="F118" s="24">
        <f t="shared" si="15"/>
        <v>0</v>
      </c>
      <c r="G118" s="24">
        <f t="shared" si="16"/>
        <v>0</v>
      </c>
      <c r="H118" s="24">
        <f t="shared" si="17"/>
        <v>0</v>
      </c>
      <c r="I118" s="24">
        <f t="shared" si="18"/>
        <v>8.5491397428133791</v>
      </c>
      <c r="J118" s="17"/>
      <c r="K118" s="17"/>
      <c r="L118" s="17">
        <v>1</v>
      </c>
      <c r="M118" s="17"/>
      <c r="N118" s="17"/>
      <c r="O118" s="24">
        <f t="shared" si="19"/>
        <v>0</v>
      </c>
      <c r="P118" s="24">
        <f t="shared" si="20"/>
        <v>0</v>
      </c>
      <c r="Q118" s="24">
        <f t="shared" si="21"/>
        <v>8.5405848592511617</v>
      </c>
      <c r="R118" s="24">
        <f t="shared" si="22"/>
        <v>0</v>
      </c>
      <c r="S118" s="24">
        <f t="shared" si="23"/>
        <v>0</v>
      </c>
      <c r="T118" s="25">
        <f t="shared" si="24"/>
        <v>0.24080890715607728</v>
      </c>
      <c r="U118" s="27">
        <f t="shared" si="25"/>
        <v>0</v>
      </c>
      <c r="V118" s="28">
        <f t="shared" si="26"/>
        <v>1</v>
      </c>
      <c r="W118" s="38">
        <f t="shared" si="27"/>
        <v>0</v>
      </c>
      <c r="X118" s="38">
        <f t="shared" si="28"/>
        <v>1.7081169718502323</v>
      </c>
      <c r="Y118" s="38">
        <f t="shared" si="29"/>
        <v>1.7081169718502323</v>
      </c>
      <c r="Z118" s="29">
        <v>0</v>
      </c>
      <c r="AA118" s="29">
        <v>1</v>
      </c>
      <c r="AB118" s="40"/>
    </row>
    <row r="119" spans="1:28">
      <c r="A119" s="26" t="s">
        <v>123</v>
      </c>
      <c r="B119" s="17">
        <v>9</v>
      </c>
      <c r="C119" s="17">
        <v>10</v>
      </c>
      <c r="D119" s="17">
        <v>13</v>
      </c>
      <c r="E119" s="17">
        <v>14</v>
      </c>
      <c r="F119" s="24">
        <f t="shared" si="15"/>
        <v>44.592867123165497</v>
      </c>
      <c r="G119" s="24">
        <f t="shared" si="16"/>
        <v>35.420171787833169</v>
      </c>
      <c r="H119" s="24">
        <f t="shared" si="17"/>
        <v>48.898100120740693</v>
      </c>
      <c r="I119" s="24">
        <f t="shared" si="18"/>
        <v>19.947992733231217</v>
      </c>
      <c r="J119" s="17">
        <v>16</v>
      </c>
      <c r="K119" s="17">
        <v>5</v>
      </c>
      <c r="L119" s="17">
        <v>9</v>
      </c>
      <c r="M119" s="17"/>
      <c r="N119" s="17">
        <v>1</v>
      </c>
      <c r="O119" s="24">
        <f t="shared" si="19"/>
        <v>60.958186493951807</v>
      </c>
      <c r="P119" s="24">
        <f t="shared" si="20"/>
        <v>34.898167148261372</v>
      </c>
      <c r="Q119" s="24">
        <f t="shared" si="21"/>
        <v>76.865263733260448</v>
      </c>
      <c r="R119" s="24">
        <f t="shared" si="22"/>
        <v>0</v>
      </c>
      <c r="S119" s="24">
        <f t="shared" si="23"/>
        <v>5.3970035836103794</v>
      </c>
      <c r="T119" s="25">
        <f t="shared" si="24"/>
        <v>0.36470136631621708</v>
      </c>
      <c r="U119" s="27">
        <f t="shared" si="25"/>
        <v>32</v>
      </c>
      <c r="V119" s="28">
        <f t="shared" si="26"/>
        <v>31</v>
      </c>
      <c r="W119" s="38">
        <f t="shared" si="27"/>
        <v>42.970379677246456</v>
      </c>
      <c r="X119" s="38">
        <f t="shared" si="28"/>
        <v>35.623724191816798</v>
      </c>
      <c r="Y119" s="38">
        <f t="shared" si="29"/>
        <v>-7.3466554854296575</v>
      </c>
      <c r="Z119" s="29">
        <v>0.32</v>
      </c>
      <c r="AA119" s="29">
        <v>0.55000000000000004</v>
      </c>
      <c r="AB119" s="40" t="s">
        <v>546</v>
      </c>
    </row>
    <row r="120" spans="1:28">
      <c r="A120" s="26" t="s">
        <v>124</v>
      </c>
      <c r="B120" s="17"/>
      <c r="C120" s="17"/>
      <c r="D120" s="17">
        <v>1</v>
      </c>
      <c r="E120" s="17">
        <v>2</v>
      </c>
      <c r="F120" s="24">
        <f t="shared" si="15"/>
        <v>0</v>
      </c>
      <c r="G120" s="24">
        <f t="shared" si="16"/>
        <v>0</v>
      </c>
      <c r="H120" s="24">
        <f t="shared" si="17"/>
        <v>3.7613923169800532</v>
      </c>
      <c r="I120" s="24">
        <f t="shared" si="18"/>
        <v>2.84971324760446</v>
      </c>
      <c r="J120" s="17"/>
      <c r="K120" s="17"/>
      <c r="L120" s="17"/>
      <c r="M120" s="17"/>
      <c r="N120" s="17"/>
      <c r="O120" s="24">
        <f t="shared" si="19"/>
        <v>0</v>
      </c>
      <c r="P120" s="24">
        <f t="shared" si="20"/>
        <v>0</v>
      </c>
      <c r="Q120" s="24">
        <f t="shared" si="21"/>
        <v>0</v>
      </c>
      <c r="R120" s="24">
        <f t="shared" si="22"/>
        <v>0</v>
      </c>
      <c r="S120" s="24">
        <f t="shared" si="23"/>
        <v>0</v>
      </c>
      <c r="T120" s="25">
        <f t="shared" si="24"/>
        <v>0.10997190962090933</v>
      </c>
      <c r="U120" s="27">
        <f t="shared" si="25"/>
        <v>1</v>
      </c>
      <c r="V120" s="28">
        <f t="shared" si="26"/>
        <v>0</v>
      </c>
      <c r="W120" s="38">
        <f t="shared" si="27"/>
        <v>1.2537974389933511</v>
      </c>
      <c r="X120" s="38">
        <f t="shared" si="28"/>
        <v>0</v>
      </c>
      <c r="Y120" s="38">
        <f t="shared" si="29"/>
        <v>-1.2537974389933511</v>
      </c>
      <c r="Z120" s="29">
        <v>1</v>
      </c>
      <c r="AA120" s="29" t="s">
        <v>10</v>
      </c>
      <c r="AB120" s="40"/>
    </row>
    <row r="121" spans="1:28">
      <c r="A121" s="26" t="s">
        <v>126</v>
      </c>
      <c r="B121" s="17">
        <v>2</v>
      </c>
      <c r="C121" s="17"/>
      <c r="D121" s="17">
        <v>5</v>
      </c>
      <c r="E121" s="17">
        <v>14</v>
      </c>
      <c r="F121" s="24">
        <f t="shared" si="15"/>
        <v>9.9095260273701111</v>
      </c>
      <c r="G121" s="24">
        <f t="shared" si="16"/>
        <v>0</v>
      </c>
      <c r="H121" s="24">
        <f t="shared" si="17"/>
        <v>18.806961584900268</v>
      </c>
      <c r="I121" s="24">
        <f t="shared" si="18"/>
        <v>19.947992733231217</v>
      </c>
      <c r="J121" s="17"/>
      <c r="K121" s="17">
        <v>4</v>
      </c>
      <c r="L121" s="17"/>
      <c r="M121" s="17">
        <v>2</v>
      </c>
      <c r="N121" s="17">
        <v>2</v>
      </c>
      <c r="O121" s="24">
        <f t="shared" si="19"/>
        <v>0</v>
      </c>
      <c r="P121" s="24">
        <f t="shared" si="20"/>
        <v>27.918533718609098</v>
      </c>
      <c r="Q121" s="24">
        <f t="shared" si="21"/>
        <v>0</v>
      </c>
      <c r="R121" s="24">
        <f t="shared" si="22"/>
        <v>41.120957295885852</v>
      </c>
      <c r="S121" s="24">
        <f t="shared" si="23"/>
        <v>10.794007167220759</v>
      </c>
      <c r="T121" s="25">
        <f t="shared" si="24"/>
        <v>0.2992286752560388</v>
      </c>
      <c r="U121" s="27">
        <f t="shared" si="25"/>
        <v>7</v>
      </c>
      <c r="V121" s="28">
        <f t="shared" si="26"/>
        <v>8</v>
      </c>
      <c r="W121" s="38">
        <f t="shared" si="27"/>
        <v>9.5721625374234591</v>
      </c>
      <c r="X121" s="38">
        <f t="shared" si="28"/>
        <v>15.966699636343142</v>
      </c>
      <c r="Y121" s="38">
        <f t="shared" si="29"/>
        <v>6.3945370989196828</v>
      </c>
      <c r="Z121" s="29">
        <v>0</v>
      </c>
      <c r="AA121" s="29">
        <v>0</v>
      </c>
      <c r="AB121" s="40" t="s">
        <v>365</v>
      </c>
    </row>
    <row r="122" spans="1:28">
      <c r="A122" s="26" t="s">
        <v>127</v>
      </c>
      <c r="B122" s="17">
        <v>4</v>
      </c>
      <c r="C122" s="17">
        <v>5</v>
      </c>
      <c r="D122" s="17">
        <v>3</v>
      </c>
      <c r="E122" s="17">
        <v>2</v>
      </c>
      <c r="F122" s="24">
        <f t="shared" si="15"/>
        <v>19.819052054740222</v>
      </c>
      <c r="G122" s="24">
        <f t="shared" si="16"/>
        <v>17.710085893916585</v>
      </c>
      <c r="H122" s="24">
        <f t="shared" si="17"/>
        <v>11.284176950940161</v>
      </c>
      <c r="I122" s="24">
        <f t="shared" si="18"/>
        <v>2.84971324760446</v>
      </c>
      <c r="J122" s="17">
        <v>15</v>
      </c>
      <c r="K122" s="17">
        <v>12</v>
      </c>
      <c r="L122" s="17">
        <v>7</v>
      </c>
      <c r="M122" s="17"/>
      <c r="N122" s="17">
        <v>7</v>
      </c>
      <c r="O122" s="24">
        <f t="shared" si="19"/>
        <v>57.148299838079815</v>
      </c>
      <c r="P122" s="24">
        <f t="shared" si="20"/>
        <v>83.755601155827293</v>
      </c>
      <c r="Q122" s="24">
        <f t="shared" si="21"/>
        <v>59.784094014758132</v>
      </c>
      <c r="R122" s="24">
        <f t="shared" si="22"/>
        <v>0</v>
      </c>
      <c r="S122" s="24">
        <f t="shared" si="23"/>
        <v>37.779025085272657</v>
      </c>
      <c r="T122" s="25">
        <f t="shared" si="24"/>
        <v>7.2253559737499792E-2</v>
      </c>
      <c r="U122" s="27">
        <f t="shared" si="25"/>
        <v>12</v>
      </c>
      <c r="V122" s="28">
        <f t="shared" si="26"/>
        <v>41</v>
      </c>
      <c r="W122" s="38">
        <f t="shared" si="27"/>
        <v>16.271104966532324</v>
      </c>
      <c r="X122" s="38">
        <f t="shared" si="28"/>
        <v>47.693404018787575</v>
      </c>
      <c r="Y122" s="38">
        <f t="shared" si="29"/>
        <v>31.422299052255251</v>
      </c>
      <c r="Z122" s="29">
        <v>0.33</v>
      </c>
      <c r="AA122" s="29">
        <v>0.54</v>
      </c>
      <c r="AB122" s="40" t="s">
        <v>366</v>
      </c>
    </row>
    <row r="123" spans="1:28">
      <c r="A123" s="26" t="s">
        <v>128</v>
      </c>
      <c r="B123" s="17">
        <v>3</v>
      </c>
      <c r="C123" s="17"/>
      <c r="D123" s="17">
        <v>4</v>
      </c>
      <c r="E123" s="17">
        <v>72</v>
      </c>
      <c r="F123" s="24">
        <f t="shared" si="15"/>
        <v>14.864289041055166</v>
      </c>
      <c r="G123" s="24">
        <f t="shared" si="16"/>
        <v>0</v>
      </c>
      <c r="H123" s="24">
        <f t="shared" si="17"/>
        <v>15.045569267920213</v>
      </c>
      <c r="I123" s="24">
        <f t="shared" si="18"/>
        <v>102.58967691376056</v>
      </c>
      <c r="J123" s="17"/>
      <c r="K123" s="17"/>
      <c r="L123" s="17"/>
      <c r="M123" s="17"/>
      <c r="N123" s="17">
        <v>1</v>
      </c>
      <c r="O123" s="24">
        <f t="shared" si="19"/>
        <v>0</v>
      </c>
      <c r="P123" s="24">
        <f t="shared" si="20"/>
        <v>0</v>
      </c>
      <c r="Q123" s="24">
        <f t="shared" si="21"/>
        <v>0</v>
      </c>
      <c r="R123" s="24">
        <f t="shared" si="22"/>
        <v>0</v>
      </c>
      <c r="S123" s="24">
        <f t="shared" si="23"/>
        <v>5.3970035836103794</v>
      </c>
      <c r="T123" s="25">
        <f t="shared" si="24"/>
        <v>3.1791105491730802E-2</v>
      </c>
      <c r="U123" s="27">
        <f t="shared" si="25"/>
        <v>7</v>
      </c>
      <c r="V123" s="28">
        <f t="shared" si="26"/>
        <v>1</v>
      </c>
      <c r="W123" s="38">
        <f t="shared" si="27"/>
        <v>9.9699527696584607</v>
      </c>
      <c r="X123" s="38">
        <f t="shared" si="28"/>
        <v>1.0794007167220758</v>
      </c>
      <c r="Y123" s="38">
        <f t="shared" si="29"/>
        <v>-8.8905520529363855</v>
      </c>
      <c r="Z123" s="29">
        <v>0.13</v>
      </c>
      <c r="AA123" s="29">
        <v>0</v>
      </c>
      <c r="AB123" s="40" t="s">
        <v>367</v>
      </c>
    </row>
    <row r="124" spans="1:28">
      <c r="A124" s="26" t="s">
        <v>129</v>
      </c>
      <c r="B124" s="17">
        <v>8</v>
      </c>
      <c r="C124" s="17">
        <v>14</v>
      </c>
      <c r="D124" s="17">
        <v>8</v>
      </c>
      <c r="E124" s="17">
        <v>9</v>
      </c>
      <c r="F124" s="24">
        <f t="shared" si="15"/>
        <v>39.638104109480444</v>
      </c>
      <c r="G124" s="24">
        <f t="shared" si="16"/>
        <v>49.588240502966443</v>
      </c>
      <c r="H124" s="24">
        <f t="shared" si="17"/>
        <v>30.091138535840425</v>
      </c>
      <c r="I124" s="24">
        <f t="shared" si="18"/>
        <v>12.823709614220069</v>
      </c>
      <c r="J124" s="17"/>
      <c r="K124" s="17"/>
      <c r="L124" s="17"/>
      <c r="M124" s="17"/>
      <c r="N124" s="17"/>
      <c r="O124" s="24">
        <f t="shared" si="19"/>
        <v>0</v>
      </c>
      <c r="P124" s="24">
        <f t="shared" si="20"/>
        <v>0</v>
      </c>
      <c r="Q124" s="24">
        <f t="shared" si="21"/>
        <v>0</v>
      </c>
      <c r="R124" s="24">
        <f t="shared" si="22"/>
        <v>0</v>
      </c>
      <c r="S124" s="24">
        <f t="shared" si="23"/>
        <v>0</v>
      </c>
      <c r="T124" s="25">
        <f t="shared" si="24"/>
        <v>3.4942944401332939E-5</v>
      </c>
      <c r="U124" s="27">
        <f t="shared" si="25"/>
        <v>30</v>
      </c>
      <c r="V124" s="28">
        <f t="shared" si="26"/>
        <v>0</v>
      </c>
      <c r="W124" s="38">
        <f t="shared" si="27"/>
        <v>39.772494382762439</v>
      </c>
      <c r="X124" s="38">
        <f t="shared" si="28"/>
        <v>0</v>
      </c>
      <c r="Y124" s="38">
        <f t="shared" si="29"/>
        <v>-39.772494382762439</v>
      </c>
      <c r="Z124" s="29">
        <v>0.73</v>
      </c>
      <c r="AA124" s="29" t="s">
        <v>10</v>
      </c>
      <c r="AB124" s="40" t="s">
        <v>355</v>
      </c>
    </row>
    <row r="125" spans="1:28">
      <c r="A125" s="26" t="s">
        <v>130</v>
      </c>
      <c r="B125" s="17"/>
      <c r="C125" s="17">
        <v>1</v>
      </c>
      <c r="D125" s="17"/>
      <c r="E125" s="17">
        <v>2</v>
      </c>
      <c r="F125" s="24">
        <f t="shared" si="15"/>
        <v>0</v>
      </c>
      <c r="G125" s="24">
        <f t="shared" si="16"/>
        <v>3.542017178783317</v>
      </c>
      <c r="H125" s="24">
        <f t="shared" si="17"/>
        <v>0</v>
      </c>
      <c r="I125" s="24">
        <f t="shared" si="18"/>
        <v>2.84971324760446</v>
      </c>
      <c r="J125" s="17"/>
      <c r="K125" s="17"/>
      <c r="L125" s="17">
        <v>1</v>
      </c>
      <c r="M125" s="17"/>
      <c r="N125" s="17">
        <v>1</v>
      </c>
      <c r="O125" s="24">
        <f t="shared" si="19"/>
        <v>0</v>
      </c>
      <c r="P125" s="24">
        <f t="shared" si="20"/>
        <v>0</v>
      </c>
      <c r="Q125" s="24">
        <f t="shared" si="21"/>
        <v>8.5405848592511617</v>
      </c>
      <c r="R125" s="24">
        <f t="shared" si="22"/>
        <v>0</v>
      </c>
      <c r="S125" s="24">
        <f t="shared" si="23"/>
        <v>5.3970035836103794</v>
      </c>
      <c r="T125" s="25">
        <f t="shared" si="24"/>
        <v>0.2738178960492017</v>
      </c>
      <c r="U125" s="27">
        <f t="shared" si="25"/>
        <v>1</v>
      </c>
      <c r="V125" s="28">
        <f t="shared" si="26"/>
        <v>2</v>
      </c>
      <c r="W125" s="38">
        <f t="shared" si="27"/>
        <v>1.1806723929277723</v>
      </c>
      <c r="X125" s="38">
        <f t="shared" si="28"/>
        <v>2.7875176885723083</v>
      </c>
      <c r="Y125" s="38">
        <f t="shared" si="29"/>
        <v>1.606845295644536</v>
      </c>
      <c r="Z125" s="29">
        <v>0</v>
      </c>
      <c r="AA125" s="29">
        <v>0</v>
      </c>
      <c r="AB125" s="40" t="s">
        <v>368</v>
      </c>
    </row>
    <row r="126" spans="1:28">
      <c r="A126" s="26" t="s">
        <v>131</v>
      </c>
      <c r="B126" s="17">
        <v>25</v>
      </c>
      <c r="C126" s="17">
        <v>56</v>
      </c>
      <c r="D126" s="17">
        <v>44</v>
      </c>
      <c r="E126" s="17">
        <v>5</v>
      </c>
      <c r="F126" s="24">
        <f t="shared" si="15"/>
        <v>123.86907534212638</v>
      </c>
      <c r="G126" s="24">
        <f t="shared" si="16"/>
        <v>198.35296201186577</v>
      </c>
      <c r="H126" s="24">
        <f t="shared" si="17"/>
        <v>165.50126194712234</v>
      </c>
      <c r="I126" s="24">
        <f t="shared" si="18"/>
        <v>7.1242831190111495</v>
      </c>
      <c r="J126" s="17">
        <v>3</v>
      </c>
      <c r="K126" s="17">
        <v>3</v>
      </c>
      <c r="L126" s="17"/>
      <c r="M126" s="17"/>
      <c r="N126" s="17">
        <v>4</v>
      </c>
      <c r="O126" s="24">
        <f t="shared" si="19"/>
        <v>11.429659967615963</v>
      </c>
      <c r="P126" s="24">
        <f t="shared" si="20"/>
        <v>20.938900288956823</v>
      </c>
      <c r="Q126" s="24">
        <f t="shared" si="21"/>
        <v>0</v>
      </c>
      <c r="R126" s="24">
        <f t="shared" si="22"/>
        <v>0</v>
      </c>
      <c r="S126" s="24">
        <f t="shared" si="23"/>
        <v>21.588014334441517</v>
      </c>
      <c r="T126" s="25">
        <f t="shared" si="24"/>
        <v>5.4505654998909427E-5</v>
      </c>
      <c r="U126" s="27">
        <f t="shared" si="25"/>
        <v>125</v>
      </c>
      <c r="V126" s="28">
        <f t="shared" si="26"/>
        <v>10</v>
      </c>
      <c r="W126" s="38">
        <f t="shared" si="27"/>
        <v>162.57443310037149</v>
      </c>
      <c r="X126" s="38">
        <f t="shared" si="28"/>
        <v>10.791314918202861</v>
      </c>
      <c r="Y126" s="38">
        <f t="shared" si="29"/>
        <v>-151.78311818216864</v>
      </c>
      <c r="Z126" s="29">
        <v>0.46</v>
      </c>
      <c r="AA126" s="29">
        <v>0.2</v>
      </c>
      <c r="AB126" s="40" t="s">
        <v>369</v>
      </c>
    </row>
    <row r="127" spans="1:28">
      <c r="A127" s="26" t="s">
        <v>132</v>
      </c>
      <c r="B127" s="17">
        <v>5</v>
      </c>
      <c r="C127" s="17">
        <v>1</v>
      </c>
      <c r="D127" s="17">
        <v>7</v>
      </c>
      <c r="E127" s="17">
        <v>0</v>
      </c>
      <c r="F127" s="24">
        <f t="shared" si="15"/>
        <v>24.773815068425279</v>
      </c>
      <c r="G127" s="24">
        <f t="shared" si="16"/>
        <v>3.542017178783317</v>
      </c>
      <c r="H127" s="24">
        <f t="shared" si="17"/>
        <v>26.329746218860372</v>
      </c>
      <c r="I127" s="24">
        <f t="shared" si="18"/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24">
        <f t="shared" si="19"/>
        <v>0</v>
      </c>
      <c r="P127" s="24">
        <f t="shared" si="20"/>
        <v>0</v>
      </c>
      <c r="Q127" s="24">
        <f t="shared" si="21"/>
        <v>0</v>
      </c>
      <c r="R127" s="24">
        <f t="shared" si="22"/>
        <v>0</v>
      </c>
      <c r="S127" s="24">
        <f t="shared" si="23"/>
        <v>0</v>
      </c>
      <c r="T127" s="25">
        <f t="shared" si="24"/>
        <v>7.3076327041317673E-3</v>
      </c>
      <c r="U127" s="27">
        <f t="shared" si="25"/>
        <v>13</v>
      </c>
      <c r="V127" s="28">
        <f t="shared" si="26"/>
        <v>0</v>
      </c>
      <c r="W127" s="38">
        <f t="shared" si="27"/>
        <v>18.215192822022988</v>
      </c>
      <c r="X127" s="38">
        <f t="shared" si="28"/>
        <v>0</v>
      </c>
      <c r="Y127" s="38">
        <f t="shared" si="29"/>
        <v>-18.215192822022988</v>
      </c>
      <c r="Z127" s="29">
        <v>0.77</v>
      </c>
      <c r="AA127" s="29" t="s">
        <v>10</v>
      </c>
      <c r="AB127" s="40"/>
    </row>
    <row r="128" spans="1:28">
      <c r="A128" s="26" t="s">
        <v>133</v>
      </c>
      <c r="B128" s="17"/>
      <c r="C128" s="17"/>
      <c r="D128" s="17"/>
      <c r="E128" s="17">
        <v>1</v>
      </c>
      <c r="F128" s="24">
        <f t="shared" si="15"/>
        <v>0</v>
      </c>
      <c r="G128" s="24">
        <f t="shared" si="16"/>
        <v>0</v>
      </c>
      <c r="H128" s="24">
        <f t="shared" si="17"/>
        <v>0</v>
      </c>
      <c r="I128" s="24">
        <f t="shared" si="18"/>
        <v>1.42485662380223</v>
      </c>
      <c r="J128" s="17"/>
      <c r="K128" s="17"/>
      <c r="L128" s="17"/>
      <c r="M128" s="17">
        <v>7</v>
      </c>
      <c r="N128" s="17">
        <v>1</v>
      </c>
      <c r="O128" s="24">
        <f t="shared" si="19"/>
        <v>0</v>
      </c>
      <c r="P128" s="24">
        <f t="shared" si="20"/>
        <v>0</v>
      </c>
      <c r="Q128" s="24">
        <f t="shared" si="21"/>
        <v>0</v>
      </c>
      <c r="R128" s="24">
        <f t="shared" si="22"/>
        <v>143.92335053560046</v>
      </c>
      <c r="S128" s="24">
        <f t="shared" si="23"/>
        <v>5.3970035836103794</v>
      </c>
      <c r="T128" s="25">
        <f t="shared" si="24"/>
        <v>0.23116771129844882</v>
      </c>
      <c r="U128" s="27">
        <f t="shared" si="25"/>
        <v>0</v>
      </c>
      <c r="V128" s="28">
        <f t="shared" si="26"/>
        <v>8</v>
      </c>
      <c r="W128" s="38">
        <f t="shared" si="27"/>
        <v>0</v>
      </c>
      <c r="X128" s="38">
        <f t="shared" si="28"/>
        <v>29.864070823842166</v>
      </c>
      <c r="Y128" s="38">
        <f t="shared" si="29"/>
        <v>29.864070823842166</v>
      </c>
      <c r="Z128" s="27" t="s">
        <v>10</v>
      </c>
      <c r="AA128" s="29">
        <v>0</v>
      </c>
      <c r="AB128" s="40" t="s">
        <v>370</v>
      </c>
    </row>
    <row r="129" spans="1:28">
      <c r="A129" s="26" t="s">
        <v>298</v>
      </c>
      <c r="B129" s="17">
        <v>12</v>
      </c>
      <c r="C129" s="17">
        <v>12</v>
      </c>
      <c r="D129" s="17">
        <v>8</v>
      </c>
      <c r="E129" s="17"/>
      <c r="F129" s="24">
        <f t="shared" si="15"/>
        <v>59.457156164220663</v>
      </c>
      <c r="G129" s="24">
        <f t="shared" si="16"/>
        <v>42.504206145399806</v>
      </c>
      <c r="H129" s="24">
        <f t="shared" si="17"/>
        <v>30.091138535840425</v>
      </c>
      <c r="I129" s="24">
        <f t="shared" si="18"/>
        <v>0</v>
      </c>
      <c r="J129" s="17">
        <v>12</v>
      </c>
      <c r="K129" s="17">
        <v>4</v>
      </c>
      <c r="L129" s="17">
        <v>16</v>
      </c>
      <c r="M129" s="17">
        <v>1</v>
      </c>
      <c r="N129" s="17">
        <v>10</v>
      </c>
      <c r="O129" s="24">
        <f t="shared" si="19"/>
        <v>45.718639870463853</v>
      </c>
      <c r="P129" s="24">
        <f t="shared" si="20"/>
        <v>27.918533718609098</v>
      </c>
      <c r="Q129" s="24">
        <f t="shared" si="21"/>
        <v>136.64935774801859</v>
      </c>
      <c r="R129" s="24">
        <f t="shared" si="22"/>
        <v>20.560478647942926</v>
      </c>
      <c r="S129" s="24">
        <f t="shared" si="23"/>
        <v>53.970035836103797</v>
      </c>
      <c r="T129" s="25">
        <f t="shared" si="24"/>
        <v>0.33239481877975607</v>
      </c>
      <c r="U129" s="27">
        <f t="shared" si="25"/>
        <v>32</v>
      </c>
      <c r="V129" s="28">
        <f t="shared" si="26"/>
        <v>43</v>
      </c>
      <c r="W129" s="38">
        <f t="shared" si="27"/>
        <v>44.017500281820297</v>
      </c>
      <c r="X129" s="38">
        <f t="shared" si="28"/>
        <v>56.963409164227656</v>
      </c>
      <c r="Y129" s="38">
        <f t="shared" si="29"/>
        <v>12.945908882407359</v>
      </c>
      <c r="Z129" s="29">
        <v>0</v>
      </c>
      <c r="AA129" s="29">
        <v>0</v>
      </c>
      <c r="AB129" s="40"/>
    </row>
    <row r="130" spans="1:28">
      <c r="A130" s="26" t="s">
        <v>299</v>
      </c>
      <c r="B130" s="17">
        <v>23</v>
      </c>
      <c r="C130" s="17">
        <v>59</v>
      </c>
      <c r="D130" s="17">
        <v>48</v>
      </c>
      <c r="E130" s="17">
        <v>7</v>
      </c>
      <c r="F130" s="24">
        <f t="shared" si="15"/>
        <v>113.95954931475627</v>
      </c>
      <c r="G130" s="24">
        <f t="shared" si="16"/>
        <v>208.9790135482157</v>
      </c>
      <c r="H130" s="24">
        <f t="shared" si="17"/>
        <v>180.54683121504257</v>
      </c>
      <c r="I130" s="24">
        <f t="shared" si="18"/>
        <v>9.9739963666156086</v>
      </c>
      <c r="J130" s="17">
        <v>57</v>
      </c>
      <c r="K130" s="17">
        <v>35</v>
      </c>
      <c r="L130" s="17">
        <v>17</v>
      </c>
      <c r="M130" s="17">
        <v>3</v>
      </c>
      <c r="N130" s="17">
        <v>16</v>
      </c>
      <c r="O130" s="24">
        <f t="shared" si="19"/>
        <v>217.16353938470331</v>
      </c>
      <c r="P130" s="24">
        <f t="shared" si="20"/>
        <v>244.28717003782961</v>
      </c>
      <c r="Q130" s="24">
        <f t="shared" si="21"/>
        <v>145.18994260726976</v>
      </c>
      <c r="R130" s="24">
        <f t="shared" si="22"/>
        <v>61.681435943828774</v>
      </c>
      <c r="S130" s="24">
        <f t="shared" si="23"/>
        <v>86.35205733776607</v>
      </c>
      <c r="T130" s="25">
        <f t="shared" si="24"/>
        <v>0.37739048969886491</v>
      </c>
      <c r="U130" s="27">
        <f t="shared" si="25"/>
        <v>130</v>
      </c>
      <c r="V130" s="28">
        <f t="shared" si="26"/>
        <v>128</v>
      </c>
      <c r="W130" s="38">
        <f t="shared" si="27"/>
        <v>167.82846469267153</v>
      </c>
      <c r="X130" s="38">
        <f t="shared" si="28"/>
        <v>150.93482906227948</v>
      </c>
      <c r="Y130" s="38">
        <f t="shared" si="29"/>
        <v>-16.893635630392055</v>
      </c>
      <c r="Z130" s="29">
        <v>0.72</v>
      </c>
      <c r="AA130" s="29">
        <v>0.49</v>
      </c>
      <c r="AB130" s="40"/>
    </row>
    <row r="131" spans="1:28">
      <c r="A131" s="26" t="s">
        <v>134</v>
      </c>
      <c r="B131" s="17">
        <v>63</v>
      </c>
      <c r="C131" s="17">
        <v>47</v>
      </c>
      <c r="D131" s="17">
        <v>40</v>
      </c>
      <c r="E131" s="17">
        <v>3</v>
      </c>
      <c r="F131" s="24">
        <f t="shared" si="15"/>
        <v>312.15006986215849</v>
      </c>
      <c r="G131" s="24">
        <f t="shared" si="16"/>
        <v>166.47480740281591</v>
      </c>
      <c r="H131" s="24">
        <f t="shared" si="17"/>
        <v>150.45569267920214</v>
      </c>
      <c r="I131" s="24">
        <f t="shared" si="18"/>
        <v>4.2745698714066895</v>
      </c>
      <c r="J131" s="17">
        <v>40</v>
      </c>
      <c r="K131" s="17">
        <v>22</v>
      </c>
      <c r="L131" s="17">
        <v>11</v>
      </c>
      <c r="M131" s="17"/>
      <c r="N131" s="17">
        <v>35</v>
      </c>
      <c r="O131" s="24">
        <f t="shared" si="19"/>
        <v>152.39546623487951</v>
      </c>
      <c r="P131" s="24">
        <f t="shared" si="20"/>
        <v>153.55193545235005</v>
      </c>
      <c r="Q131" s="24">
        <f t="shared" si="21"/>
        <v>93.946433451762772</v>
      </c>
      <c r="R131" s="24">
        <f t="shared" si="22"/>
        <v>0</v>
      </c>
      <c r="S131" s="24">
        <f t="shared" si="23"/>
        <v>188.89512542636328</v>
      </c>
      <c r="T131" s="25">
        <f t="shared" si="24"/>
        <v>8.2029545634188211E-2</v>
      </c>
      <c r="U131" s="27">
        <f t="shared" si="25"/>
        <v>150</v>
      </c>
      <c r="V131" s="28">
        <f t="shared" si="26"/>
        <v>108</v>
      </c>
      <c r="W131" s="38">
        <f t="shared" si="27"/>
        <v>209.69352331472552</v>
      </c>
      <c r="X131" s="38">
        <f t="shared" si="28"/>
        <v>117.75779211307113</v>
      </c>
      <c r="Y131" s="38">
        <f t="shared" si="29"/>
        <v>-91.935731201654391</v>
      </c>
      <c r="Z131" s="29">
        <v>0.38</v>
      </c>
      <c r="AA131" s="29">
        <v>0.28999999999999998</v>
      </c>
      <c r="AB131" s="40" t="s">
        <v>371</v>
      </c>
    </row>
    <row r="132" spans="1:28">
      <c r="A132" s="26" t="s">
        <v>135</v>
      </c>
      <c r="B132" s="17">
        <v>25</v>
      </c>
      <c r="C132" s="17">
        <v>14</v>
      </c>
      <c r="D132" s="17">
        <v>20</v>
      </c>
      <c r="E132" s="17">
        <v>1</v>
      </c>
      <c r="F132" s="24">
        <f t="shared" si="15"/>
        <v>123.86907534212638</v>
      </c>
      <c r="G132" s="24">
        <f t="shared" si="16"/>
        <v>49.588240502966443</v>
      </c>
      <c r="H132" s="24">
        <f t="shared" si="17"/>
        <v>75.227846339601072</v>
      </c>
      <c r="I132" s="24">
        <f t="shared" si="18"/>
        <v>1.42485662380223</v>
      </c>
      <c r="J132" s="17"/>
      <c r="K132" s="17"/>
      <c r="L132" s="17">
        <v>1</v>
      </c>
      <c r="M132" s="17">
        <v>53</v>
      </c>
      <c r="N132" s="17">
        <v>2</v>
      </c>
      <c r="O132" s="24">
        <f t="shared" si="19"/>
        <v>0</v>
      </c>
      <c r="P132" s="24">
        <f t="shared" si="20"/>
        <v>0</v>
      </c>
      <c r="Q132" s="24">
        <f t="shared" si="21"/>
        <v>8.5405848592511617</v>
      </c>
      <c r="R132" s="24">
        <f t="shared" si="22"/>
        <v>1089.7053683409749</v>
      </c>
      <c r="S132" s="24">
        <f t="shared" si="23"/>
        <v>10.794007167220759</v>
      </c>
      <c r="T132" s="25">
        <f t="shared" si="24"/>
        <v>0.32430629415110457</v>
      </c>
      <c r="U132" s="27">
        <f t="shared" si="25"/>
        <v>59</v>
      </c>
      <c r="V132" s="28">
        <f t="shared" si="26"/>
        <v>56</v>
      </c>
      <c r="W132" s="38">
        <f t="shared" si="27"/>
        <v>82.895054061564622</v>
      </c>
      <c r="X132" s="38">
        <f t="shared" si="28"/>
        <v>221.80799207348937</v>
      </c>
      <c r="Y132" s="38">
        <f t="shared" si="29"/>
        <v>138.91293801192475</v>
      </c>
      <c r="Z132" s="29">
        <v>0.66</v>
      </c>
      <c r="AA132" s="29">
        <v>0</v>
      </c>
      <c r="AB132" s="40" t="s">
        <v>372</v>
      </c>
    </row>
    <row r="133" spans="1:28">
      <c r="A133" s="26" t="s">
        <v>136</v>
      </c>
      <c r="B133" s="17">
        <v>333</v>
      </c>
      <c r="C133" s="17">
        <v>497</v>
      </c>
      <c r="D133" s="17">
        <v>891</v>
      </c>
      <c r="E133" s="17">
        <v>2</v>
      </c>
      <c r="F133" s="24">
        <f t="shared" ref="F133:F196" si="30">1000000*B133/201826</f>
        <v>1649.9360835571235</v>
      </c>
      <c r="G133" s="24">
        <f t="shared" ref="G133:G196" si="31">1000000*C133/282325</f>
        <v>1760.3825378553086</v>
      </c>
      <c r="H133" s="24">
        <f t="shared" ref="H133:H196" si="32">1000000*D133/265859</f>
        <v>3351.4005544292277</v>
      </c>
      <c r="I133" s="24">
        <f t="shared" ref="I133:I196" si="33">1000000*E133/701825</f>
        <v>2.84971324760446</v>
      </c>
      <c r="J133" s="17">
        <v>326</v>
      </c>
      <c r="K133" s="17">
        <v>226</v>
      </c>
      <c r="L133" s="17">
        <v>135</v>
      </c>
      <c r="M133" s="17">
        <v>5</v>
      </c>
      <c r="N133" s="17">
        <v>227</v>
      </c>
      <c r="O133" s="24">
        <f t="shared" ref="O133:O196" si="34">1000000*J133/262475</f>
        <v>1242.023049814268</v>
      </c>
      <c r="P133" s="24">
        <f t="shared" ref="P133:P196" si="35">1000000*K133/143274</f>
        <v>1577.397155101414</v>
      </c>
      <c r="Q133" s="24">
        <f t="shared" ref="Q133:Q196" si="36">1000000*L133/117088</f>
        <v>1152.9789559989067</v>
      </c>
      <c r="R133" s="24">
        <f t="shared" ref="R133:R196" si="37">1000000*M133/48637</f>
        <v>102.80239323971462</v>
      </c>
      <c r="S133" s="24">
        <f t="shared" ref="S133:S196" si="38">1000000*N133/185288</f>
        <v>1225.1198134795561</v>
      </c>
      <c r="T133" s="25">
        <f t="shared" ref="T133:T196" si="39">_xlfn.T.TEST(F133:H133,O133:S133,1,2)</f>
        <v>3.1103222896933479E-2</v>
      </c>
      <c r="U133" s="27">
        <f t="shared" ref="U133:U196" si="40">SUM(B133:D133)</f>
        <v>1721</v>
      </c>
      <c r="V133" s="28">
        <f t="shared" ref="V133:V196" si="41">SUM(J133:N133)</f>
        <v>919</v>
      </c>
      <c r="W133" s="38">
        <f t="shared" ref="W133:W196" si="42">SUM(F133:H133)/3</f>
        <v>2253.9063919472196</v>
      </c>
      <c r="X133" s="38">
        <f t="shared" ref="X133:X196" si="43">SUM(O133:S133)/5</f>
        <v>1060.0642735267718</v>
      </c>
      <c r="Y133" s="38">
        <f t="shared" ref="Y133:Y196" si="44">X133-W133</f>
        <v>-1193.8421184204478</v>
      </c>
      <c r="Z133" s="29">
        <v>0.54</v>
      </c>
      <c r="AA133" s="29">
        <v>0.24</v>
      </c>
      <c r="AB133" s="40" t="s">
        <v>373</v>
      </c>
    </row>
    <row r="134" spans="1:28">
      <c r="A134" s="26" t="s">
        <v>137</v>
      </c>
      <c r="B134" s="17">
        <v>76</v>
      </c>
      <c r="C134" s="17">
        <v>69</v>
      </c>
      <c r="D134" s="17">
        <v>64</v>
      </c>
      <c r="E134" s="17">
        <v>1</v>
      </c>
      <c r="F134" s="24">
        <f t="shared" si="30"/>
        <v>376.56198904006419</v>
      </c>
      <c r="G134" s="24">
        <f t="shared" si="31"/>
        <v>244.39918533604887</v>
      </c>
      <c r="H134" s="24">
        <f t="shared" si="32"/>
        <v>240.7291082867234</v>
      </c>
      <c r="I134" s="24">
        <f t="shared" si="33"/>
        <v>1.42485662380223</v>
      </c>
      <c r="J134" s="17">
        <v>90</v>
      </c>
      <c r="K134" s="17">
        <v>44</v>
      </c>
      <c r="L134" s="17">
        <v>35</v>
      </c>
      <c r="M134" s="17">
        <v>20</v>
      </c>
      <c r="N134" s="17">
        <v>21</v>
      </c>
      <c r="O134" s="24">
        <f t="shared" si="34"/>
        <v>342.88979902847888</v>
      </c>
      <c r="P134" s="24">
        <f t="shared" si="35"/>
        <v>307.1038709047001</v>
      </c>
      <c r="Q134" s="24">
        <f t="shared" si="36"/>
        <v>298.92047007379063</v>
      </c>
      <c r="R134" s="24">
        <f t="shared" si="37"/>
        <v>411.20957295885847</v>
      </c>
      <c r="S134" s="24">
        <f t="shared" si="38"/>
        <v>113.33707525581796</v>
      </c>
      <c r="T134" s="25">
        <f t="shared" si="39"/>
        <v>0.46127244793901712</v>
      </c>
      <c r="U134" s="27">
        <f t="shared" si="40"/>
        <v>209</v>
      </c>
      <c r="V134" s="28">
        <f t="shared" si="41"/>
        <v>210</v>
      </c>
      <c r="W134" s="38">
        <f t="shared" si="42"/>
        <v>287.23009422094549</v>
      </c>
      <c r="X134" s="38">
        <f t="shared" si="43"/>
        <v>294.69215764432926</v>
      </c>
      <c r="Y134" s="38">
        <f t="shared" si="44"/>
        <v>7.4620634233837677</v>
      </c>
      <c r="Z134" s="29">
        <v>0.6</v>
      </c>
      <c r="AA134" s="29">
        <v>0.44</v>
      </c>
      <c r="AB134" s="40" t="s">
        <v>374</v>
      </c>
    </row>
    <row r="135" spans="1:28">
      <c r="A135" s="26" t="s">
        <v>138</v>
      </c>
      <c r="B135" s="17">
        <v>120</v>
      </c>
      <c r="C135" s="17">
        <v>141</v>
      </c>
      <c r="D135" s="17">
        <v>195</v>
      </c>
      <c r="E135" s="17">
        <v>1</v>
      </c>
      <c r="F135" s="24">
        <f t="shared" si="30"/>
        <v>594.57156164220669</v>
      </c>
      <c r="G135" s="24">
        <f t="shared" si="31"/>
        <v>499.42442220844771</v>
      </c>
      <c r="H135" s="24">
        <f t="shared" si="32"/>
        <v>733.47150181111044</v>
      </c>
      <c r="I135" s="24">
        <f t="shared" si="33"/>
        <v>1.42485662380223</v>
      </c>
      <c r="J135" s="17">
        <v>194</v>
      </c>
      <c r="K135" s="17">
        <v>86</v>
      </c>
      <c r="L135" s="17">
        <v>85</v>
      </c>
      <c r="M135" s="17">
        <v>4</v>
      </c>
      <c r="N135" s="17">
        <v>116</v>
      </c>
      <c r="O135" s="24">
        <f t="shared" si="34"/>
        <v>739.11801123916564</v>
      </c>
      <c r="P135" s="24">
        <f t="shared" si="35"/>
        <v>600.24847495009567</v>
      </c>
      <c r="Q135" s="24">
        <f t="shared" si="36"/>
        <v>725.94971303634873</v>
      </c>
      <c r="R135" s="24">
        <f t="shared" si="37"/>
        <v>82.241914591771703</v>
      </c>
      <c r="S135" s="24">
        <f t="shared" si="38"/>
        <v>626.052415698804</v>
      </c>
      <c r="T135" s="25">
        <f t="shared" si="39"/>
        <v>0.37917535429488231</v>
      </c>
      <c r="U135" s="27">
        <f t="shared" si="40"/>
        <v>456</v>
      </c>
      <c r="V135" s="28">
        <f t="shared" si="41"/>
        <v>485</v>
      </c>
      <c r="W135" s="38">
        <f t="shared" si="42"/>
        <v>609.15582855392165</v>
      </c>
      <c r="X135" s="38">
        <f t="shared" si="43"/>
        <v>554.72210590323709</v>
      </c>
      <c r="Y135" s="38">
        <f t="shared" si="44"/>
        <v>-54.433722650684558</v>
      </c>
      <c r="Z135" s="29">
        <v>0.52</v>
      </c>
      <c r="AA135" s="29">
        <v>0.33</v>
      </c>
      <c r="AB135" s="40" t="s">
        <v>375</v>
      </c>
    </row>
    <row r="136" spans="1:28">
      <c r="A136" s="26" t="s">
        <v>139</v>
      </c>
      <c r="B136" s="17">
        <v>4</v>
      </c>
      <c r="C136" s="17">
        <v>22</v>
      </c>
      <c r="D136" s="17">
        <v>16</v>
      </c>
      <c r="E136" s="17">
        <v>2</v>
      </c>
      <c r="F136" s="24">
        <f t="shared" si="30"/>
        <v>19.819052054740222</v>
      </c>
      <c r="G136" s="24">
        <f t="shared" si="31"/>
        <v>77.924377933232975</v>
      </c>
      <c r="H136" s="24">
        <f t="shared" si="32"/>
        <v>60.182277071680851</v>
      </c>
      <c r="I136" s="24">
        <f t="shared" si="33"/>
        <v>2.84971324760446</v>
      </c>
      <c r="J136" s="17">
        <v>19</v>
      </c>
      <c r="K136" s="17">
        <v>4</v>
      </c>
      <c r="L136" s="17">
        <v>4</v>
      </c>
      <c r="M136" s="17">
        <v>34</v>
      </c>
      <c r="N136" s="17">
        <v>7</v>
      </c>
      <c r="O136" s="24">
        <f t="shared" si="34"/>
        <v>72.387846461567761</v>
      </c>
      <c r="P136" s="24">
        <f t="shared" si="35"/>
        <v>27.918533718609098</v>
      </c>
      <c r="Q136" s="24">
        <f t="shared" si="36"/>
        <v>34.162339437004647</v>
      </c>
      <c r="R136" s="24">
        <f t="shared" si="37"/>
        <v>699.0562740300594</v>
      </c>
      <c r="S136" s="24">
        <f t="shared" si="38"/>
        <v>37.779025085272657</v>
      </c>
      <c r="T136" s="25">
        <f t="shared" si="39"/>
        <v>0.25732994732810388</v>
      </c>
      <c r="U136" s="27">
        <f t="shared" si="40"/>
        <v>42</v>
      </c>
      <c r="V136" s="28">
        <f t="shared" si="41"/>
        <v>68</v>
      </c>
      <c r="W136" s="38">
        <f t="shared" si="42"/>
        <v>52.641902353218022</v>
      </c>
      <c r="X136" s="38">
        <f t="shared" si="43"/>
        <v>174.26080374650272</v>
      </c>
      <c r="Y136" s="38">
        <f t="shared" si="44"/>
        <v>121.61890139328469</v>
      </c>
      <c r="Z136" s="29">
        <v>0.04</v>
      </c>
      <c r="AA136" s="29">
        <v>0.16</v>
      </c>
      <c r="AB136" s="40" t="s">
        <v>376</v>
      </c>
    </row>
    <row r="137" spans="1:28">
      <c r="A137" s="26" t="s">
        <v>140</v>
      </c>
      <c r="B137" s="17">
        <v>33</v>
      </c>
      <c r="C137" s="17">
        <v>33</v>
      </c>
      <c r="D137" s="17">
        <v>26</v>
      </c>
      <c r="E137" s="17">
        <v>1</v>
      </c>
      <c r="F137" s="24">
        <f t="shared" si="30"/>
        <v>163.50717945160682</v>
      </c>
      <c r="G137" s="24">
        <f t="shared" si="31"/>
        <v>116.88656689984947</v>
      </c>
      <c r="H137" s="24">
        <f t="shared" si="32"/>
        <v>97.796200241481387</v>
      </c>
      <c r="I137" s="24">
        <f t="shared" si="33"/>
        <v>1.42485662380223</v>
      </c>
      <c r="J137" s="17">
        <v>125</v>
      </c>
      <c r="K137" s="17">
        <v>71</v>
      </c>
      <c r="L137" s="17">
        <v>62</v>
      </c>
      <c r="M137" s="17">
        <v>14</v>
      </c>
      <c r="N137" s="17">
        <v>123</v>
      </c>
      <c r="O137" s="24">
        <f t="shared" si="34"/>
        <v>476.23583198399848</v>
      </c>
      <c r="P137" s="24">
        <f t="shared" si="35"/>
        <v>495.55397350531149</v>
      </c>
      <c r="Q137" s="24">
        <f t="shared" si="36"/>
        <v>529.51626127357201</v>
      </c>
      <c r="R137" s="24">
        <f t="shared" si="37"/>
        <v>287.84670107120093</v>
      </c>
      <c r="S137" s="24">
        <f t="shared" si="38"/>
        <v>663.83144078407668</v>
      </c>
      <c r="T137" s="25">
        <f t="shared" si="39"/>
        <v>2.1410766702642885E-3</v>
      </c>
      <c r="U137" s="27">
        <f t="shared" si="40"/>
        <v>92</v>
      </c>
      <c r="V137" s="28">
        <f t="shared" si="41"/>
        <v>395</v>
      </c>
      <c r="W137" s="38">
        <f t="shared" si="42"/>
        <v>126.06331553097921</v>
      </c>
      <c r="X137" s="38">
        <f t="shared" si="43"/>
        <v>490.59684172363194</v>
      </c>
      <c r="Y137" s="38">
        <f t="shared" si="44"/>
        <v>364.53352619265274</v>
      </c>
      <c r="Z137" s="29">
        <v>0.13</v>
      </c>
      <c r="AA137" s="29">
        <v>0.31</v>
      </c>
      <c r="AB137" s="40" t="s">
        <v>376</v>
      </c>
    </row>
    <row r="138" spans="1:28">
      <c r="A138" s="26" t="s">
        <v>141</v>
      </c>
      <c r="B138" s="17">
        <v>36</v>
      </c>
      <c r="C138" s="17">
        <v>127</v>
      </c>
      <c r="D138" s="17">
        <v>47</v>
      </c>
      <c r="E138" s="17">
        <v>1</v>
      </c>
      <c r="F138" s="24">
        <f t="shared" si="30"/>
        <v>178.37146849266199</v>
      </c>
      <c r="G138" s="24">
        <f t="shared" si="31"/>
        <v>449.83618170548129</v>
      </c>
      <c r="H138" s="24">
        <f t="shared" si="32"/>
        <v>176.78543889806249</v>
      </c>
      <c r="I138" s="24">
        <f t="shared" si="33"/>
        <v>1.42485662380223</v>
      </c>
      <c r="J138" s="17">
        <v>51</v>
      </c>
      <c r="K138" s="17">
        <v>28</v>
      </c>
      <c r="L138" s="17">
        <v>31</v>
      </c>
      <c r="M138" s="17">
        <v>4</v>
      </c>
      <c r="N138" s="17">
        <v>25</v>
      </c>
      <c r="O138" s="24">
        <f t="shared" si="34"/>
        <v>194.30421944947139</v>
      </c>
      <c r="P138" s="24">
        <f t="shared" si="35"/>
        <v>195.42973603026368</v>
      </c>
      <c r="Q138" s="24">
        <f t="shared" si="36"/>
        <v>264.75813063678601</v>
      </c>
      <c r="R138" s="24">
        <f t="shared" si="37"/>
        <v>82.241914591771703</v>
      </c>
      <c r="S138" s="24">
        <f t="shared" si="38"/>
        <v>134.92508959025949</v>
      </c>
      <c r="T138" s="25">
        <f t="shared" si="39"/>
        <v>0.13680591674986128</v>
      </c>
      <c r="U138" s="27">
        <f t="shared" si="40"/>
        <v>210</v>
      </c>
      <c r="V138" s="28">
        <f t="shared" si="41"/>
        <v>139</v>
      </c>
      <c r="W138" s="38">
        <f t="shared" si="42"/>
        <v>268.33102969873522</v>
      </c>
      <c r="X138" s="38">
        <f t="shared" si="43"/>
        <v>174.33181805971043</v>
      </c>
      <c r="Y138" s="38">
        <f t="shared" si="44"/>
        <v>-93.999211639024793</v>
      </c>
      <c r="Z138" s="29">
        <v>0.79</v>
      </c>
      <c r="AA138" s="29">
        <v>0.46</v>
      </c>
      <c r="AB138" s="40" t="s">
        <v>377</v>
      </c>
    </row>
    <row r="139" spans="1:28">
      <c r="A139" s="26" t="s">
        <v>142</v>
      </c>
      <c r="B139" s="17">
        <v>13</v>
      </c>
      <c r="C139" s="17">
        <v>27</v>
      </c>
      <c r="D139" s="17">
        <v>15</v>
      </c>
      <c r="E139" s="17">
        <v>2</v>
      </c>
      <c r="F139" s="24">
        <f t="shared" si="30"/>
        <v>64.411919177905716</v>
      </c>
      <c r="G139" s="24">
        <f t="shared" si="31"/>
        <v>95.63446382714956</v>
      </c>
      <c r="H139" s="24">
        <f t="shared" si="32"/>
        <v>56.420884754700801</v>
      </c>
      <c r="I139" s="24">
        <f t="shared" si="33"/>
        <v>2.84971324760446</v>
      </c>
      <c r="J139" s="17">
        <v>40</v>
      </c>
      <c r="K139" s="17">
        <v>19</v>
      </c>
      <c r="L139" s="17">
        <v>10</v>
      </c>
      <c r="M139" s="17">
        <v>18</v>
      </c>
      <c r="N139" s="17">
        <v>24</v>
      </c>
      <c r="O139" s="24">
        <f t="shared" si="34"/>
        <v>152.39546623487951</v>
      </c>
      <c r="P139" s="24">
        <f t="shared" si="35"/>
        <v>132.61303516339322</v>
      </c>
      <c r="Q139" s="24">
        <f t="shared" si="36"/>
        <v>85.405848592511617</v>
      </c>
      <c r="R139" s="24">
        <f t="shared" si="37"/>
        <v>370.08861566297264</v>
      </c>
      <c r="S139" s="24">
        <f t="shared" si="38"/>
        <v>129.52808600664912</v>
      </c>
      <c r="T139" s="25">
        <f t="shared" si="39"/>
        <v>9.1135807194613908E-2</v>
      </c>
      <c r="U139" s="27">
        <f t="shared" si="40"/>
        <v>55</v>
      </c>
      <c r="V139" s="28">
        <f t="shared" si="41"/>
        <v>111</v>
      </c>
      <c r="W139" s="38">
        <f t="shared" si="42"/>
        <v>72.15575591991869</v>
      </c>
      <c r="X139" s="38">
        <f t="shared" si="43"/>
        <v>174.00621033208122</v>
      </c>
      <c r="Y139" s="38">
        <f t="shared" si="44"/>
        <v>101.85045441216253</v>
      </c>
      <c r="Z139" s="29">
        <v>0.63</v>
      </c>
      <c r="AA139" s="29">
        <v>0.19</v>
      </c>
      <c r="AB139" s="40" t="s">
        <v>378</v>
      </c>
    </row>
    <row r="140" spans="1:28">
      <c r="A140" s="26" t="s">
        <v>143</v>
      </c>
      <c r="B140" s="17">
        <v>34</v>
      </c>
      <c r="C140" s="17">
        <v>27</v>
      </c>
      <c r="D140" s="17">
        <v>86</v>
      </c>
      <c r="E140" s="17">
        <v>1</v>
      </c>
      <c r="F140" s="24">
        <f t="shared" si="30"/>
        <v>168.46194246529188</v>
      </c>
      <c r="G140" s="24">
        <f t="shared" si="31"/>
        <v>95.63446382714956</v>
      </c>
      <c r="H140" s="24">
        <f t="shared" si="32"/>
        <v>323.47973926028459</v>
      </c>
      <c r="I140" s="24">
        <f t="shared" si="33"/>
        <v>1.42485662380223</v>
      </c>
      <c r="J140" s="17">
        <v>84</v>
      </c>
      <c r="K140" s="17">
        <v>70</v>
      </c>
      <c r="L140" s="17">
        <v>58</v>
      </c>
      <c r="M140" s="17">
        <v>8</v>
      </c>
      <c r="N140" s="17">
        <v>65</v>
      </c>
      <c r="O140" s="24">
        <f t="shared" si="34"/>
        <v>320.03047909324698</v>
      </c>
      <c r="P140" s="24">
        <f t="shared" si="35"/>
        <v>488.57434007565922</v>
      </c>
      <c r="Q140" s="24">
        <f t="shared" si="36"/>
        <v>495.35392183656739</v>
      </c>
      <c r="R140" s="24">
        <f t="shared" si="37"/>
        <v>164.48382918354341</v>
      </c>
      <c r="S140" s="24">
        <f t="shared" si="38"/>
        <v>350.80523293467468</v>
      </c>
      <c r="T140" s="25">
        <f t="shared" si="39"/>
        <v>6.3892177875712108E-2</v>
      </c>
      <c r="U140" s="27">
        <f t="shared" si="40"/>
        <v>147</v>
      </c>
      <c r="V140" s="28">
        <f t="shared" si="41"/>
        <v>285</v>
      </c>
      <c r="W140" s="38">
        <f t="shared" si="42"/>
        <v>195.85871518424202</v>
      </c>
      <c r="X140" s="38">
        <f t="shared" si="43"/>
        <v>363.84956062473833</v>
      </c>
      <c r="Y140" s="38">
        <f t="shared" si="44"/>
        <v>167.99084544049632</v>
      </c>
      <c r="Z140" s="29">
        <v>0.7</v>
      </c>
      <c r="AA140" s="29">
        <v>0.36</v>
      </c>
      <c r="AB140" s="40" t="s">
        <v>379</v>
      </c>
    </row>
    <row r="141" spans="1:28">
      <c r="A141" s="26" t="s">
        <v>144</v>
      </c>
      <c r="B141" s="17">
        <v>72</v>
      </c>
      <c r="C141" s="17">
        <v>172</v>
      </c>
      <c r="D141" s="17">
        <v>339</v>
      </c>
      <c r="E141" s="17">
        <v>25</v>
      </c>
      <c r="F141" s="24">
        <f t="shared" si="30"/>
        <v>356.74293698532398</v>
      </c>
      <c r="G141" s="24">
        <f t="shared" si="31"/>
        <v>609.22695475073056</v>
      </c>
      <c r="H141" s="24">
        <f t="shared" si="32"/>
        <v>1275.111995456238</v>
      </c>
      <c r="I141" s="24">
        <f t="shared" si="33"/>
        <v>35.621415595055744</v>
      </c>
      <c r="J141" s="17">
        <v>99</v>
      </c>
      <c r="K141" s="17">
        <v>49</v>
      </c>
      <c r="L141" s="17">
        <v>31</v>
      </c>
      <c r="M141" s="17">
        <v>69</v>
      </c>
      <c r="N141" s="17">
        <v>29</v>
      </c>
      <c r="O141" s="24">
        <f t="shared" si="34"/>
        <v>377.1787789313268</v>
      </c>
      <c r="P141" s="24">
        <f t="shared" si="35"/>
        <v>342.00203805296144</v>
      </c>
      <c r="Q141" s="24">
        <f t="shared" si="36"/>
        <v>264.75813063678601</v>
      </c>
      <c r="R141" s="24">
        <f t="shared" si="37"/>
        <v>1418.6730267080618</v>
      </c>
      <c r="S141" s="24">
        <f t="shared" si="38"/>
        <v>156.513103924701</v>
      </c>
      <c r="T141" s="25">
        <f t="shared" si="39"/>
        <v>0.27209972997576237</v>
      </c>
      <c r="U141" s="27">
        <f t="shared" si="40"/>
        <v>583</v>
      </c>
      <c r="V141" s="28">
        <f t="shared" si="41"/>
        <v>277</v>
      </c>
      <c r="W141" s="38">
        <f t="shared" si="42"/>
        <v>747.02729573076419</v>
      </c>
      <c r="X141" s="38">
        <f t="shared" si="43"/>
        <v>511.82501565076745</v>
      </c>
      <c r="Y141" s="38">
        <f t="shared" si="44"/>
        <v>-235.20228007999674</v>
      </c>
      <c r="Z141" s="29">
        <v>0.68</v>
      </c>
      <c r="AA141" s="29">
        <v>0.28999999999999998</v>
      </c>
      <c r="AB141" s="40" t="s">
        <v>380</v>
      </c>
    </row>
    <row r="142" spans="1:28">
      <c r="A142" s="26" t="s">
        <v>145</v>
      </c>
      <c r="B142" s="17">
        <v>86</v>
      </c>
      <c r="C142" s="17">
        <v>113</v>
      </c>
      <c r="D142" s="17">
        <v>177</v>
      </c>
      <c r="E142" s="17">
        <v>4</v>
      </c>
      <c r="F142" s="24">
        <f t="shared" si="30"/>
        <v>426.10961917691475</v>
      </c>
      <c r="G142" s="24">
        <f t="shared" si="31"/>
        <v>400.24794120251482</v>
      </c>
      <c r="H142" s="24">
        <f t="shared" si="32"/>
        <v>665.76644010546943</v>
      </c>
      <c r="I142" s="24">
        <f t="shared" si="33"/>
        <v>5.69942649520892</v>
      </c>
      <c r="J142" s="17">
        <v>315</v>
      </c>
      <c r="K142" s="17">
        <v>215</v>
      </c>
      <c r="L142" s="17">
        <v>156</v>
      </c>
      <c r="M142" s="17"/>
      <c r="N142" s="17">
        <v>226</v>
      </c>
      <c r="O142" s="24">
        <f t="shared" si="34"/>
        <v>1200.1142965996762</v>
      </c>
      <c r="P142" s="24">
        <f t="shared" si="35"/>
        <v>1500.6211873752391</v>
      </c>
      <c r="Q142" s="24">
        <f t="shared" si="36"/>
        <v>1332.3312380431812</v>
      </c>
      <c r="R142" s="24">
        <f t="shared" si="37"/>
        <v>0</v>
      </c>
      <c r="S142" s="24">
        <f t="shared" si="38"/>
        <v>1219.7228098959458</v>
      </c>
      <c r="T142" s="25">
        <f t="shared" si="39"/>
        <v>8.8999213878020442E-2</v>
      </c>
      <c r="U142" s="27">
        <f t="shared" si="40"/>
        <v>376</v>
      </c>
      <c r="V142" s="28">
        <f t="shared" si="41"/>
        <v>912</v>
      </c>
      <c r="W142" s="38">
        <f t="shared" si="42"/>
        <v>497.37466682829967</v>
      </c>
      <c r="X142" s="38">
        <f t="shared" si="43"/>
        <v>1050.5579063828086</v>
      </c>
      <c r="Y142" s="38">
        <f t="shared" si="44"/>
        <v>553.18323955450887</v>
      </c>
      <c r="Z142" s="29">
        <v>0.42</v>
      </c>
      <c r="AA142" s="29">
        <v>0.39</v>
      </c>
      <c r="AB142" s="40" t="s">
        <v>548</v>
      </c>
    </row>
    <row r="143" spans="1:28">
      <c r="A143" s="26" t="s">
        <v>152</v>
      </c>
      <c r="B143" s="17"/>
      <c r="C143" s="17">
        <v>1</v>
      </c>
      <c r="D143" s="17">
        <v>4</v>
      </c>
      <c r="E143" s="17">
        <v>3</v>
      </c>
      <c r="F143" s="24">
        <f t="shared" si="30"/>
        <v>0</v>
      </c>
      <c r="G143" s="24">
        <f t="shared" si="31"/>
        <v>3.542017178783317</v>
      </c>
      <c r="H143" s="24">
        <f t="shared" si="32"/>
        <v>15.045569267920213</v>
      </c>
      <c r="I143" s="24">
        <f t="shared" si="33"/>
        <v>4.2745698714066895</v>
      </c>
      <c r="J143" s="17">
        <v>1</v>
      </c>
      <c r="K143" s="17">
        <v>2</v>
      </c>
      <c r="L143" s="17">
        <v>1</v>
      </c>
      <c r="M143" s="17">
        <v>12</v>
      </c>
      <c r="N143" s="17">
        <v>2</v>
      </c>
      <c r="O143" s="24">
        <f t="shared" si="34"/>
        <v>3.8098866558719879</v>
      </c>
      <c r="P143" s="24">
        <f t="shared" si="35"/>
        <v>13.959266859304549</v>
      </c>
      <c r="Q143" s="24">
        <f t="shared" si="36"/>
        <v>8.5405848592511617</v>
      </c>
      <c r="R143" s="24">
        <f t="shared" si="37"/>
        <v>246.7257437753151</v>
      </c>
      <c r="S143" s="24">
        <f t="shared" si="38"/>
        <v>10.794007167220759</v>
      </c>
      <c r="T143" s="25">
        <f t="shared" si="39"/>
        <v>0.22789312627186586</v>
      </c>
      <c r="U143" s="27">
        <f t="shared" si="40"/>
        <v>5</v>
      </c>
      <c r="V143" s="28">
        <f t="shared" si="41"/>
        <v>18</v>
      </c>
      <c r="W143" s="38">
        <f t="shared" si="42"/>
        <v>6.1958621489011767</v>
      </c>
      <c r="X143" s="38">
        <f t="shared" si="43"/>
        <v>56.765897863392709</v>
      </c>
      <c r="Y143" s="38">
        <f t="shared" si="44"/>
        <v>50.570035714491532</v>
      </c>
      <c r="Z143" s="29">
        <v>0.71</v>
      </c>
      <c r="AA143" s="29">
        <v>0.06</v>
      </c>
      <c r="AB143" s="40" t="s">
        <v>381</v>
      </c>
    </row>
    <row r="144" spans="1:28">
      <c r="A144" s="26" t="s">
        <v>146</v>
      </c>
      <c r="B144" s="17">
        <v>40</v>
      </c>
      <c r="C144" s="17">
        <v>15</v>
      </c>
      <c r="D144" s="17">
        <v>88</v>
      </c>
      <c r="E144" s="17">
        <v>1</v>
      </c>
      <c r="F144" s="24">
        <f t="shared" si="30"/>
        <v>198.19052054740223</v>
      </c>
      <c r="G144" s="24">
        <f t="shared" si="31"/>
        <v>53.130257681749754</v>
      </c>
      <c r="H144" s="24">
        <f t="shared" si="32"/>
        <v>331.00252389424469</v>
      </c>
      <c r="I144" s="24">
        <f t="shared" si="33"/>
        <v>1.42485662380223</v>
      </c>
      <c r="J144" s="17">
        <v>46</v>
      </c>
      <c r="K144" s="17">
        <v>30</v>
      </c>
      <c r="L144" s="17">
        <v>22</v>
      </c>
      <c r="M144" s="17"/>
      <c r="N144" s="17">
        <v>22</v>
      </c>
      <c r="O144" s="24">
        <f t="shared" si="34"/>
        <v>175.25478617011143</v>
      </c>
      <c r="P144" s="24">
        <f t="shared" si="35"/>
        <v>209.38900288956825</v>
      </c>
      <c r="Q144" s="24">
        <f t="shared" si="36"/>
        <v>187.89286690352554</v>
      </c>
      <c r="R144" s="24">
        <f t="shared" si="37"/>
        <v>0</v>
      </c>
      <c r="S144" s="24">
        <f t="shared" si="38"/>
        <v>118.73407883942835</v>
      </c>
      <c r="T144" s="25">
        <f t="shared" si="39"/>
        <v>0.2482577470494905</v>
      </c>
      <c r="U144" s="27">
        <f t="shared" si="40"/>
        <v>143</v>
      </c>
      <c r="V144" s="28">
        <f t="shared" si="41"/>
        <v>120</v>
      </c>
      <c r="W144" s="38">
        <f t="shared" si="42"/>
        <v>194.10776737446554</v>
      </c>
      <c r="X144" s="38">
        <f t="shared" si="43"/>
        <v>138.25414696052673</v>
      </c>
      <c r="Y144" s="38">
        <f t="shared" si="44"/>
        <v>-55.853620413938813</v>
      </c>
      <c r="Z144" s="29">
        <v>0.64</v>
      </c>
      <c r="AA144" s="29">
        <v>0.47</v>
      </c>
      <c r="AB144" s="40"/>
    </row>
    <row r="145" spans="1:28">
      <c r="A145" s="26" t="s">
        <v>147</v>
      </c>
      <c r="B145" s="17">
        <v>3</v>
      </c>
      <c r="C145" s="17"/>
      <c r="D145" s="17">
        <v>1</v>
      </c>
      <c r="E145" s="17">
        <v>5</v>
      </c>
      <c r="F145" s="24">
        <f t="shared" si="30"/>
        <v>14.864289041055166</v>
      </c>
      <c r="G145" s="24">
        <f t="shared" si="31"/>
        <v>0</v>
      </c>
      <c r="H145" s="24">
        <f t="shared" si="32"/>
        <v>3.7613923169800532</v>
      </c>
      <c r="I145" s="24">
        <f t="shared" si="33"/>
        <v>7.1242831190111495</v>
      </c>
      <c r="J145" s="17"/>
      <c r="K145" s="17"/>
      <c r="L145" s="17"/>
      <c r="M145" s="17">
        <v>3</v>
      </c>
      <c r="N145" s="17"/>
      <c r="O145" s="24">
        <f t="shared" si="34"/>
        <v>0</v>
      </c>
      <c r="P145" s="24">
        <f t="shared" si="35"/>
        <v>0</v>
      </c>
      <c r="Q145" s="24">
        <f t="shared" si="36"/>
        <v>0</v>
      </c>
      <c r="R145" s="24">
        <f t="shared" si="37"/>
        <v>61.681435943828774</v>
      </c>
      <c r="S145" s="24">
        <f t="shared" si="38"/>
        <v>0</v>
      </c>
      <c r="T145" s="25">
        <f t="shared" si="39"/>
        <v>0.36365985622226116</v>
      </c>
      <c r="U145" s="27">
        <f t="shared" si="40"/>
        <v>4</v>
      </c>
      <c r="V145" s="28">
        <f t="shared" si="41"/>
        <v>3</v>
      </c>
      <c r="W145" s="38">
        <f t="shared" si="42"/>
        <v>6.2085604526784062</v>
      </c>
      <c r="X145" s="38">
        <f t="shared" si="43"/>
        <v>12.336287188765755</v>
      </c>
      <c r="Y145" s="38">
        <f t="shared" si="44"/>
        <v>6.1277267360873493</v>
      </c>
      <c r="Z145" s="29">
        <v>0</v>
      </c>
      <c r="AA145" s="29" t="s">
        <v>10</v>
      </c>
      <c r="AB145" s="40"/>
    </row>
    <row r="146" spans="1:28">
      <c r="A146" s="26" t="s">
        <v>148</v>
      </c>
      <c r="B146" s="17"/>
      <c r="C146" s="17">
        <v>4</v>
      </c>
      <c r="D146" s="17">
        <v>3</v>
      </c>
      <c r="E146" s="17">
        <v>2</v>
      </c>
      <c r="F146" s="24">
        <f t="shared" si="30"/>
        <v>0</v>
      </c>
      <c r="G146" s="24">
        <f t="shared" si="31"/>
        <v>14.168068715133268</v>
      </c>
      <c r="H146" s="24">
        <f t="shared" si="32"/>
        <v>11.284176950940161</v>
      </c>
      <c r="I146" s="24">
        <f t="shared" si="33"/>
        <v>2.84971324760446</v>
      </c>
      <c r="J146" s="17">
        <v>2</v>
      </c>
      <c r="K146" s="17"/>
      <c r="L146" s="17">
        <v>2</v>
      </c>
      <c r="M146" s="17"/>
      <c r="N146" s="17">
        <v>1</v>
      </c>
      <c r="O146" s="24">
        <f t="shared" si="34"/>
        <v>7.6197733117439759</v>
      </c>
      <c r="P146" s="24">
        <f t="shared" si="35"/>
        <v>0</v>
      </c>
      <c r="Q146" s="24">
        <f t="shared" si="36"/>
        <v>17.081169718502323</v>
      </c>
      <c r="R146" s="24">
        <f t="shared" si="37"/>
        <v>0</v>
      </c>
      <c r="S146" s="24">
        <f t="shared" si="38"/>
        <v>5.3970035836103794</v>
      </c>
      <c r="T146" s="25">
        <f t="shared" si="39"/>
        <v>0.32762492752930905</v>
      </c>
      <c r="U146" s="27">
        <f t="shared" si="40"/>
        <v>7</v>
      </c>
      <c r="V146" s="28">
        <f t="shared" si="41"/>
        <v>5</v>
      </c>
      <c r="W146" s="38">
        <f t="shared" si="42"/>
        <v>8.4840818886911435</v>
      </c>
      <c r="X146" s="38">
        <f t="shared" si="43"/>
        <v>6.0195893227713357</v>
      </c>
      <c r="Y146" s="38">
        <f t="shared" si="44"/>
        <v>-2.4644925659198078</v>
      </c>
      <c r="Z146" s="29">
        <v>1</v>
      </c>
      <c r="AA146" s="29">
        <v>0.2</v>
      </c>
      <c r="AB146" s="40"/>
    </row>
    <row r="147" spans="1:28">
      <c r="A147" s="26" t="s">
        <v>149</v>
      </c>
      <c r="B147" s="17"/>
      <c r="C147" s="17">
        <v>3</v>
      </c>
      <c r="D147" s="17">
        <v>3</v>
      </c>
      <c r="E147" s="17">
        <v>4</v>
      </c>
      <c r="F147" s="24">
        <f t="shared" si="30"/>
        <v>0</v>
      </c>
      <c r="G147" s="24">
        <f t="shared" si="31"/>
        <v>10.626051536349951</v>
      </c>
      <c r="H147" s="24">
        <f t="shared" si="32"/>
        <v>11.284176950940161</v>
      </c>
      <c r="I147" s="24">
        <f t="shared" si="33"/>
        <v>5.69942649520892</v>
      </c>
      <c r="J147" s="17">
        <v>2</v>
      </c>
      <c r="K147" s="17"/>
      <c r="L147" s="17"/>
      <c r="M147" s="17"/>
      <c r="N147" s="17">
        <v>1</v>
      </c>
      <c r="O147" s="24">
        <f t="shared" si="34"/>
        <v>7.6197733117439759</v>
      </c>
      <c r="P147" s="24">
        <f t="shared" si="35"/>
        <v>0</v>
      </c>
      <c r="Q147" s="24">
        <f t="shared" si="36"/>
        <v>0</v>
      </c>
      <c r="R147" s="24">
        <f t="shared" si="37"/>
        <v>0</v>
      </c>
      <c r="S147" s="24">
        <f t="shared" si="38"/>
        <v>5.3970035836103794</v>
      </c>
      <c r="T147" s="25">
        <f t="shared" si="39"/>
        <v>0.11072145919942229</v>
      </c>
      <c r="U147" s="27">
        <f t="shared" si="40"/>
        <v>6</v>
      </c>
      <c r="V147" s="28">
        <f t="shared" si="41"/>
        <v>3</v>
      </c>
      <c r="W147" s="38">
        <f t="shared" si="42"/>
        <v>7.3034094957633711</v>
      </c>
      <c r="X147" s="38">
        <f t="shared" si="43"/>
        <v>2.6033553790708708</v>
      </c>
      <c r="Y147" s="38">
        <f t="shared" si="44"/>
        <v>-4.7000541166925007</v>
      </c>
      <c r="Z147" s="29">
        <v>0.83</v>
      </c>
      <c r="AA147" s="29">
        <v>0.67</v>
      </c>
      <c r="AB147" s="40"/>
    </row>
    <row r="148" spans="1:28">
      <c r="A148" s="26" t="s">
        <v>150</v>
      </c>
      <c r="B148" s="17">
        <v>1</v>
      </c>
      <c r="C148" s="17"/>
      <c r="D148" s="17"/>
      <c r="E148" s="17"/>
      <c r="F148" s="24">
        <f t="shared" si="30"/>
        <v>4.9547630136850556</v>
      </c>
      <c r="G148" s="24">
        <f t="shared" si="31"/>
        <v>0</v>
      </c>
      <c r="H148" s="24">
        <f t="shared" si="32"/>
        <v>0</v>
      </c>
      <c r="I148" s="24">
        <f t="shared" si="33"/>
        <v>0</v>
      </c>
      <c r="J148" s="17"/>
      <c r="K148" s="17">
        <v>1</v>
      </c>
      <c r="L148" s="17"/>
      <c r="M148" s="17"/>
      <c r="N148" s="17"/>
      <c r="O148" s="24">
        <f t="shared" si="34"/>
        <v>0</v>
      </c>
      <c r="P148" s="24">
        <f t="shared" si="35"/>
        <v>6.9796334296522744</v>
      </c>
      <c r="Q148" s="24">
        <f t="shared" si="36"/>
        <v>0</v>
      </c>
      <c r="R148" s="24">
        <f t="shared" si="37"/>
        <v>0</v>
      </c>
      <c r="S148" s="24">
        <f t="shared" si="38"/>
        <v>0</v>
      </c>
      <c r="T148" s="25">
        <f t="shared" si="39"/>
        <v>0.4559950245690364</v>
      </c>
      <c r="U148" s="27">
        <f t="shared" si="40"/>
        <v>1</v>
      </c>
      <c r="V148" s="28">
        <f t="shared" si="41"/>
        <v>1</v>
      </c>
      <c r="W148" s="38">
        <f t="shared" si="42"/>
        <v>1.6515876712283519</v>
      </c>
      <c r="X148" s="38">
        <f t="shared" si="43"/>
        <v>1.3959266859304549</v>
      </c>
      <c r="Y148" s="38">
        <f t="shared" si="44"/>
        <v>-0.25566098529789705</v>
      </c>
      <c r="Z148" s="29">
        <v>0</v>
      </c>
      <c r="AA148" s="29">
        <v>0</v>
      </c>
      <c r="AB148" s="40"/>
    </row>
    <row r="149" spans="1:28">
      <c r="A149" s="26" t="s">
        <v>151</v>
      </c>
      <c r="B149" s="17"/>
      <c r="C149" s="17"/>
      <c r="D149" s="17">
        <v>1</v>
      </c>
      <c r="E149" s="17"/>
      <c r="F149" s="24">
        <f t="shared" si="30"/>
        <v>0</v>
      </c>
      <c r="G149" s="24">
        <f t="shared" si="31"/>
        <v>0</v>
      </c>
      <c r="H149" s="24">
        <f t="shared" si="32"/>
        <v>3.7613923169800532</v>
      </c>
      <c r="I149" s="24">
        <f t="shared" si="33"/>
        <v>0</v>
      </c>
      <c r="J149" s="17"/>
      <c r="K149" s="17">
        <v>1</v>
      </c>
      <c r="L149" s="17"/>
      <c r="M149" s="17">
        <v>26</v>
      </c>
      <c r="N149" s="17"/>
      <c r="O149" s="24">
        <f t="shared" si="34"/>
        <v>0</v>
      </c>
      <c r="P149" s="24">
        <f t="shared" si="35"/>
        <v>6.9796334296522744</v>
      </c>
      <c r="Q149" s="24">
        <f t="shared" si="36"/>
        <v>0</v>
      </c>
      <c r="R149" s="24">
        <f t="shared" si="37"/>
        <v>534.57244484651608</v>
      </c>
      <c r="S149" s="24">
        <f t="shared" si="38"/>
        <v>0</v>
      </c>
      <c r="T149" s="25">
        <f t="shared" si="39"/>
        <v>0.23986477536598888</v>
      </c>
      <c r="U149" s="27">
        <f t="shared" si="40"/>
        <v>1</v>
      </c>
      <c r="V149" s="28">
        <f t="shared" si="41"/>
        <v>27</v>
      </c>
      <c r="W149" s="38">
        <f t="shared" si="42"/>
        <v>1.2537974389933511</v>
      </c>
      <c r="X149" s="38">
        <f t="shared" si="43"/>
        <v>108.31041565523367</v>
      </c>
      <c r="Y149" s="38">
        <f t="shared" si="44"/>
        <v>107.05661821624032</v>
      </c>
      <c r="Z149" s="29">
        <v>1</v>
      </c>
      <c r="AA149" s="29">
        <v>0</v>
      </c>
      <c r="AB149" s="40"/>
    </row>
    <row r="150" spans="1:28">
      <c r="A150" s="26" t="s">
        <v>153</v>
      </c>
      <c r="B150" s="17">
        <v>59</v>
      </c>
      <c r="C150" s="17">
        <v>43</v>
      </c>
      <c r="D150" s="17">
        <v>115</v>
      </c>
      <c r="E150" s="17"/>
      <c r="F150" s="24">
        <f t="shared" si="30"/>
        <v>292.33101780741828</v>
      </c>
      <c r="G150" s="24">
        <f t="shared" si="31"/>
        <v>152.30673868768264</v>
      </c>
      <c r="H150" s="24">
        <f t="shared" si="32"/>
        <v>432.56011645270615</v>
      </c>
      <c r="I150" s="24">
        <f t="shared" si="33"/>
        <v>0</v>
      </c>
      <c r="J150" s="17">
        <v>149</v>
      </c>
      <c r="K150" s="17">
        <v>65</v>
      </c>
      <c r="L150" s="17">
        <v>61</v>
      </c>
      <c r="M150" s="17">
        <v>19</v>
      </c>
      <c r="N150" s="17">
        <v>80</v>
      </c>
      <c r="O150" s="24">
        <f t="shared" si="34"/>
        <v>567.67311172492623</v>
      </c>
      <c r="P150" s="24">
        <f t="shared" si="35"/>
        <v>453.67617292739783</v>
      </c>
      <c r="Q150" s="24">
        <f t="shared" si="36"/>
        <v>520.9756764143209</v>
      </c>
      <c r="R150" s="24">
        <f t="shared" si="37"/>
        <v>390.64909431091559</v>
      </c>
      <c r="S150" s="24">
        <f t="shared" si="38"/>
        <v>431.76028668883038</v>
      </c>
      <c r="T150" s="25">
        <f t="shared" si="39"/>
        <v>2.3745063446214763E-2</v>
      </c>
      <c r="U150" s="27">
        <f t="shared" si="40"/>
        <v>217</v>
      </c>
      <c r="V150" s="28">
        <f t="shared" si="41"/>
        <v>374</v>
      </c>
      <c r="W150" s="38">
        <f t="shared" si="42"/>
        <v>292.39929098260239</v>
      </c>
      <c r="X150" s="38">
        <f t="shared" si="43"/>
        <v>472.9468684132782</v>
      </c>
      <c r="Y150" s="38">
        <f t="shared" si="44"/>
        <v>180.5475774306758</v>
      </c>
      <c r="Z150" s="29">
        <v>0.26</v>
      </c>
      <c r="AA150" s="29">
        <v>0.26</v>
      </c>
      <c r="AB150" s="40" t="s">
        <v>382</v>
      </c>
    </row>
    <row r="151" spans="1:28">
      <c r="A151" s="26" t="s">
        <v>154</v>
      </c>
      <c r="B151" s="17">
        <v>34</v>
      </c>
      <c r="C151" s="17">
        <v>21</v>
      </c>
      <c r="D151" s="17">
        <v>15</v>
      </c>
      <c r="E151" s="17"/>
      <c r="F151" s="24">
        <f t="shared" si="30"/>
        <v>168.46194246529188</v>
      </c>
      <c r="G151" s="24">
        <f t="shared" si="31"/>
        <v>74.382360754449664</v>
      </c>
      <c r="H151" s="24">
        <f t="shared" si="32"/>
        <v>56.420884754700801</v>
      </c>
      <c r="I151" s="24">
        <f t="shared" si="33"/>
        <v>0</v>
      </c>
      <c r="J151" s="17">
        <v>97</v>
      </c>
      <c r="K151" s="17">
        <v>31</v>
      </c>
      <c r="L151" s="17">
        <v>74</v>
      </c>
      <c r="M151" s="17">
        <v>3</v>
      </c>
      <c r="N151" s="17">
        <v>64</v>
      </c>
      <c r="O151" s="24">
        <f t="shared" si="34"/>
        <v>369.55900561958282</v>
      </c>
      <c r="P151" s="24">
        <f t="shared" si="35"/>
        <v>216.36863631922051</v>
      </c>
      <c r="Q151" s="24">
        <f t="shared" si="36"/>
        <v>632.00327958458593</v>
      </c>
      <c r="R151" s="24">
        <f t="shared" si="37"/>
        <v>61.681435943828774</v>
      </c>
      <c r="S151" s="24">
        <f t="shared" si="38"/>
        <v>345.40822935106428</v>
      </c>
      <c r="T151" s="25">
        <f t="shared" si="39"/>
        <v>6.4772436772867217E-2</v>
      </c>
      <c r="U151" s="27">
        <f t="shared" si="40"/>
        <v>70</v>
      </c>
      <c r="V151" s="28">
        <f t="shared" si="41"/>
        <v>269</v>
      </c>
      <c r="W151" s="38">
        <f t="shared" si="42"/>
        <v>99.755062658147452</v>
      </c>
      <c r="X151" s="38">
        <f t="shared" si="43"/>
        <v>325.00411736365652</v>
      </c>
      <c r="Y151" s="38">
        <f t="shared" si="44"/>
        <v>225.24905470550908</v>
      </c>
      <c r="Z151" s="29">
        <v>0.18</v>
      </c>
      <c r="AA151" s="29">
        <v>0.28999999999999998</v>
      </c>
      <c r="AB151" s="40" t="s">
        <v>383</v>
      </c>
    </row>
    <row r="152" spans="1:28">
      <c r="A152" s="26" t="s">
        <v>155</v>
      </c>
      <c r="B152" s="17">
        <v>41</v>
      </c>
      <c r="C152" s="17">
        <v>19</v>
      </c>
      <c r="D152" s="17">
        <v>60</v>
      </c>
      <c r="E152" s="17"/>
      <c r="F152" s="24">
        <f t="shared" si="30"/>
        <v>203.14528356108727</v>
      </c>
      <c r="G152" s="24">
        <f t="shared" si="31"/>
        <v>67.298326396883027</v>
      </c>
      <c r="H152" s="24">
        <f t="shared" si="32"/>
        <v>225.6835390188032</v>
      </c>
      <c r="I152" s="24">
        <f t="shared" si="33"/>
        <v>0</v>
      </c>
      <c r="J152" s="17">
        <v>40</v>
      </c>
      <c r="K152" s="17">
        <v>30</v>
      </c>
      <c r="L152" s="17">
        <v>19</v>
      </c>
      <c r="M152" s="17">
        <v>6</v>
      </c>
      <c r="N152" s="17">
        <v>10</v>
      </c>
      <c r="O152" s="24">
        <f t="shared" si="34"/>
        <v>152.39546623487951</v>
      </c>
      <c r="P152" s="24">
        <f t="shared" si="35"/>
        <v>209.38900288956825</v>
      </c>
      <c r="Q152" s="24">
        <f t="shared" si="36"/>
        <v>162.27111232577207</v>
      </c>
      <c r="R152" s="24">
        <f t="shared" si="37"/>
        <v>123.36287188765755</v>
      </c>
      <c r="S152" s="24">
        <f t="shared" si="38"/>
        <v>53.970035836103797</v>
      </c>
      <c r="T152" s="25">
        <f t="shared" si="39"/>
        <v>0.31589562760702872</v>
      </c>
      <c r="U152" s="27">
        <f t="shared" si="40"/>
        <v>120</v>
      </c>
      <c r="V152" s="28">
        <f t="shared" si="41"/>
        <v>105</v>
      </c>
      <c r="W152" s="38">
        <f t="shared" si="42"/>
        <v>165.37571632559116</v>
      </c>
      <c r="X152" s="38">
        <f t="shared" si="43"/>
        <v>140.27769783479624</v>
      </c>
      <c r="Y152" s="38">
        <f t="shared" si="44"/>
        <v>-25.098018490794914</v>
      </c>
      <c r="Z152" s="29">
        <v>0.63</v>
      </c>
      <c r="AA152" s="29">
        <v>0.36</v>
      </c>
      <c r="AB152" s="40" t="s">
        <v>384</v>
      </c>
    </row>
    <row r="153" spans="1:28">
      <c r="A153" s="26" t="s">
        <v>156</v>
      </c>
      <c r="B153" s="17">
        <v>1</v>
      </c>
      <c r="C153" s="17">
        <v>15</v>
      </c>
      <c r="D153" s="17">
        <v>6</v>
      </c>
      <c r="E153" s="17"/>
      <c r="F153" s="24">
        <f t="shared" si="30"/>
        <v>4.9547630136850556</v>
      </c>
      <c r="G153" s="24">
        <f t="shared" si="31"/>
        <v>53.130257681749754</v>
      </c>
      <c r="H153" s="24">
        <f t="shared" si="32"/>
        <v>22.568353901880322</v>
      </c>
      <c r="I153" s="24">
        <f t="shared" si="33"/>
        <v>0</v>
      </c>
      <c r="J153" s="17">
        <v>28</v>
      </c>
      <c r="K153" s="17">
        <v>19</v>
      </c>
      <c r="L153" s="17">
        <v>22</v>
      </c>
      <c r="M153" s="17">
        <v>17</v>
      </c>
      <c r="N153" s="17">
        <v>33</v>
      </c>
      <c r="O153" s="24">
        <f t="shared" si="34"/>
        <v>106.67682636441566</v>
      </c>
      <c r="P153" s="24">
        <f t="shared" si="35"/>
        <v>132.61303516339322</v>
      </c>
      <c r="Q153" s="24">
        <f t="shared" si="36"/>
        <v>187.89286690352554</v>
      </c>
      <c r="R153" s="24">
        <f t="shared" si="37"/>
        <v>349.5281370150297</v>
      </c>
      <c r="S153" s="24">
        <f t="shared" si="38"/>
        <v>178.10111825914254</v>
      </c>
      <c r="T153" s="25">
        <f t="shared" si="39"/>
        <v>1.4391972898333053E-2</v>
      </c>
      <c r="U153" s="27">
        <f t="shared" si="40"/>
        <v>22</v>
      </c>
      <c r="V153" s="28">
        <f t="shared" si="41"/>
        <v>119</v>
      </c>
      <c r="W153" s="38">
        <f t="shared" si="42"/>
        <v>26.88445819910504</v>
      </c>
      <c r="X153" s="38">
        <f t="shared" si="43"/>
        <v>190.96239674110134</v>
      </c>
      <c r="Y153" s="38">
        <f t="shared" si="44"/>
        <v>164.0779385419963</v>
      </c>
      <c r="Z153" s="29">
        <v>0.36</v>
      </c>
      <c r="AA153" s="29">
        <v>0.18</v>
      </c>
      <c r="AB153" s="40" t="s">
        <v>385</v>
      </c>
    </row>
    <row r="154" spans="1:28">
      <c r="A154" s="26" t="s">
        <v>157</v>
      </c>
      <c r="B154" s="17">
        <v>67</v>
      </c>
      <c r="C154" s="17">
        <v>64</v>
      </c>
      <c r="D154" s="17">
        <v>53</v>
      </c>
      <c r="E154" s="17"/>
      <c r="F154" s="24">
        <f t="shared" si="30"/>
        <v>331.9691219168987</v>
      </c>
      <c r="G154" s="24">
        <f t="shared" si="31"/>
        <v>226.68909944213229</v>
      </c>
      <c r="H154" s="24">
        <f t="shared" si="32"/>
        <v>199.35379279994282</v>
      </c>
      <c r="I154" s="24">
        <f t="shared" si="33"/>
        <v>0</v>
      </c>
      <c r="J154" s="17">
        <v>78</v>
      </c>
      <c r="K154" s="17">
        <v>46</v>
      </c>
      <c r="L154" s="17">
        <v>30</v>
      </c>
      <c r="M154" s="17"/>
      <c r="N154" s="17">
        <v>79</v>
      </c>
      <c r="O154" s="24">
        <f t="shared" si="34"/>
        <v>297.17115915801503</v>
      </c>
      <c r="P154" s="24">
        <f t="shared" si="35"/>
        <v>321.06313776400464</v>
      </c>
      <c r="Q154" s="24">
        <f t="shared" si="36"/>
        <v>256.21754577753484</v>
      </c>
      <c r="R154" s="24">
        <f t="shared" si="37"/>
        <v>0</v>
      </c>
      <c r="S154" s="24">
        <f t="shared" si="38"/>
        <v>426.36328310521998</v>
      </c>
      <c r="T154" s="25">
        <f t="shared" si="39"/>
        <v>0.47105980388337587</v>
      </c>
      <c r="U154" s="27">
        <f t="shared" si="40"/>
        <v>184</v>
      </c>
      <c r="V154" s="28">
        <f t="shared" si="41"/>
        <v>233</v>
      </c>
      <c r="W154" s="38">
        <f t="shared" si="42"/>
        <v>252.67067138632464</v>
      </c>
      <c r="X154" s="38">
        <f t="shared" si="43"/>
        <v>260.16302516095487</v>
      </c>
      <c r="Y154" s="38">
        <f t="shared" si="44"/>
        <v>7.4923537746302316</v>
      </c>
      <c r="Z154" s="29">
        <v>0.19</v>
      </c>
      <c r="AA154" s="29">
        <v>0.14000000000000001</v>
      </c>
      <c r="AB154" s="40" t="s">
        <v>386</v>
      </c>
    </row>
    <row r="155" spans="1:28">
      <c r="A155" s="26" t="s">
        <v>158</v>
      </c>
      <c r="B155" s="17">
        <v>4</v>
      </c>
      <c r="C155" s="17"/>
      <c r="D155" s="17">
        <v>1</v>
      </c>
      <c r="E155" s="17"/>
      <c r="F155" s="24">
        <f t="shared" si="30"/>
        <v>19.819052054740222</v>
      </c>
      <c r="G155" s="24">
        <f t="shared" si="31"/>
        <v>0</v>
      </c>
      <c r="H155" s="24">
        <f t="shared" si="32"/>
        <v>3.7613923169800532</v>
      </c>
      <c r="I155" s="24">
        <f t="shared" si="33"/>
        <v>0</v>
      </c>
      <c r="J155" s="17">
        <v>1</v>
      </c>
      <c r="K155" s="17">
        <v>5</v>
      </c>
      <c r="L155" s="17"/>
      <c r="M155" s="17"/>
      <c r="N155" s="17">
        <v>4</v>
      </c>
      <c r="O155" s="24">
        <f t="shared" si="34"/>
        <v>3.8098866558719879</v>
      </c>
      <c r="P155" s="24">
        <f t="shared" si="35"/>
        <v>34.898167148261372</v>
      </c>
      <c r="Q155" s="24">
        <f t="shared" si="36"/>
        <v>0</v>
      </c>
      <c r="R155" s="24">
        <f t="shared" si="37"/>
        <v>0</v>
      </c>
      <c r="S155" s="24">
        <f t="shared" si="38"/>
        <v>21.588014334441517</v>
      </c>
      <c r="T155" s="25">
        <f t="shared" si="39"/>
        <v>0.34879379421624579</v>
      </c>
      <c r="U155" s="27">
        <f t="shared" si="40"/>
        <v>5</v>
      </c>
      <c r="V155" s="28">
        <f t="shared" si="41"/>
        <v>10</v>
      </c>
      <c r="W155" s="38">
        <f t="shared" si="42"/>
        <v>7.8601481239067583</v>
      </c>
      <c r="X155" s="38">
        <f t="shared" si="43"/>
        <v>12.059213627714975</v>
      </c>
      <c r="Y155" s="38">
        <f t="shared" si="44"/>
        <v>4.1990655038082165</v>
      </c>
      <c r="Z155" s="29">
        <v>0.83</v>
      </c>
      <c r="AA155" s="29">
        <v>0.2</v>
      </c>
      <c r="AB155" s="40" t="s">
        <v>387</v>
      </c>
    </row>
    <row r="156" spans="1:28">
      <c r="A156" s="26" t="s">
        <v>159</v>
      </c>
      <c r="B156" s="17">
        <v>20</v>
      </c>
      <c r="C156" s="17">
        <v>11</v>
      </c>
      <c r="D156" s="17">
        <v>9</v>
      </c>
      <c r="E156" s="17"/>
      <c r="F156" s="24">
        <f t="shared" si="30"/>
        <v>99.095260273701115</v>
      </c>
      <c r="G156" s="24">
        <f t="shared" si="31"/>
        <v>38.962188966616488</v>
      </c>
      <c r="H156" s="24">
        <f t="shared" si="32"/>
        <v>33.852530852820479</v>
      </c>
      <c r="I156" s="24">
        <f t="shared" si="33"/>
        <v>0</v>
      </c>
      <c r="J156" s="17">
        <v>25</v>
      </c>
      <c r="K156" s="17">
        <v>25</v>
      </c>
      <c r="L156" s="17">
        <v>1</v>
      </c>
      <c r="M156" s="17">
        <v>1</v>
      </c>
      <c r="N156" s="17">
        <v>12</v>
      </c>
      <c r="O156" s="24">
        <f t="shared" si="34"/>
        <v>95.247166396799699</v>
      </c>
      <c r="P156" s="24">
        <f t="shared" si="35"/>
        <v>174.49083574130685</v>
      </c>
      <c r="Q156" s="24">
        <f t="shared" si="36"/>
        <v>8.5405848592511617</v>
      </c>
      <c r="R156" s="24">
        <f t="shared" si="37"/>
        <v>20.560478647942926</v>
      </c>
      <c r="S156" s="24">
        <f t="shared" si="38"/>
        <v>64.764043003324559</v>
      </c>
      <c r="T156" s="25">
        <f t="shared" si="39"/>
        <v>0.36486375839897778</v>
      </c>
      <c r="U156" s="27">
        <f t="shared" si="40"/>
        <v>40</v>
      </c>
      <c r="V156" s="28">
        <f t="shared" si="41"/>
        <v>64</v>
      </c>
      <c r="W156" s="38">
        <f t="shared" si="42"/>
        <v>57.303326697712691</v>
      </c>
      <c r="X156" s="38">
        <f t="shared" si="43"/>
        <v>72.720621729725039</v>
      </c>
      <c r="Y156" s="38">
        <f t="shared" si="44"/>
        <v>15.417295032012348</v>
      </c>
      <c r="Z156" s="29">
        <v>0</v>
      </c>
      <c r="AA156" s="29">
        <v>0.09</v>
      </c>
      <c r="AB156" s="40" t="s">
        <v>388</v>
      </c>
    </row>
    <row r="157" spans="1:28">
      <c r="A157" s="26" t="s">
        <v>160</v>
      </c>
      <c r="B157" s="17">
        <v>28</v>
      </c>
      <c r="C157" s="17">
        <v>35</v>
      </c>
      <c r="D157" s="17">
        <v>47</v>
      </c>
      <c r="E157" s="17"/>
      <c r="F157" s="24">
        <f t="shared" si="30"/>
        <v>138.73336438318157</v>
      </c>
      <c r="G157" s="24">
        <f t="shared" si="31"/>
        <v>123.97060125741609</v>
      </c>
      <c r="H157" s="24">
        <f t="shared" si="32"/>
        <v>176.78543889806249</v>
      </c>
      <c r="I157" s="24">
        <f t="shared" si="33"/>
        <v>0</v>
      </c>
      <c r="J157" s="17">
        <v>3</v>
      </c>
      <c r="K157" s="17">
        <v>13</v>
      </c>
      <c r="L157" s="17"/>
      <c r="M157" s="17"/>
      <c r="N157" s="17">
        <v>15</v>
      </c>
      <c r="O157" s="24">
        <f t="shared" si="34"/>
        <v>11.429659967615963</v>
      </c>
      <c r="P157" s="24">
        <f t="shared" si="35"/>
        <v>90.735234585479574</v>
      </c>
      <c r="Q157" s="24">
        <f t="shared" si="36"/>
        <v>0</v>
      </c>
      <c r="R157" s="24">
        <f t="shared" si="37"/>
        <v>0</v>
      </c>
      <c r="S157" s="24">
        <f t="shared" si="38"/>
        <v>80.955053754155699</v>
      </c>
      <c r="T157" s="25">
        <f t="shared" si="39"/>
        <v>4.7964736225580536E-3</v>
      </c>
      <c r="U157" s="27">
        <f t="shared" si="40"/>
        <v>110</v>
      </c>
      <c r="V157" s="28">
        <f t="shared" si="41"/>
        <v>31</v>
      </c>
      <c r="W157" s="38">
        <f t="shared" si="42"/>
        <v>146.49646817955337</v>
      </c>
      <c r="X157" s="38">
        <f t="shared" si="43"/>
        <v>36.623989661450246</v>
      </c>
      <c r="Y157" s="38">
        <f t="shared" si="44"/>
        <v>-109.87247851810312</v>
      </c>
      <c r="Z157" s="29">
        <v>0.62</v>
      </c>
      <c r="AA157" s="29">
        <v>0.19</v>
      </c>
      <c r="AB157" s="40" t="s">
        <v>389</v>
      </c>
    </row>
    <row r="158" spans="1:28">
      <c r="A158" s="26" t="s">
        <v>161</v>
      </c>
      <c r="B158" s="17">
        <v>38</v>
      </c>
      <c r="C158" s="17">
        <v>28</v>
      </c>
      <c r="D158" s="17">
        <v>6</v>
      </c>
      <c r="E158" s="17"/>
      <c r="F158" s="24">
        <f t="shared" si="30"/>
        <v>188.2809945200321</v>
      </c>
      <c r="G158" s="24">
        <f t="shared" si="31"/>
        <v>99.176481005932885</v>
      </c>
      <c r="H158" s="24">
        <f t="shared" si="32"/>
        <v>22.568353901880322</v>
      </c>
      <c r="I158" s="24">
        <f t="shared" si="33"/>
        <v>0</v>
      </c>
      <c r="J158" s="17">
        <v>12</v>
      </c>
      <c r="K158" s="17">
        <v>8</v>
      </c>
      <c r="L158" s="17">
        <v>5</v>
      </c>
      <c r="M158" s="17">
        <v>1</v>
      </c>
      <c r="N158" s="17">
        <v>14</v>
      </c>
      <c r="O158" s="24">
        <f t="shared" si="34"/>
        <v>45.718639870463853</v>
      </c>
      <c r="P158" s="24">
        <f t="shared" si="35"/>
        <v>55.837067437218195</v>
      </c>
      <c r="Q158" s="24">
        <f t="shared" si="36"/>
        <v>42.702924296255809</v>
      </c>
      <c r="R158" s="24">
        <f t="shared" si="37"/>
        <v>20.560478647942926</v>
      </c>
      <c r="S158" s="24">
        <f t="shared" si="38"/>
        <v>75.558050170545314</v>
      </c>
      <c r="T158" s="25">
        <f t="shared" si="39"/>
        <v>9.2703379037699984E-2</v>
      </c>
      <c r="U158" s="27">
        <f t="shared" si="40"/>
        <v>72</v>
      </c>
      <c r="V158" s="28">
        <f t="shared" si="41"/>
        <v>40</v>
      </c>
      <c r="W158" s="38">
        <f t="shared" si="42"/>
        <v>103.34194314261509</v>
      </c>
      <c r="X158" s="38">
        <f t="shared" si="43"/>
        <v>48.075432084485215</v>
      </c>
      <c r="Y158" s="38">
        <f t="shared" si="44"/>
        <v>-55.266511058129879</v>
      </c>
      <c r="Z158" s="29">
        <v>0</v>
      </c>
      <c r="AA158" s="29">
        <v>0</v>
      </c>
      <c r="AB158" s="40" t="s">
        <v>390</v>
      </c>
    </row>
    <row r="159" spans="1:28">
      <c r="A159" s="26" t="s">
        <v>162</v>
      </c>
      <c r="B159" s="17">
        <v>3</v>
      </c>
      <c r="C159" s="17">
        <v>1</v>
      </c>
      <c r="D159" s="17">
        <v>2</v>
      </c>
      <c r="E159" s="17"/>
      <c r="F159" s="24">
        <f t="shared" si="30"/>
        <v>14.864289041055166</v>
      </c>
      <c r="G159" s="24">
        <f t="shared" si="31"/>
        <v>3.542017178783317</v>
      </c>
      <c r="H159" s="24">
        <f t="shared" si="32"/>
        <v>7.5227846339601063</v>
      </c>
      <c r="I159" s="24">
        <f t="shared" si="33"/>
        <v>0</v>
      </c>
      <c r="J159" s="17">
        <v>4</v>
      </c>
      <c r="K159" s="17">
        <v>6</v>
      </c>
      <c r="L159" s="17"/>
      <c r="M159" s="17"/>
      <c r="N159" s="17">
        <v>1</v>
      </c>
      <c r="O159" s="24">
        <f t="shared" si="34"/>
        <v>15.239546623487952</v>
      </c>
      <c r="P159" s="24">
        <f t="shared" si="35"/>
        <v>41.877800577913646</v>
      </c>
      <c r="Q159" s="24">
        <f t="shared" si="36"/>
        <v>0</v>
      </c>
      <c r="R159" s="24">
        <f t="shared" si="37"/>
        <v>0</v>
      </c>
      <c r="S159" s="24">
        <f t="shared" si="38"/>
        <v>5.3970035836103794</v>
      </c>
      <c r="T159" s="25">
        <f t="shared" si="39"/>
        <v>0.36589686302550434</v>
      </c>
      <c r="U159" s="27">
        <f t="shared" si="40"/>
        <v>6</v>
      </c>
      <c r="V159" s="28">
        <f t="shared" si="41"/>
        <v>11</v>
      </c>
      <c r="W159" s="38">
        <f t="shared" si="42"/>
        <v>8.643030284599531</v>
      </c>
      <c r="X159" s="38">
        <f t="shared" si="43"/>
        <v>12.502870157002395</v>
      </c>
      <c r="Y159" s="38">
        <f t="shared" si="44"/>
        <v>3.8598398724028637</v>
      </c>
      <c r="Z159" s="29">
        <v>0</v>
      </c>
      <c r="AA159" s="29">
        <v>0.36</v>
      </c>
      <c r="AB159" s="40" t="s">
        <v>391</v>
      </c>
    </row>
    <row r="160" spans="1:28">
      <c r="A160" s="26" t="s">
        <v>183</v>
      </c>
      <c r="B160" s="17">
        <v>1</v>
      </c>
      <c r="C160" s="17"/>
      <c r="D160" s="17">
        <v>2</v>
      </c>
      <c r="E160" s="17"/>
      <c r="F160" s="24">
        <f t="shared" si="30"/>
        <v>4.9547630136850556</v>
      </c>
      <c r="G160" s="24">
        <f t="shared" si="31"/>
        <v>0</v>
      </c>
      <c r="H160" s="24">
        <f t="shared" si="32"/>
        <v>7.5227846339601063</v>
      </c>
      <c r="I160" s="24">
        <f t="shared" si="33"/>
        <v>0</v>
      </c>
      <c r="J160" s="17"/>
      <c r="K160" s="17">
        <v>1</v>
      </c>
      <c r="L160" s="17"/>
      <c r="M160" s="17">
        <v>14</v>
      </c>
      <c r="N160" s="17"/>
      <c r="O160" s="24">
        <f t="shared" si="34"/>
        <v>0</v>
      </c>
      <c r="P160" s="24">
        <f t="shared" si="35"/>
        <v>6.9796334296522744</v>
      </c>
      <c r="Q160" s="24">
        <f t="shared" si="36"/>
        <v>0</v>
      </c>
      <c r="R160" s="24">
        <f t="shared" si="37"/>
        <v>287.84670107120093</v>
      </c>
      <c r="S160" s="24">
        <f t="shared" si="38"/>
        <v>0</v>
      </c>
      <c r="T160" s="25">
        <f t="shared" si="39"/>
        <v>0.24987468915574268</v>
      </c>
      <c r="U160" s="27">
        <f t="shared" si="40"/>
        <v>3</v>
      </c>
      <c r="V160" s="28">
        <f t="shared" si="41"/>
        <v>15</v>
      </c>
      <c r="W160" s="38">
        <f t="shared" si="42"/>
        <v>4.1591825492150543</v>
      </c>
      <c r="X160" s="38">
        <f t="shared" si="43"/>
        <v>58.96526690017064</v>
      </c>
      <c r="Y160" s="38">
        <f t="shared" si="44"/>
        <v>54.806084350955587</v>
      </c>
      <c r="Z160" s="29">
        <v>0.67</v>
      </c>
      <c r="AA160" s="29">
        <v>7.0000000000000007E-2</v>
      </c>
      <c r="AB160" s="40" t="s">
        <v>392</v>
      </c>
    </row>
    <row r="161" spans="1:28">
      <c r="A161" s="26" t="s">
        <v>163</v>
      </c>
      <c r="B161" s="17">
        <v>44</v>
      </c>
      <c r="C161" s="17">
        <v>72</v>
      </c>
      <c r="D161" s="17">
        <v>115</v>
      </c>
      <c r="E161" s="17"/>
      <c r="F161" s="24">
        <f t="shared" si="30"/>
        <v>218.00957260214244</v>
      </c>
      <c r="G161" s="24">
        <f t="shared" si="31"/>
        <v>255.02523687239884</v>
      </c>
      <c r="H161" s="24">
        <f t="shared" si="32"/>
        <v>432.56011645270615</v>
      </c>
      <c r="I161" s="24">
        <f t="shared" si="33"/>
        <v>0</v>
      </c>
      <c r="J161" s="17">
        <v>67</v>
      </c>
      <c r="K161" s="17">
        <v>38</v>
      </c>
      <c r="L161" s="17">
        <v>38</v>
      </c>
      <c r="M161" s="17">
        <v>26</v>
      </c>
      <c r="N161" s="17">
        <v>60</v>
      </c>
      <c r="O161" s="24">
        <f t="shared" si="34"/>
        <v>255.26240594342318</v>
      </c>
      <c r="P161" s="24">
        <f t="shared" si="35"/>
        <v>265.22607032678644</v>
      </c>
      <c r="Q161" s="24">
        <f t="shared" si="36"/>
        <v>324.54222465154413</v>
      </c>
      <c r="R161" s="24">
        <f t="shared" si="37"/>
        <v>534.57244484651608</v>
      </c>
      <c r="S161" s="24">
        <f t="shared" si="38"/>
        <v>323.8202150166228</v>
      </c>
      <c r="T161" s="25">
        <f t="shared" si="39"/>
        <v>0.32818228934523364</v>
      </c>
      <c r="U161" s="27">
        <f t="shared" si="40"/>
        <v>231</v>
      </c>
      <c r="V161" s="28">
        <f t="shared" si="41"/>
        <v>229</v>
      </c>
      <c r="W161" s="38">
        <f t="shared" si="42"/>
        <v>301.86497530908247</v>
      </c>
      <c r="X161" s="38">
        <f t="shared" si="43"/>
        <v>340.68467215697854</v>
      </c>
      <c r="Y161" s="38">
        <f t="shared" si="44"/>
        <v>38.819696847896068</v>
      </c>
      <c r="Z161" s="29">
        <v>0.74</v>
      </c>
      <c r="AA161" s="29">
        <v>0.31</v>
      </c>
      <c r="AB161" s="40"/>
    </row>
    <row r="162" spans="1:28">
      <c r="A162" s="26" t="s">
        <v>164</v>
      </c>
      <c r="B162" s="17">
        <v>54</v>
      </c>
      <c r="C162" s="17">
        <v>100</v>
      </c>
      <c r="D162" s="17">
        <v>134</v>
      </c>
      <c r="E162" s="17"/>
      <c r="F162" s="24">
        <f t="shared" si="30"/>
        <v>267.557202738993</v>
      </c>
      <c r="G162" s="24">
        <f t="shared" si="31"/>
        <v>354.20171787833169</v>
      </c>
      <c r="H162" s="24">
        <f t="shared" si="32"/>
        <v>504.02657047532716</v>
      </c>
      <c r="I162" s="24">
        <f t="shared" si="33"/>
        <v>0</v>
      </c>
      <c r="J162" s="17">
        <v>110</v>
      </c>
      <c r="K162" s="17">
        <v>59</v>
      </c>
      <c r="L162" s="17">
        <v>62</v>
      </c>
      <c r="M162" s="17">
        <v>1</v>
      </c>
      <c r="N162" s="17">
        <v>73</v>
      </c>
      <c r="O162" s="24">
        <f t="shared" si="34"/>
        <v>419.08753214591866</v>
      </c>
      <c r="P162" s="24">
        <f t="shared" si="35"/>
        <v>411.79837234948423</v>
      </c>
      <c r="Q162" s="24">
        <f t="shared" si="36"/>
        <v>529.51626127357201</v>
      </c>
      <c r="R162" s="24">
        <f t="shared" si="37"/>
        <v>20.560478647942926</v>
      </c>
      <c r="S162" s="24">
        <f t="shared" si="38"/>
        <v>393.9812616035577</v>
      </c>
      <c r="T162" s="25">
        <f t="shared" si="39"/>
        <v>0.43892656636909388</v>
      </c>
      <c r="U162" s="27">
        <f t="shared" si="40"/>
        <v>288</v>
      </c>
      <c r="V162" s="28">
        <f t="shared" si="41"/>
        <v>305</v>
      </c>
      <c r="W162" s="38">
        <f t="shared" si="42"/>
        <v>375.2618303642173</v>
      </c>
      <c r="X162" s="38">
        <f t="shared" si="43"/>
        <v>354.98878120409512</v>
      </c>
      <c r="Y162" s="38">
        <f t="shared" si="44"/>
        <v>-20.273049160122184</v>
      </c>
      <c r="Z162" s="29">
        <v>0.7</v>
      </c>
      <c r="AA162" s="29">
        <v>0.25</v>
      </c>
      <c r="AB162" s="40"/>
    </row>
    <row r="163" spans="1:28">
      <c r="A163" s="26" t="s">
        <v>165</v>
      </c>
      <c r="B163" s="17">
        <v>1</v>
      </c>
      <c r="C163" s="17">
        <v>1</v>
      </c>
      <c r="D163" s="17">
        <v>2</v>
      </c>
      <c r="E163" s="17"/>
      <c r="F163" s="24">
        <f t="shared" si="30"/>
        <v>4.9547630136850556</v>
      </c>
      <c r="G163" s="24">
        <f t="shared" si="31"/>
        <v>3.542017178783317</v>
      </c>
      <c r="H163" s="24">
        <f t="shared" si="32"/>
        <v>7.5227846339601063</v>
      </c>
      <c r="I163" s="24">
        <f t="shared" si="33"/>
        <v>0</v>
      </c>
      <c r="J163" s="17"/>
      <c r="K163" s="17">
        <v>1</v>
      </c>
      <c r="L163" s="17">
        <v>1</v>
      </c>
      <c r="M163" s="17"/>
      <c r="N163" s="17">
        <v>1</v>
      </c>
      <c r="O163" s="24">
        <f t="shared" si="34"/>
        <v>0</v>
      </c>
      <c r="P163" s="24">
        <f t="shared" si="35"/>
        <v>6.9796334296522744</v>
      </c>
      <c r="Q163" s="24">
        <f t="shared" si="36"/>
        <v>8.5405848592511617</v>
      </c>
      <c r="R163" s="24">
        <f t="shared" si="37"/>
        <v>0</v>
      </c>
      <c r="S163" s="24">
        <f t="shared" si="38"/>
        <v>5.3970035836103794</v>
      </c>
      <c r="T163" s="25">
        <f t="shared" si="39"/>
        <v>0.33121301856425611</v>
      </c>
      <c r="U163" s="27">
        <f t="shared" si="40"/>
        <v>4</v>
      </c>
      <c r="V163" s="28">
        <f t="shared" si="41"/>
        <v>3</v>
      </c>
      <c r="W163" s="38">
        <f t="shared" si="42"/>
        <v>5.3398549421428259</v>
      </c>
      <c r="X163" s="38">
        <f t="shared" si="43"/>
        <v>4.1834443745027627</v>
      </c>
      <c r="Y163" s="38">
        <f t="shared" si="44"/>
        <v>-1.1564105676400631</v>
      </c>
      <c r="Z163" s="29">
        <v>0</v>
      </c>
      <c r="AA163" s="29">
        <v>0.33</v>
      </c>
      <c r="AB163" s="40"/>
    </row>
    <row r="164" spans="1:28">
      <c r="A164" s="26" t="s">
        <v>166</v>
      </c>
      <c r="B164" s="17"/>
      <c r="C164" s="17"/>
      <c r="D164" s="17">
        <v>1</v>
      </c>
      <c r="E164" s="17"/>
      <c r="F164" s="24">
        <f t="shared" si="30"/>
        <v>0</v>
      </c>
      <c r="G164" s="24">
        <f t="shared" si="31"/>
        <v>0</v>
      </c>
      <c r="H164" s="24">
        <f t="shared" si="32"/>
        <v>3.7613923169800532</v>
      </c>
      <c r="I164" s="24">
        <f t="shared" si="33"/>
        <v>0</v>
      </c>
      <c r="J164" s="17"/>
      <c r="K164" s="17">
        <v>1</v>
      </c>
      <c r="L164" s="17"/>
      <c r="M164" s="17">
        <v>2</v>
      </c>
      <c r="N164" s="17"/>
      <c r="O164" s="24">
        <f t="shared" si="34"/>
        <v>0</v>
      </c>
      <c r="P164" s="24">
        <f t="shared" si="35"/>
        <v>6.9796334296522744</v>
      </c>
      <c r="Q164" s="24">
        <f t="shared" si="36"/>
        <v>0</v>
      </c>
      <c r="R164" s="24">
        <f t="shared" si="37"/>
        <v>41.120957295885852</v>
      </c>
      <c r="S164" s="24">
        <f t="shared" si="38"/>
        <v>0</v>
      </c>
      <c r="T164" s="25">
        <f t="shared" si="39"/>
        <v>0.23186324379982404</v>
      </c>
      <c r="U164" s="27">
        <f t="shared" si="40"/>
        <v>1</v>
      </c>
      <c r="V164" s="28">
        <f t="shared" si="41"/>
        <v>3</v>
      </c>
      <c r="W164" s="38">
        <f t="shared" si="42"/>
        <v>1.2537974389933511</v>
      </c>
      <c r="X164" s="38">
        <f t="shared" si="43"/>
        <v>9.6201181451076252</v>
      </c>
      <c r="Y164" s="38">
        <f t="shared" si="44"/>
        <v>8.3663207061142746</v>
      </c>
      <c r="Z164" s="29">
        <v>0</v>
      </c>
      <c r="AA164" s="29">
        <v>0.33</v>
      </c>
      <c r="AB164" s="40"/>
    </row>
    <row r="165" spans="1:28">
      <c r="A165" s="26" t="s">
        <v>167</v>
      </c>
      <c r="B165" s="17">
        <v>4</v>
      </c>
      <c r="C165" s="17"/>
      <c r="D165" s="17">
        <v>7</v>
      </c>
      <c r="E165" s="17"/>
      <c r="F165" s="24">
        <f t="shared" si="30"/>
        <v>19.819052054740222</v>
      </c>
      <c r="G165" s="24">
        <f t="shared" si="31"/>
        <v>0</v>
      </c>
      <c r="H165" s="24">
        <f t="shared" si="32"/>
        <v>26.329746218860372</v>
      </c>
      <c r="I165" s="24">
        <f t="shared" si="33"/>
        <v>0</v>
      </c>
      <c r="J165" s="17">
        <v>13</v>
      </c>
      <c r="K165" s="17">
        <v>10</v>
      </c>
      <c r="L165" s="17">
        <v>7</v>
      </c>
      <c r="M165" s="17">
        <v>3</v>
      </c>
      <c r="N165" s="17">
        <v>7</v>
      </c>
      <c r="O165" s="24">
        <f t="shared" si="34"/>
        <v>49.528526526335838</v>
      </c>
      <c r="P165" s="24">
        <f t="shared" si="35"/>
        <v>69.796334296522744</v>
      </c>
      <c r="Q165" s="24">
        <f t="shared" si="36"/>
        <v>59.784094014758132</v>
      </c>
      <c r="R165" s="24">
        <f t="shared" si="37"/>
        <v>61.681435943828774</v>
      </c>
      <c r="S165" s="24">
        <f t="shared" si="38"/>
        <v>37.779025085272657</v>
      </c>
      <c r="T165" s="25">
        <f t="shared" si="39"/>
        <v>2.5275678097484025E-3</v>
      </c>
      <c r="U165" s="27">
        <f t="shared" si="40"/>
        <v>11</v>
      </c>
      <c r="V165" s="28">
        <f t="shared" si="41"/>
        <v>40</v>
      </c>
      <c r="W165" s="38">
        <f t="shared" si="42"/>
        <v>15.382932757866863</v>
      </c>
      <c r="X165" s="38">
        <f t="shared" si="43"/>
        <v>55.713883173343632</v>
      </c>
      <c r="Y165" s="38">
        <f t="shared" si="44"/>
        <v>40.330950415476771</v>
      </c>
      <c r="Z165" s="29">
        <v>0.36</v>
      </c>
      <c r="AA165" s="29">
        <v>0.23</v>
      </c>
      <c r="AB165" s="40"/>
    </row>
    <row r="166" spans="1:28">
      <c r="A166" s="26" t="s">
        <v>168</v>
      </c>
      <c r="B166" s="17">
        <v>4</v>
      </c>
      <c r="C166" s="17">
        <v>4</v>
      </c>
      <c r="D166" s="17">
        <v>4</v>
      </c>
      <c r="E166" s="17"/>
      <c r="F166" s="24">
        <f t="shared" si="30"/>
        <v>19.819052054740222</v>
      </c>
      <c r="G166" s="24">
        <f t="shared" si="31"/>
        <v>14.168068715133268</v>
      </c>
      <c r="H166" s="24">
        <f t="shared" si="32"/>
        <v>15.045569267920213</v>
      </c>
      <c r="I166" s="24">
        <f t="shared" si="33"/>
        <v>0</v>
      </c>
      <c r="J166" s="17">
        <v>13</v>
      </c>
      <c r="K166" s="17">
        <v>7</v>
      </c>
      <c r="L166" s="17">
        <v>6</v>
      </c>
      <c r="M166" s="17">
        <v>6</v>
      </c>
      <c r="N166" s="17">
        <v>17</v>
      </c>
      <c r="O166" s="24">
        <f t="shared" si="34"/>
        <v>49.528526526335838</v>
      </c>
      <c r="P166" s="24">
        <f t="shared" si="35"/>
        <v>48.857434007565921</v>
      </c>
      <c r="Q166" s="24">
        <f t="shared" si="36"/>
        <v>51.24350915550697</v>
      </c>
      <c r="R166" s="24">
        <f t="shared" si="37"/>
        <v>123.36287188765755</v>
      </c>
      <c r="S166" s="24">
        <f t="shared" si="38"/>
        <v>91.749060921376454</v>
      </c>
      <c r="T166" s="25">
        <f t="shared" si="39"/>
        <v>1.5058779869079693E-2</v>
      </c>
      <c r="U166" s="27">
        <f t="shared" si="40"/>
        <v>12</v>
      </c>
      <c r="V166" s="28">
        <f t="shared" si="41"/>
        <v>49</v>
      </c>
      <c r="W166" s="38">
        <f t="shared" si="42"/>
        <v>16.344230012597901</v>
      </c>
      <c r="X166" s="38">
        <f t="shared" si="43"/>
        <v>72.948280499688536</v>
      </c>
      <c r="Y166" s="38">
        <f t="shared" si="44"/>
        <v>56.604050487090632</v>
      </c>
      <c r="Z166" s="29">
        <v>0.5</v>
      </c>
      <c r="AA166" s="29">
        <v>0.28999999999999998</v>
      </c>
      <c r="AB166" s="40"/>
    </row>
    <row r="167" spans="1:28">
      <c r="A167" s="26" t="s">
        <v>169</v>
      </c>
      <c r="B167" s="17"/>
      <c r="C167" s="17">
        <v>2</v>
      </c>
      <c r="D167" s="17"/>
      <c r="E167" s="17"/>
      <c r="F167" s="24">
        <f t="shared" si="30"/>
        <v>0</v>
      </c>
      <c r="G167" s="24">
        <f t="shared" si="31"/>
        <v>7.084034357566634</v>
      </c>
      <c r="H167" s="24">
        <f t="shared" si="32"/>
        <v>0</v>
      </c>
      <c r="I167" s="24">
        <f t="shared" si="33"/>
        <v>0</v>
      </c>
      <c r="J167" s="17">
        <v>16</v>
      </c>
      <c r="K167" s="17">
        <v>6</v>
      </c>
      <c r="L167" s="17">
        <v>8</v>
      </c>
      <c r="M167" s="17">
        <v>3</v>
      </c>
      <c r="N167" s="17">
        <v>18</v>
      </c>
      <c r="O167" s="24">
        <f t="shared" si="34"/>
        <v>60.958186493951807</v>
      </c>
      <c r="P167" s="24">
        <f t="shared" si="35"/>
        <v>41.877800577913646</v>
      </c>
      <c r="Q167" s="24">
        <f t="shared" si="36"/>
        <v>68.324678874009294</v>
      </c>
      <c r="R167" s="24">
        <f t="shared" si="37"/>
        <v>61.681435943828774</v>
      </c>
      <c r="S167" s="24">
        <f t="shared" si="38"/>
        <v>97.146064504986825</v>
      </c>
      <c r="T167" s="25">
        <f t="shared" si="39"/>
        <v>9.3366457227439601E-4</v>
      </c>
      <c r="U167" s="27">
        <f t="shared" si="40"/>
        <v>2</v>
      </c>
      <c r="V167" s="28">
        <f t="shared" si="41"/>
        <v>51</v>
      </c>
      <c r="W167" s="38">
        <f t="shared" si="42"/>
        <v>2.3613447858555445</v>
      </c>
      <c r="X167" s="38">
        <f t="shared" si="43"/>
        <v>65.997633278938068</v>
      </c>
      <c r="Y167" s="38">
        <f t="shared" si="44"/>
        <v>63.636288493082525</v>
      </c>
      <c r="Z167" s="29">
        <v>0</v>
      </c>
      <c r="AA167" s="29">
        <v>0.27</v>
      </c>
      <c r="AB167" s="40"/>
    </row>
    <row r="168" spans="1:28">
      <c r="A168" s="26" t="s">
        <v>170</v>
      </c>
      <c r="B168" s="17">
        <v>3</v>
      </c>
      <c r="C168" s="17">
        <v>2</v>
      </c>
      <c r="D168" s="17">
        <v>5</v>
      </c>
      <c r="E168" s="17"/>
      <c r="F168" s="24">
        <f t="shared" si="30"/>
        <v>14.864289041055166</v>
      </c>
      <c r="G168" s="24">
        <f t="shared" si="31"/>
        <v>7.084034357566634</v>
      </c>
      <c r="H168" s="24">
        <f t="shared" si="32"/>
        <v>18.806961584900268</v>
      </c>
      <c r="I168" s="24">
        <f t="shared" si="33"/>
        <v>0</v>
      </c>
      <c r="J168" s="17">
        <v>9</v>
      </c>
      <c r="K168" s="17">
        <v>5</v>
      </c>
      <c r="L168" s="17">
        <v>11</v>
      </c>
      <c r="M168" s="17"/>
      <c r="N168" s="17">
        <v>5</v>
      </c>
      <c r="O168" s="24">
        <f t="shared" si="34"/>
        <v>34.288979902847892</v>
      </c>
      <c r="P168" s="24">
        <f t="shared" si="35"/>
        <v>34.898167148261372</v>
      </c>
      <c r="Q168" s="24">
        <f t="shared" si="36"/>
        <v>93.946433451762772</v>
      </c>
      <c r="R168" s="24">
        <f t="shared" si="37"/>
        <v>0</v>
      </c>
      <c r="S168" s="24">
        <f t="shared" si="38"/>
        <v>26.985017918051899</v>
      </c>
      <c r="T168" s="25">
        <f t="shared" si="39"/>
        <v>0.14052472308817723</v>
      </c>
      <c r="U168" s="27">
        <f t="shared" si="40"/>
        <v>10</v>
      </c>
      <c r="V168" s="28">
        <f t="shared" si="41"/>
        <v>30</v>
      </c>
      <c r="W168" s="38">
        <f t="shared" si="42"/>
        <v>13.585094994507356</v>
      </c>
      <c r="X168" s="38">
        <f t="shared" si="43"/>
        <v>38.02371968418479</v>
      </c>
      <c r="Y168" s="38">
        <f t="shared" si="44"/>
        <v>24.438624689677432</v>
      </c>
      <c r="Z168" s="29">
        <v>0.8</v>
      </c>
      <c r="AA168" s="29">
        <v>0.5</v>
      </c>
      <c r="AB168" s="40"/>
    </row>
    <row r="169" spans="1:28">
      <c r="A169" s="26" t="s">
        <v>171</v>
      </c>
      <c r="B169" s="17">
        <v>3</v>
      </c>
      <c r="C169" s="17"/>
      <c r="D169" s="17">
        <v>2</v>
      </c>
      <c r="E169" s="17"/>
      <c r="F169" s="24">
        <f t="shared" si="30"/>
        <v>14.864289041055166</v>
      </c>
      <c r="G169" s="24">
        <f t="shared" si="31"/>
        <v>0</v>
      </c>
      <c r="H169" s="24">
        <f t="shared" si="32"/>
        <v>7.5227846339601063</v>
      </c>
      <c r="I169" s="24">
        <f t="shared" si="33"/>
        <v>0</v>
      </c>
      <c r="J169" s="17">
        <v>2</v>
      </c>
      <c r="K169" s="17">
        <v>4</v>
      </c>
      <c r="L169" s="17">
        <v>2</v>
      </c>
      <c r="M169" s="17"/>
      <c r="N169" s="17"/>
      <c r="O169" s="24">
        <f t="shared" si="34"/>
        <v>7.6197733117439759</v>
      </c>
      <c r="P169" s="24">
        <f t="shared" si="35"/>
        <v>27.918533718609098</v>
      </c>
      <c r="Q169" s="24">
        <f t="shared" si="36"/>
        <v>17.081169718502323</v>
      </c>
      <c r="R169" s="24">
        <f t="shared" si="37"/>
        <v>0</v>
      </c>
      <c r="S169" s="24">
        <f t="shared" si="38"/>
        <v>0</v>
      </c>
      <c r="T169" s="25">
        <f t="shared" si="39"/>
        <v>0.35427908326990676</v>
      </c>
      <c r="U169" s="27">
        <f t="shared" si="40"/>
        <v>5</v>
      </c>
      <c r="V169" s="28">
        <f t="shared" si="41"/>
        <v>8</v>
      </c>
      <c r="W169" s="38">
        <f t="shared" si="42"/>
        <v>7.4623578916717577</v>
      </c>
      <c r="X169" s="38">
        <f t="shared" si="43"/>
        <v>10.523895349771079</v>
      </c>
      <c r="Y169" s="38">
        <f t="shared" si="44"/>
        <v>3.0615374580993215</v>
      </c>
      <c r="Z169" s="29">
        <v>0.17</v>
      </c>
      <c r="AA169" s="29">
        <v>0.25</v>
      </c>
      <c r="AB169" s="40"/>
    </row>
    <row r="170" spans="1:28">
      <c r="A170" s="26" t="s">
        <v>172</v>
      </c>
      <c r="B170" s="17"/>
      <c r="C170" s="17"/>
      <c r="D170" s="17"/>
      <c r="E170" s="17"/>
      <c r="F170" s="24">
        <f t="shared" si="30"/>
        <v>0</v>
      </c>
      <c r="G170" s="24">
        <f t="shared" si="31"/>
        <v>0</v>
      </c>
      <c r="H170" s="24">
        <f t="shared" si="32"/>
        <v>0</v>
      </c>
      <c r="I170" s="24">
        <f t="shared" si="33"/>
        <v>0</v>
      </c>
      <c r="J170" s="17">
        <v>1</v>
      </c>
      <c r="K170" s="17"/>
      <c r="L170" s="17"/>
      <c r="M170" s="17"/>
      <c r="N170" s="17"/>
      <c r="O170" s="24">
        <f t="shared" si="34"/>
        <v>3.8098866558719879</v>
      </c>
      <c r="P170" s="24">
        <f t="shared" si="35"/>
        <v>0</v>
      </c>
      <c r="Q170" s="24">
        <f t="shared" si="36"/>
        <v>0</v>
      </c>
      <c r="R170" s="24">
        <f t="shared" si="37"/>
        <v>0</v>
      </c>
      <c r="S170" s="24">
        <f t="shared" si="38"/>
        <v>0</v>
      </c>
      <c r="T170" s="25">
        <f t="shared" si="39"/>
        <v>0.24080890715607728</v>
      </c>
      <c r="U170" s="27">
        <f t="shared" si="40"/>
        <v>0</v>
      </c>
      <c r="V170" s="28">
        <f t="shared" si="41"/>
        <v>1</v>
      </c>
      <c r="W170" s="38">
        <f t="shared" si="42"/>
        <v>0</v>
      </c>
      <c r="X170" s="38">
        <f t="shared" si="43"/>
        <v>0.76197733117439759</v>
      </c>
      <c r="Y170" s="38">
        <f t="shared" si="44"/>
        <v>0.76197733117439759</v>
      </c>
      <c r="Z170" s="27" t="s">
        <v>10</v>
      </c>
      <c r="AA170" s="29">
        <v>0</v>
      </c>
      <c r="AB170" s="40"/>
    </row>
    <row r="171" spans="1:28">
      <c r="A171" s="26" t="s">
        <v>173</v>
      </c>
      <c r="B171" s="17"/>
      <c r="C171" s="17"/>
      <c r="D171" s="17">
        <v>1</v>
      </c>
      <c r="E171" s="17"/>
      <c r="F171" s="24">
        <f t="shared" si="30"/>
        <v>0</v>
      </c>
      <c r="G171" s="24">
        <f t="shared" si="31"/>
        <v>0</v>
      </c>
      <c r="H171" s="24">
        <f t="shared" si="32"/>
        <v>3.7613923169800532</v>
      </c>
      <c r="I171" s="24">
        <f t="shared" si="33"/>
        <v>0</v>
      </c>
      <c r="J171" s="17"/>
      <c r="K171" s="17">
        <v>1</v>
      </c>
      <c r="L171" s="17">
        <v>1</v>
      </c>
      <c r="M171" s="17"/>
      <c r="N171" s="17">
        <v>2</v>
      </c>
      <c r="O171" s="24">
        <f t="shared" si="34"/>
        <v>0</v>
      </c>
      <c r="P171" s="24">
        <f t="shared" si="35"/>
        <v>6.9796334296522744</v>
      </c>
      <c r="Q171" s="24">
        <f t="shared" si="36"/>
        <v>8.5405848592511617</v>
      </c>
      <c r="R171" s="24">
        <f t="shared" si="37"/>
        <v>0</v>
      </c>
      <c r="S171" s="24">
        <f t="shared" si="38"/>
        <v>10.794007167220759</v>
      </c>
      <c r="T171" s="25">
        <f t="shared" si="39"/>
        <v>0.12270641007300258</v>
      </c>
      <c r="U171" s="27">
        <f t="shared" si="40"/>
        <v>1</v>
      </c>
      <c r="V171" s="28">
        <f t="shared" si="41"/>
        <v>4</v>
      </c>
      <c r="W171" s="38">
        <f t="shared" si="42"/>
        <v>1.2537974389933511</v>
      </c>
      <c r="X171" s="38">
        <f t="shared" si="43"/>
        <v>5.2628450912248388</v>
      </c>
      <c r="Y171" s="38">
        <f t="shared" si="44"/>
        <v>4.0090476522314873</v>
      </c>
      <c r="Z171" s="29">
        <v>0</v>
      </c>
      <c r="AA171" s="29">
        <v>0.25</v>
      </c>
      <c r="AB171" s="40"/>
    </row>
    <row r="172" spans="1:28">
      <c r="A172" s="26" t="s">
        <v>174</v>
      </c>
      <c r="B172" s="17">
        <v>3</v>
      </c>
      <c r="C172" s="17">
        <v>1</v>
      </c>
      <c r="D172" s="17"/>
      <c r="E172" s="17"/>
      <c r="F172" s="24">
        <f t="shared" si="30"/>
        <v>14.864289041055166</v>
      </c>
      <c r="G172" s="24">
        <f t="shared" si="31"/>
        <v>3.542017178783317</v>
      </c>
      <c r="H172" s="24">
        <f t="shared" si="32"/>
        <v>0</v>
      </c>
      <c r="I172" s="24">
        <f t="shared" si="33"/>
        <v>0</v>
      </c>
      <c r="J172" s="17">
        <v>2</v>
      </c>
      <c r="K172" s="17">
        <v>4</v>
      </c>
      <c r="L172" s="17">
        <v>1</v>
      </c>
      <c r="M172" s="17"/>
      <c r="N172" s="17">
        <v>2</v>
      </c>
      <c r="O172" s="24">
        <f t="shared" si="34"/>
        <v>7.6197733117439759</v>
      </c>
      <c r="P172" s="24">
        <f t="shared" si="35"/>
        <v>27.918533718609098</v>
      </c>
      <c r="Q172" s="24">
        <f t="shared" si="36"/>
        <v>8.5405848592511617</v>
      </c>
      <c r="R172" s="24">
        <f t="shared" si="37"/>
        <v>0</v>
      </c>
      <c r="S172" s="24">
        <f t="shared" si="38"/>
        <v>10.794007167220759</v>
      </c>
      <c r="T172" s="25">
        <f t="shared" si="39"/>
        <v>0.25651099424741408</v>
      </c>
      <c r="U172" s="27">
        <f t="shared" si="40"/>
        <v>4</v>
      </c>
      <c r="V172" s="28">
        <f t="shared" si="41"/>
        <v>9</v>
      </c>
      <c r="W172" s="38">
        <f t="shared" si="42"/>
        <v>6.135435406612828</v>
      </c>
      <c r="X172" s="38">
        <f t="shared" si="43"/>
        <v>10.974579811364999</v>
      </c>
      <c r="Y172" s="38">
        <f t="shared" si="44"/>
        <v>4.8391444047521706</v>
      </c>
      <c r="Z172" s="29">
        <v>0</v>
      </c>
      <c r="AA172" s="29">
        <v>0.33</v>
      </c>
      <c r="AB172" s="40"/>
    </row>
    <row r="173" spans="1:28">
      <c r="A173" s="26" t="s">
        <v>175</v>
      </c>
      <c r="B173" s="17"/>
      <c r="C173" s="17"/>
      <c r="D173" s="17"/>
      <c r="E173" s="17"/>
      <c r="F173" s="24">
        <f t="shared" si="30"/>
        <v>0</v>
      </c>
      <c r="G173" s="24">
        <f t="shared" si="31"/>
        <v>0</v>
      </c>
      <c r="H173" s="24">
        <f t="shared" si="32"/>
        <v>0</v>
      </c>
      <c r="I173" s="24">
        <f t="shared" si="33"/>
        <v>0</v>
      </c>
      <c r="J173" s="17">
        <v>1</v>
      </c>
      <c r="K173" s="17"/>
      <c r="L173" s="17"/>
      <c r="M173" s="17">
        <v>3</v>
      </c>
      <c r="N173" s="17">
        <v>1</v>
      </c>
      <c r="O173" s="24">
        <f t="shared" si="34"/>
        <v>3.8098866558719879</v>
      </c>
      <c r="P173" s="24">
        <f t="shared" si="35"/>
        <v>0</v>
      </c>
      <c r="Q173" s="24">
        <f t="shared" si="36"/>
        <v>0</v>
      </c>
      <c r="R173" s="24">
        <f t="shared" si="37"/>
        <v>61.681435943828774</v>
      </c>
      <c r="S173" s="24">
        <f t="shared" si="38"/>
        <v>5.3970035836103794</v>
      </c>
      <c r="T173" s="25">
        <f t="shared" si="39"/>
        <v>0.20341548394268089</v>
      </c>
      <c r="U173" s="27">
        <f t="shared" si="40"/>
        <v>0</v>
      </c>
      <c r="V173" s="28">
        <f t="shared" si="41"/>
        <v>5</v>
      </c>
      <c r="W173" s="38">
        <f t="shared" si="42"/>
        <v>0</v>
      </c>
      <c r="X173" s="38">
        <f t="shared" si="43"/>
        <v>14.17766523666223</v>
      </c>
      <c r="Y173" s="38">
        <f t="shared" si="44"/>
        <v>14.17766523666223</v>
      </c>
      <c r="Z173" s="27" t="s">
        <v>10</v>
      </c>
      <c r="AA173" s="29">
        <v>0</v>
      </c>
      <c r="AB173" s="40"/>
    </row>
    <row r="174" spans="1:28">
      <c r="A174" s="26" t="s">
        <v>176</v>
      </c>
      <c r="B174" s="17"/>
      <c r="C174" s="17"/>
      <c r="D174" s="17">
        <v>1</v>
      </c>
      <c r="E174" s="17"/>
      <c r="F174" s="24">
        <f t="shared" si="30"/>
        <v>0</v>
      </c>
      <c r="G174" s="24">
        <f t="shared" si="31"/>
        <v>0</v>
      </c>
      <c r="H174" s="24">
        <f t="shared" si="32"/>
        <v>3.7613923169800532</v>
      </c>
      <c r="I174" s="24">
        <f t="shared" si="33"/>
        <v>0</v>
      </c>
      <c r="J174" s="17">
        <v>2</v>
      </c>
      <c r="K174" s="17">
        <v>2</v>
      </c>
      <c r="L174" s="17">
        <v>1</v>
      </c>
      <c r="M174" s="17">
        <v>6</v>
      </c>
      <c r="N174" s="17">
        <v>2</v>
      </c>
      <c r="O174" s="24">
        <f t="shared" si="34"/>
        <v>7.6197733117439759</v>
      </c>
      <c r="P174" s="24">
        <f t="shared" si="35"/>
        <v>13.959266859304549</v>
      </c>
      <c r="Q174" s="24">
        <f t="shared" si="36"/>
        <v>8.5405848592511617</v>
      </c>
      <c r="R174" s="24">
        <f t="shared" si="37"/>
        <v>123.36287188765755</v>
      </c>
      <c r="S174" s="24">
        <f t="shared" si="38"/>
        <v>10.794007167220759</v>
      </c>
      <c r="T174" s="25">
        <f t="shared" si="39"/>
        <v>0.16797705557550052</v>
      </c>
      <c r="U174" s="27">
        <f t="shared" si="40"/>
        <v>1</v>
      </c>
      <c r="V174" s="28">
        <f t="shared" si="41"/>
        <v>13</v>
      </c>
      <c r="W174" s="38">
        <f t="shared" si="42"/>
        <v>1.2537974389933511</v>
      </c>
      <c r="X174" s="38">
        <f t="shared" si="43"/>
        <v>32.855300817035598</v>
      </c>
      <c r="Y174" s="38">
        <f t="shared" si="44"/>
        <v>31.601503378042246</v>
      </c>
      <c r="Z174" s="29">
        <v>0</v>
      </c>
      <c r="AA174" s="29">
        <v>0.23</v>
      </c>
      <c r="AB174" s="40"/>
    </row>
    <row r="175" spans="1:28">
      <c r="A175" s="26" t="s">
        <v>177</v>
      </c>
      <c r="B175" s="17"/>
      <c r="C175" s="17"/>
      <c r="D175" s="17"/>
      <c r="E175" s="17"/>
      <c r="F175" s="24">
        <f t="shared" si="30"/>
        <v>0</v>
      </c>
      <c r="G175" s="24">
        <f t="shared" si="31"/>
        <v>0</v>
      </c>
      <c r="H175" s="24">
        <f t="shared" si="32"/>
        <v>0</v>
      </c>
      <c r="I175" s="24">
        <f t="shared" si="33"/>
        <v>0</v>
      </c>
      <c r="J175" s="17">
        <v>27</v>
      </c>
      <c r="K175" s="17">
        <v>8</v>
      </c>
      <c r="L175" s="17">
        <v>16</v>
      </c>
      <c r="M175" s="17"/>
      <c r="N175" s="17">
        <v>16</v>
      </c>
      <c r="O175" s="24">
        <f t="shared" si="34"/>
        <v>102.86693970854367</v>
      </c>
      <c r="P175" s="24">
        <f t="shared" si="35"/>
        <v>55.837067437218195</v>
      </c>
      <c r="Q175" s="24">
        <f t="shared" si="36"/>
        <v>136.64935774801859</v>
      </c>
      <c r="R175" s="24">
        <f t="shared" si="37"/>
        <v>0</v>
      </c>
      <c r="S175" s="24">
        <f t="shared" si="38"/>
        <v>86.35205733776607</v>
      </c>
      <c r="T175" s="25">
        <f t="shared" si="39"/>
        <v>2.4012309303249699E-2</v>
      </c>
      <c r="U175" s="27">
        <f t="shared" si="40"/>
        <v>0</v>
      </c>
      <c r="V175" s="28">
        <f t="shared" si="41"/>
        <v>67</v>
      </c>
      <c r="W175" s="38">
        <f t="shared" si="42"/>
        <v>0</v>
      </c>
      <c r="X175" s="38">
        <f t="shared" si="43"/>
        <v>76.34108444630931</v>
      </c>
      <c r="Y175" s="38">
        <f t="shared" si="44"/>
        <v>76.34108444630931</v>
      </c>
      <c r="Z175" s="27" t="s">
        <v>10</v>
      </c>
      <c r="AA175" s="29">
        <v>0.25</v>
      </c>
      <c r="AB175" s="40"/>
    </row>
    <row r="176" spans="1:28">
      <c r="A176" s="26" t="s">
        <v>178</v>
      </c>
      <c r="B176" s="17"/>
      <c r="C176" s="17"/>
      <c r="D176" s="17"/>
      <c r="E176" s="17"/>
      <c r="F176" s="24">
        <f t="shared" si="30"/>
        <v>0</v>
      </c>
      <c r="G176" s="24">
        <f t="shared" si="31"/>
        <v>0</v>
      </c>
      <c r="H176" s="24">
        <f t="shared" si="32"/>
        <v>0</v>
      </c>
      <c r="I176" s="24">
        <f t="shared" si="33"/>
        <v>0</v>
      </c>
      <c r="J176" s="17">
        <v>1</v>
      </c>
      <c r="K176" s="17">
        <v>1</v>
      </c>
      <c r="L176" s="17"/>
      <c r="M176" s="17"/>
      <c r="N176" s="17"/>
      <c r="O176" s="24">
        <f t="shared" si="34"/>
        <v>3.8098866558719879</v>
      </c>
      <c r="P176" s="24">
        <f t="shared" si="35"/>
        <v>6.9796334296522744</v>
      </c>
      <c r="Q176" s="24">
        <f t="shared" si="36"/>
        <v>0</v>
      </c>
      <c r="R176" s="24">
        <f t="shared" si="37"/>
        <v>0</v>
      </c>
      <c r="S176" s="24">
        <f t="shared" si="38"/>
        <v>0</v>
      </c>
      <c r="T176" s="25">
        <f t="shared" si="39"/>
        <v>0.14788097746223983</v>
      </c>
      <c r="U176" s="27">
        <f t="shared" si="40"/>
        <v>0</v>
      </c>
      <c r="V176" s="28">
        <f t="shared" si="41"/>
        <v>2</v>
      </c>
      <c r="W176" s="38">
        <f t="shared" si="42"/>
        <v>0</v>
      </c>
      <c r="X176" s="38">
        <f t="shared" si="43"/>
        <v>2.1579040171048525</v>
      </c>
      <c r="Y176" s="38">
        <f t="shared" si="44"/>
        <v>2.1579040171048525</v>
      </c>
      <c r="Z176" s="27" t="s">
        <v>10</v>
      </c>
      <c r="AA176" s="29">
        <v>0.5</v>
      </c>
      <c r="AB176" s="40"/>
    </row>
    <row r="177" spans="1:28">
      <c r="A177" s="26" t="s">
        <v>179</v>
      </c>
      <c r="B177" s="17"/>
      <c r="C177" s="17">
        <v>1</v>
      </c>
      <c r="D177" s="17"/>
      <c r="E177" s="17"/>
      <c r="F177" s="24">
        <f t="shared" si="30"/>
        <v>0</v>
      </c>
      <c r="G177" s="24">
        <f t="shared" si="31"/>
        <v>3.542017178783317</v>
      </c>
      <c r="H177" s="24">
        <f t="shared" si="32"/>
        <v>0</v>
      </c>
      <c r="I177" s="24">
        <f t="shared" si="33"/>
        <v>0</v>
      </c>
      <c r="J177" s="17"/>
      <c r="K177" s="17"/>
      <c r="L177" s="17"/>
      <c r="M177" s="17"/>
      <c r="N177" s="17"/>
      <c r="O177" s="24">
        <f t="shared" si="34"/>
        <v>0</v>
      </c>
      <c r="P177" s="24">
        <f t="shared" si="35"/>
        <v>0</v>
      </c>
      <c r="Q177" s="24">
        <f t="shared" si="36"/>
        <v>0</v>
      </c>
      <c r="R177" s="24">
        <f t="shared" si="37"/>
        <v>0</v>
      </c>
      <c r="S177" s="24">
        <f t="shared" si="38"/>
        <v>0</v>
      </c>
      <c r="T177" s="25">
        <f t="shared" si="39"/>
        <v>0.10997190962090941</v>
      </c>
      <c r="U177" s="27">
        <f t="shared" si="40"/>
        <v>1</v>
      </c>
      <c r="V177" s="28">
        <f t="shared" si="41"/>
        <v>0</v>
      </c>
      <c r="W177" s="38">
        <f t="shared" si="42"/>
        <v>1.1806723929277723</v>
      </c>
      <c r="X177" s="38">
        <f t="shared" si="43"/>
        <v>0</v>
      </c>
      <c r="Y177" s="38">
        <f t="shared" si="44"/>
        <v>-1.1806723929277723</v>
      </c>
      <c r="Z177" s="29">
        <v>0</v>
      </c>
      <c r="AA177" s="29" t="s">
        <v>10</v>
      </c>
      <c r="AB177" s="40"/>
    </row>
    <row r="178" spans="1:28">
      <c r="A178" s="26" t="s">
        <v>180</v>
      </c>
      <c r="B178" s="17"/>
      <c r="C178" s="17"/>
      <c r="D178" s="17"/>
      <c r="E178" s="17"/>
      <c r="F178" s="24">
        <f t="shared" si="30"/>
        <v>0</v>
      </c>
      <c r="G178" s="24">
        <f t="shared" si="31"/>
        <v>0</v>
      </c>
      <c r="H178" s="24">
        <f t="shared" si="32"/>
        <v>0</v>
      </c>
      <c r="I178" s="24">
        <f t="shared" si="33"/>
        <v>0</v>
      </c>
      <c r="J178" s="17">
        <v>1</v>
      </c>
      <c r="K178" s="17">
        <v>2</v>
      </c>
      <c r="L178" s="17"/>
      <c r="M178" s="17"/>
      <c r="N178" s="17"/>
      <c r="O178" s="24">
        <f t="shared" si="34"/>
        <v>3.8098866558719879</v>
      </c>
      <c r="P178" s="24">
        <f t="shared" si="35"/>
        <v>13.959266859304549</v>
      </c>
      <c r="Q178" s="24">
        <f t="shared" si="36"/>
        <v>0</v>
      </c>
      <c r="R178" s="24">
        <f t="shared" si="37"/>
        <v>0</v>
      </c>
      <c r="S178" s="24">
        <f t="shared" si="38"/>
        <v>0</v>
      </c>
      <c r="T178" s="25">
        <f t="shared" si="39"/>
        <v>0.18116581011747476</v>
      </c>
      <c r="U178" s="27">
        <f t="shared" si="40"/>
        <v>0</v>
      </c>
      <c r="V178" s="28">
        <f t="shared" si="41"/>
        <v>3</v>
      </c>
      <c r="W178" s="38">
        <f t="shared" si="42"/>
        <v>0</v>
      </c>
      <c r="X178" s="38">
        <f t="shared" si="43"/>
        <v>3.5538307030353073</v>
      </c>
      <c r="Y178" s="38">
        <f t="shared" si="44"/>
        <v>3.5538307030353073</v>
      </c>
      <c r="Z178" s="27" t="s">
        <v>10</v>
      </c>
      <c r="AA178" s="29">
        <v>0.33</v>
      </c>
      <c r="AB178" s="40"/>
    </row>
    <row r="179" spans="1:28">
      <c r="A179" s="26" t="s">
        <v>181</v>
      </c>
      <c r="B179" s="17"/>
      <c r="C179" s="17"/>
      <c r="D179" s="17"/>
      <c r="E179" s="17"/>
      <c r="F179" s="24">
        <f t="shared" si="30"/>
        <v>0</v>
      </c>
      <c r="G179" s="24">
        <f t="shared" si="31"/>
        <v>0</v>
      </c>
      <c r="H179" s="24">
        <f t="shared" si="32"/>
        <v>0</v>
      </c>
      <c r="I179" s="24">
        <f t="shared" si="33"/>
        <v>0</v>
      </c>
      <c r="J179" s="17">
        <v>2</v>
      </c>
      <c r="K179" s="17">
        <v>1</v>
      </c>
      <c r="L179" s="17"/>
      <c r="M179" s="17"/>
      <c r="N179" s="17">
        <v>2</v>
      </c>
      <c r="O179" s="24">
        <f t="shared" si="34"/>
        <v>7.6197733117439759</v>
      </c>
      <c r="P179" s="24">
        <f t="shared" si="35"/>
        <v>6.9796334296522744</v>
      </c>
      <c r="Q179" s="24">
        <f t="shared" si="36"/>
        <v>0</v>
      </c>
      <c r="R179" s="24">
        <f t="shared" si="37"/>
        <v>0</v>
      </c>
      <c r="S179" s="24">
        <f t="shared" si="38"/>
        <v>10.794007167220759</v>
      </c>
      <c r="T179" s="25">
        <f t="shared" si="39"/>
        <v>6.4987702732532113E-2</v>
      </c>
      <c r="U179" s="27">
        <f t="shared" si="40"/>
        <v>0</v>
      </c>
      <c r="V179" s="28">
        <f t="shared" si="41"/>
        <v>5</v>
      </c>
      <c r="W179" s="38">
        <f t="shared" si="42"/>
        <v>0</v>
      </c>
      <c r="X179" s="38">
        <f t="shared" si="43"/>
        <v>5.0786827817234022</v>
      </c>
      <c r="Y179" s="38">
        <f t="shared" si="44"/>
        <v>5.0786827817234022</v>
      </c>
      <c r="Z179" s="27" t="s">
        <v>10</v>
      </c>
      <c r="AA179" s="29">
        <v>0.4</v>
      </c>
      <c r="AB179" s="40"/>
    </row>
    <row r="180" spans="1:28">
      <c r="A180" s="26" t="s">
        <v>182</v>
      </c>
      <c r="B180" s="17">
        <v>1</v>
      </c>
      <c r="C180" s="17"/>
      <c r="D180" s="17"/>
      <c r="E180" s="17"/>
      <c r="F180" s="24">
        <f t="shared" si="30"/>
        <v>4.9547630136850556</v>
      </c>
      <c r="G180" s="24">
        <f t="shared" si="31"/>
        <v>0</v>
      </c>
      <c r="H180" s="24">
        <f t="shared" si="32"/>
        <v>0</v>
      </c>
      <c r="I180" s="24">
        <f t="shared" si="33"/>
        <v>0</v>
      </c>
      <c r="J180" s="17"/>
      <c r="K180" s="17"/>
      <c r="L180" s="17"/>
      <c r="M180" s="17">
        <v>1</v>
      </c>
      <c r="N180" s="17"/>
      <c r="O180" s="24">
        <f t="shared" si="34"/>
        <v>0</v>
      </c>
      <c r="P180" s="24">
        <f t="shared" si="35"/>
        <v>0</v>
      </c>
      <c r="Q180" s="24">
        <f t="shared" si="36"/>
        <v>0</v>
      </c>
      <c r="R180" s="24">
        <f t="shared" si="37"/>
        <v>20.560478647942926</v>
      </c>
      <c r="S180" s="24">
        <f t="shared" si="38"/>
        <v>0</v>
      </c>
      <c r="T180" s="25">
        <f t="shared" si="39"/>
        <v>0.33825832945578926</v>
      </c>
      <c r="U180" s="27">
        <f t="shared" si="40"/>
        <v>1</v>
      </c>
      <c r="V180" s="28">
        <f t="shared" si="41"/>
        <v>1</v>
      </c>
      <c r="W180" s="38">
        <f t="shared" si="42"/>
        <v>1.6515876712283519</v>
      </c>
      <c r="X180" s="38">
        <f t="shared" si="43"/>
        <v>4.1120957295885852</v>
      </c>
      <c r="Y180" s="38">
        <f t="shared" si="44"/>
        <v>2.460508058360233</v>
      </c>
      <c r="Z180" s="29">
        <v>0</v>
      </c>
      <c r="AA180" s="29" t="s">
        <v>10</v>
      </c>
      <c r="AB180" s="40"/>
    </row>
    <row r="181" spans="1:28">
      <c r="A181" s="26" t="s">
        <v>184</v>
      </c>
      <c r="B181" s="17"/>
      <c r="C181" s="17">
        <v>8</v>
      </c>
      <c r="D181" s="17"/>
      <c r="E181" s="17"/>
      <c r="F181" s="24">
        <f t="shared" si="30"/>
        <v>0</v>
      </c>
      <c r="G181" s="24">
        <f t="shared" si="31"/>
        <v>28.336137430266536</v>
      </c>
      <c r="H181" s="24">
        <f t="shared" si="32"/>
        <v>0</v>
      </c>
      <c r="I181" s="24">
        <f t="shared" si="33"/>
        <v>0</v>
      </c>
      <c r="J181" s="17"/>
      <c r="K181" s="17">
        <v>2</v>
      </c>
      <c r="L181" s="17"/>
      <c r="M181" s="17">
        <v>3</v>
      </c>
      <c r="N181" s="17"/>
      <c r="O181" s="24">
        <f t="shared" si="34"/>
        <v>0</v>
      </c>
      <c r="P181" s="24">
        <f t="shared" si="35"/>
        <v>13.959266859304549</v>
      </c>
      <c r="Q181" s="24">
        <f t="shared" si="36"/>
        <v>0</v>
      </c>
      <c r="R181" s="24">
        <f t="shared" si="37"/>
        <v>61.681435943828774</v>
      </c>
      <c r="S181" s="24">
        <f t="shared" si="38"/>
        <v>0</v>
      </c>
      <c r="T181" s="25">
        <f t="shared" si="39"/>
        <v>0.37726287437270284</v>
      </c>
      <c r="U181" s="27">
        <f t="shared" si="40"/>
        <v>8</v>
      </c>
      <c r="V181" s="28">
        <f t="shared" si="41"/>
        <v>5</v>
      </c>
      <c r="W181" s="38">
        <f t="shared" si="42"/>
        <v>9.4453791434221781</v>
      </c>
      <c r="X181" s="38">
        <f t="shared" si="43"/>
        <v>15.128140560626665</v>
      </c>
      <c r="Y181" s="38">
        <f t="shared" si="44"/>
        <v>5.6827614172044871</v>
      </c>
      <c r="Z181" s="29">
        <v>0.88</v>
      </c>
      <c r="AA181" s="29">
        <v>0.4</v>
      </c>
      <c r="AB181" s="40" t="s">
        <v>393</v>
      </c>
    </row>
    <row r="182" spans="1:28">
      <c r="A182" s="26" t="s">
        <v>185</v>
      </c>
      <c r="B182" s="17"/>
      <c r="C182" s="17"/>
      <c r="D182" s="17"/>
      <c r="E182" s="17"/>
      <c r="F182" s="24">
        <f t="shared" si="30"/>
        <v>0</v>
      </c>
      <c r="G182" s="24">
        <f t="shared" si="31"/>
        <v>0</v>
      </c>
      <c r="H182" s="24">
        <f t="shared" si="32"/>
        <v>0</v>
      </c>
      <c r="I182" s="24">
        <f t="shared" si="33"/>
        <v>0</v>
      </c>
      <c r="J182" s="17"/>
      <c r="K182" s="17">
        <v>3</v>
      </c>
      <c r="L182" s="17"/>
      <c r="M182" s="17"/>
      <c r="N182" s="17"/>
      <c r="O182" s="24">
        <f t="shared" si="34"/>
        <v>0</v>
      </c>
      <c r="P182" s="24">
        <f t="shared" si="35"/>
        <v>20.938900288956823</v>
      </c>
      <c r="Q182" s="24">
        <f t="shared" si="36"/>
        <v>0</v>
      </c>
      <c r="R182" s="24">
        <f t="shared" si="37"/>
        <v>0</v>
      </c>
      <c r="S182" s="24">
        <f t="shared" si="38"/>
        <v>0</v>
      </c>
      <c r="T182" s="25">
        <f t="shared" si="39"/>
        <v>0.24080890715607728</v>
      </c>
      <c r="U182" s="27">
        <f t="shared" si="40"/>
        <v>0</v>
      </c>
      <c r="V182" s="28">
        <f t="shared" si="41"/>
        <v>3</v>
      </c>
      <c r="W182" s="38">
        <f t="shared" si="42"/>
        <v>0</v>
      </c>
      <c r="X182" s="38">
        <f t="shared" si="43"/>
        <v>4.1877800577913646</v>
      </c>
      <c r="Y182" s="38">
        <f t="shared" si="44"/>
        <v>4.1877800577913646</v>
      </c>
      <c r="Z182" s="27" t="s">
        <v>10</v>
      </c>
      <c r="AA182" s="29">
        <v>0.67</v>
      </c>
      <c r="AB182" s="40" t="s">
        <v>394</v>
      </c>
    </row>
    <row r="183" spans="1:28">
      <c r="A183" s="26" t="s">
        <v>186</v>
      </c>
      <c r="B183" s="17">
        <v>1</v>
      </c>
      <c r="C183" s="17">
        <v>1</v>
      </c>
      <c r="D183" s="17"/>
      <c r="E183" s="17"/>
      <c r="F183" s="24">
        <f t="shared" si="30"/>
        <v>4.9547630136850556</v>
      </c>
      <c r="G183" s="24">
        <f t="shared" si="31"/>
        <v>3.542017178783317</v>
      </c>
      <c r="H183" s="24">
        <f t="shared" si="32"/>
        <v>0</v>
      </c>
      <c r="I183" s="24">
        <f t="shared" si="33"/>
        <v>0</v>
      </c>
      <c r="J183" s="17"/>
      <c r="K183" s="17"/>
      <c r="L183" s="17"/>
      <c r="M183" s="17"/>
      <c r="N183" s="17"/>
      <c r="O183" s="24">
        <f t="shared" si="34"/>
        <v>0</v>
      </c>
      <c r="P183" s="24">
        <f t="shared" si="35"/>
        <v>0</v>
      </c>
      <c r="Q183" s="24">
        <f t="shared" si="36"/>
        <v>0</v>
      </c>
      <c r="R183" s="24">
        <f t="shared" si="37"/>
        <v>0</v>
      </c>
      <c r="S183" s="24">
        <f t="shared" si="38"/>
        <v>0</v>
      </c>
      <c r="T183" s="25">
        <f t="shared" si="39"/>
        <v>1.9486528771116739E-2</v>
      </c>
      <c r="U183" s="27">
        <f t="shared" si="40"/>
        <v>2</v>
      </c>
      <c r="V183" s="28">
        <f t="shared" si="41"/>
        <v>0</v>
      </c>
      <c r="W183" s="38">
        <f t="shared" si="42"/>
        <v>2.8322600641561242</v>
      </c>
      <c r="X183" s="38">
        <f t="shared" si="43"/>
        <v>0</v>
      </c>
      <c r="Y183" s="38">
        <f t="shared" si="44"/>
        <v>-2.8322600641561242</v>
      </c>
      <c r="Z183" s="29">
        <v>0</v>
      </c>
      <c r="AA183" s="29" t="s">
        <v>10</v>
      </c>
      <c r="AB183" s="40" t="s">
        <v>395</v>
      </c>
    </row>
    <row r="184" spans="1:28">
      <c r="A184" s="26" t="s">
        <v>187</v>
      </c>
      <c r="B184" s="17"/>
      <c r="C184" s="17">
        <v>3</v>
      </c>
      <c r="D184" s="17"/>
      <c r="E184" s="17"/>
      <c r="F184" s="24">
        <f t="shared" si="30"/>
        <v>0</v>
      </c>
      <c r="G184" s="24">
        <f t="shared" si="31"/>
        <v>10.626051536349951</v>
      </c>
      <c r="H184" s="24">
        <f t="shared" si="32"/>
        <v>0</v>
      </c>
      <c r="I184" s="24">
        <f t="shared" si="33"/>
        <v>0</v>
      </c>
      <c r="J184" s="17"/>
      <c r="K184" s="17"/>
      <c r="L184" s="17"/>
      <c r="M184" s="17"/>
      <c r="N184" s="17"/>
      <c r="O184" s="24">
        <f t="shared" si="34"/>
        <v>0</v>
      </c>
      <c r="P184" s="24">
        <f t="shared" si="35"/>
        <v>0</v>
      </c>
      <c r="Q184" s="24">
        <f t="shared" si="36"/>
        <v>0</v>
      </c>
      <c r="R184" s="24">
        <f t="shared" si="37"/>
        <v>0</v>
      </c>
      <c r="S184" s="24">
        <f t="shared" si="38"/>
        <v>0</v>
      </c>
      <c r="T184" s="25">
        <f t="shared" si="39"/>
        <v>0.10997190962090941</v>
      </c>
      <c r="U184" s="27">
        <f t="shared" si="40"/>
        <v>3</v>
      </c>
      <c r="V184" s="28">
        <f t="shared" si="41"/>
        <v>0</v>
      </c>
      <c r="W184" s="38">
        <f t="shared" si="42"/>
        <v>3.542017178783317</v>
      </c>
      <c r="X184" s="38">
        <f t="shared" si="43"/>
        <v>0</v>
      </c>
      <c r="Y184" s="38">
        <f t="shared" si="44"/>
        <v>-3.542017178783317</v>
      </c>
      <c r="Z184" s="29">
        <v>0</v>
      </c>
      <c r="AA184" s="29" t="s">
        <v>10</v>
      </c>
      <c r="AB184" s="40" t="s">
        <v>396</v>
      </c>
    </row>
    <row r="185" spans="1:28">
      <c r="A185" s="26" t="s">
        <v>188</v>
      </c>
      <c r="B185" s="17"/>
      <c r="C185" s="17">
        <v>5</v>
      </c>
      <c r="D185" s="17">
        <v>21</v>
      </c>
      <c r="E185" s="17"/>
      <c r="F185" s="24">
        <f t="shared" si="30"/>
        <v>0</v>
      </c>
      <c r="G185" s="24">
        <f t="shared" si="31"/>
        <v>17.710085893916585</v>
      </c>
      <c r="H185" s="24">
        <f t="shared" si="32"/>
        <v>78.989238656581122</v>
      </c>
      <c r="I185" s="24">
        <f t="shared" si="33"/>
        <v>0</v>
      </c>
      <c r="J185" s="17"/>
      <c r="K185" s="17"/>
      <c r="L185" s="17"/>
      <c r="M185" s="17"/>
      <c r="N185" s="17"/>
      <c r="O185" s="24">
        <f t="shared" si="34"/>
        <v>0</v>
      </c>
      <c r="P185" s="24">
        <f t="shared" si="35"/>
        <v>0</v>
      </c>
      <c r="Q185" s="24">
        <f t="shared" si="36"/>
        <v>0</v>
      </c>
      <c r="R185" s="24">
        <f t="shared" si="37"/>
        <v>0</v>
      </c>
      <c r="S185" s="24">
        <f t="shared" si="38"/>
        <v>0</v>
      </c>
      <c r="T185" s="25">
        <f t="shared" si="39"/>
        <v>5.7340041107492266E-2</v>
      </c>
      <c r="U185" s="27">
        <f t="shared" si="40"/>
        <v>26</v>
      </c>
      <c r="V185" s="28">
        <f t="shared" si="41"/>
        <v>0</v>
      </c>
      <c r="W185" s="38">
        <f t="shared" si="42"/>
        <v>32.233108183499233</v>
      </c>
      <c r="X185" s="38">
        <f t="shared" si="43"/>
        <v>0</v>
      </c>
      <c r="Y185" s="38">
        <f t="shared" si="44"/>
        <v>-32.233108183499233</v>
      </c>
      <c r="Z185" s="29">
        <v>0.77</v>
      </c>
      <c r="AA185" s="29" t="s">
        <v>10</v>
      </c>
      <c r="AB185" s="40" t="s">
        <v>397</v>
      </c>
    </row>
    <row r="186" spans="1:28">
      <c r="A186" s="26" t="s">
        <v>208</v>
      </c>
      <c r="B186" s="17"/>
      <c r="C186" s="17">
        <v>2</v>
      </c>
      <c r="D186" s="17">
        <v>2</v>
      </c>
      <c r="E186" s="17"/>
      <c r="F186" s="24">
        <f t="shared" si="30"/>
        <v>0</v>
      </c>
      <c r="G186" s="24">
        <f t="shared" si="31"/>
        <v>7.084034357566634</v>
      </c>
      <c r="H186" s="24">
        <f t="shared" si="32"/>
        <v>7.5227846339601063</v>
      </c>
      <c r="I186" s="24">
        <f t="shared" si="33"/>
        <v>0</v>
      </c>
      <c r="J186" s="17">
        <v>15</v>
      </c>
      <c r="K186" s="17">
        <v>4</v>
      </c>
      <c r="L186" s="17">
        <v>3</v>
      </c>
      <c r="M186" s="17"/>
      <c r="N186" s="17">
        <v>5</v>
      </c>
      <c r="O186" s="24">
        <f t="shared" si="34"/>
        <v>57.148299838079815</v>
      </c>
      <c r="P186" s="24">
        <f t="shared" si="35"/>
        <v>27.918533718609098</v>
      </c>
      <c r="Q186" s="24">
        <f t="shared" si="36"/>
        <v>25.621754577753485</v>
      </c>
      <c r="R186" s="24">
        <f t="shared" si="37"/>
        <v>0</v>
      </c>
      <c r="S186" s="24">
        <f t="shared" si="38"/>
        <v>26.985017918051899</v>
      </c>
      <c r="T186" s="25">
        <f t="shared" si="39"/>
        <v>5.6298322907321813E-2</v>
      </c>
      <c r="U186" s="27">
        <f t="shared" si="40"/>
        <v>4</v>
      </c>
      <c r="V186" s="28">
        <f t="shared" si="41"/>
        <v>27</v>
      </c>
      <c r="W186" s="38">
        <f t="shared" si="42"/>
        <v>4.8689396638422471</v>
      </c>
      <c r="X186" s="38">
        <f t="shared" si="43"/>
        <v>27.534721210498862</v>
      </c>
      <c r="Y186" s="38">
        <f t="shared" si="44"/>
        <v>22.665781546656614</v>
      </c>
      <c r="Z186" s="29">
        <v>0.25</v>
      </c>
      <c r="AA186" s="29">
        <v>0.41</v>
      </c>
      <c r="AB186" s="40" t="s">
        <v>398</v>
      </c>
    </row>
    <row r="187" spans="1:28">
      <c r="A187" s="26" t="s">
        <v>189</v>
      </c>
      <c r="B187" s="17">
        <v>6</v>
      </c>
      <c r="C187" s="17">
        <v>29</v>
      </c>
      <c r="D187" s="17">
        <v>6</v>
      </c>
      <c r="E187" s="17"/>
      <c r="F187" s="24">
        <f t="shared" si="30"/>
        <v>29.728578082110332</v>
      </c>
      <c r="G187" s="24">
        <f t="shared" si="31"/>
        <v>102.7184981847162</v>
      </c>
      <c r="H187" s="24">
        <f t="shared" si="32"/>
        <v>22.568353901880322</v>
      </c>
      <c r="I187" s="24">
        <f t="shared" si="33"/>
        <v>0</v>
      </c>
      <c r="J187" s="17">
        <v>16</v>
      </c>
      <c r="K187" s="17">
        <v>20</v>
      </c>
      <c r="L187" s="17">
        <v>2</v>
      </c>
      <c r="M187" s="17">
        <v>1</v>
      </c>
      <c r="N187" s="17">
        <v>16</v>
      </c>
      <c r="O187" s="24">
        <f t="shared" si="34"/>
        <v>60.958186493951807</v>
      </c>
      <c r="P187" s="24">
        <f t="shared" si="35"/>
        <v>139.59266859304549</v>
      </c>
      <c r="Q187" s="24">
        <f t="shared" si="36"/>
        <v>17.081169718502323</v>
      </c>
      <c r="R187" s="24">
        <f t="shared" si="37"/>
        <v>20.560478647942926</v>
      </c>
      <c r="S187" s="24">
        <f t="shared" si="38"/>
        <v>86.35205733776607</v>
      </c>
      <c r="T187" s="25">
        <f t="shared" si="39"/>
        <v>0.3613246856875767</v>
      </c>
      <c r="U187" s="27">
        <f t="shared" si="40"/>
        <v>41</v>
      </c>
      <c r="V187" s="28">
        <f t="shared" si="41"/>
        <v>55</v>
      </c>
      <c r="W187" s="38">
        <f t="shared" si="42"/>
        <v>51.671810056235614</v>
      </c>
      <c r="X187" s="38">
        <f t="shared" si="43"/>
        <v>64.908912158241719</v>
      </c>
      <c r="Y187" s="38">
        <f t="shared" si="44"/>
        <v>13.237102102006105</v>
      </c>
      <c r="Z187" s="29">
        <v>0.69</v>
      </c>
      <c r="AA187" s="29">
        <v>0.33</v>
      </c>
      <c r="AB187" s="40"/>
    </row>
    <row r="188" spans="1:28">
      <c r="A188" s="26" t="s">
        <v>190</v>
      </c>
      <c r="B188" s="17"/>
      <c r="C188" s="17">
        <v>7</v>
      </c>
      <c r="D188" s="17"/>
      <c r="E188" s="17"/>
      <c r="F188" s="24">
        <f t="shared" si="30"/>
        <v>0</v>
      </c>
      <c r="G188" s="24">
        <f t="shared" si="31"/>
        <v>24.794120251483221</v>
      </c>
      <c r="H188" s="24">
        <f t="shared" si="32"/>
        <v>0</v>
      </c>
      <c r="I188" s="24">
        <f t="shared" si="33"/>
        <v>0</v>
      </c>
      <c r="J188" s="17"/>
      <c r="K188" s="17">
        <v>1</v>
      </c>
      <c r="L188" s="17"/>
      <c r="M188" s="17"/>
      <c r="N188" s="17"/>
      <c r="O188" s="24">
        <f t="shared" si="34"/>
        <v>0</v>
      </c>
      <c r="P188" s="24">
        <f t="shared" si="35"/>
        <v>6.9796334296522744</v>
      </c>
      <c r="Q188" s="24">
        <f t="shared" si="36"/>
        <v>0</v>
      </c>
      <c r="R188" s="24">
        <f t="shared" si="37"/>
        <v>0</v>
      </c>
      <c r="S188" s="24">
        <f t="shared" si="38"/>
        <v>0</v>
      </c>
      <c r="T188" s="25">
        <f t="shared" si="39"/>
        <v>0.15928104837325174</v>
      </c>
      <c r="U188" s="27">
        <f t="shared" si="40"/>
        <v>7</v>
      </c>
      <c r="V188" s="28">
        <f t="shared" si="41"/>
        <v>1</v>
      </c>
      <c r="W188" s="38">
        <f t="shared" si="42"/>
        <v>8.2647067504944065</v>
      </c>
      <c r="X188" s="38">
        <f t="shared" si="43"/>
        <v>1.3959266859304549</v>
      </c>
      <c r="Y188" s="38">
        <f t="shared" si="44"/>
        <v>-6.8687800645639516</v>
      </c>
      <c r="Z188" s="29">
        <v>0.86</v>
      </c>
      <c r="AA188" s="29">
        <v>1</v>
      </c>
      <c r="AB188" s="40"/>
    </row>
    <row r="189" spans="1:28">
      <c r="A189" s="26" t="s">
        <v>191</v>
      </c>
      <c r="B189" s="17"/>
      <c r="C189" s="17"/>
      <c r="D189" s="17"/>
      <c r="E189" s="17"/>
      <c r="F189" s="24">
        <f t="shared" si="30"/>
        <v>0</v>
      </c>
      <c r="G189" s="24">
        <f t="shared" si="31"/>
        <v>0</v>
      </c>
      <c r="H189" s="24">
        <f t="shared" si="32"/>
        <v>0</v>
      </c>
      <c r="I189" s="24">
        <f t="shared" si="33"/>
        <v>0</v>
      </c>
      <c r="J189" s="17"/>
      <c r="K189" s="17"/>
      <c r="L189" s="17"/>
      <c r="M189" s="17"/>
      <c r="N189" s="17">
        <v>1</v>
      </c>
      <c r="O189" s="24">
        <f t="shared" si="34"/>
        <v>0</v>
      </c>
      <c r="P189" s="24">
        <f t="shared" si="35"/>
        <v>0</v>
      </c>
      <c r="Q189" s="24">
        <f t="shared" si="36"/>
        <v>0</v>
      </c>
      <c r="R189" s="24">
        <f t="shared" si="37"/>
        <v>0</v>
      </c>
      <c r="S189" s="24">
        <f t="shared" si="38"/>
        <v>5.3970035836103794</v>
      </c>
      <c r="T189" s="25">
        <f t="shared" si="39"/>
        <v>0.24080890715607728</v>
      </c>
      <c r="U189" s="27">
        <f t="shared" si="40"/>
        <v>0</v>
      </c>
      <c r="V189" s="28">
        <f t="shared" si="41"/>
        <v>1</v>
      </c>
      <c r="W189" s="38">
        <f t="shared" si="42"/>
        <v>0</v>
      </c>
      <c r="X189" s="38">
        <f t="shared" si="43"/>
        <v>1.0794007167220758</v>
      </c>
      <c r="Y189" s="38">
        <f t="shared" si="44"/>
        <v>1.0794007167220758</v>
      </c>
      <c r="Z189" s="27" t="s">
        <v>10</v>
      </c>
      <c r="AA189" s="29">
        <v>0</v>
      </c>
      <c r="AB189" s="40"/>
    </row>
    <row r="190" spans="1:28">
      <c r="A190" s="26" t="s">
        <v>192</v>
      </c>
      <c r="B190" s="17"/>
      <c r="C190" s="17">
        <v>5</v>
      </c>
      <c r="D190" s="17">
        <v>6</v>
      </c>
      <c r="E190" s="17"/>
      <c r="F190" s="24">
        <f t="shared" si="30"/>
        <v>0</v>
      </c>
      <c r="G190" s="24">
        <f t="shared" si="31"/>
        <v>17.710085893916585</v>
      </c>
      <c r="H190" s="24">
        <f t="shared" si="32"/>
        <v>22.568353901880322</v>
      </c>
      <c r="I190" s="24">
        <f t="shared" si="33"/>
        <v>0</v>
      </c>
      <c r="J190" s="17"/>
      <c r="K190" s="17">
        <v>3</v>
      </c>
      <c r="L190" s="17"/>
      <c r="M190" s="17"/>
      <c r="N190" s="17">
        <v>2</v>
      </c>
      <c r="O190" s="24">
        <f t="shared" si="34"/>
        <v>0</v>
      </c>
      <c r="P190" s="24">
        <f t="shared" si="35"/>
        <v>20.938900288956823</v>
      </c>
      <c r="Q190" s="24">
        <f t="shared" si="36"/>
        <v>0</v>
      </c>
      <c r="R190" s="24">
        <f t="shared" si="37"/>
        <v>0</v>
      </c>
      <c r="S190" s="24">
        <f t="shared" si="38"/>
        <v>10.794007167220759</v>
      </c>
      <c r="T190" s="25">
        <f t="shared" si="39"/>
        <v>0.19133461005230268</v>
      </c>
      <c r="U190" s="27">
        <f t="shared" si="40"/>
        <v>11</v>
      </c>
      <c r="V190" s="28">
        <f t="shared" si="41"/>
        <v>5</v>
      </c>
      <c r="W190" s="38">
        <f t="shared" si="42"/>
        <v>13.426146598598969</v>
      </c>
      <c r="X190" s="38">
        <f t="shared" si="43"/>
        <v>6.3465814912355167</v>
      </c>
      <c r="Y190" s="38">
        <f t="shared" si="44"/>
        <v>-7.079565107363452</v>
      </c>
      <c r="Z190" s="29">
        <v>0.73</v>
      </c>
      <c r="AA190" s="29">
        <v>0.4</v>
      </c>
      <c r="AB190" s="40"/>
    </row>
    <row r="191" spans="1:28">
      <c r="A191" s="26" t="s">
        <v>193</v>
      </c>
      <c r="B191" s="17"/>
      <c r="C191" s="17">
        <v>2</v>
      </c>
      <c r="D191" s="17"/>
      <c r="E191" s="17"/>
      <c r="F191" s="24">
        <f t="shared" si="30"/>
        <v>0</v>
      </c>
      <c r="G191" s="24">
        <f t="shared" si="31"/>
        <v>7.084034357566634</v>
      </c>
      <c r="H191" s="24">
        <f t="shared" si="32"/>
        <v>0</v>
      </c>
      <c r="I191" s="24">
        <f t="shared" si="33"/>
        <v>0</v>
      </c>
      <c r="J191" s="17">
        <v>6</v>
      </c>
      <c r="K191" s="17">
        <v>5</v>
      </c>
      <c r="L191" s="17">
        <v>5</v>
      </c>
      <c r="M191" s="17"/>
      <c r="N191" s="17">
        <v>6</v>
      </c>
      <c r="O191" s="24">
        <f t="shared" si="34"/>
        <v>22.859319935231927</v>
      </c>
      <c r="P191" s="24">
        <f t="shared" si="35"/>
        <v>34.898167148261372</v>
      </c>
      <c r="Q191" s="24">
        <f t="shared" si="36"/>
        <v>42.702924296255809</v>
      </c>
      <c r="R191" s="24">
        <f t="shared" si="37"/>
        <v>0</v>
      </c>
      <c r="S191" s="24">
        <f t="shared" si="38"/>
        <v>32.38202150166228</v>
      </c>
      <c r="T191" s="25">
        <f t="shared" si="39"/>
        <v>2.5588051300767856E-2</v>
      </c>
      <c r="U191" s="27">
        <f t="shared" si="40"/>
        <v>2</v>
      </c>
      <c r="V191" s="28">
        <f t="shared" si="41"/>
        <v>22</v>
      </c>
      <c r="W191" s="38">
        <f t="shared" si="42"/>
        <v>2.3613447858555445</v>
      </c>
      <c r="X191" s="38">
        <f t="shared" si="43"/>
        <v>26.568486576282275</v>
      </c>
      <c r="Y191" s="38">
        <f t="shared" si="44"/>
        <v>24.207141790426732</v>
      </c>
      <c r="Z191" s="29">
        <v>0</v>
      </c>
      <c r="AA191" s="29">
        <v>0.14000000000000001</v>
      </c>
      <c r="AB191" s="40"/>
    </row>
    <row r="192" spans="1:28">
      <c r="A192" s="26" t="s">
        <v>194</v>
      </c>
      <c r="B192" s="17"/>
      <c r="C192" s="17"/>
      <c r="D192" s="17"/>
      <c r="E192" s="17"/>
      <c r="F192" s="24">
        <f t="shared" si="30"/>
        <v>0</v>
      </c>
      <c r="G192" s="24">
        <f t="shared" si="31"/>
        <v>0</v>
      </c>
      <c r="H192" s="24">
        <f t="shared" si="32"/>
        <v>0</v>
      </c>
      <c r="I192" s="24">
        <f t="shared" si="33"/>
        <v>0</v>
      </c>
      <c r="J192" s="17"/>
      <c r="K192" s="17"/>
      <c r="L192" s="17"/>
      <c r="M192" s="17"/>
      <c r="N192" s="17">
        <v>1</v>
      </c>
      <c r="O192" s="24">
        <f t="shared" si="34"/>
        <v>0</v>
      </c>
      <c r="P192" s="24">
        <f t="shared" si="35"/>
        <v>0</v>
      </c>
      <c r="Q192" s="24">
        <f t="shared" si="36"/>
        <v>0</v>
      </c>
      <c r="R192" s="24">
        <f t="shared" si="37"/>
        <v>0</v>
      </c>
      <c r="S192" s="24">
        <f t="shared" si="38"/>
        <v>5.3970035836103794</v>
      </c>
      <c r="T192" s="25">
        <f t="shared" si="39"/>
        <v>0.24080890715607728</v>
      </c>
      <c r="U192" s="27">
        <f t="shared" si="40"/>
        <v>0</v>
      </c>
      <c r="V192" s="28">
        <f t="shared" si="41"/>
        <v>1</v>
      </c>
      <c r="W192" s="38">
        <f t="shared" si="42"/>
        <v>0</v>
      </c>
      <c r="X192" s="38">
        <f t="shared" si="43"/>
        <v>1.0794007167220758</v>
      </c>
      <c r="Y192" s="38">
        <f t="shared" si="44"/>
        <v>1.0794007167220758</v>
      </c>
      <c r="Z192" s="27" t="s">
        <v>10</v>
      </c>
      <c r="AA192" s="29">
        <v>0</v>
      </c>
      <c r="AB192" s="40"/>
    </row>
    <row r="193" spans="1:28">
      <c r="A193" s="26" t="s">
        <v>195</v>
      </c>
      <c r="B193" s="17"/>
      <c r="C193" s="17">
        <v>1</v>
      </c>
      <c r="D193" s="17"/>
      <c r="E193" s="17"/>
      <c r="F193" s="24">
        <f t="shared" si="30"/>
        <v>0</v>
      </c>
      <c r="G193" s="24">
        <f t="shared" si="31"/>
        <v>3.542017178783317</v>
      </c>
      <c r="H193" s="24">
        <f t="shared" si="32"/>
        <v>0</v>
      </c>
      <c r="I193" s="24">
        <f t="shared" si="33"/>
        <v>0</v>
      </c>
      <c r="J193" s="17"/>
      <c r="K193" s="17">
        <v>1</v>
      </c>
      <c r="L193" s="17"/>
      <c r="M193" s="17"/>
      <c r="N193" s="17"/>
      <c r="O193" s="24">
        <f t="shared" si="34"/>
        <v>0</v>
      </c>
      <c r="P193" s="24">
        <f t="shared" si="35"/>
        <v>6.9796334296522744</v>
      </c>
      <c r="Q193" s="24">
        <f t="shared" si="36"/>
        <v>0</v>
      </c>
      <c r="R193" s="24">
        <f t="shared" si="37"/>
        <v>0</v>
      </c>
      <c r="S193" s="24">
        <f t="shared" si="38"/>
        <v>0</v>
      </c>
      <c r="T193" s="25">
        <f t="shared" si="39"/>
        <v>0.45992268117457574</v>
      </c>
      <c r="U193" s="27">
        <f t="shared" si="40"/>
        <v>1</v>
      </c>
      <c r="V193" s="28">
        <f t="shared" si="41"/>
        <v>1</v>
      </c>
      <c r="W193" s="38">
        <f t="shared" si="42"/>
        <v>1.1806723929277723</v>
      </c>
      <c r="X193" s="38">
        <f t="shared" si="43"/>
        <v>1.3959266859304549</v>
      </c>
      <c r="Y193" s="38">
        <f t="shared" si="44"/>
        <v>0.21525429300268262</v>
      </c>
      <c r="Z193" s="29">
        <v>0</v>
      </c>
      <c r="AA193" s="29">
        <v>0</v>
      </c>
      <c r="AB193" s="40"/>
    </row>
    <row r="194" spans="1:28">
      <c r="A194" s="26" t="s">
        <v>196</v>
      </c>
      <c r="B194" s="17">
        <v>2</v>
      </c>
      <c r="C194" s="17">
        <v>5</v>
      </c>
      <c r="D194" s="17"/>
      <c r="E194" s="17"/>
      <c r="F194" s="24">
        <f t="shared" si="30"/>
        <v>9.9095260273701111</v>
      </c>
      <c r="G194" s="24">
        <f t="shared" si="31"/>
        <v>17.710085893916585</v>
      </c>
      <c r="H194" s="24">
        <f t="shared" si="32"/>
        <v>0</v>
      </c>
      <c r="I194" s="24">
        <f t="shared" si="33"/>
        <v>0</v>
      </c>
      <c r="J194" s="17">
        <v>7</v>
      </c>
      <c r="K194" s="17">
        <v>3</v>
      </c>
      <c r="L194" s="17">
        <v>3</v>
      </c>
      <c r="M194" s="17">
        <v>5</v>
      </c>
      <c r="N194" s="17">
        <v>2</v>
      </c>
      <c r="O194" s="24">
        <f t="shared" si="34"/>
        <v>26.669206591103915</v>
      </c>
      <c r="P194" s="24">
        <f t="shared" si="35"/>
        <v>20.938900288956823</v>
      </c>
      <c r="Q194" s="24">
        <f t="shared" si="36"/>
        <v>25.621754577753485</v>
      </c>
      <c r="R194" s="24">
        <f t="shared" si="37"/>
        <v>102.80239323971462</v>
      </c>
      <c r="S194" s="24">
        <f t="shared" si="38"/>
        <v>10.794007167220759</v>
      </c>
      <c r="T194" s="25">
        <f t="shared" si="39"/>
        <v>0.12815144705159864</v>
      </c>
      <c r="U194" s="27">
        <f t="shared" si="40"/>
        <v>7</v>
      </c>
      <c r="V194" s="28">
        <f t="shared" si="41"/>
        <v>20</v>
      </c>
      <c r="W194" s="38">
        <f t="shared" si="42"/>
        <v>9.2065373070955658</v>
      </c>
      <c r="X194" s="38">
        <f t="shared" si="43"/>
        <v>37.365252372949925</v>
      </c>
      <c r="Y194" s="38">
        <f t="shared" si="44"/>
        <v>28.158715065854359</v>
      </c>
      <c r="Z194" s="29">
        <v>0.86</v>
      </c>
      <c r="AA194" s="29">
        <v>0.15</v>
      </c>
      <c r="AB194" s="40"/>
    </row>
    <row r="195" spans="1:28">
      <c r="A195" s="26" t="s">
        <v>197</v>
      </c>
      <c r="B195" s="17">
        <v>18</v>
      </c>
      <c r="C195" s="17">
        <v>39</v>
      </c>
      <c r="D195" s="17">
        <v>15</v>
      </c>
      <c r="E195" s="17"/>
      <c r="F195" s="24">
        <f t="shared" si="30"/>
        <v>89.185734246330995</v>
      </c>
      <c r="G195" s="24">
        <f t="shared" si="31"/>
        <v>138.13866997254937</v>
      </c>
      <c r="H195" s="24">
        <f t="shared" si="32"/>
        <v>56.420884754700801</v>
      </c>
      <c r="I195" s="24">
        <f t="shared" si="33"/>
        <v>0</v>
      </c>
      <c r="J195" s="17">
        <v>14</v>
      </c>
      <c r="K195" s="17">
        <v>7</v>
      </c>
      <c r="L195" s="17">
        <v>9</v>
      </c>
      <c r="M195" s="17">
        <v>5</v>
      </c>
      <c r="N195" s="17">
        <v>22</v>
      </c>
      <c r="O195" s="24">
        <f t="shared" si="34"/>
        <v>53.33841318220783</v>
      </c>
      <c r="P195" s="24">
        <f t="shared" si="35"/>
        <v>48.857434007565921</v>
      </c>
      <c r="Q195" s="24">
        <f t="shared" si="36"/>
        <v>76.865263733260448</v>
      </c>
      <c r="R195" s="24">
        <f t="shared" si="37"/>
        <v>102.80239323971462</v>
      </c>
      <c r="S195" s="24">
        <f t="shared" si="38"/>
        <v>118.73407883942835</v>
      </c>
      <c r="T195" s="25">
        <f t="shared" si="39"/>
        <v>0.29279268661708918</v>
      </c>
      <c r="U195" s="27">
        <f t="shared" si="40"/>
        <v>72</v>
      </c>
      <c r="V195" s="28">
        <f t="shared" si="41"/>
        <v>57</v>
      </c>
      <c r="W195" s="38">
        <f t="shared" si="42"/>
        <v>94.581762991193727</v>
      </c>
      <c r="X195" s="38">
        <f t="shared" si="43"/>
        <v>80.119516600435446</v>
      </c>
      <c r="Y195" s="38">
        <f t="shared" si="44"/>
        <v>-14.462246390758281</v>
      </c>
      <c r="Z195" s="29">
        <v>0.75</v>
      </c>
      <c r="AA195" s="29">
        <v>0.44</v>
      </c>
      <c r="AB195" s="40"/>
    </row>
    <row r="196" spans="1:28">
      <c r="A196" s="26" t="s">
        <v>198</v>
      </c>
      <c r="B196" s="17"/>
      <c r="C196" s="17"/>
      <c r="D196" s="17"/>
      <c r="E196" s="17"/>
      <c r="F196" s="24">
        <f t="shared" si="30"/>
        <v>0</v>
      </c>
      <c r="G196" s="24">
        <f t="shared" si="31"/>
        <v>0</v>
      </c>
      <c r="H196" s="24">
        <f t="shared" si="32"/>
        <v>0</v>
      </c>
      <c r="I196" s="24">
        <f t="shared" si="33"/>
        <v>0</v>
      </c>
      <c r="J196" s="17">
        <v>6</v>
      </c>
      <c r="K196" s="17">
        <v>3</v>
      </c>
      <c r="L196" s="17">
        <v>9</v>
      </c>
      <c r="M196" s="17">
        <v>3</v>
      </c>
      <c r="N196" s="17">
        <v>6</v>
      </c>
      <c r="O196" s="24">
        <f t="shared" si="34"/>
        <v>22.859319935231927</v>
      </c>
      <c r="P196" s="24">
        <f t="shared" si="35"/>
        <v>20.938900288956823</v>
      </c>
      <c r="Q196" s="24">
        <f t="shared" si="36"/>
        <v>76.865263733260448</v>
      </c>
      <c r="R196" s="24">
        <f t="shared" si="37"/>
        <v>61.681435943828774</v>
      </c>
      <c r="S196" s="24">
        <f t="shared" si="38"/>
        <v>32.38202150166228</v>
      </c>
      <c r="T196" s="25">
        <f t="shared" si="39"/>
        <v>1.4022716948237422E-2</v>
      </c>
      <c r="U196" s="27">
        <f t="shared" si="40"/>
        <v>0</v>
      </c>
      <c r="V196" s="28">
        <f t="shared" si="41"/>
        <v>27</v>
      </c>
      <c r="W196" s="38">
        <f t="shared" si="42"/>
        <v>0</v>
      </c>
      <c r="X196" s="38">
        <f t="shared" si="43"/>
        <v>42.945388280588055</v>
      </c>
      <c r="Y196" s="38">
        <f t="shared" si="44"/>
        <v>42.945388280588055</v>
      </c>
      <c r="Z196" s="27" t="s">
        <v>10</v>
      </c>
      <c r="AA196" s="29">
        <v>0.15</v>
      </c>
      <c r="AB196" s="40"/>
    </row>
    <row r="197" spans="1:28">
      <c r="A197" s="26" t="s">
        <v>199</v>
      </c>
      <c r="B197" s="17">
        <v>7</v>
      </c>
      <c r="C197" s="17">
        <v>8</v>
      </c>
      <c r="D197" s="17">
        <v>9</v>
      </c>
      <c r="E197" s="17"/>
      <c r="F197" s="24">
        <f t="shared" ref="F197:F260" si="45">1000000*B197/201826</f>
        <v>34.683341095795392</v>
      </c>
      <c r="G197" s="24">
        <f t="shared" ref="G197:G260" si="46">1000000*C197/282325</f>
        <v>28.336137430266536</v>
      </c>
      <c r="H197" s="24">
        <f t="shared" ref="H197:H260" si="47">1000000*D197/265859</f>
        <v>33.852530852820479</v>
      </c>
      <c r="I197" s="24">
        <f t="shared" ref="I197:I260" si="48">1000000*E197/701825</f>
        <v>0</v>
      </c>
      <c r="J197" s="17">
        <v>17</v>
      </c>
      <c r="K197" s="17">
        <v>12</v>
      </c>
      <c r="L197" s="17">
        <v>4</v>
      </c>
      <c r="M197" s="17">
        <v>4</v>
      </c>
      <c r="N197" s="17">
        <v>11</v>
      </c>
      <c r="O197" s="24">
        <f t="shared" ref="O197:O260" si="49">1000000*J197/262475</f>
        <v>64.768073149823792</v>
      </c>
      <c r="P197" s="24">
        <f t="shared" ref="P197:P260" si="50">1000000*K197/143274</f>
        <v>83.755601155827293</v>
      </c>
      <c r="Q197" s="24">
        <f t="shared" ref="Q197:Q260" si="51">1000000*L197/117088</f>
        <v>34.162339437004647</v>
      </c>
      <c r="R197" s="24">
        <f t="shared" ref="R197:R260" si="52">1000000*M197/48637</f>
        <v>82.241914591771703</v>
      </c>
      <c r="S197" s="24">
        <f t="shared" ref="S197:S260" si="53">1000000*N197/185288</f>
        <v>59.367039419714175</v>
      </c>
      <c r="T197" s="25">
        <f t="shared" ref="T197:T260" si="54">_xlfn.T.TEST(F197:H197,O197:S197,1,2)</f>
        <v>1.8152431329468727E-2</v>
      </c>
      <c r="U197" s="27">
        <f t="shared" ref="U197:U260" si="55">SUM(B197:D197)</f>
        <v>24</v>
      </c>
      <c r="V197" s="28">
        <f t="shared" ref="V197:V260" si="56">SUM(J197:N197)</f>
        <v>48</v>
      </c>
      <c r="W197" s="38">
        <f t="shared" ref="W197:W260" si="57">SUM(F197:H197)/3</f>
        <v>32.290669792960806</v>
      </c>
      <c r="X197" s="38">
        <f t="shared" ref="X197:X260" si="58">SUM(O197:S197)/5</f>
        <v>64.858993550828316</v>
      </c>
      <c r="Y197" s="38">
        <f t="shared" ref="Y197:Y260" si="59">X197-W197</f>
        <v>32.56832375786751</v>
      </c>
      <c r="Z197" s="29">
        <v>0.75</v>
      </c>
      <c r="AA197" s="29">
        <v>0.42</v>
      </c>
      <c r="AB197" s="40"/>
    </row>
    <row r="198" spans="1:28">
      <c r="A198" s="26" t="s">
        <v>200</v>
      </c>
      <c r="B198" s="17">
        <v>5</v>
      </c>
      <c r="C198" s="17">
        <v>16</v>
      </c>
      <c r="D198" s="17">
        <v>4</v>
      </c>
      <c r="E198" s="17"/>
      <c r="F198" s="24">
        <f t="shared" si="45"/>
        <v>24.773815068425279</v>
      </c>
      <c r="G198" s="24">
        <f t="shared" si="46"/>
        <v>56.672274860533072</v>
      </c>
      <c r="H198" s="24">
        <f t="shared" si="47"/>
        <v>15.045569267920213</v>
      </c>
      <c r="I198" s="24">
        <f t="shared" si="48"/>
        <v>0</v>
      </c>
      <c r="J198" s="17">
        <v>29</v>
      </c>
      <c r="K198" s="17">
        <v>13</v>
      </c>
      <c r="L198" s="17">
        <v>14</v>
      </c>
      <c r="M198" s="17"/>
      <c r="N198" s="17">
        <v>21</v>
      </c>
      <c r="O198" s="24">
        <f t="shared" si="49"/>
        <v>110.48671302028765</v>
      </c>
      <c r="P198" s="24">
        <f t="shared" si="50"/>
        <v>90.735234585479574</v>
      </c>
      <c r="Q198" s="24">
        <f t="shared" si="51"/>
        <v>119.56818802951626</v>
      </c>
      <c r="R198" s="24">
        <f t="shared" si="52"/>
        <v>0</v>
      </c>
      <c r="S198" s="24">
        <f t="shared" si="53"/>
        <v>113.33707525581796</v>
      </c>
      <c r="T198" s="25">
        <f t="shared" si="54"/>
        <v>6.4342959779674344E-2</v>
      </c>
      <c r="U198" s="27">
        <f t="shared" si="55"/>
        <v>25</v>
      </c>
      <c r="V198" s="28">
        <f t="shared" si="56"/>
        <v>77</v>
      </c>
      <c r="W198" s="38">
        <f t="shared" si="57"/>
        <v>32.163886398959519</v>
      </c>
      <c r="X198" s="38">
        <f t="shared" si="58"/>
        <v>86.8254421782203</v>
      </c>
      <c r="Y198" s="38">
        <f t="shared" si="59"/>
        <v>54.66155577926078</v>
      </c>
      <c r="Z198" s="29">
        <v>0.52</v>
      </c>
      <c r="AA198" s="29">
        <v>0.48</v>
      </c>
      <c r="AB198" s="40"/>
    </row>
    <row r="199" spans="1:28">
      <c r="A199" s="26" t="s">
        <v>201</v>
      </c>
      <c r="B199" s="17"/>
      <c r="C199" s="17"/>
      <c r="D199" s="17">
        <v>1</v>
      </c>
      <c r="E199" s="17"/>
      <c r="F199" s="24">
        <f t="shared" si="45"/>
        <v>0</v>
      </c>
      <c r="G199" s="24">
        <f t="shared" si="46"/>
        <v>0</v>
      </c>
      <c r="H199" s="24">
        <f t="shared" si="47"/>
        <v>3.7613923169800532</v>
      </c>
      <c r="I199" s="24">
        <f t="shared" si="48"/>
        <v>0</v>
      </c>
      <c r="J199" s="17"/>
      <c r="K199" s="17"/>
      <c r="L199" s="17"/>
      <c r="M199" s="17"/>
      <c r="N199" s="17"/>
      <c r="O199" s="24">
        <f t="shared" si="49"/>
        <v>0</v>
      </c>
      <c r="P199" s="24">
        <f t="shared" si="50"/>
        <v>0</v>
      </c>
      <c r="Q199" s="24">
        <f t="shared" si="51"/>
        <v>0</v>
      </c>
      <c r="R199" s="24">
        <f t="shared" si="52"/>
        <v>0</v>
      </c>
      <c r="S199" s="24">
        <f t="shared" si="53"/>
        <v>0</v>
      </c>
      <c r="T199" s="25">
        <f t="shared" si="54"/>
        <v>0.10997190962090933</v>
      </c>
      <c r="U199" s="27">
        <f t="shared" si="55"/>
        <v>1</v>
      </c>
      <c r="V199" s="28">
        <f t="shared" si="56"/>
        <v>0</v>
      </c>
      <c r="W199" s="38">
        <f t="shared" si="57"/>
        <v>1.2537974389933511</v>
      </c>
      <c r="X199" s="38">
        <f t="shared" si="58"/>
        <v>0</v>
      </c>
      <c r="Y199" s="38">
        <f t="shared" si="59"/>
        <v>-1.2537974389933511</v>
      </c>
      <c r="Z199" s="29">
        <v>1</v>
      </c>
      <c r="AA199" s="29" t="s">
        <v>10</v>
      </c>
      <c r="AB199" s="40"/>
    </row>
    <row r="200" spans="1:28">
      <c r="A200" s="26" t="s">
        <v>202</v>
      </c>
      <c r="B200" s="17">
        <v>2</v>
      </c>
      <c r="C200" s="17">
        <v>1</v>
      </c>
      <c r="D200" s="17"/>
      <c r="E200" s="17"/>
      <c r="F200" s="24">
        <f t="shared" si="45"/>
        <v>9.9095260273701111</v>
      </c>
      <c r="G200" s="24">
        <f t="shared" si="46"/>
        <v>3.542017178783317</v>
      </c>
      <c r="H200" s="24">
        <f t="shared" si="47"/>
        <v>0</v>
      </c>
      <c r="I200" s="24">
        <f t="shared" si="48"/>
        <v>0</v>
      </c>
      <c r="J200" s="17"/>
      <c r="K200" s="17">
        <v>1</v>
      </c>
      <c r="L200" s="17"/>
      <c r="M200" s="17"/>
      <c r="N200" s="17"/>
      <c r="O200" s="24">
        <f t="shared" si="49"/>
        <v>0</v>
      </c>
      <c r="P200" s="24">
        <f t="shared" si="50"/>
        <v>6.9796334296522744</v>
      </c>
      <c r="Q200" s="24">
        <f t="shared" si="51"/>
        <v>0</v>
      </c>
      <c r="R200" s="24">
        <f t="shared" si="52"/>
        <v>0</v>
      </c>
      <c r="S200" s="24">
        <f t="shared" si="53"/>
        <v>0</v>
      </c>
      <c r="T200" s="25">
        <f t="shared" si="54"/>
        <v>0.15767809298316335</v>
      </c>
      <c r="U200" s="27">
        <f t="shared" si="55"/>
        <v>3</v>
      </c>
      <c r="V200" s="28">
        <f t="shared" si="56"/>
        <v>1</v>
      </c>
      <c r="W200" s="38">
        <f t="shared" si="57"/>
        <v>4.4838477353844759</v>
      </c>
      <c r="X200" s="38">
        <f t="shared" si="58"/>
        <v>1.3959266859304549</v>
      </c>
      <c r="Y200" s="38">
        <f t="shared" si="59"/>
        <v>-3.087921049454021</v>
      </c>
      <c r="Z200" s="29">
        <v>0.67</v>
      </c>
      <c r="AA200" s="29">
        <v>1</v>
      </c>
      <c r="AB200" s="40"/>
    </row>
    <row r="201" spans="1:28">
      <c r="A201" s="26" t="s">
        <v>203</v>
      </c>
      <c r="B201" s="17"/>
      <c r="C201" s="17">
        <v>1</v>
      </c>
      <c r="D201" s="17"/>
      <c r="E201" s="17"/>
      <c r="F201" s="24">
        <f t="shared" si="45"/>
        <v>0</v>
      </c>
      <c r="G201" s="24">
        <f t="shared" si="46"/>
        <v>3.542017178783317</v>
      </c>
      <c r="H201" s="24">
        <f t="shared" si="47"/>
        <v>0</v>
      </c>
      <c r="I201" s="24">
        <f t="shared" si="48"/>
        <v>0</v>
      </c>
      <c r="J201" s="17"/>
      <c r="K201" s="17"/>
      <c r="L201" s="17"/>
      <c r="M201" s="17"/>
      <c r="N201" s="17"/>
      <c r="O201" s="24">
        <f t="shared" si="49"/>
        <v>0</v>
      </c>
      <c r="P201" s="24">
        <f t="shared" si="50"/>
        <v>0</v>
      </c>
      <c r="Q201" s="24">
        <f t="shared" si="51"/>
        <v>0</v>
      </c>
      <c r="R201" s="24">
        <f t="shared" si="52"/>
        <v>0</v>
      </c>
      <c r="S201" s="24">
        <f t="shared" si="53"/>
        <v>0</v>
      </c>
      <c r="T201" s="25">
        <f t="shared" si="54"/>
        <v>0.10997190962090941</v>
      </c>
      <c r="U201" s="27">
        <f t="shared" si="55"/>
        <v>1</v>
      </c>
      <c r="V201" s="28">
        <f t="shared" si="56"/>
        <v>0</v>
      </c>
      <c r="W201" s="38">
        <f t="shared" si="57"/>
        <v>1.1806723929277723</v>
      </c>
      <c r="X201" s="38">
        <f t="shared" si="58"/>
        <v>0</v>
      </c>
      <c r="Y201" s="38">
        <f t="shared" si="59"/>
        <v>-1.1806723929277723</v>
      </c>
      <c r="Z201" s="29">
        <v>0</v>
      </c>
      <c r="AA201" s="29" t="s">
        <v>10</v>
      </c>
      <c r="AB201" s="40"/>
    </row>
    <row r="202" spans="1:28">
      <c r="A202" s="26" t="s">
        <v>204</v>
      </c>
      <c r="B202" s="17"/>
      <c r="C202" s="17"/>
      <c r="D202" s="17"/>
      <c r="E202" s="17"/>
      <c r="F202" s="24">
        <f t="shared" si="45"/>
        <v>0</v>
      </c>
      <c r="G202" s="24">
        <f t="shared" si="46"/>
        <v>0</v>
      </c>
      <c r="H202" s="24">
        <f t="shared" si="47"/>
        <v>0</v>
      </c>
      <c r="I202" s="24">
        <f t="shared" si="48"/>
        <v>0</v>
      </c>
      <c r="J202" s="17">
        <v>3</v>
      </c>
      <c r="K202" s="17"/>
      <c r="L202" s="17">
        <v>2</v>
      </c>
      <c r="M202" s="17">
        <v>3</v>
      </c>
      <c r="N202" s="17"/>
      <c r="O202" s="24">
        <f t="shared" si="49"/>
        <v>11.429659967615963</v>
      </c>
      <c r="P202" s="24">
        <f t="shared" si="50"/>
        <v>0</v>
      </c>
      <c r="Q202" s="24">
        <f t="shared" si="51"/>
        <v>17.081169718502323</v>
      </c>
      <c r="R202" s="24">
        <f t="shared" si="52"/>
        <v>61.681435943828774</v>
      </c>
      <c r="S202" s="24">
        <f t="shared" si="53"/>
        <v>0</v>
      </c>
      <c r="T202" s="25">
        <f t="shared" si="54"/>
        <v>0.1401283276405744</v>
      </c>
      <c r="U202" s="27">
        <f t="shared" si="55"/>
        <v>0</v>
      </c>
      <c r="V202" s="28">
        <f t="shared" si="56"/>
        <v>8</v>
      </c>
      <c r="W202" s="38">
        <f t="shared" si="57"/>
        <v>0</v>
      </c>
      <c r="X202" s="38">
        <f t="shared" si="58"/>
        <v>18.038453125989413</v>
      </c>
      <c r="Y202" s="38">
        <f t="shared" si="59"/>
        <v>18.038453125989413</v>
      </c>
      <c r="Z202" s="27" t="s">
        <v>10</v>
      </c>
      <c r="AA202" s="29">
        <v>0.13</v>
      </c>
      <c r="AB202" s="40" t="s">
        <v>550</v>
      </c>
    </row>
    <row r="203" spans="1:28">
      <c r="A203" s="26" t="s">
        <v>205</v>
      </c>
      <c r="B203" s="17">
        <v>3</v>
      </c>
      <c r="C203" s="17">
        <v>24</v>
      </c>
      <c r="D203" s="17">
        <v>15</v>
      </c>
      <c r="E203" s="17"/>
      <c r="F203" s="24">
        <f t="shared" si="45"/>
        <v>14.864289041055166</v>
      </c>
      <c r="G203" s="24">
        <f t="shared" si="46"/>
        <v>85.008412290799612</v>
      </c>
      <c r="H203" s="24">
        <f t="shared" si="47"/>
        <v>56.420884754700801</v>
      </c>
      <c r="I203" s="24">
        <f t="shared" si="48"/>
        <v>0</v>
      </c>
      <c r="J203" s="17">
        <v>8</v>
      </c>
      <c r="K203" s="17">
        <v>3</v>
      </c>
      <c r="L203" s="17">
        <v>7</v>
      </c>
      <c r="M203" s="17"/>
      <c r="N203" s="17">
        <v>4</v>
      </c>
      <c r="O203" s="24">
        <f t="shared" si="49"/>
        <v>30.479093246975903</v>
      </c>
      <c r="P203" s="24">
        <f t="shared" si="50"/>
        <v>20.938900288956823</v>
      </c>
      <c r="Q203" s="24">
        <f t="shared" si="51"/>
        <v>59.784094014758132</v>
      </c>
      <c r="R203" s="24">
        <f t="shared" si="52"/>
        <v>0</v>
      </c>
      <c r="S203" s="24">
        <f t="shared" si="53"/>
        <v>21.588014334441517</v>
      </c>
      <c r="T203" s="25">
        <f t="shared" si="54"/>
        <v>0.12129914262763637</v>
      </c>
      <c r="U203" s="27">
        <f t="shared" si="55"/>
        <v>42</v>
      </c>
      <c r="V203" s="28">
        <f t="shared" si="56"/>
        <v>22</v>
      </c>
      <c r="W203" s="38">
        <f t="shared" si="57"/>
        <v>52.097862028851864</v>
      </c>
      <c r="X203" s="38">
        <f t="shared" si="58"/>
        <v>26.558020377026473</v>
      </c>
      <c r="Y203" s="38">
        <f t="shared" si="59"/>
        <v>-25.539841651825391</v>
      </c>
      <c r="Z203" s="29">
        <v>0.87</v>
      </c>
      <c r="AA203" s="29">
        <v>0.36</v>
      </c>
      <c r="AB203" s="40"/>
    </row>
    <row r="204" spans="1:28">
      <c r="A204" s="26" t="s">
        <v>206</v>
      </c>
      <c r="B204" s="17"/>
      <c r="C204" s="17"/>
      <c r="D204" s="17"/>
      <c r="E204" s="17"/>
      <c r="F204" s="24">
        <f t="shared" si="45"/>
        <v>0</v>
      </c>
      <c r="G204" s="24">
        <f t="shared" si="46"/>
        <v>0</v>
      </c>
      <c r="H204" s="24">
        <f t="shared" si="47"/>
        <v>0</v>
      </c>
      <c r="I204" s="24">
        <f t="shared" si="48"/>
        <v>0</v>
      </c>
      <c r="J204" s="17">
        <v>1</v>
      </c>
      <c r="K204" s="17"/>
      <c r="L204" s="17"/>
      <c r="M204" s="17"/>
      <c r="N204" s="17"/>
      <c r="O204" s="24">
        <f t="shared" si="49"/>
        <v>3.8098866558719879</v>
      </c>
      <c r="P204" s="24">
        <f t="shared" si="50"/>
        <v>0</v>
      </c>
      <c r="Q204" s="24">
        <f t="shared" si="51"/>
        <v>0</v>
      </c>
      <c r="R204" s="24">
        <f t="shared" si="52"/>
        <v>0</v>
      </c>
      <c r="S204" s="24">
        <f t="shared" si="53"/>
        <v>0</v>
      </c>
      <c r="T204" s="25">
        <f t="shared" si="54"/>
        <v>0.24080890715607728</v>
      </c>
      <c r="U204" s="27">
        <f t="shared" si="55"/>
        <v>0</v>
      </c>
      <c r="V204" s="28">
        <f t="shared" si="56"/>
        <v>1</v>
      </c>
      <c r="W204" s="38">
        <f t="shared" si="57"/>
        <v>0</v>
      </c>
      <c r="X204" s="38">
        <f t="shared" si="58"/>
        <v>0.76197733117439759</v>
      </c>
      <c r="Y204" s="38">
        <f t="shared" si="59"/>
        <v>0.76197733117439759</v>
      </c>
      <c r="Z204" s="27" t="s">
        <v>10</v>
      </c>
      <c r="AA204" s="29">
        <v>1</v>
      </c>
      <c r="AB204" s="40"/>
    </row>
    <row r="205" spans="1:28">
      <c r="A205" s="26" t="s">
        <v>207</v>
      </c>
      <c r="B205" s="17">
        <v>1</v>
      </c>
      <c r="C205" s="17">
        <v>1</v>
      </c>
      <c r="D205" s="17">
        <v>4</v>
      </c>
      <c r="E205" s="17"/>
      <c r="F205" s="24">
        <f t="shared" si="45"/>
        <v>4.9547630136850556</v>
      </c>
      <c r="G205" s="24">
        <f t="shared" si="46"/>
        <v>3.542017178783317</v>
      </c>
      <c r="H205" s="24">
        <f t="shared" si="47"/>
        <v>15.045569267920213</v>
      </c>
      <c r="I205" s="24">
        <f t="shared" si="48"/>
        <v>0</v>
      </c>
      <c r="J205" s="17">
        <v>6</v>
      </c>
      <c r="K205" s="17">
        <v>3</v>
      </c>
      <c r="L205" s="17"/>
      <c r="M205" s="17"/>
      <c r="N205" s="17"/>
      <c r="O205" s="24">
        <f t="shared" si="49"/>
        <v>22.859319935231927</v>
      </c>
      <c r="P205" s="24">
        <f t="shared" si="50"/>
        <v>20.938900288956823</v>
      </c>
      <c r="Q205" s="24">
        <f t="shared" si="51"/>
        <v>0</v>
      </c>
      <c r="R205" s="24">
        <f t="shared" si="52"/>
        <v>0</v>
      </c>
      <c r="S205" s="24">
        <f t="shared" si="53"/>
        <v>0</v>
      </c>
      <c r="T205" s="25">
        <f t="shared" si="54"/>
        <v>0.45440794816744645</v>
      </c>
      <c r="U205" s="27">
        <f t="shared" si="55"/>
        <v>6</v>
      </c>
      <c r="V205" s="28">
        <f t="shared" si="56"/>
        <v>9</v>
      </c>
      <c r="W205" s="38">
        <f t="shared" si="57"/>
        <v>7.8474498201295289</v>
      </c>
      <c r="X205" s="38">
        <f t="shared" si="58"/>
        <v>8.7596440448377511</v>
      </c>
      <c r="Y205" s="38">
        <f t="shared" si="59"/>
        <v>0.9121942247082222</v>
      </c>
      <c r="Z205" s="29">
        <v>0</v>
      </c>
      <c r="AA205" s="29">
        <v>0.22</v>
      </c>
      <c r="AB205" s="40"/>
    </row>
    <row r="206" spans="1:28">
      <c r="A206" s="26" t="s">
        <v>209</v>
      </c>
      <c r="B206" s="17">
        <v>20</v>
      </c>
      <c r="C206" s="17">
        <v>31</v>
      </c>
      <c r="D206" s="17">
        <v>35</v>
      </c>
      <c r="E206" s="17"/>
      <c r="F206" s="24">
        <f t="shared" si="45"/>
        <v>99.095260273701115</v>
      </c>
      <c r="G206" s="24">
        <f t="shared" si="46"/>
        <v>109.80253254228283</v>
      </c>
      <c r="H206" s="24">
        <f t="shared" si="47"/>
        <v>131.64873109430187</v>
      </c>
      <c r="I206" s="24">
        <f t="shared" si="48"/>
        <v>0</v>
      </c>
      <c r="J206" s="17">
        <v>1</v>
      </c>
      <c r="K206" s="17"/>
      <c r="L206" s="17"/>
      <c r="M206" s="17">
        <v>29</v>
      </c>
      <c r="N206" s="17">
        <v>1</v>
      </c>
      <c r="O206" s="24">
        <f t="shared" si="49"/>
        <v>3.8098866558719879</v>
      </c>
      <c r="P206" s="24">
        <f t="shared" si="50"/>
        <v>0</v>
      </c>
      <c r="Q206" s="24">
        <f t="shared" si="51"/>
        <v>0</v>
      </c>
      <c r="R206" s="24">
        <f t="shared" si="52"/>
        <v>596.25388079034485</v>
      </c>
      <c r="S206" s="24">
        <f t="shared" si="53"/>
        <v>5.3970035836103794</v>
      </c>
      <c r="T206" s="25">
        <f t="shared" si="54"/>
        <v>0.48171818756441864</v>
      </c>
      <c r="U206" s="27">
        <f t="shared" si="55"/>
        <v>86</v>
      </c>
      <c r="V206" s="28">
        <f t="shared" si="56"/>
        <v>31</v>
      </c>
      <c r="W206" s="38">
        <f t="shared" si="57"/>
        <v>113.51550797009527</v>
      </c>
      <c r="X206" s="38">
        <f t="shared" si="58"/>
        <v>121.09215420596544</v>
      </c>
      <c r="Y206" s="38">
        <f t="shared" si="59"/>
        <v>7.5766462358701716</v>
      </c>
      <c r="Z206" s="29">
        <v>0.5</v>
      </c>
      <c r="AA206" s="29">
        <v>0.03</v>
      </c>
      <c r="AB206" s="40" t="s">
        <v>399</v>
      </c>
    </row>
    <row r="207" spans="1:28">
      <c r="A207" s="26" t="s">
        <v>210</v>
      </c>
      <c r="B207" s="17">
        <v>1</v>
      </c>
      <c r="C207" s="17">
        <v>16</v>
      </c>
      <c r="D207" s="17">
        <v>1</v>
      </c>
      <c r="E207" s="17"/>
      <c r="F207" s="24">
        <f t="shared" si="45"/>
        <v>4.9547630136850556</v>
      </c>
      <c r="G207" s="24">
        <f t="shared" si="46"/>
        <v>56.672274860533072</v>
      </c>
      <c r="H207" s="24">
        <f t="shared" si="47"/>
        <v>3.7613923169800532</v>
      </c>
      <c r="I207" s="24">
        <f t="shared" si="48"/>
        <v>0</v>
      </c>
      <c r="J207" s="17">
        <v>91</v>
      </c>
      <c r="K207" s="17">
        <v>48</v>
      </c>
      <c r="L207" s="17">
        <v>47</v>
      </c>
      <c r="M207" s="17"/>
      <c r="N207" s="17">
        <v>68</v>
      </c>
      <c r="O207" s="24">
        <f t="shared" si="49"/>
        <v>346.69968568435087</v>
      </c>
      <c r="P207" s="24">
        <f t="shared" si="50"/>
        <v>335.02240462330917</v>
      </c>
      <c r="Q207" s="24">
        <f t="shared" si="51"/>
        <v>401.40748838480459</v>
      </c>
      <c r="R207" s="24">
        <f t="shared" si="52"/>
        <v>0</v>
      </c>
      <c r="S207" s="24">
        <f t="shared" si="53"/>
        <v>366.99624368550582</v>
      </c>
      <c r="T207" s="25">
        <f t="shared" si="54"/>
        <v>1.7351388484325523E-2</v>
      </c>
      <c r="U207" s="27">
        <f t="shared" si="55"/>
        <v>18</v>
      </c>
      <c r="V207" s="28">
        <f t="shared" si="56"/>
        <v>254</v>
      </c>
      <c r="W207" s="38">
        <f t="shared" si="57"/>
        <v>21.796143397066061</v>
      </c>
      <c r="X207" s="38">
        <f t="shared" si="58"/>
        <v>290.02516447559407</v>
      </c>
      <c r="Y207" s="38">
        <f t="shared" si="59"/>
        <v>268.22902107852804</v>
      </c>
      <c r="Z207" s="29">
        <v>0.74</v>
      </c>
      <c r="AA207" s="29">
        <v>0.21</v>
      </c>
      <c r="AB207" s="40" t="s">
        <v>400</v>
      </c>
    </row>
    <row r="208" spans="1:28">
      <c r="A208" s="26" t="s">
        <v>211</v>
      </c>
      <c r="B208" s="17">
        <v>4</v>
      </c>
      <c r="C208" s="17"/>
      <c r="D208" s="17">
        <v>2</v>
      </c>
      <c r="E208" s="17"/>
      <c r="F208" s="24">
        <f t="shared" si="45"/>
        <v>19.819052054740222</v>
      </c>
      <c r="G208" s="24">
        <f t="shared" si="46"/>
        <v>0</v>
      </c>
      <c r="H208" s="24">
        <f t="shared" si="47"/>
        <v>7.5227846339601063</v>
      </c>
      <c r="I208" s="24">
        <f t="shared" si="48"/>
        <v>0</v>
      </c>
      <c r="J208" s="17"/>
      <c r="K208" s="17"/>
      <c r="L208" s="17"/>
      <c r="M208" s="17">
        <v>13</v>
      </c>
      <c r="N208" s="17"/>
      <c r="O208" s="24">
        <f t="shared" si="49"/>
        <v>0</v>
      </c>
      <c r="P208" s="24">
        <f t="shared" si="50"/>
        <v>0</v>
      </c>
      <c r="Q208" s="24">
        <f t="shared" si="51"/>
        <v>0</v>
      </c>
      <c r="R208" s="24">
        <f t="shared" si="52"/>
        <v>267.28622242325804</v>
      </c>
      <c r="S208" s="24">
        <f t="shared" si="53"/>
        <v>0</v>
      </c>
      <c r="T208" s="25">
        <f t="shared" si="54"/>
        <v>0.27870526793533207</v>
      </c>
      <c r="U208" s="27">
        <f t="shared" si="55"/>
        <v>6</v>
      </c>
      <c r="V208" s="28">
        <f t="shared" si="56"/>
        <v>13</v>
      </c>
      <c r="W208" s="38">
        <f t="shared" si="57"/>
        <v>9.1139455629001098</v>
      </c>
      <c r="X208" s="38">
        <f t="shared" si="58"/>
        <v>53.457244484651611</v>
      </c>
      <c r="Y208" s="38">
        <f t="shared" si="59"/>
        <v>44.343298921751497</v>
      </c>
      <c r="Z208" s="29">
        <v>0</v>
      </c>
      <c r="AA208" s="29" t="s">
        <v>10</v>
      </c>
      <c r="AB208" s="40" t="s">
        <v>401</v>
      </c>
    </row>
    <row r="209" spans="1:28">
      <c r="A209" s="26" t="s">
        <v>212</v>
      </c>
      <c r="B209" s="17"/>
      <c r="C209" s="17">
        <v>15</v>
      </c>
      <c r="D209" s="17">
        <v>2</v>
      </c>
      <c r="E209" s="17"/>
      <c r="F209" s="24">
        <f t="shared" si="45"/>
        <v>0</v>
      </c>
      <c r="G209" s="24">
        <f t="shared" si="46"/>
        <v>53.130257681749754</v>
      </c>
      <c r="H209" s="24">
        <f t="shared" si="47"/>
        <v>7.5227846339601063</v>
      </c>
      <c r="I209" s="24">
        <f t="shared" si="48"/>
        <v>0</v>
      </c>
      <c r="J209" s="17">
        <v>49</v>
      </c>
      <c r="K209" s="17">
        <v>22</v>
      </c>
      <c r="L209" s="17">
        <v>36</v>
      </c>
      <c r="M209" s="17"/>
      <c r="N209" s="17">
        <v>25</v>
      </c>
      <c r="O209" s="24">
        <f t="shared" si="49"/>
        <v>186.68444613772741</v>
      </c>
      <c r="P209" s="24">
        <f t="shared" si="50"/>
        <v>153.55193545235005</v>
      </c>
      <c r="Q209" s="24">
        <f t="shared" si="51"/>
        <v>307.46105493304179</v>
      </c>
      <c r="R209" s="24">
        <f t="shared" si="52"/>
        <v>0</v>
      </c>
      <c r="S209" s="24">
        <f t="shared" si="53"/>
        <v>134.92508959025949</v>
      </c>
      <c r="T209" s="25">
        <f t="shared" si="54"/>
        <v>4.3837825196749135E-2</v>
      </c>
      <c r="U209" s="27">
        <f t="shared" si="55"/>
        <v>17</v>
      </c>
      <c r="V209" s="28">
        <f t="shared" si="56"/>
        <v>132</v>
      </c>
      <c r="W209" s="38">
        <f t="shared" si="57"/>
        <v>20.217680771903286</v>
      </c>
      <c r="X209" s="38">
        <f t="shared" si="58"/>
        <v>156.52450522267574</v>
      </c>
      <c r="Y209" s="38">
        <f t="shared" si="59"/>
        <v>136.30682445077247</v>
      </c>
      <c r="Z209" s="29">
        <v>0.71</v>
      </c>
      <c r="AA209" s="29">
        <v>0.4</v>
      </c>
      <c r="AB209" s="40" t="s">
        <v>402</v>
      </c>
    </row>
    <row r="210" spans="1:28">
      <c r="A210" s="26" t="s">
        <v>213</v>
      </c>
      <c r="B210" s="17"/>
      <c r="C210" s="17"/>
      <c r="D210" s="17"/>
      <c r="E210" s="17"/>
      <c r="F210" s="24">
        <f t="shared" si="45"/>
        <v>0</v>
      </c>
      <c r="G210" s="24">
        <f t="shared" si="46"/>
        <v>0</v>
      </c>
      <c r="H210" s="24">
        <f t="shared" si="47"/>
        <v>0</v>
      </c>
      <c r="I210" s="24">
        <f t="shared" si="48"/>
        <v>0</v>
      </c>
      <c r="J210" s="17">
        <v>4</v>
      </c>
      <c r="K210" s="17">
        <v>2</v>
      </c>
      <c r="L210" s="17"/>
      <c r="M210" s="17"/>
      <c r="N210" s="17"/>
      <c r="O210" s="24">
        <f t="shared" si="49"/>
        <v>15.239546623487952</v>
      </c>
      <c r="P210" s="24">
        <f t="shared" si="50"/>
        <v>13.959266859304549</v>
      </c>
      <c r="Q210" s="24">
        <f t="shared" si="51"/>
        <v>0</v>
      </c>
      <c r="R210" s="24">
        <f t="shared" si="52"/>
        <v>0</v>
      </c>
      <c r="S210" s="24">
        <f t="shared" si="53"/>
        <v>0</v>
      </c>
      <c r="T210" s="25">
        <f t="shared" si="54"/>
        <v>0.13362832896104496</v>
      </c>
      <c r="U210" s="27">
        <f t="shared" si="55"/>
        <v>0</v>
      </c>
      <c r="V210" s="28">
        <f t="shared" si="56"/>
        <v>6</v>
      </c>
      <c r="W210" s="38">
        <f t="shared" si="57"/>
        <v>0</v>
      </c>
      <c r="X210" s="38">
        <f t="shared" si="58"/>
        <v>5.8397626965585001</v>
      </c>
      <c r="Y210" s="38">
        <f t="shared" si="59"/>
        <v>5.8397626965585001</v>
      </c>
      <c r="Z210" s="27" t="s">
        <v>10</v>
      </c>
      <c r="AA210" s="29">
        <v>0.5</v>
      </c>
      <c r="AB210" s="40" t="s">
        <v>403</v>
      </c>
    </row>
    <row r="211" spans="1:28">
      <c r="A211" s="26" t="s">
        <v>214</v>
      </c>
      <c r="B211" s="17">
        <v>3</v>
      </c>
      <c r="C211" s="17"/>
      <c r="D211" s="17">
        <v>1</v>
      </c>
      <c r="E211" s="17"/>
      <c r="F211" s="24">
        <f t="shared" si="45"/>
        <v>14.864289041055166</v>
      </c>
      <c r="G211" s="24">
        <f t="shared" si="46"/>
        <v>0</v>
      </c>
      <c r="H211" s="24">
        <f t="shared" si="47"/>
        <v>3.7613923169800532</v>
      </c>
      <c r="I211" s="24">
        <f t="shared" si="48"/>
        <v>0</v>
      </c>
      <c r="J211" s="17"/>
      <c r="K211" s="17">
        <v>9</v>
      </c>
      <c r="L211" s="17"/>
      <c r="M211" s="17"/>
      <c r="N211" s="17">
        <v>3</v>
      </c>
      <c r="O211" s="24">
        <f t="shared" si="49"/>
        <v>0</v>
      </c>
      <c r="P211" s="24">
        <f t="shared" si="50"/>
        <v>62.81670086687047</v>
      </c>
      <c r="Q211" s="24">
        <f t="shared" si="51"/>
        <v>0</v>
      </c>
      <c r="R211" s="24">
        <f t="shared" si="52"/>
        <v>0</v>
      </c>
      <c r="S211" s="24">
        <f t="shared" si="53"/>
        <v>16.19101075083114</v>
      </c>
      <c r="T211" s="25">
        <f t="shared" si="54"/>
        <v>0.29155801797761793</v>
      </c>
      <c r="U211" s="27">
        <f t="shared" si="55"/>
        <v>4</v>
      </c>
      <c r="V211" s="28">
        <f t="shared" si="56"/>
        <v>12</v>
      </c>
      <c r="W211" s="38">
        <f t="shared" si="57"/>
        <v>6.2085604526784062</v>
      </c>
      <c r="X211" s="38">
        <f t="shared" si="58"/>
        <v>15.801542323540321</v>
      </c>
      <c r="Y211" s="38">
        <f t="shared" si="59"/>
        <v>9.5929818708619159</v>
      </c>
      <c r="Z211" s="29">
        <v>0.25</v>
      </c>
      <c r="AA211" s="29">
        <v>0.42</v>
      </c>
      <c r="AB211" s="40" t="s">
        <v>404</v>
      </c>
    </row>
    <row r="212" spans="1:28">
      <c r="A212" s="26" t="s">
        <v>215</v>
      </c>
      <c r="B212" s="17"/>
      <c r="C212" s="17"/>
      <c r="D212" s="17">
        <v>1</v>
      </c>
      <c r="E212" s="17"/>
      <c r="F212" s="24">
        <f t="shared" si="45"/>
        <v>0</v>
      </c>
      <c r="G212" s="24">
        <f t="shared" si="46"/>
        <v>0</v>
      </c>
      <c r="H212" s="24">
        <f t="shared" si="47"/>
        <v>3.7613923169800532</v>
      </c>
      <c r="I212" s="24">
        <f t="shared" si="48"/>
        <v>0</v>
      </c>
      <c r="J212" s="17"/>
      <c r="K212" s="17"/>
      <c r="L212" s="17"/>
      <c r="M212" s="17">
        <v>9</v>
      </c>
      <c r="N212" s="17"/>
      <c r="O212" s="24">
        <f t="shared" si="49"/>
        <v>0</v>
      </c>
      <c r="P212" s="24">
        <f t="shared" si="50"/>
        <v>0</v>
      </c>
      <c r="Q212" s="24">
        <f t="shared" si="51"/>
        <v>0</v>
      </c>
      <c r="R212" s="24">
        <f t="shared" si="52"/>
        <v>185.04430783148632</v>
      </c>
      <c r="S212" s="24">
        <f t="shared" si="53"/>
        <v>0</v>
      </c>
      <c r="T212" s="25">
        <f t="shared" si="54"/>
        <v>0.2480231843594678</v>
      </c>
      <c r="U212" s="27">
        <f t="shared" si="55"/>
        <v>1</v>
      </c>
      <c r="V212" s="28">
        <f t="shared" si="56"/>
        <v>9</v>
      </c>
      <c r="W212" s="38">
        <f t="shared" si="57"/>
        <v>1.2537974389933511</v>
      </c>
      <c r="X212" s="38">
        <f t="shared" si="58"/>
        <v>37.008861566297263</v>
      </c>
      <c r="Y212" s="38">
        <f t="shared" si="59"/>
        <v>35.75506412730391</v>
      </c>
      <c r="Z212" s="29">
        <v>0.5</v>
      </c>
      <c r="AA212" s="29" t="s">
        <v>10</v>
      </c>
      <c r="AB212" s="40" t="s">
        <v>405</v>
      </c>
    </row>
    <row r="213" spans="1:28">
      <c r="A213" s="26" t="s">
        <v>216</v>
      </c>
      <c r="B213" s="17">
        <v>18</v>
      </c>
      <c r="C213" s="17">
        <v>47</v>
      </c>
      <c r="D213" s="17">
        <v>67</v>
      </c>
      <c r="E213" s="17"/>
      <c r="F213" s="24">
        <f t="shared" si="45"/>
        <v>89.185734246330995</v>
      </c>
      <c r="G213" s="24">
        <f t="shared" si="46"/>
        <v>166.47480740281591</v>
      </c>
      <c r="H213" s="24">
        <f t="shared" si="47"/>
        <v>252.01328523766358</v>
      </c>
      <c r="I213" s="24">
        <f t="shared" si="48"/>
        <v>0</v>
      </c>
      <c r="J213" s="17">
        <v>73</v>
      </c>
      <c r="K213" s="17">
        <v>32</v>
      </c>
      <c r="L213" s="17">
        <v>25</v>
      </c>
      <c r="M213" s="17"/>
      <c r="N213" s="17">
        <v>42</v>
      </c>
      <c r="O213" s="24">
        <f t="shared" si="49"/>
        <v>278.12172587865513</v>
      </c>
      <c r="P213" s="24">
        <f t="shared" si="50"/>
        <v>223.34826974887278</v>
      </c>
      <c r="Q213" s="24">
        <f t="shared" si="51"/>
        <v>213.51462148127905</v>
      </c>
      <c r="R213" s="24">
        <f t="shared" si="52"/>
        <v>0</v>
      </c>
      <c r="S213" s="24">
        <f t="shared" si="53"/>
        <v>226.67415051163593</v>
      </c>
      <c r="T213" s="25">
        <f t="shared" si="54"/>
        <v>0.40127973891349217</v>
      </c>
      <c r="U213" s="27">
        <f t="shared" si="55"/>
        <v>132</v>
      </c>
      <c r="V213" s="28">
        <f t="shared" si="56"/>
        <v>172</v>
      </c>
      <c r="W213" s="38">
        <f t="shared" si="57"/>
        <v>169.22460896227017</v>
      </c>
      <c r="X213" s="38">
        <f t="shared" si="58"/>
        <v>188.33175352408858</v>
      </c>
      <c r="Y213" s="38">
        <f t="shared" si="59"/>
        <v>19.107144561818416</v>
      </c>
      <c r="Z213" s="29">
        <v>0</v>
      </c>
      <c r="AA213" s="29">
        <v>0</v>
      </c>
      <c r="AB213" s="40" t="s">
        <v>406</v>
      </c>
    </row>
    <row r="214" spans="1:28">
      <c r="A214" s="26" t="s">
        <v>217</v>
      </c>
      <c r="B214" s="17"/>
      <c r="C214" s="17"/>
      <c r="D214" s="17"/>
      <c r="E214" s="17"/>
      <c r="F214" s="24">
        <f t="shared" si="45"/>
        <v>0</v>
      </c>
      <c r="G214" s="24">
        <f t="shared" si="46"/>
        <v>0</v>
      </c>
      <c r="H214" s="24">
        <f t="shared" si="47"/>
        <v>0</v>
      </c>
      <c r="I214" s="24">
        <f t="shared" si="48"/>
        <v>0</v>
      </c>
      <c r="J214" s="17"/>
      <c r="K214" s="17">
        <v>2</v>
      </c>
      <c r="L214" s="17"/>
      <c r="M214" s="17">
        <v>6</v>
      </c>
      <c r="N214" s="17"/>
      <c r="O214" s="24">
        <f t="shared" si="49"/>
        <v>0</v>
      </c>
      <c r="P214" s="24">
        <f t="shared" si="50"/>
        <v>13.959266859304549</v>
      </c>
      <c r="Q214" s="24">
        <f t="shared" si="51"/>
        <v>0</v>
      </c>
      <c r="R214" s="24">
        <f t="shared" si="52"/>
        <v>123.36287188765755</v>
      </c>
      <c r="S214" s="24">
        <f t="shared" si="53"/>
        <v>0</v>
      </c>
      <c r="T214" s="25">
        <f t="shared" si="54"/>
        <v>0.2130014979934865</v>
      </c>
      <c r="U214" s="27">
        <f t="shared" si="55"/>
        <v>0</v>
      </c>
      <c r="V214" s="28">
        <f t="shared" si="56"/>
        <v>8</v>
      </c>
      <c r="W214" s="38">
        <f t="shared" si="57"/>
        <v>0</v>
      </c>
      <c r="X214" s="38">
        <f t="shared" si="58"/>
        <v>27.464427749392417</v>
      </c>
      <c r="Y214" s="38">
        <f t="shared" si="59"/>
        <v>27.464427749392417</v>
      </c>
      <c r="Z214" s="27" t="s">
        <v>10</v>
      </c>
      <c r="AA214" s="29">
        <v>0</v>
      </c>
      <c r="AB214" s="40" t="s">
        <v>407</v>
      </c>
    </row>
    <row r="215" spans="1:28">
      <c r="A215" s="26" t="s">
        <v>218</v>
      </c>
      <c r="B215" s="17">
        <v>9</v>
      </c>
      <c r="C215" s="17">
        <v>8</v>
      </c>
      <c r="D215" s="17">
        <v>6</v>
      </c>
      <c r="E215" s="17"/>
      <c r="F215" s="24">
        <f t="shared" si="45"/>
        <v>44.592867123165497</v>
      </c>
      <c r="G215" s="24">
        <f t="shared" si="46"/>
        <v>28.336137430266536</v>
      </c>
      <c r="H215" s="24">
        <f t="shared" si="47"/>
        <v>22.568353901880322</v>
      </c>
      <c r="I215" s="24">
        <f t="shared" si="48"/>
        <v>0</v>
      </c>
      <c r="J215" s="17"/>
      <c r="K215" s="17">
        <v>1</v>
      </c>
      <c r="L215" s="17">
        <v>3</v>
      </c>
      <c r="M215" s="17"/>
      <c r="N215" s="17">
        <v>1</v>
      </c>
      <c r="O215" s="24">
        <f t="shared" si="49"/>
        <v>0</v>
      </c>
      <c r="P215" s="24">
        <f t="shared" si="50"/>
        <v>6.9796334296522744</v>
      </c>
      <c r="Q215" s="24">
        <f t="shared" si="51"/>
        <v>25.621754577753485</v>
      </c>
      <c r="R215" s="24">
        <f t="shared" si="52"/>
        <v>0</v>
      </c>
      <c r="S215" s="24">
        <f t="shared" si="53"/>
        <v>5.3970035836103794</v>
      </c>
      <c r="T215" s="25">
        <f t="shared" si="54"/>
        <v>1.1139911102913517E-2</v>
      </c>
      <c r="U215" s="27">
        <f t="shared" si="55"/>
        <v>23</v>
      </c>
      <c r="V215" s="28">
        <f t="shared" si="56"/>
        <v>5</v>
      </c>
      <c r="W215" s="38">
        <f t="shared" si="57"/>
        <v>31.832452818437456</v>
      </c>
      <c r="X215" s="38">
        <f t="shared" si="58"/>
        <v>7.5996783182032273</v>
      </c>
      <c r="Y215" s="38">
        <f t="shared" si="59"/>
        <v>-24.232774500234228</v>
      </c>
      <c r="Z215" s="29">
        <v>0.56000000000000005</v>
      </c>
      <c r="AA215" s="29">
        <v>0.4</v>
      </c>
      <c r="AB215" s="40" t="s">
        <v>408</v>
      </c>
    </row>
    <row r="216" spans="1:28">
      <c r="A216" s="26" t="s">
        <v>219</v>
      </c>
      <c r="B216" s="17"/>
      <c r="C216" s="17"/>
      <c r="D216" s="17"/>
      <c r="E216" s="17"/>
      <c r="F216" s="24">
        <f t="shared" si="45"/>
        <v>0</v>
      </c>
      <c r="G216" s="24">
        <f t="shared" si="46"/>
        <v>0</v>
      </c>
      <c r="H216" s="24">
        <f t="shared" si="47"/>
        <v>0</v>
      </c>
      <c r="I216" s="24">
        <f t="shared" si="48"/>
        <v>0</v>
      </c>
      <c r="J216" s="17"/>
      <c r="K216" s="17">
        <v>2</v>
      </c>
      <c r="L216" s="17"/>
      <c r="M216" s="17">
        <v>2</v>
      </c>
      <c r="N216" s="17"/>
      <c r="O216" s="24">
        <f t="shared" si="49"/>
        <v>0</v>
      </c>
      <c r="P216" s="24">
        <f t="shared" si="50"/>
        <v>13.959266859304549</v>
      </c>
      <c r="Q216" s="24">
        <f t="shared" si="51"/>
        <v>0</v>
      </c>
      <c r="R216" s="24">
        <f t="shared" si="52"/>
        <v>41.120957295885852</v>
      </c>
      <c r="S216" s="24">
        <f t="shared" si="53"/>
        <v>0</v>
      </c>
      <c r="T216" s="25">
        <f t="shared" si="54"/>
        <v>0.17068462361865511</v>
      </c>
      <c r="U216" s="27">
        <f t="shared" si="55"/>
        <v>0</v>
      </c>
      <c r="V216" s="28">
        <f t="shared" si="56"/>
        <v>4</v>
      </c>
      <c r="W216" s="38">
        <f t="shared" si="57"/>
        <v>0</v>
      </c>
      <c r="X216" s="38">
        <f t="shared" si="58"/>
        <v>11.01604483103808</v>
      </c>
      <c r="Y216" s="38">
        <f t="shared" si="59"/>
        <v>11.01604483103808</v>
      </c>
      <c r="Z216" s="27" t="s">
        <v>10</v>
      </c>
      <c r="AA216" s="29">
        <v>0.25</v>
      </c>
      <c r="AB216" s="40" t="s">
        <v>409</v>
      </c>
    </row>
    <row r="217" spans="1:28">
      <c r="A217" s="26" t="s">
        <v>220</v>
      </c>
      <c r="B217" s="17">
        <v>10</v>
      </c>
      <c r="C217" s="17">
        <v>17</v>
      </c>
      <c r="D217" s="17">
        <v>10</v>
      </c>
      <c r="E217" s="17"/>
      <c r="F217" s="24">
        <f t="shared" si="45"/>
        <v>49.547630136850557</v>
      </c>
      <c r="G217" s="24">
        <f t="shared" si="46"/>
        <v>60.214292039316391</v>
      </c>
      <c r="H217" s="24">
        <f t="shared" si="47"/>
        <v>37.613923169800536</v>
      </c>
      <c r="I217" s="24">
        <f t="shared" si="48"/>
        <v>0</v>
      </c>
      <c r="J217" s="17">
        <v>8</v>
      </c>
      <c r="K217" s="17">
        <v>9</v>
      </c>
      <c r="L217" s="17">
        <v>3</v>
      </c>
      <c r="M217" s="17">
        <v>1</v>
      </c>
      <c r="N217" s="17">
        <v>8</v>
      </c>
      <c r="O217" s="24">
        <f t="shared" si="49"/>
        <v>30.479093246975903</v>
      </c>
      <c r="P217" s="24">
        <f t="shared" si="50"/>
        <v>62.81670086687047</v>
      </c>
      <c r="Q217" s="24">
        <f t="shared" si="51"/>
        <v>25.621754577753485</v>
      </c>
      <c r="R217" s="24">
        <f t="shared" si="52"/>
        <v>20.560478647942926</v>
      </c>
      <c r="S217" s="24">
        <f t="shared" si="53"/>
        <v>43.176028668883035</v>
      </c>
      <c r="T217" s="25">
        <f t="shared" si="54"/>
        <v>0.15111739410802671</v>
      </c>
      <c r="U217" s="27">
        <f t="shared" si="55"/>
        <v>37</v>
      </c>
      <c r="V217" s="28">
        <f t="shared" si="56"/>
        <v>29</v>
      </c>
      <c r="W217" s="38">
        <f t="shared" si="57"/>
        <v>49.125281781989166</v>
      </c>
      <c r="X217" s="38">
        <f t="shared" si="58"/>
        <v>36.530811201685161</v>
      </c>
      <c r="Y217" s="38">
        <f t="shared" si="59"/>
        <v>-12.594470580304005</v>
      </c>
      <c r="Z217" s="29">
        <v>0.03</v>
      </c>
      <c r="AA217" s="29">
        <v>0.03</v>
      </c>
      <c r="AB217" s="40" t="s">
        <v>410</v>
      </c>
    </row>
    <row r="218" spans="1:28">
      <c r="A218" s="26" t="s">
        <v>221</v>
      </c>
      <c r="B218" s="17"/>
      <c r="C218" s="17"/>
      <c r="D218" s="17"/>
      <c r="E218" s="17"/>
      <c r="F218" s="24">
        <f t="shared" si="45"/>
        <v>0</v>
      </c>
      <c r="G218" s="24">
        <f t="shared" si="46"/>
        <v>0</v>
      </c>
      <c r="H218" s="24">
        <f t="shared" si="47"/>
        <v>0</v>
      </c>
      <c r="I218" s="24">
        <f t="shared" si="48"/>
        <v>0</v>
      </c>
      <c r="J218" s="17">
        <v>1</v>
      </c>
      <c r="K218" s="17"/>
      <c r="L218" s="17">
        <v>2</v>
      </c>
      <c r="M218" s="17">
        <v>6</v>
      </c>
      <c r="N218" s="17">
        <v>1</v>
      </c>
      <c r="O218" s="24">
        <f t="shared" si="49"/>
        <v>3.8098866558719879</v>
      </c>
      <c r="P218" s="24">
        <f t="shared" si="50"/>
        <v>0</v>
      </c>
      <c r="Q218" s="24">
        <f t="shared" si="51"/>
        <v>17.081169718502323</v>
      </c>
      <c r="R218" s="24">
        <f t="shared" si="52"/>
        <v>123.36287188765755</v>
      </c>
      <c r="S218" s="24">
        <f t="shared" si="53"/>
        <v>5.3970035836103794</v>
      </c>
      <c r="T218" s="25">
        <f t="shared" si="54"/>
        <v>0.18847540791998529</v>
      </c>
      <c r="U218" s="27">
        <f t="shared" si="55"/>
        <v>0</v>
      </c>
      <c r="V218" s="28">
        <f t="shared" si="56"/>
        <v>10</v>
      </c>
      <c r="W218" s="38">
        <f t="shared" si="57"/>
        <v>0</v>
      </c>
      <c r="X218" s="38">
        <f t="shared" si="58"/>
        <v>29.930186369128442</v>
      </c>
      <c r="Y218" s="38">
        <f t="shared" si="59"/>
        <v>29.930186369128442</v>
      </c>
      <c r="Z218" s="27" t="s">
        <v>10</v>
      </c>
      <c r="AA218" s="29">
        <v>0.3</v>
      </c>
      <c r="AB218" s="40" t="s">
        <v>411</v>
      </c>
    </row>
    <row r="219" spans="1:28">
      <c r="A219" s="26" t="s">
        <v>222</v>
      </c>
      <c r="B219" s="17">
        <v>2</v>
      </c>
      <c r="C219" s="17"/>
      <c r="D219" s="17"/>
      <c r="E219" s="17"/>
      <c r="F219" s="24">
        <f t="shared" si="45"/>
        <v>9.9095260273701111</v>
      </c>
      <c r="G219" s="24">
        <f t="shared" si="46"/>
        <v>0</v>
      </c>
      <c r="H219" s="24">
        <f t="shared" si="47"/>
        <v>0</v>
      </c>
      <c r="I219" s="24">
        <f t="shared" si="48"/>
        <v>0</v>
      </c>
      <c r="J219" s="17">
        <v>17</v>
      </c>
      <c r="K219" s="17">
        <v>11</v>
      </c>
      <c r="L219" s="17">
        <v>13</v>
      </c>
      <c r="M219" s="17">
        <v>4</v>
      </c>
      <c r="N219" s="17">
        <v>12</v>
      </c>
      <c r="O219" s="24">
        <f t="shared" si="49"/>
        <v>64.768073149823792</v>
      </c>
      <c r="P219" s="24">
        <f t="shared" si="50"/>
        <v>76.775967726175026</v>
      </c>
      <c r="Q219" s="24">
        <f t="shared" si="51"/>
        <v>111.0276031702651</v>
      </c>
      <c r="R219" s="24">
        <f t="shared" si="52"/>
        <v>82.241914591771703</v>
      </c>
      <c r="S219" s="24">
        <f t="shared" si="53"/>
        <v>64.764043003324559</v>
      </c>
      <c r="T219" s="25">
        <f t="shared" si="54"/>
        <v>2.8666066472818558E-4</v>
      </c>
      <c r="U219" s="27">
        <f t="shared" si="55"/>
        <v>2</v>
      </c>
      <c r="V219" s="28">
        <f t="shared" si="56"/>
        <v>57</v>
      </c>
      <c r="W219" s="38">
        <f t="shared" si="57"/>
        <v>3.3031753424567039</v>
      </c>
      <c r="X219" s="38">
        <f t="shared" si="58"/>
        <v>79.915520328272038</v>
      </c>
      <c r="Y219" s="38">
        <f t="shared" si="59"/>
        <v>76.612344985815341</v>
      </c>
      <c r="Z219" s="29">
        <v>1</v>
      </c>
      <c r="AA219" s="29">
        <v>0.33</v>
      </c>
      <c r="AB219" s="40" t="s">
        <v>412</v>
      </c>
    </row>
    <row r="220" spans="1:28">
      <c r="A220" s="26" t="s">
        <v>223</v>
      </c>
      <c r="B220" s="17">
        <v>61</v>
      </c>
      <c r="C220" s="17">
        <v>87</v>
      </c>
      <c r="D220" s="17">
        <v>103</v>
      </c>
      <c r="E220" s="17"/>
      <c r="F220" s="24">
        <f t="shared" si="45"/>
        <v>302.24054383478835</v>
      </c>
      <c r="G220" s="24">
        <f t="shared" si="46"/>
        <v>308.15549455414856</v>
      </c>
      <c r="H220" s="24">
        <f t="shared" si="47"/>
        <v>387.4234086489455</v>
      </c>
      <c r="I220" s="24">
        <f t="shared" si="48"/>
        <v>0</v>
      </c>
      <c r="J220" s="17">
        <v>72</v>
      </c>
      <c r="K220" s="17">
        <v>27</v>
      </c>
      <c r="L220" s="17">
        <v>38</v>
      </c>
      <c r="M220" s="17"/>
      <c r="N220" s="17">
        <v>40</v>
      </c>
      <c r="O220" s="24">
        <f t="shared" si="49"/>
        <v>274.31183922278314</v>
      </c>
      <c r="P220" s="24">
        <f t="shared" si="50"/>
        <v>188.45010260061142</v>
      </c>
      <c r="Q220" s="24">
        <f t="shared" si="51"/>
        <v>324.54222465154413</v>
      </c>
      <c r="R220" s="24">
        <f t="shared" si="52"/>
        <v>0</v>
      </c>
      <c r="S220" s="24">
        <f t="shared" si="53"/>
        <v>215.88014334441519</v>
      </c>
      <c r="T220" s="25">
        <f t="shared" si="54"/>
        <v>6.7761369910731978E-2</v>
      </c>
      <c r="U220" s="27">
        <f t="shared" si="55"/>
        <v>251</v>
      </c>
      <c r="V220" s="28">
        <f t="shared" si="56"/>
        <v>177</v>
      </c>
      <c r="W220" s="38">
        <f t="shared" si="57"/>
        <v>332.60648234596079</v>
      </c>
      <c r="X220" s="38">
        <f t="shared" si="58"/>
        <v>200.63686196387079</v>
      </c>
      <c r="Y220" s="38">
        <f t="shared" si="59"/>
        <v>-131.96962038209</v>
      </c>
      <c r="Z220" s="29">
        <v>0.61</v>
      </c>
      <c r="AA220" s="29">
        <v>0.28999999999999998</v>
      </c>
      <c r="AB220" s="40" t="s">
        <v>413</v>
      </c>
    </row>
    <row r="221" spans="1:28">
      <c r="A221" s="26" t="s">
        <v>224</v>
      </c>
      <c r="B221" s="17">
        <v>6</v>
      </c>
      <c r="C221" s="17">
        <v>6</v>
      </c>
      <c r="D221" s="17">
        <v>17</v>
      </c>
      <c r="E221" s="17"/>
      <c r="F221" s="24">
        <f t="shared" si="45"/>
        <v>29.728578082110332</v>
      </c>
      <c r="G221" s="24">
        <f t="shared" si="46"/>
        <v>21.252103072699903</v>
      </c>
      <c r="H221" s="24">
        <f t="shared" si="47"/>
        <v>63.943669388660908</v>
      </c>
      <c r="I221" s="24">
        <f t="shared" si="48"/>
        <v>0</v>
      </c>
      <c r="J221" s="17">
        <v>12</v>
      </c>
      <c r="K221" s="17"/>
      <c r="L221" s="17">
        <v>1</v>
      </c>
      <c r="M221" s="17"/>
      <c r="N221" s="17">
        <v>1</v>
      </c>
      <c r="O221" s="24">
        <f t="shared" si="49"/>
        <v>45.718639870463853</v>
      </c>
      <c r="P221" s="24">
        <f t="shared" si="50"/>
        <v>0</v>
      </c>
      <c r="Q221" s="24">
        <f t="shared" si="51"/>
        <v>8.5405848592511617</v>
      </c>
      <c r="R221" s="24">
        <f t="shared" si="52"/>
        <v>0</v>
      </c>
      <c r="S221" s="24">
        <f t="shared" si="53"/>
        <v>5.3970035836103794</v>
      </c>
      <c r="T221" s="25">
        <f t="shared" si="54"/>
        <v>6.3681684528365146E-2</v>
      </c>
      <c r="U221" s="27">
        <f t="shared" si="55"/>
        <v>29</v>
      </c>
      <c r="V221" s="28">
        <f t="shared" si="56"/>
        <v>14</v>
      </c>
      <c r="W221" s="38">
        <f t="shared" si="57"/>
        <v>38.308116847823719</v>
      </c>
      <c r="X221" s="38">
        <f t="shared" si="58"/>
        <v>11.931245662665079</v>
      </c>
      <c r="Y221" s="38">
        <f t="shared" si="59"/>
        <v>-26.376871185158642</v>
      </c>
      <c r="Z221" s="29">
        <v>0.03</v>
      </c>
      <c r="AA221" s="29">
        <v>0.21</v>
      </c>
      <c r="AB221" s="40" t="s">
        <v>414</v>
      </c>
    </row>
    <row r="222" spans="1:28">
      <c r="A222" s="26" t="s">
        <v>225</v>
      </c>
      <c r="B222" s="17">
        <v>2</v>
      </c>
      <c r="C222" s="17"/>
      <c r="D222" s="17">
        <v>3</v>
      </c>
      <c r="E222" s="17"/>
      <c r="F222" s="24">
        <f t="shared" si="45"/>
        <v>9.9095260273701111</v>
      </c>
      <c r="G222" s="24">
        <f t="shared" si="46"/>
        <v>0</v>
      </c>
      <c r="H222" s="24">
        <f t="shared" si="47"/>
        <v>11.284176950940161</v>
      </c>
      <c r="I222" s="24">
        <f t="shared" si="48"/>
        <v>0</v>
      </c>
      <c r="J222" s="17">
        <v>4</v>
      </c>
      <c r="K222" s="17">
        <v>15</v>
      </c>
      <c r="L222" s="17">
        <v>9</v>
      </c>
      <c r="M222" s="17">
        <v>15</v>
      </c>
      <c r="N222" s="17">
        <v>4</v>
      </c>
      <c r="O222" s="24">
        <f t="shared" si="49"/>
        <v>15.239546623487952</v>
      </c>
      <c r="P222" s="24">
        <f t="shared" si="50"/>
        <v>104.69450144478412</v>
      </c>
      <c r="Q222" s="24">
        <f t="shared" si="51"/>
        <v>76.865263733260448</v>
      </c>
      <c r="R222" s="24">
        <f t="shared" si="52"/>
        <v>308.40717971914387</v>
      </c>
      <c r="S222" s="24">
        <f t="shared" si="53"/>
        <v>21.588014334441517</v>
      </c>
      <c r="T222" s="25">
        <f t="shared" si="54"/>
        <v>0.10871929785544175</v>
      </c>
      <c r="U222" s="27">
        <f t="shared" si="55"/>
        <v>5</v>
      </c>
      <c r="V222" s="28">
        <f t="shared" si="56"/>
        <v>47</v>
      </c>
      <c r="W222" s="38">
        <f t="shared" si="57"/>
        <v>7.064567659436757</v>
      </c>
      <c r="X222" s="38">
        <f t="shared" si="58"/>
        <v>105.35890117102358</v>
      </c>
      <c r="Y222" s="38">
        <f t="shared" si="59"/>
        <v>98.294333511586814</v>
      </c>
      <c r="Z222" s="29">
        <v>1</v>
      </c>
      <c r="AA222" s="29">
        <v>0.3</v>
      </c>
      <c r="AB222" s="40" t="s">
        <v>415</v>
      </c>
    </row>
    <row r="223" spans="1:28">
      <c r="A223" s="26" t="s">
        <v>226</v>
      </c>
      <c r="B223" s="17">
        <v>86</v>
      </c>
      <c r="C223" s="17">
        <v>94</v>
      </c>
      <c r="D223" s="17">
        <v>144</v>
      </c>
      <c r="E223" s="17"/>
      <c r="F223" s="24">
        <f t="shared" si="45"/>
        <v>426.10961917691475</v>
      </c>
      <c r="G223" s="24">
        <f t="shared" si="46"/>
        <v>332.94961480563182</v>
      </c>
      <c r="H223" s="24">
        <f t="shared" si="47"/>
        <v>541.64049364512766</v>
      </c>
      <c r="I223" s="24">
        <f t="shared" si="48"/>
        <v>0</v>
      </c>
      <c r="J223" s="17">
        <v>80</v>
      </c>
      <c r="K223" s="17">
        <v>57</v>
      </c>
      <c r="L223" s="17">
        <v>21</v>
      </c>
      <c r="M223" s="17">
        <v>6</v>
      </c>
      <c r="N223" s="17">
        <v>75</v>
      </c>
      <c r="O223" s="24">
        <f t="shared" si="49"/>
        <v>304.79093246975901</v>
      </c>
      <c r="P223" s="24">
        <f t="shared" si="50"/>
        <v>397.83910549017963</v>
      </c>
      <c r="Q223" s="24">
        <f t="shared" si="51"/>
        <v>179.3522820442744</v>
      </c>
      <c r="R223" s="24">
        <f t="shared" si="52"/>
        <v>123.36287188765755</v>
      </c>
      <c r="S223" s="24">
        <f t="shared" si="53"/>
        <v>404.77526877077844</v>
      </c>
      <c r="T223" s="25">
        <f t="shared" si="54"/>
        <v>6.7409948834893471E-2</v>
      </c>
      <c r="U223" s="27">
        <f t="shared" si="55"/>
        <v>324</v>
      </c>
      <c r="V223" s="28">
        <f t="shared" si="56"/>
        <v>239</v>
      </c>
      <c r="W223" s="38">
        <f t="shared" si="57"/>
        <v>433.56657587589143</v>
      </c>
      <c r="X223" s="38">
        <f t="shared" si="58"/>
        <v>282.02409213252974</v>
      </c>
      <c r="Y223" s="38">
        <f t="shared" si="59"/>
        <v>-151.54248374336169</v>
      </c>
      <c r="Z223" s="29">
        <v>0.01</v>
      </c>
      <c r="AA223" s="29">
        <v>0</v>
      </c>
      <c r="AB223" s="40" t="s">
        <v>416</v>
      </c>
    </row>
    <row r="224" spans="1:28">
      <c r="A224" s="26" t="s">
        <v>227</v>
      </c>
      <c r="B224" s="17">
        <v>40</v>
      </c>
      <c r="C224" s="17">
        <v>23</v>
      </c>
      <c r="D224" s="17">
        <v>56</v>
      </c>
      <c r="E224" s="17"/>
      <c r="F224" s="24">
        <f t="shared" si="45"/>
        <v>198.19052054740223</v>
      </c>
      <c r="G224" s="24">
        <f t="shared" si="46"/>
        <v>81.466395112016286</v>
      </c>
      <c r="H224" s="24">
        <f t="shared" si="47"/>
        <v>210.63796975088297</v>
      </c>
      <c r="I224" s="24">
        <f t="shared" si="48"/>
        <v>0</v>
      </c>
      <c r="J224" s="17">
        <v>39</v>
      </c>
      <c r="K224" s="17">
        <v>45</v>
      </c>
      <c r="L224" s="17">
        <v>14</v>
      </c>
      <c r="M224" s="17"/>
      <c r="N224" s="17">
        <v>19</v>
      </c>
      <c r="O224" s="24">
        <f t="shared" si="49"/>
        <v>148.58557957900751</v>
      </c>
      <c r="P224" s="24">
        <f t="shared" si="50"/>
        <v>314.08350433435237</v>
      </c>
      <c r="Q224" s="24">
        <f t="shared" si="51"/>
        <v>119.56818802951626</v>
      </c>
      <c r="R224" s="24">
        <f t="shared" si="52"/>
        <v>0</v>
      </c>
      <c r="S224" s="24">
        <f t="shared" si="53"/>
        <v>102.54306808859721</v>
      </c>
      <c r="T224" s="25">
        <f t="shared" si="54"/>
        <v>0.36669097188631339</v>
      </c>
      <c r="U224" s="27">
        <f t="shared" si="55"/>
        <v>119</v>
      </c>
      <c r="V224" s="28">
        <f t="shared" si="56"/>
        <v>117</v>
      </c>
      <c r="W224" s="38">
        <f t="shared" si="57"/>
        <v>163.43162847010049</v>
      </c>
      <c r="X224" s="38">
        <f t="shared" si="58"/>
        <v>136.95606800629469</v>
      </c>
      <c r="Y224" s="38">
        <f t="shared" si="59"/>
        <v>-26.475560463805806</v>
      </c>
      <c r="Z224" s="29">
        <v>0.36</v>
      </c>
      <c r="AA224" s="29">
        <v>0.22</v>
      </c>
      <c r="AB224" s="40" t="s">
        <v>417</v>
      </c>
    </row>
    <row r="225" spans="1:28">
      <c r="A225" s="26" t="s">
        <v>228</v>
      </c>
      <c r="B225" s="17"/>
      <c r="C225" s="17"/>
      <c r="D225" s="17"/>
      <c r="E225" s="17"/>
      <c r="F225" s="24">
        <f t="shared" si="45"/>
        <v>0</v>
      </c>
      <c r="G225" s="24">
        <f t="shared" si="46"/>
        <v>0</v>
      </c>
      <c r="H225" s="24">
        <f t="shared" si="47"/>
        <v>0</v>
      </c>
      <c r="I225" s="24">
        <f t="shared" si="48"/>
        <v>0</v>
      </c>
      <c r="J225" s="17"/>
      <c r="K225" s="17"/>
      <c r="L225" s="17"/>
      <c r="M225" s="17">
        <v>10</v>
      </c>
      <c r="N225" s="17">
        <v>1</v>
      </c>
      <c r="O225" s="24">
        <f t="shared" si="49"/>
        <v>0</v>
      </c>
      <c r="P225" s="24">
        <f t="shared" si="50"/>
        <v>0</v>
      </c>
      <c r="Q225" s="24">
        <f t="shared" si="51"/>
        <v>0</v>
      </c>
      <c r="R225" s="24">
        <f t="shared" si="52"/>
        <v>205.60478647942924</v>
      </c>
      <c r="S225" s="24">
        <f t="shared" si="53"/>
        <v>5.3970035836103794</v>
      </c>
      <c r="T225" s="25">
        <f t="shared" si="54"/>
        <v>0.23401880715503487</v>
      </c>
      <c r="U225" s="27">
        <f t="shared" si="55"/>
        <v>0</v>
      </c>
      <c r="V225" s="28">
        <f t="shared" si="56"/>
        <v>11</v>
      </c>
      <c r="W225" s="38">
        <f t="shared" si="57"/>
        <v>0</v>
      </c>
      <c r="X225" s="38">
        <f t="shared" si="58"/>
        <v>42.200358012607921</v>
      </c>
      <c r="Y225" s="38">
        <f t="shared" si="59"/>
        <v>42.200358012607921</v>
      </c>
      <c r="Z225" s="27" t="s">
        <v>10</v>
      </c>
      <c r="AA225" s="29">
        <v>0.09</v>
      </c>
      <c r="AB225" s="40" t="s">
        <v>418</v>
      </c>
    </row>
    <row r="226" spans="1:28">
      <c r="A226" s="26" t="s">
        <v>229</v>
      </c>
      <c r="B226" s="17">
        <v>1</v>
      </c>
      <c r="C226" s="17">
        <v>9</v>
      </c>
      <c r="D226" s="17"/>
      <c r="E226" s="17"/>
      <c r="F226" s="24">
        <f t="shared" si="45"/>
        <v>4.9547630136850556</v>
      </c>
      <c r="G226" s="24">
        <f t="shared" si="46"/>
        <v>31.878154609049854</v>
      </c>
      <c r="H226" s="24">
        <f t="shared" si="47"/>
        <v>0</v>
      </c>
      <c r="I226" s="24">
        <f t="shared" si="48"/>
        <v>0</v>
      </c>
      <c r="J226" s="17">
        <v>9</v>
      </c>
      <c r="K226" s="17">
        <v>12</v>
      </c>
      <c r="L226" s="17">
        <v>11</v>
      </c>
      <c r="M226" s="17"/>
      <c r="N226" s="17">
        <v>10</v>
      </c>
      <c r="O226" s="24">
        <f t="shared" si="49"/>
        <v>34.288979902847892</v>
      </c>
      <c r="P226" s="24">
        <f t="shared" si="50"/>
        <v>83.755601155827293</v>
      </c>
      <c r="Q226" s="24">
        <f t="shared" si="51"/>
        <v>93.946433451762772</v>
      </c>
      <c r="R226" s="24">
        <f t="shared" si="52"/>
        <v>0</v>
      </c>
      <c r="S226" s="24">
        <f t="shared" si="53"/>
        <v>53.970035836103797</v>
      </c>
      <c r="T226" s="25">
        <f t="shared" si="54"/>
        <v>6.8177564217037856E-2</v>
      </c>
      <c r="U226" s="27">
        <f t="shared" si="55"/>
        <v>10</v>
      </c>
      <c r="V226" s="28">
        <f t="shared" si="56"/>
        <v>42</v>
      </c>
      <c r="W226" s="38">
        <f t="shared" si="57"/>
        <v>12.277639207578304</v>
      </c>
      <c r="X226" s="38">
        <f t="shared" si="58"/>
        <v>53.192210069308352</v>
      </c>
      <c r="Y226" s="38">
        <f t="shared" si="59"/>
        <v>40.914570861730049</v>
      </c>
      <c r="Z226" s="29">
        <v>0.5</v>
      </c>
      <c r="AA226" s="29">
        <v>0.5</v>
      </c>
      <c r="AB226" s="40" t="s">
        <v>419</v>
      </c>
    </row>
    <row r="227" spans="1:28">
      <c r="A227" s="26" t="s">
        <v>230</v>
      </c>
      <c r="B227" s="17"/>
      <c r="C227" s="17">
        <v>5</v>
      </c>
      <c r="D227" s="17">
        <v>5</v>
      </c>
      <c r="E227" s="17"/>
      <c r="F227" s="24">
        <f t="shared" si="45"/>
        <v>0</v>
      </c>
      <c r="G227" s="24">
        <f t="shared" si="46"/>
        <v>17.710085893916585</v>
      </c>
      <c r="H227" s="24">
        <f t="shared" si="47"/>
        <v>18.806961584900268</v>
      </c>
      <c r="I227" s="24">
        <f t="shared" si="48"/>
        <v>0</v>
      </c>
      <c r="J227" s="17">
        <v>1</v>
      </c>
      <c r="K227" s="17">
        <v>1</v>
      </c>
      <c r="L227" s="17"/>
      <c r="M227" s="17"/>
      <c r="N227" s="17">
        <v>1</v>
      </c>
      <c r="O227" s="24">
        <f t="shared" si="49"/>
        <v>3.8098866558719879</v>
      </c>
      <c r="P227" s="24">
        <f t="shared" si="50"/>
        <v>6.9796334296522744</v>
      </c>
      <c r="Q227" s="24">
        <f t="shared" si="51"/>
        <v>0</v>
      </c>
      <c r="R227" s="24">
        <f t="shared" si="52"/>
        <v>0</v>
      </c>
      <c r="S227" s="24">
        <f t="shared" si="53"/>
        <v>5.3970035836103794</v>
      </c>
      <c r="T227" s="25">
        <f t="shared" si="54"/>
        <v>5.7001998539580392E-2</v>
      </c>
      <c r="U227" s="27">
        <f t="shared" si="55"/>
        <v>10</v>
      </c>
      <c r="V227" s="28">
        <f t="shared" si="56"/>
        <v>3</v>
      </c>
      <c r="W227" s="38">
        <f t="shared" si="57"/>
        <v>12.172349159605616</v>
      </c>
      <c r="X227" s="38">
        <f t="shared" si="58"/>
        <v>3.237304733826929</v>
      </c>
      <c r="Y227" s="38">
        <f t="shared" si="59"/>
        <v>-8.9350444257786883</v>
      </c>
      <c r="Z227" s="29">
        <v>0.5</v>
      </c>
      <c r="AA227" s="29">
        <v>1</v>
      </c>
      <c r="AB227" s="40" t="s">
        <v>362</v>
      </c>
    </row>
    <row r="228" spans="1:28">
      <c r="A228" s="26" t="s">
        <v>231</v>
      </c>
      <c r="B228" s="17">
        <v>19</v>
      </c>
      <c r="C228" s="17">
        <v>53</v>
      </c>
      <c r="D228" s="17">
        <v>25</v>
      </c>
      <c r="E228" s="17"/>
      <c r="F228" s="24">
        <f t="shared" si="45"/>
        <v>94.140497260016048</v>
      </c>
      <c r="G228" s="24">
        <f t="shared" si="46"/>
        <v>187.72691047551581</v>
      </c>
      <c r="H228" s="24">
        <f t="shared" si="47"/>
        <v>94.034807924501337</v>
      </c>
      <c r="I228" s="24">
        <f t="shared" si="48"/>
        <v>0</v>
      </c>
      <c r="J228" s="17"/>
      <c r="K228" s="17"/>
      <c r="L228" s="17"/>
      <c r="M228" s="17">
        <v>2</v>
      </c>
      <c r="N228" s="17"/>
      <c r="O228" s="24">
        <f t="shared" si="49"/>
        <v>0</v>
      </c>
      <c r="P228" s="24">
        <f t="shared" si="50"/>
        <v>0</v>
      </c>
      <c r="Q228" s="24">
        <f t="shared" si="51"/>
        <v>0</v>
      </c>
      <c r="R228" s="24">
        <f t="shared" si="52"/>
        <v>41.120957295885852</v>
      </c>
      <c r="S228" s="24">
        <f t="shared" si="53"/>
        <v>0</v>
      </c>
      <c r="T228" s="25">
        <f t="shared" si="54"/>
        <v>1.7918355056161927E-3</v>
      </c>
      <c r="U228" s="27">
        <f t="shared" si="55"/>
        <v>97</v>
      </c>
      <c r="V228" s="28">
        <f t="shared" si="56"/>
        <v>2</v>
      </c>
      <c r="W228" s="38">
        <f t="shared" si="57"/>
        <v>125.3007385533444</v>
      </c>
      <c r="X228" s="38">
        <f t="shared" si="58"/>
        <v>8.2241914591771703</v>
      </c>
      <c r="Y228" s="38">
        <f t="shared" si="59"/>
        <v>-117.07654709416724</v>
      </c>
      <c r="Z228" s="29">
        <v>0.92</v>
      </c>
      <c r="AA228" s="29" t="s">
        <v>10</v>
      </c>
      <c r="AB228" s="40" t="s">
        <v>420</v>
      </c>
    </row>
    <row r="229" spans="1:28">
      <c r="A229" s="26" t="s">
        <v>232</v>
      </c>
      <c r="B229" s="17">
        <v>7</v>
      </c>
      <c r="C229" s="17">
        <v>3</v>
      </c>
      <c r="D229" s="17">
        <v>12</v>
      </c>
      <c r="E229" s="17"/>
      <c r="F229" s="24">
        <f t="shared" si="45"/>
        <v>34.683341095795392</v>
      </c>
      <c r="G229" s="24">
        <f t="shared" si="46"/>
        <v>10.626051536349951</v>
      </c>
      <c r="H229" s="24">
        <f t="shared" si="47"/>
        <v>45.136707803760643</v>
      </c>
      <c r="I229" s="24">
        <f t="shared" si="48"/>
        <v>0</v>
      </c>
      <c r="J229" s="17">
        <v>20</v>
      </c>
      <c r="K229" s="17">
        <v>4</v>
      </c>
      <c r="L229" s="17">
        <v>17</v>
      </c>
      <c r="M229" s="17"/>
      <c r="N229" s="17">
        <v>6</v>
      </c>
      <c r="O229" s="24">
        <f t="shared" si="49"/>
        <v>76.197733117439753</v>
      </c>
      <c r="P229" s="24">
        <f t="shared" si="50"/>
        <v>27.918533718609098</v>
      </c>
      <c r="Q229" s="24">
        <f t="shared" si="51"/>
        <v>145.18994260726976</v>
      </c>
      <c r="R229" s="24">
        <f t="shared" si="52"/>
        <v>0</v>
      </c>
      <c r="S229" s="24">
        <f t="shared" si="53"/>
        <v>32.38202150166228</v>
      </c>
      <c r="T229" s="25">
        <f t="shared" si="54"/>
        <v>0.23890527346962964</v>
      </c>
      <c r="U229" s="27">
        <f t="shared" si="55"/>
        <v>22</v>
      </c>
      <c r="V229" s="28">
        <f t="shared" si="56"/>
        <v>47</v>
      </c>
      <c r="W229" s="38">
        <f t="shared" si="57"/>
        <v>30.148700145301998</v>
      </c>
      <c r="X229" s="38">
        <f t="shared" si="58"/>
        <v>56.337646188996175</v>
      </c>
      <c r="Y229" s="38">
        <f t="shared" si="59"/>
        <v>26.188946043694177</v>
      </c>
      <c r="Z229" s="29">
        <v>0.75</v>
      </c>
      <c r="AA229" s="29">
        <v>0.19</v>
      </c>
      <c r="AB229" s="40" t="s">
        <v>421</v>
      </c>
    </row>
    <row r="230" spans="1:28">
      <c r="A230" s="26" t="s">
        <v>233</v>
      </c>
      <c r="B230" s="17"/>
      <c r="C230" s="17">
        <v>3</v>
      </c>
      <c r="D230" s="17">
        <v>1</v>
      </c>
      <c r="E230" s="17"/>
      <c r="F230" s="24">
        <f t="shared" si="45"/>
        <v>0</v>
      </c>
      <c r="G230" s="24">
        <f t="shared" si="46"/>
        <v>10.626051536349951</v>
      </c>
      <c r="H230" s="24">
        <f t="shared" si="47"/>
        <v>3.7613923169800532</v>
      </c>
      <c r="I230" s="24">
        <f t="shared" si="48"/>
        <v>0</v>
      </c>
      <c r="J230" s="17">
        <v>2</v>
      </c>
      <c r="K230" s="17">
        <v>1</v>
      </c>
      <c r="L230" s="17">
        <v>1</v>
      </c>
      <c r="M230" s="17"/>
      <c r="N230" s="17"/>
      <c r="O230" s="24">
        <f t="shared" si="49"/>
        <v>7.6197733117439759</v>
      </c>
      <c r="P230" s="24">
        <f t="shared" si="50"/>
        <v>6.9796334296522744</v>
      </c>
      <c r="Q230" s="24">
        <f t="shared" si="51"/>
        <v>8.5405848592511617</v>
      </c>
      <c r="R230" s="24">
        <f t="shared" si="52"/>
        <v>0</v>
      </c>
      <c r="S230" s="24">
        <f t="shared" si="53"/>
        <v>0</v>
      </c>
      <c r="T230" s="25">
        <f t="shared" si="54"/>
        <v>0.4811641876949056</v>
      </c>
      <c r="U230" s="27">
        <f t="shared" si="55"/>
        <v>4</v>
      </c>
      <c r="V230" s="28">
        <f t="shared" si="56"/>
        <v>4</v>
      </c>
      <c r="W230" s="38">
        <f t="shared" si="57"/>
        <v>4.7958146177766681</v>
      </c>
      <c r="X230" s="38">
        <f t="shared" si="58"/>
        <v>4.6279983201294828</v>
      </c>
      <c r="Y230" s="38">
        <f t="shared" si="59"/>
        <v>-0.16781629764718531</v>
      </c>
      <c r="Z230" s="29">
        <v>0.2</v>
      </c>
      <c r="AA230" s="29">
        <v>0.5</v>
      </c>
      <c r="AB230" s="40" t="s">
        <v>422</v>
      </c>
    </row>
    <row r="231" spans="1:28">
      <c r="A231" s="26" t="s">
        <v>234</v>
      </c>
      <c r="B231" s="17">
        <v>15</v>
      </c>
      <c r="C231" s="17">
        <v>37</v>
      </c>
      <c r="D231" s="17">
        <v>90</v>
      </c>
      <c r="E231" s="17"/>
      <c r="F231" s="24">
        <f t="shared" si="45"/>
        <v>74.321445205275836</v>
      </c>
      <c r="G231" s="24">
        <f t="shared" si="46"/>
        <v>131.05463561498274</v>
      </c>
      <c r="H231" s="24">
        <f t="shared" si="47"/>
        <v>338.52530852820479</v>
      </c>
      <c r="I231" s="24">
        <f t="shared" si="48"/>
        <v>0</v>
      </c>
      <c r="J231" s="17"/>
      <c r="K231" s="17"/>
      <c r="L231" s="17"/>
      <c r="M231" s="17"/>
      <c r="N231" s="17"/>
      <c r="O231" s="24">
        <f t="shared" si="49"/>
        <v>0</v>
      </c>
      <c r="P231" s="24">
        <f t="shared" si="50"/>
        <v>0</v>
      </c>
      <c r="Q231" s="24">
        <f t="shared" si="51"/>
        <v>0</v>
      </c>
      <c r="R231" s="24">
        <f t="shared" si="52"/>
        <v>0</v>
      </c>
      <c r="S231" s="24">
        <f t="shared" si="53"/>
        <v>0</v>
      </c>
      <c r="T231" s="25">
        <f t="shared" si="54"/>
        <v>1.0672162869478299E-2</v>
      </c>
      <c r="U231" s="27">
        <f t="shared" si="55"/>
        <v>142</v>
      </c>
      <c r="V231" s="28">
        <f t="shared" si="56"/>
        <v>0</v>
      </c>
      <c r="W231" s="38">
        <f t="shared" si="57"/>
        <v>181.30046311615445</v>
      </c>
      <c r="X231" s="38">
        <f t="shared" si="58"/>
        <v>0</v>
      </c>
      <c r="Y231" s="38">
        <f t="shared" si="59"/>
        <v>-181.30046311615445</v>
      </c>
      <c r="Z231" s="29">
        <v>0.74</v>
      </c>
      <c r="AA231" s="29" t="s">
        <v>10</v>
      </c>
      <c r="AB231" s="40" t="s">
        <v>423</v>
      </c>
    </row>
    <row r="232" spans="1:28">
      <c r="A232" s="26" t="s">
        <v>235</v>
      </c>
      <c r="B232" s="17"/>
      <c r="C232" s="17"/>
      <c r="D232" s="17"/>
      <c r="E232" s="17"/>
      <c r="F232" s="24">
        <f t="shared" si="45"/>
        <v>0</v>
      </c>
      <c r="G232" s="24">
        <f t="shared" si="46"/>
        <v>0</v>
      </c>
      <c r="H232" s="24">
        <f t="shared" si="47"/>
        <v>0</v>
      </c>
      <c r="I232" s="24">
        <f t="shared" si="48"/>
        <v>0</v>
      </c>
      <c r="J232" s="17"/>
      <c r="K232" s="17">
        <v>1</v>
      </c>
      <c r="L232" s="17"/>
      <c r="M232" s="17"/>
      <c r="N232" s="17">
        <v>1</v>
      </c>
      <c r="O232" s="24">
        <f t="shared" si="49"/>
        <v>0</v>
      </c>
      <c r="P232" s="24">
        <f t="shared" si="50"/>
        <v>6.9796334296522744</v>
      </c>
      <c r="Q232" s="24">
        <f t="shared" si="51"/>
        <v>0</v>
      </c>
      <c r="R232" s="24">
        <f t="shared" si="52"/>
        <v>0</v>
      </c>
      <c r="S232" s="24">
        <f t="shared" si="53"/>
        <v>5.3970035836103794</v>
      </c>
      <c r="T232" s="25">
        <f t="shared" si="54"/>
        <v>0.13617830023576177</v>
      </c>
      <c r="U232" s="27">
        <f t="shared" si="55"/>
        <v>0</v>
      </c>
      <c r="V232" s="28">
        <f t="shared" si="56"/>
        <v>2</v>
      </c>
      <c r="W232" s="38">
        <f t="shared" si="57"/>
        <v>0</v>
      </c>
      <c r="X232" s="38">
        <f t="shared" si="58"/>
        <v>2.4753274026525309</v>
      </c>
      <c r="Y232" s="38">
        <f t="shared" si="59"/>
        <v>2.4753274026525309</v>
      </c>
      <c r="Z232" s="27" t="s">
        <v>10</v>
      </c>
      <c r="AA232" s="29">
        <v>0.5</v>
      </c>
      <c r="AB232" s="40" t="s">
        <v>424</v>
      </c>
    </row>
    <row r="233" spans="1:28">
      <c r="A233" s="26" t="s">
        <v>236</v>
      </c>
      <c r="B233" s="17">
        <v>59</v>
      </c>
      <c r="C233" s="17">
        <v>29</v>
      </c>
      <c r="D233" s="17">
        <v>94</v>
      </c>
      <c r="E233" s="17"/>
      <c r="F233" s="24">
        <f t="shared" si="45"/>
        <v>292.33101780741828</v>
      </c>
      <c r="G233" s="24">
        <f t="shared" si="46"/>
        <v>102.7184981847162</v>
      </c>
      <c r="H233" s="24">
        <f t="shared" si="47"/>
        <v>353.57087779612499</v>
      </c>
      <c r="I233" s="24">
        <f t="shared" si="48"/>
        <v>0</v>
      </c>
      <c r="J233" s="17">
        <v>8</v>
      </c>
      <c r="K233" s="17">
        <v>11</v>
      </c>
      <c r="L233" s="17">
        <v>1</v>
      </c>
      <c r="M233" s="17">
        <v>1</v>
      </c>
      <c r="N233" s="17">
        <v>9</v>
      </c>
      <c r="O233" s="24">
        <f t="shared" si="49"/>
        <v>30.479093246975903</v>
      </c>
      <c r="P233" s="24">
        <f t="shared" si="50"/>
        <v>76.775967726175026</v>
      </c>
      <c r="Q233" s="24">
        <f t="shared" si="51"/>
        <v>8.5405848592511617</v>
      </c>
      <c r="R233" s="24">
        <f t="shared" si="52"/>
        <v>20.560478647942926</v>
      </c>
      <c r="S233" s="24">
        <f t="shared" si="53"/>
        <v>48.573032252493412</v>
      </c>
      <c r="T233" s="25">
        <f t="shared" si="54"/>
        <v>5.0209514544646066E-3</v>
      </c>
      <c r="U233" s="27">
        <f t="shared" si="55"/>
        <v>182</v>
      </c>
      <c r="V233" s="28">
        <f t="shared" si="56"/>
        <v>30</v>
      </c>
      <c r="W233" s="38">
        <f t="shared" si="57"/>
        <v>249.54013126275314</v>
      </c>
      <c r="X233" s="38">
        <f t="shared" si="58"/>
        <v>36.985831346567686</v>
      </c>
      <c r="Y233" s="38">
        <f t="shared" si="59"/>
        <v>-212.55429991618544</v>
      </c>
      <c r="Z233" s="29">
        <v>0.64</v>
      </c>
      <c r="AA233" s="29">
        <v>0.3</v>
      </c>
      <c r="AB233" s="40" t="s">
        <v>425</v>
      </c>
    </row>
    <row r="234" spans="1:28">
      <c r="A234" s="26" t="s">
        <v>237</v>
      </c>
      <c r="B234" s="17">
        <v>6</v>
      </c>
      <c r="C234" s="17">
        <v>15</v>
      </c>
      <c r="D234" s="17">
        <v>15</v>
      </c>
      <c r="E234" s="17"/>
      <c r="F234" s="24">
        <f t="shared" si="45"/>
        <v>29.728578082110332</v>
      </c>
      <c r="G234" s="24">
        <f t="shared" si="46"/>
        <v>53.130257681749754</v>
      </c>
      <c r="H234" s="24">
        <f t="shared" si="47"/>
        <v>56.420884754700801</v>
      </c>
      <c r="I234" s="24">
        <f t="shared" si="48"/>
        <v>0</v>
      </c>
      <c r="J234" s="17">
        <v>33</v>
      </c>
      <c r="K234" s="17">
        <v>10</v>
      </c>
      <c r="L234" s="17">
        <v>5</v>
      </c>
      <c r="M234" s="17">
        <v>14</v>
      </c>
      <c r="N234" s="17">
        <v>3</v>
      </c>
      <c r="O234" s="24">
        <f t="shared" si="49"/>
        <v>125.72625964377559</v>
      </c>
      <c r="P234" s="24">
        <f t="shared" si="50"/>
        <v>69.796334296522744</v>
      </c>
      <c r="Q234" s="24">
        <f t="shared" si="51"/>
        <v>42.702924296255809</v>
      </c>
      <c r="R234" s="24">
        <f t="shared" si="52"/>
        <v>287.84670107120093</v>
      </c>
      <c r="S234" s="24">
        <f t="shared" si="53"/>
        <v>16.19101075083114</v>
      </c>
      <c r="T234" s="25">
        <f t="shared" si="54"/>
        <v>0.18770350163988014</v>
      </c>
      <c r="U234" s="27">
        <f t="shared" si="55"/>
        <v>36</v>
      </c>
      <c r="V234" s="28">
        <f t="shared" si="56"/>
        <v>65</v>
      </c>
      <c r="W234" s="38">
        <f t="shared" si="57"/>
        <v>46.426573506186962</v>
      </c>
      <c r="X234" s="38">
        <f t="shared" si="58"/>
        <v>108.45264601171725</v>
      </c>
      <c r="Y234" s="38">
        <f t="shared" si="59"/>
        <v>62.026072505530287</v>
      </c>
      <c r="Z234" s="29">
        <v>0.5</v>
      </c>
      <c r="AA234" s="29">
        <v>0.43</v>
      </c>
      <c r="AB234" s="40" t="s">
        <v>426</v>
      </c>
    </row>
    <row r="235" spans="1:28">
      <c r="A235" s="26" t="s">
        <v>238</v>
      </c>
      <c r="B235" s="17">
        <v>13</v>
      </c>
      <c r="C235" s="17">
        <v>37</v>
      </c>
      <c r="D235" s="17">
        <v>8</v>
      </c>
      <c r="E235" s="17"/>
      <c r="F235" s="24">
        <f t="shared" si="45"/>
        <v>64.411919177905716</v>
      </c>
      <c r="G235" s="24">
        <f t="shared" si="46"/>
        <v>131.05463561498274</v>
      </c>
      <c r="H235" s="24">
        <f t="shared" si="47"/>
        <v>30.091138535840425</v>
      </c>
      <c r="I235" s="24">
        <f t="shared" si="48"/>
        <v>0</v>
      </c>
      <c r="J235" s="17">
        <v>36</v>
      </c>
      <c r="K235" s="17">
        <v>36</v>
      </c>
      <c r="L235" s="17">
        <v>18</v>
      </c>
      <c r="M235" s="17">
        <v>6</v>
      </c>
      <c r="N235" s="17">
        <v>21</v>
      </c>
      <c r="O235" s="24">
        <f t="shared" si="49"/>
        <v>137.15591961139157</v>
      </c>
      <c r="P235" s="24">
        <f t="shared" si="50"/>
        <v>251.26680346748188</v>
      </c>
      <c r="Q235" s="24">
        <f t="shared" si="51"/>
        <v>153.7305274665209</v>
      </c>
      <c r="R235" s="24">
        <f t="shared" si="52"/>
        <v>123.36287188765755</v>
      </c>
      <c r="S235" s="24">
        <f t="shared" si="53"/>
        <v>113.33707525581796</v>
      </c>
      <c r="T235" s="25">
        <f t="shared" si="54"/>
        <v>4.3852738074537809E-2</v>
      </c>
      <c r="U235" s="27">
        <f t="shared" si="55"/>
        <v>58</v>
      </c>
      <c r="V235" s="28">
        <f t="shared" si="56"/>
        <v>117</v>
      </c>
      <c r="W235" s="38">
        <f t="shared" si="57"/>
        <v>75.185897776242967</v>
      </c>
      <c r="X235" s="38">
        <f t="shared" si="58"/>
        <v>155.77063953777397</v>
      </c>
      <c r="Y235" s="38">
        <f t="shared" si="59"/>
        <v>80.584741761531006</v>
      </c>
      <c r="Z235" s="29">
        <v>0.56999999999999995</v>
      </c>
      <c r="AA235" s="29">
        <v>0.44</v>
      </c>
      <c r="AB235" s="40" t="s">
        <v>549</v>
      </c>
    </row>
    <row r="236" spans="1:28">
      <c r="A236" s="26" t="s">
        <v>239</v>
      </c>
      <c r="B236" s="17">
        <v>64</v>
      </c>
      <c r="C236" s="17">
        <v>36</v>
      </c>
      <c r="D236" s="17">
        <v>40</v>
      </c>
      <c r="E236" s="17"/>
      <c r="F236" s="24">
        <f t="shared" si="45"/>
        <v>317.10483287584356</v>
      </c>
      <c r="G236" s="24">
        <f t="shared" si="46"/>
        <v>127.51261843619942</v>
      </c>
      <c r="H236" s="24">
        <f t="shared" si="47"/>
        <v>150.45569267920214</v>
      </c>
      <c r="I236" s="24">
        <f t="shared" si="48"/>
        <v>0</v>
      </c>
      <c r="J236" s="17">
        <v>80</v>
      </c>
      <c r="K236" s="17">
        <v>74</v>
      </c>
      <c r="L236" s="17">
        <v>35</v>
      </c>
      <c r="M236" s="17"/>
      <c r="N236" s="17">
        <v>21</v>
      </c>
      <c r="O236" s="24">
        <f t="shared" si="49"/>
        <v>304.79093246975901</v>
      </c>
      <c r="P236" s="24">
        <f t="shared" si="50"/>
        <v>516.49287379426835</v>
      </c>
      <c r="Q236" s="24">
        <f t="shared" si="51"/>
        <v>298.92047007379063</v>
      </c>
      <c r="R236" s="24">
        <f t="shared" si="52"/>
        <v>0</v>
      </c>
      <c r="S236" s="24">
        <f t="shared" si="53"/>
        <v>113.33707525581796</v>
      </c>
      <c r="T236" s="25">
        <f t="shared" si="54"/>
        <v>0.35733282615789619</v>
      </c>
      <c r="U236" s="27">
        <f t="shared" si="55"/>
        <v>140</v>
      </c>
      <c r="V236" s="28">
        <f t="shared" si="56"/>
        <v>210</v>
      </c>
      <c r="W236" s="38">
        <f t="shared" si="57"/>
        <v>198.3577146637484</v>
      </c>
      <c r="X236" s="38">
        <f t="shared" si="58"/>
        <v>246.70827031872722</v>
      </c>
      <c r="Y236" s="38">
        <f t="shared" si="59"/>
        <v>48.35055565497882</v>
      </c>
      <c r="Z236" s="29">
        <v>0.66</v>
      </c>
      <c r="AA236" s="29">
        <v>0.41</v>
      </c>
      <c r="AB236" s="40" t="s">
        <v>427</v>
      </c>
    </row>
    <row r="237" spans="1:28">
      <c r="A237" s="26" t="s">
        <v>240</v>
      </c>
      <c r="B237" s="17"/>
      <c r="C237" s="17">
        <v>1</v>
      </c>
      <c r="D237" s="17">
        <v>1</v>
      </c>
      <c r="E237" s="17"/>
      <c r="F237" s="24">
        <f t="shared" si="45"/>
        <v>0</v>
      </c>
      <c r="G237" s="24">
        <f t="shared" si="46"/>
        <v>3.542017178783317</v>
      </c>
      <c r="H237" s="24">
        <f t="shared" si="47"/>
        <v>3.7613923169800532</v>
      </c>
      <c r="I237" s="24">
        <f t="shared" si="48"/>
        <v>0</v>
      </c>
      <c r="J237" s="17"/>
      <c r="K237" s="17">
        <v>1</v>
      </c>
      <c r="L237" s="17"/>
      <c r="M237" s="17">
        <v>9</v>
      </c>
      <c r="N237" s="17"/>
      <c r="O237" s="24">
        <f t="shared" si="49"/>
        <v>0</v>
      </c>
      <c r="P237" s="24">
        <f t="shared" si="50"/>
        <v>6.9796334296522744</v>
      </c>
      <c r="Q237" s="24">
        <f t="shared" si="51"/>
        <v>0</v>
      </c>
      <c r="R237" s="24">
        <f t="shared" si="52"/>
        <v>185.04430783148632</v>
      </c>
      <c r="S237" s="24">
        <f t="shared" si="53"/>
        <v>0</v>
      </c>
      <c r="T237" s="25">
        <f t="shared" si="54"/>
        <v>0.24495265117870296</v>
      </c>
      <c r="U237" s="27">
        <f t="shared" si="55"/>
        <v>2</v>
      </c>
      <c r="V237" s="28">
        <f t="shared" si="56"/>
        <v>10</v>
      </c>
      <c r="W237" s="38">
        <f t="shared" si="57"/>
        <v>2.4344698319211235</v>
      </c>
      <c r="X237" s="38">
        <f t="shared" si="58"/>
        <v>38.404788252227718</v>
      </c>
      <c r="Y237" s="38">
        <f t="shared" si="59"/>
        <v>35.970318420306597</v>
      </c>
      <c r="Z237" s="29">
        <v>1</v>
      </c>
      <c r="AA237" s="29">
        <v>0.1</v>
      </c>
      <c r="AB237" s="40" t="s">
        <v>428</v>
      </c>
    </row>
    <row r="238" spans="1:28">
      <c r="A238" s="26" t="s">
        <v>241</v>
      </c>
      <c r="B238" s="17">
        <v>30</v>
      </c>
      <c r="C238" s="17">
        <v>48</v>
      </c>
      <c r="D238" s="17">
        <v>35</v>
      </c>
      <c r="E238" s="17"/>
      <c r="F238" s="24">
        <f t="shared" si="45"/>
        <v>148.64289041055167</v>
      </c>
      <c r="G238" s="24">
        <f t="shared" si="46"/>
        <v>170.01682458159922</v>
      </c>
      <c r="H238" s="24">
        <f t="shared" si="47"/>
        <v>131.64873109430187</v>
      </c>
      <c r="I238" s="24">
        <f t="shared" si="48"/>
        <v>0</v>
      </c>
      <c r="J238" s="17">
        <v>34</v>
      </c>
      <c r="K238" s="17">
        <v>20</v>
      </c>
      <c r="L238" s="17">
        <v>10</v>
      </c>
      <c r="M238" s="17">
        <v>18</v>
      </c>
      <c r="N238" s="17">
        <v>45</v>
      </c>
      <c r="O238" s="24">
        <f t="shared" si="49"/>
        <v>129.53614629964758</v>
      </c>
      <c r="P238" s="24">
        <f t="shared" si="50"/>
        <v>139.59266859304549</v>
      </c>
      <c r="Q238" s="24">
        <f t="shared" si="51"/>
        <v>85.405848592511617</v>
      </c>
      <c r="R238" s="24">
        <f t="shared" si="52"/>
        <v>370.08861566297264</v>
      </c>
      <c r="S238" s="24">
        <f t="shared" si="53"/>
        <v>242.86516126246707</v>
      </c>
      <c r="T238" s="25">
        <f t="shared" si="54"/>
        <v>0.27535108888907628</v>
      </c>
      <c r="U238" s="27">
        <f t="shared" si="55"/>
        <v>113</v>
      </c>
      <c r="V238" s="28">
        <f t="shared" si="56"/>
        <v>127</v>
      </c>
      <c r="W238" s="38">
        <f t="shared" si="57"/>
        <v>150.10281536215092</v>
      </c>
      <c r="X238" s="38">
        <f t="shared" si="58"/>
        <v>193.49768808212886</v>
      </c>
      <c r="Y238" s="38">
        <f t="shared" si="59"/>
        <v>43.39487271997794</v>
      </c>
      <c r="Z238" s="29">
        <v>0</v>
      </c>
      <c r="AA238" s="29">
        <v>0</v>
      </c>
      <c r="AB238" s="40" t="s">
        <v>429</v>
      </c>
    </row>
    <row r="239" spans="1:28">
      <c r="A239" s="26" t="s">
        <v>242</v>
      </c>
      <c r="B239" s="17">
        <v>35</v>
      </c>
      <c r="C239" s="17">
        <v>13</v>
      </c>
      <c r="D239" s="17">
        <v>42</v>
      </c>
      <c r="E239" s="17"/>
      <c r="F239" s="24">
        <f t="shared" si="45"/>
        <v>173.41670547897695</v>
      </c>
      <c r="G239" s="24">
        <f t="shared" si="46"/>
        <v>46.046223324183124</v>
      </c>
      <c r="H239" s="24">
        <f t="shared" si="47"/>
        <v>157.97847731316224</v>
      </c>
      <c r="I239" s="24">
        <f t="shared" si="48"/>
        <v>0</v>
      </c>
      <c r="J239" s="17">
        <v>53</v>
      </c>
      <c r="K239" s="17">
        <v>34</v>
      </c>
      <c r="L239" s="17">
        <v>33</v>
      </c>
      <c r="M239" s="17">
        <v>23</v>
      </c>
      <c r="N239" s="17">
        <v>34</v>
      </c>
      <c r="O239" s="24">
        <f t="shared" si="49"/>
        <v>201.92399276121535</v>
      </c>
      <c r="P239" s="24">
        <f t="shared" si="50"/>
        <v>237.30753660817734</v>
      </c>
      <c r="Q239" s="24">
        <f t="shared" si="51"/>
        <v>281.83930035528834</v>
      </c>
      <c r="R239" s="24">
        <f t="shared" si="52"/>
        <v>472.89100890268725</v>
      </c>
      <c r="S239" s="24">
        <f t="shared" si="53"/>
        <v>183.49812184275291</v>
      </c>
      <c r="T239" s="25">
        <f t="shared" si="54"/>
        <v>4.7221796341964661E-2</v>
      </c>
      <c r="U239" s="27">
        <f t="shared" si="55"/>
        <v>90</v>
      </c>
      <c r="V239" s="28">
        <f t="shared" si="56"/>
        <v>177</v>
      </c>
      <c r="W239" s="38">
        <f t="shared" si="57"/>
        <v>125.81380203877411</v>
      </c>
      <c r="X239" s="38">
        <f t="shared" si="58"/>
        <v>275.49199209402423</v>
      </c>
      <c r="Y239" s="38">
        <f t="shared" si="59"/>
        <v>149.67819005525013</v>
      </c>
      <c r="Z239" s="29">
        <v>0.26</v>
      </c>
      <c r="AA239" s="29">
        <v>0.31</v>
      </c>
      <c r="AB239" s="40" t="s">
        <v>430</v>
      </c>
    </row>
    <row r="240" spans="1:28">
      <c r="A240" s="26" t="s">
        <v>243</v>
      </c>
      <c r="B240" s="17">
        <v>58</v>
      </c>
      <c r="C240" s="17">
        <v>90</v>
      </c>
      <c r="D240" s="17">
        <v>165</v>
      </c>
      <c r="E240" s="17"/>
      <c r="F240" s="24">
        <f t="shared" si="45"/>
        <v>287.37625479373321</v>
      </c>
      <c r="G240" s="24">
        <f t="shared" si="46"/>
        <v>318.78154609049852</v>
      </c>
      <c r="H240" s="24">
        <f t="shared" si="47"/>
        <v>620.62973230170883</v>
      </c>
      <c r="I240" s="24">
        <f t="shared" si="48"/>
        <v>0</v>
      </c>
      <c r="J240" s="17">
        <v>123</v>
      </c>
      <c r="K240" s="17">
        <v>68</v>
      </c>
      <c r="L240" s="17">
        <v>68</v>
      </c>
      <c r="M240" s="17">
        <v>3</v>
      </c>
      <c r="N240" s="17">
        <v>43</v>
      </c>
      <c r="O240" s="24">
        <f t="shared" si="49"/>
        <v>468.6160586722545</v>
      </c>
      <c r="P240" s="24">
        <f t="shared" si="50"/>
        <v>474.61507321635469</v>
      </c>
      <c r="Q240" s="24">
        <f t="shared" si="51"/>
        <v>580.75977042907903</v>
      </c>
      <c r="R240" s="24">
        <f t="shared" si="52"/>
        <v>61.681435943828774</v>
      </c>
      <c r="S240" s="24">
        <f t="shared" si="53"/>
        <v>232.07115409524633</v>
      </c>
      <c r="T240" s="25">
        <f t="shared" si="54"/>
        <v>0.38480518512994932</v>
      </c>
      <c r="U240" s="27">
        <f t="shared" si="55"/>
        <v>313</v>
      </c>
      <c r="V240" s="28">
        <f t="shared" si="56"/>
        <v>305</v>
      </c>
      <c r="W240" s="38">
        <f t="shared" si="57"/>
        <v>408.92917772864683</v>
      </c>
      <c r="X240" s="38">
        <f t="shared" si="58"/>
        <v>363.54869847135268</v>
      </c>
      <c r="Y240" s="38">
        <f t="shared" si="59"/>
        <v>-45.380479257294155</v>
      </c>
      <c r="Z240" s="29">
        <v>0.65</v>
      </c>
      <c r="AA240" s="29">
        <v>0.3</v>
      </c>
      <c r="AB240" s="40" t="s">
        <v>431</v>
      </c>
    </row>
    <row r="241" spans="1:28">
      <c r="A241" s="26" t="s">
        <v>244</v>
      </c>
      <c r="B241" s="17"/>
      <c r="C241" s="17"/>
      <c r="D241" s="17"/>
      <c r="E241" s="17"/>
      <c r="F241" s="24">
        <f t="shared" si="45"/>
        <v>0</v>
      </c>
      <c r="G241" s="24">
        <f t="shared" si="46"/>
        <v>0</v>
      </c>
      <c r="H241" s="24">
        <f t="shared" si="47"/>
        <v>0</v>
      </c>
      <c r="I241" s="24">
        <f t="shared" si="48"/>
        <v>0</v>
      </c>
      <c r="J241" s="17">
        <v>4</v>
      </c>
      <c r="K241" s="17">
        <v>4</v>
      </c>
      <c r="L241" s="17">
        <v>8</v>
      </c>
      <c r="M241" s="17"/>
      <c r="N241" s="17">
        <v>6</v>
      </c>
      <c r="O241" s="24">
        <f t="shared" si="49"/>
        <v>15.239546623487952</v>
      </c>
      <c r="P241" s="24">
        <f t="shared" si="50"/>
        <v>27.918533718609098</v>
      </c>
      <c r="Q241" s="24">
        <f t="shared" si="51"/>
        <v>68.324678874009294</v>
      </c>
      <c r="R241" s="24">
        <f t="shared" si="52"/>
        <v>0</v>
      </c>
      <c r="S241" s="24">
        <f t="shared" si="53"/>
        <v>32.38202150166228</v>
      </c>
      <c r="T241" s="25">
        <f t="shared" si="54"/>
        <v>5.333315478769414E-2</v>
      </c>
      <c r="U241" s="27">
        <f t="shared" si="55"/>
        <v>0</v>
      </c>
      <c r="V241" s="28">
        <f t="shared" si="56"/>
        <v>22</v>
      </c>
      <c r="W241" s="38">
        <f t="shared" si="57"/>
        <v>0</v>
      </c>
      <c r="X241" s="38">
        <f t="shared" si="58"/>
        <v>28.772956143553721</v>
      </c>
      <c r="Y241" s="38">
        <f t="shared" si="59"/>
        <v>28.772956143553721</v>
      </c>
      <c r="Z241" s="27" t="s">
        <v>10</v>
      </c>
      <c r="AA241" s="29">
        <v>0.09</v>
      </c>
      <c r="AB241" s="40" t="s">
        <v>432</v>
      </c>
    </row>
    <row r="242" spans="1:28">
      <c r="A242" s="26" t="s">
        <v>245</v>
      </c>
      <c r="B242" s="17">
        <v>2</v>
      </c>
      <c r="C242" s="17">
        <v>1</v>
      </c>
      <c r="D242" s="17">
        <v>5</v>
      </c>
      <c r="E242" s="17"/>
      <c r="F242" s="24">
        <f t="shared" si="45"/>
        <v>9.9095260273701111</v>
      </c>
      <c r="G242" s="24">
        <f t="shared" si="46"/>
        <v>3.542017178783317</v>
      </c>
      <c r="H242" s="24">
        <f t="shared" si="47"/>
        <v>18.806961584900268</v>
      </c>
      <c r="I242" s="24">
        <f t="shared" si="48"/>
        <v>0</v>
      </c>
      <c r="J242" s="17">
        <v>2</v>
      </c>
      <c r="K242" s="17">
        <v>4</v>
      </c>
      <c r="L242" s="17">
        <v>1</v>
      </c>
      <c r="M242" s="17">
        <v>3</v>
      </c>
      <c r="N242" s="17">
        <v>1</v>
      </c>
      <c r="O242" s="24">
        <f t="shared" si="49"/>
        <v>7.6197733117439759</v>
      </c>
      <c r="P242" s="24">
        <f t="shared" si="50"/>
        <v>27.918533718609098</v>
      </c>
      <c r="Q242" s="24">
        <f t="shared" si="51"/>
        <v>8.5405848592511617</v>
      </c>
      <c r="R242" s="24">
        <f t="shared" si="52"/>
        <v>61.681435943828774</v>
      </c>
      <c r="S242" s="24">
        <f t="shared" si="53"/>
        <v>5.3970035836103794</v>
      </c>
      <c r="T242" s="25">
        <f t="shared" si="54"/>
        <v>0.23049499809651935</v>
      </c>
      <c r="U242" s="27">
        <f t="shared" si="55"/>
        <v>8</v>
      </c>
      <c r="V242" s="28">
        <f t="shared" si="56"/>
        <v>11</v>
      </c>
      <c r="W242" s="38">
        <f t="shared" si="57"/>
        <v>10.752834930351233</v>
      </c>
      <c r="X242" s="38">
        <f t="shared" si="58"/>
        <v>22.231466283408679</v>
      </c>
      <c r="Y242" s="38">
        <f t="shared" si="59"/>
        <v>11.478631353057446</v>
      </c>
      <c r="Z242" s="29">
        <v>0.45</v>
      </c>
      <c r="AA242" s="29">
        <v>0.27</v>
      </c>
      <c r="AB242" s="40" t="s">
        <v>433</v>
      </c>
    </row>
    <row r="243" spans="1:28">
      <c r="A243" s="26" t="s">
        <v>254</v>
      </c>
      <c r="B243" s="17">
        <v>2</v>
      </c>
      <c r="C243" s="17"/>
      <c r="D243" s="17"/>
      <c r="E243" s="17"/>
      <c r="F243" s="24">
        <f t="shared" si="45"/>
        <v>9.9095260273701111</v>
      </c>
      <c r="G243" s="24">
        <f t="shared" si="46"/>
        <v>0</v>
      </c>
      <c r="H243" s="24">
        <f t="shared" si="47"/>
        <v>0</v>
      </c>
      <c r="I243" s="24">
        <f t="shared" si="48"/>
        <v>0</v>
      </c>
      <c r="J243" s="17"/>
      <c r="K243" s="17">
        <v>1</v>
      </c>
      <c r="L243" s="17">
        <v>2</v>
      </c>
      <c r="M243" s="17">
        <v>2</v>
      </c>
      <c r="N243" s="17">
        <v>3</v>
      </c>
      <c r="O243" s="24">
        <f t="shared" si="49"/>
        <v>0</v>
      </c>
      <c r="P243" s="24">
        <f t="shared" si="50"/>
        <v>6.9796334296522744</v>
      </c>
      <c r="Q243" s="24">
        <f t="shared" si="51"/>
        <v>17.081169718502323</v>
      </c>
      <c r="R243" s="24">
        <f t="shared" si="52"/>
        <v>41.120957295885852</v>
      </c>
      <c r="S243" s="24">
        <f t="shared" si="53"/>
        <v>16.19101075083114</v>
      </c>
      <c r="T243" s="25">
        <f t="shared" si="54"/>
        <v>0.11247462730876165</v>
      </c>
      <c r="U243" s="27">
        <f t="shared" si="55"/>
        <v>2</v>
      </c>
      <c r="V243" s="28">
        <f t="shared" si="56"/>
        <v>8</v>
      </c>
      <c r="W243" s="38">
        <f t="shared" si="57"/>
        <v>3.3031753424567039</v>
      </c>
      <c r="X243" s="38">
        <f t="shared" si="58"/>
        <v>16.274554238974318</v>
      </c>
      <c r="Y243" s="38">
        <f t="shared" si="59"/>
        <v>12.971378896517614</v>
      </c>
      <c r="Z243" s="29">
        <v>1</v>
      </c>
      <c r="AA243" s="29">
        <v>0.38</v>
      </c>
      <c r="AB243" s="40" t="s">
        <v>434</v>
      </c>
    </row>
    <row r="244" spans="1:28">
      <c r="A244" s="26" t="s">
        <v>246</v>
      </c>
      <c r="B244" s="17"/>
      <c r="C244" s="17"/>
      <c r="D244" s="17"/>
      <c r="E244" s="17"/>
      <c r="F244" s="24">
        <f t="shared" si="45"/>
        <v>0</v>
      </c>
      <c r="G244" s="24">
        <f t="shared" si="46"/>
        <v>0</v>
      </c>
      <c r="H244" s="24">
        <f t="shared" si="47"/>
        <v>0</v>
      </c>
      <c r="I244" s="24">
        <f t="shared" si="48"/>
        <v>0</v>
      </c>
      <c r="J244" s="17">
        <v>12</v>
      </c>
      <c r="K244" s="17">
        <v>8</v>
      </c>
      <c r="L244" s="17">
        <v>5</v>
      </c>
      <c r="M244" s="17">
        <v>2</v>
      </c>
      <c r="N244" s="17">
        <v>7</v>
      </c>
      <c r="O244" s="24">
        <f t="shared" si="49"/>
        <v>45.718639870463853</v>
      </c>
      <c r="P244" s="24">
        <f t="shared" si="50"/>
        <v>55.837067437218195</v>
      </c>
      <c r="Q244" s="24">
        <f t="shared" si="51"/>
        <v>42.702924296255809</v>
      </c>
      <c r="R244" s="24">
        <f t="shared" si="52"/>
        <v>41.120957295885852</v>
      </c>
      <c r="S244" s="24">
        <f t="shared" si="53"/>
        <v>37.779025085272657</v>
      </c>
      <c r="T244" s="25">
        <f t="shared" si="54"/>
        <v>1.7986495317095889E-5</v>
      </c>
      <c r="U244" s="27">
        <f t="shared" si="55"/>
        <v>0</v>
      </c>
      <c r="V244" s="28">
        <f t="shared" si="56"/>
        <v>34</v>
      </c>
      <c r="W244" s="38">
        <f t="shared" si="57"/>
        <v>0</v>
      </c>
      <c r="X244" s="38">
        <f t="shared" si="58"/>
        <v>44.631722797019272</v>
      </c>
      <c r="Y244" s="38">
        <f t="shared" si="59"/>
        <v>44.631722797019272</v>
      </c>
      <c r="Z244" s="27" t="s">
        <v>10</v>
      </c>
      <c r="AA244" s="29">
        <v>0.24</v>
      </c>
      <c r="AB244" s="40"/>
    </row>
    <row r="245" spans="1:28">
      <c r="A245" s="26" t="s">
        <v>247</v>
      </c>
      <c r="B245" s="17"/>
      <c r="C245" s="17"/>
      <c r="D245" s="17"/>
      <c r="E245" s="17"/>
      <c r="F245" s="24">
        <f t="shared" si="45"/>
        <v>0</v>
      </c>
      <c r="G245" s="24">
        <f t="shared" si="46"/>
        <v>0</v>
      </c>
      <c r="H245" s="24">
        <f t="shared" si="47"/>
        <v>0</v>
      </c>
      <c r="I245" s="24">
        <f t="shared" si="48"/>
        <v>0</v>
      </c>
      <c r="J245" s="17">
        <v>7</v>
      </c>
      <c r="K245" s="17">
        <v>6</v>
      </c>
      <c r="L245" s="17">
        <v>7</v>
      </c>
      <c r="M245" s="17"/>
      <c r="N245" s="17">
        <v>13</v>
      </c>
      <c r="O245" s="24">
        <f t="shared" si="49"/>
        <v>26.669206591103915</v>
      </c>
      <c r="P245" s="24">
        <f t="shared" si="50"/>
        <v>41.877800577913646</v>
      </c>
      <c r="Q245" s="24">
        <f t="shared" si="51"/>
        <v>59.784094014758132</v>
      </c>
      <c r="R245" s="24">
        <f t="shared" si="52"/>
        <v>0</v>
      </c>
      <c r="S245" s="24">
        <f t="shared" si="53"/>
        <v>70.16104658693493</v>
      </c>
      <c r="T245" s="25">
        <f t="shared" si="54"/>
        <v>2.6701564312566144E-2</v>
      </c>
      <c r="U245" s="27">
        <f t="shared" si="55"/>
        <v>0</v>
      </c>
      <c r="V245" s="28">
        <f t="shared" si="56"/>
        <v>33</v>
      </c>
      <c r="W245" s="38">
        <f t="shared" si="57"/>
        <v>0</v>
      </c>
      <c r="X245" s="38">
        <f t="shared" si="58"/>
        <v>39.698429554142123</v>
      </c>
      <c r="Y245" s="38">
        <f t="shared" si="59"/>
        <v>39.698429554142123</v>
      </c>
      <c r="Z245" s="27" t="s">
        <v>10</v>
      </c>
      <c r="AA245" s="29">
        <v>0.3</v>
      </c>
      <c r="AB245" s="40"/>
    </row>
    <row r="246" spans="1:28">
      <c r="A246" s="26" t="s">
        <v>248</v>
      </c>
      <c r="B246" s="17"/>
      <c r="C246" s="17"/>
      <c r="D246" s="17"/>
      <c r="E246" s="17"/>
      <c r="F246" s="24">
        <f t="shared" si="45"/>
        <v>0</v>
      </c>
      <c r="G246" s="24">
        <f t="shared" si="46"/>
        <v>0</v>
      </c>
      <c r="H246" s="24">
        <f t="shared" si="47"/>
        <v>0</v>
      </c>
      <c r="I246" s="24">
        <f t="shared" si="48"/>
        <v>0</v>
      </c>
      <c r="J246" s="17">
        <v>1</v>
      </c>
      <c r="K246" s="17">
        <v>3</v>
      </c>
      <c r="L246" s="17">
        <v>1</v>
      </c>
      <c r="M246" s="17"/>
      <c r="N246" s="17">
        <v>2</v>
      </c>
      <c r="O246" s="24">
        <f t="shared" si="49"/>
        <v>3.8098866558719879</v>
      </c>
      <c r="P246" s="24">
        <f t="shared" si="50"/>
        <v>20.938900288956823</v>
      </c>
      <c r="Q246" s="24">
        <f t="shared" si="51"/>
        <v>8.5405848592511617</v>
      </c>
      <c r="R246" s="24">
        <f t="shared" si="52"/>
        <v>0</v>
      </c>
      <c r="S246" s="24">
        <f t="shared" si="53"/>
        <v>10.794007167220759</v>
      </c>
      <c r="T246" s="25">
        <f t="shared" si="54"/>
        <v>5.6386424639331509E-2</v>
      </c>
      <c r="U246" s="27">
        <f t="shared" si="55"/>
        <v>0</v>
      </c>
      <c r="V246" s="28">
        <f t="shared" si="56"/>
        <v>7</v>
      </c>
      <c r="W246" s="38">
        <f t="shared" si="57"/>
        <v>0</v>
      </c>
      <c r="X246" s="38">
        <f t="shared" si="58"/>
        <v>8.8166757942601457</v>
      </c>
      <c r="Y246" s="38">
        <f t="shared" si="59"/>
        <v>8.8166757942601457</v>
      </c>
      <c r="Z246" s="27" t="s">
        <v>10</v>
      </c>
      <c r="AA246" s="29">
        <v>0.86</v>
      </c>
      <c r="AB246" s="40"/>
    </row>
    <row r="247" spans="1:28">
      <c r="A247" s="26" t="s">
        <v>249</v>
      </c>
      <c r="B247" s="17"/>
      <c r="C247" s="17"/>
      <c r="D247" s="17"/>
      <c r="E247" s="17"/>
      <c r="F247" s="24">
        <f t="shared" si="45"/>
        <v>0</v>
      </c>
      <c r="G247" s="24">
        <f t="shared" si="46"/>
        <v>0</v>
      </c>
      <c r="H247" s="24">
        <f t="shared" si="47"/>
        <v>0</v>
      </c>
      <c r="I247" s="24">
        <f t="shared" si="48"/>
        <v>0</v>
      </c>
      <c r="J247" s="17"/>
      <c r="K247" s="17"/>
      <c r="L247" s="17">
        <v>1</v>
      </c>
      <c r="M247" s="17">
        <v>12</v>
      </c>
      <c r="N247" s="17"/>
      <c r="O247" s="24">
        <f t="shared" si="49"/>
        <v>0</v>
      </c>
      <c r="P247" s="24">
        <f t="shared" si="50"/>
        <v>0</v>
      </c>
      <c r="Q247" s="24">
        <f t="shared" si="51"/>
        <v>8.5405848592511617</v>
      </c>
      <c r="R247" s="24">
        <f t="shared" si="52"/>
        <v>246.7257437753151</v>
      </c>
      <c r="S247" s="24">
        <f t="shared" si="53"/>
        <v>0</v>
      </c>
      <c r="T247" s="25">
        <f t="shared" si="54"/>
        <v>0.23189500342952318</v>
      </c>
      <c r="U247" s="27">
        <f t="shared" si="55"/>
        <v>0</v>
      </c>
      <c r="V247" s="28">
        <f t="shared" si="56"/>
        <v>13</v>
      </c>
      <c r="W247" s="38">
        <f t="shared" si="57"/>
        <v>0</v>
      </c>
      <c r="X247" s="38">
        <f t="shared" si="58"/>
        <v>51.053265726913253</v>
      </c>
      <c r="Y247" s="38">
        <f t="shared" si="59"/>
        <v>51.053265726913253</v>
      </c>
      <c r="Z247" s="27" t="s">
        <v>10</v>
      </c>
      <c r="AA247" s="29">
        <v>0.08</v>
      </c>
      <c r="AB247" s="40"/>
    </row>
    <row r="248" spans="1:28">
      <c r="A248" s="26" t="s">
        <v>250</v>
      </c>
      <c r="B248" s="17"/>
      <c r="C248" s="17"/>
      <c r="D248" s="17"/>
      <c r="E248" s="17"/>
      <c r="F248" s="24">
        <f t="shared" si="45"/>
        <v>0</v>
      </c>
      <c r="G248" s="24">
        <f t="shared" si="46"/>
        <v>0</v>
      </c>
      <c r="H248" s="24">
        <f t="shared" si="47"/>
        <v>0</v>
      </c>
      <c r="I248" s="24">
        <f t="shared" si="48"/>
        <v>0</v>
      </c>
      <c r="J248" s="17">
        <v>38</v>
      </c>
      <c r="K248" s="17">
        <v>16</v>
      </c>
      <c r="L248" s="17">
        <v>29</v>
      </c>
      <c r="M248" s="17">
        <v>1</v>
      </c>
      <c r="N248" s="17">
        <v>38</v>
      </c>
      <c r="O248" s="24">
        <f t="shared" si="49"/>
        <v>144.77569292313552</v>
      </c>
      <c r="P248" s="24">
        <f t="shared" si="50"/>
        <v>111.67413487443639</v>
      </c>
      <c r="Q248" s="24">
        <f t="shared" si="51"/>
        <v>247.6769609182837</v>
      </c>
      <c r="R248" s="24">
        <f t="shared" si="52"/>
        <v>20.560478647942926</v>
      </c>
      <c r="S248" s="24">
        <f t="shared" si="53"/>
        <v>205.08613617719442</v>
      </c>
      <c r="T248" s="25">
        <f t="shared" si="54"/>
        <v>1.5747537325589277E-2</v>
      </c>
      <c r="U248" s="27">
        <f t="shared" si="55"/>
        <v>0</v>
      </c>
      <c r="V248" s="28">
        <f t="shared" si="56"/>
        <v>122</v>
      </c>
      <c r="W248" s="38">
        <f t="shared" si="57"/>
        <v>0</v>
      </c>
      <c r="X248" s="38">
        <f t="shared" si="58"/>
        <v>145.95468070819857</v>
      </c>
      <c r="Y248" s="38">
        <f t="shared" si="59"/>
        <v>145.95468070819857</v>
      </c>
      <c r="Z248" s="27" t="s">
        <v>10</v>
      </c>
      <c r="AA248" s="29">
        <v>0.31</v>
      </c>
      <c r="AB248" s="40"/>
    </row>
    <row r="249" spans="1:28">
      <c r="A249" s="26" t="s">
        <v>251</v>
      </c>
      <c r="B249" s="17"/>
      <c r="C249" s="17"/>
      <c r="D249" s="17"/>
      <c r="E249" s="17"/>
      <c r="F249" s="24">
        <f t="shared" si="45"/>
        <v>0</v>
      </c>
      <c r="G249" s="24">
        <f t="shared" si="46"/>
        <v>0</v>
      </c>
      <c r="H249" s="24">
        <f t="shared" si="47"/>
        <v>0</v>
      </c>
      <c r="I249" s="24">
        <f t="shared" si="48"/>
        <v>0</v>
      </c>
      <c r="J249" s="17"/>
      <c r="K249" s="17"/>
      <c r="L249" s="17"/>
      <c r="M249" s="17"/>
      <c r="N249" s="17"/>
      <c r="O249" s="24">
        <f t="shared" si="49"/>
        <v>0</v>
      </c>
      <c r="P249" s="24">
        <f t="shared" si="50"/>
        <v>0</v>
      </c>
      <c r="Q249" s="24">
        <f t="shared" si="51"/>
        <v>0</v>
      </c>
      <c r="R249" s="24">
        <f t="shared" si="52"/>
        <v>0</v>
      </c>
      <c r="S249" s="24">
        <f t="shared" si="53"/>
        <v>0</v>
      </c>
      <c r="T249" s="25" t="e">
        <f t="shared" si="54"/>
        <v>#DIV/0!</v>
      </c>
      <c r="U249" s="27">
        <f t="shared" si="55"/>
        <v>0</v>
      </c>
      <c r="V249" s="28">
        <f t="shared" si="56"/>
        <v>0</v>
      </c>
      <c r="W249" s="38">
        <f t="shared" si="57"/>
        <v>0</v>
      </c>
      <c r="X249" s="38">
        <f t="shared" si="58"/>
        <v>0</v>
      </c>
      <c r="Y249" s="38">
        <f t="shared" si="59"/>
        <v>0</v>
      </c>
      <c r="Z249" s="27" t="s">
        <v>10</v>
      </c>
      <c r="AA249" s="29" t="s">
        <v>10</v>
      </c>
      <c r="AB249" s="40"/>
    </row>
    <row r="250" spans="1:28">
      <c r="A250" s="26" t="s">
        <v>252</v>
      </c>
      <c r="B250" s="17"/>
      <c r="C250" s="17"/>
      <c r="D250" s="17"/>
      <c r="E250" s="17"/>
      <c r="F250" s="24">
        <f t="shared" si="45"/>
        <v>0</v>
      </c>
      <c r="G250" s="24">
        <f t="shared" si="46"/>
        <v>0</v>
      </c>
      <c r="H250" s="24">
        <f t="shared" si="47"/>
        <v>0</v>
      </c>
      <c r="I250" s="24">
        <f t="shared" si="48"/>
        <v>0</v>
      </c>
      <c r="J250" s="17">
        <v>2</v>
      </c>
      <c r="K250" s="17"/>
      <c r="L250" s="17">
        <v>2</v>
      </c>
      <c r="M250" s="17"/>
      <c r="N250" s="17">
        <v>4</v>
      </c>
      <c r="O250" s="24">
        <f t="shared" si="49"/>
        <v>7.6197733117439759</v>
      </c>
      <c r="P250" s="24">
        <f t="shared" si="50"/>
        <v>0</v>
      </c>
      <c r="Q250" s="24">
        <f t="shared" si="51"/>
        <v>17.081169718502323</v>
      </c>
      <c r="R250" s="24">
        <f t="shared" si="52"/>
        <v>0</v>
      </c>
      <c r="S250" s="24">
        <f t="shared" si="53"/>
        <v>21.588014334441517</v>
      </c>
      <c r="T250" s="25">
        <f t="shared" si="54"/>
        <v>8.2848687230849094E-2</v>
      </c>
      <c r="U250" s="27">
        <f t="shared" si="55"/>
        <v>0</v>
      </c>
      <c r="V250" s="28">
        <f t="shared" si="56"/>
        <v>8</v>
      </c>
      <c r="W250" s="38">
        <f t="shared" si="57"/>
        <v>0</v>
      </c>
      <c r="X250" s="38">
        <f t="shared" si="58"/>
        <v>9.2577914729375639</v>
      </c>
      <c r="Y250" s="38">
        <f t="shared" si="59"/>
        <v>9.2577914729375639</v>
      </c>
      <c r="Z250" s="27" t="s">
        <v>10</v>
      </c>
      <c r="AA250" s="29">
        <v>0.13</v>
      </c>
      <c r="AB250" s="40"/>
    </row>
    <row r="251" spans="1:28">
      <c r="A251" s="26" t="s">
        <v>253</v>
      </c>
      <c r="B251" s="17"/>
      <c r="C251" s="17"/>
      <c r="D251" s="17"/>
      <c r="E251" s="17"/>
      <c r="F251" s="24">
        <f t="shared" si="45"/>
        <v>0</v>
      </c>
      <c r="G251" s="24">
        <f t="shared" si="46"/>
        <v>0</v>
      </c>
      <c r="H251" s="24">
        <f t="shared" si="47"/>
        <v>0</v>
      </c>
      <c r="I251" s="24">
        <f t="shared" si="48"/>
        <v>0</v>
      </c>
      <c r="J251" s="17"/>
      <c r="K251" s="17"/>
      <c r="L251" s="17"/>
      <c r="M251" s="17">
        <v>5</v>
      </c>
      <c r="N251" s="17">
        <v>1</v>
      </c>
      <c r="O251" s="24">
        <f t="shared" si="49"/>
        <v>0</v>
      </c>
      <c r="P251" s="24">
        <f t="shared" si="50"/>
        <v>0</v>
      </c>
      <c r="Q251" s="24">
        <f t="shared" si="51"/>
        <v>0</v>
      </c>
      <c r="R251" s="24">
        <f t="shared" si="52"/>
        <v>102.80239323971462</v>
      </c>
      <c r="S251" s="24">
        <f t="shared" si="53"/>
        <v>5.3970035836103794</v>
      </c>
      <c r="T251" s="25">
        <f t="shared" si="54"/>
        <v>0.22742390508193222</v>
      </c>
      <c r="U251" s="27">
        <f t="shared" si="55"/>
        <v>0</v>
      </c>
      <c r="V251" s="28">
        <f t="shared" si="56"/>
        <v>6</v>
      </c>
      <c r="W251" s="38">
        <f t="shared" si="57"/>
        <v>0</v>
      </c>
      <c r="X251" s="38">
        <f t="shared" si="58"/>
        <v>21.639879364664999</v>
      </c>
      <c r="Y251" s="38">
        <f t="shared" si="59"/>
        <v>21.639879364664999</v>
      </c>
      <c r="Z251" s="27" t="s">
        <v>10</v>
      </c>
      <c r="AA251" s="29">
        <v>0</v>
      </c>
      <c r="AB251" s="40"/>
    </row>
    <row r="252" spans="1:28">
      <c r="A252" s="26" t="s">
        <v>255</v>
      </c>
      <c r="B252" s="17">
        <v>2</v>
      </c>
      <c r="C252" s="17"/>
      <c r="D252" s="17"/>
      <c r="E252" s="17"/>
      <c r="F252" s="24">
        <f t="shared" si="45"/>
        <v>9.9095260273701111</v>
      </c>
      <c r="G252" s="24">
        <f t="shared" si="46"/>
        <v>0</v>
      </c>
      <c r="H252" s="24">
        <f t="shared" si="47"/>
        <v>0</v>
      </c>
      <c r="I252" s="24">
        <f t="shared" si="48"/>
        <v>0</v>
      </c>
      <c r="J252" s="17">
        <v>6</v>
      </c>
      <c r="K252" s="17"/>
      <c r="L252" s="17">
        <v>6</v>
      </c>
      <c r="M252" s="17"/>
      <c r="N252" s="17">
        <v>9</v>
      </c>
      <c r="O252" s="24">
        <f t="shared" si="49"/>
        <v>22.859319935231927</v>
      </c>
      <c r="P252" s="24">
        <f t="shared" si="50"/>
        <v>0</v>
      </c>
      <c r="Q252" s="24">
        <f t="shared" si="51"/>
        <v>51.24350915550697</v>
      </c>
      <c r="R252" s="24">
        <f t="shared" si="52"/>
        <v>0</v>
      </c>
      <c r="S252" s="24">
        <f t="shared" si="53"/>
        <v>48.573032252493412</v>
      </c>
      <c r="T252" s="25">
        <f t="shared" si="54"/>
        <v>0.10458976121564897</v>
      </c>
      <c r="U252" s="27">
        <f t="shared" si="55"/>
        <v>2</v>
      </c>
      <c r="V252" s="28">
        <f t="shared" si="56"/>
        <v>21</v>
      </c>
      <c r="W252" s="38">
        <f t="shared" si="57"/>
        <v>3.3031753424567039</v>
      </c>
      <c r="X252" s="38">
        <f t="shared" si="58"/>
        <v>24.535172268646459</v>
      </c>
      <c r="Y252" s="38">
        <f t="shared" si="59"/>
        <v>21.231996926189755</v>
      </c>
      <c r="Z252" s="29">
        <v>1</v>
      </c>
      <c r="AA252" s="29">
        <v>0.33</v>
      </c>
      <c r="AB252" s="40"/>
    </row>
    <row r="253" spans="1:28">
      <c r="A253" s="26" t="s">
        <v>257</v>
      </c>
      <c r="B253" s="17"/>
      <c r="C253" s="17"/>
      <c r="D253" s="17"/>
      <c r="E253" s="17"/>
      <c r="F253" s="24">
        <f t="shared" si="45"/>
        <v>0</v>
      </c>
      <c r="G253" s="24">
        <f t="shared" si="46"/>
        <v>0</v>
      </c>
      <c r="H253" s="24">
        <f t="shared" si="47"/>
        <v>0</v>
      </c>
      <c r="I253" s="24">
        <f t="shared" si="48"/>
        <v>0</v>
      </c>
      <c r="J253" s="17">
        <v>1</v>
      </c>
      <c r="K253" s="17">
        <v>1</v>
      </c>
      <c r="L253" s="17"/>
      <c r="M253" s="17">
        <v>10</v>
      </c>
      <c r="N253" s="17">
        <v>3</v>
      </c>
      <c r="O253" s="24">
        <f t="shared" si="49"/>
        <v>3.8098866558719879</v>
      </c>
      <c r="P253" s="24">
        <f t="shared" si="50"/>
        <v>6.9796334296522744</v>
      </c>
      <c r="Q253" s="24">
        <f t="shared" si="51"/>
        <v>0</v>
      </c>
      <c r="R253" s="24">
        <f t="shared" si="52"/>
        <v>205.60478647942924</v>
      </c>
      <c r="S253" s="24">
        <f t="shared" si="53"/>
        <v>16.19101075083114</v>
      </c>
      <c r="T253" s="25">
        <f t="shared" si="54"/>
        <v>0.20755715207489642</v>
      </c>
      <c r="U253" s="27">
        <f t="shared" si="55"/>
        <v>0</v>
      </c>
      <c r="V253" s="28">
        <f t="shared" si="56"/>
        <v>15</v>
      </c>
      <c r="W253" s="38">
        <f t="shared" si="57"/>
        <v>0</v>
      </c>
      <c r="X253" s="38">
        <f t="shared" si="58"/>
        <v>46.51706346315693</v>
      </c>
      <c r="Y253" s="38">
        <f t="shared" si="59"/>
        <v>46.51706346315693</v>
      </c>
      <c r="Z253" s="27" t="s">
        <v>10</v>
      </c>
      <c r="AA253" s="29">
        <v>0.13</v>
      </c>
      <c r="AB253" s="40" t="s">
        <v>435</v>
      </c>
    </row>
    <row r="254" spans="1:28">
      <c r="A254" s="26" t="s">
        <v>256</v>
      </c>
      <c r="B254" s="17"/>
      <c r="C254" s="17"/>
      <c r="D254" s="17"/>
      <c r="E254" s="17"/>
      <c r="F254" s="24">
        <f t="shared" si="45"/>
        <v>0</v>
      </c>
      <c r="G254" s="24">
        <f t="shared" si="46"/>
        <v>0</v>
      </c>
      <c r="H254" s="24">
        <f t="shared" si="47"/>
        <v>0</v>
      </c>
      <c r="I254" s="24">
        <f t="shared" si="48"/>
        <v>0</v>
      </c>
      <c r="J254" s="17">
        <v>54</v>
      </c>
      <c r="K254" s="17">
        <v>14</v>
      </c>
      <c r="L254" s="17">
        <v>22</v>
      </c>
      <c r="M254" s="17"/>
      <c r="N254" s="17">
        <v>42</v>
      </c>
      <c r="O254" s="24">
        <f t="shared" si="49"/>
        <v>205.73387941708734</v>
      </c>
      <c r="P254" s="24">
        <f t="shared" si="50"/>
        <v>97.714868015131842</v>
      </c>
      <c r="Q254" s="24">
        <f t="shared" si="51"/>
        <v>187.89286690352554</v>
      </c>
      <c r="R254" s="24">
        <f t="shared" si="52"/>
        <v>0</v>
      </c>
      <c r="S254" s="24">
        <f t="shared" si="53"/>
        <v>226.67415051163593</v>
      </c>
      <c r="T254" s="25">
        <f t="shared" si="54"/>
        <v>2.1507021981505815E-2</v>
      </c>
      <c r="U254" s="27">
        <f t="shared" si="55"/>
        <v>0</v>
      </c>
      <c r="V254" s="28">
        <f t="shared" si="56"/>
        <v>132</v>
      </c>
      <c r="W254" s="38">
        <f t="shared" si="57"/>
        <v>0</v>
      </c>
      <c r="X254" s="38">
        <f t="shared" si="58"/>
        <v>143.60315296947613</v>
      </c>
      <c r="Y254" s="38">
        <f t="shared" si="59"/>
        <v>143.60315296947613</v>
      </c>
      <c r="Z254" s="27" t="s">
        <v>10</v>
      </c>
      <c r="AA254" s="29">
        <v>0.21</v>
      </c>
      <c r="AB254" s="40"/>
    </row>
    <row r="255" spans="1:28">
      <c r="A255" s="26" t="s">
        <v>261</v>
      </c>
      <c r="B255" s="17">
        <v>3</v>
      </c>
      <c r="C255" s="17"/>
      <c r="D255" s="17">
        <v>2</v>
      </c>
      <c r="E255" s="17"/>
      <c r="F255" s="24">
        <f t="shared" si="45"/>
        <v>14.864289041055166</v>
      </c>
      <c r="G255" s="24">
        <f t="shared" si="46"/>
        <v>0</v>
      </c>
      <c r="H255" s="24">
        <f t="shared" si="47"/>
        <v>7.5227846339601063</v>
      </c>
      <c r="I255" s="24">
        <f t="shared" si="48"/>
        <v>0</v>
      </c>
      <c r="J255" s="17"/>
      <c r="K255" s="17"/>
      <c r="L255" s="17"/>
      <c r="M255" s="17"/>
      <c r="N255" s="17">
        <v>1</v>
      </c>
      <c r="O255" s="24">
        <f t="shared" si="49"/>
        <v>0</v>
      </c>
      <c r="P255" s="24">
        <f t="shared" si="50"/>
        <v>0</v>
      </c>
      <c r="Q255" s="24">
        <f t="shared" si="51"/>
        <v>0</v>
      </c>
      <c r="R255" s="24">
        <f t="shared" si="52"/>
        <v>0</v>
      </c>
      <c r="S255" s="24">
        <f t="shared" si="53"/>
        <v>5.3970035836103794</v>
      </c>
      <c r="T255" s="25">
        <f t="shared" si="54"/>
        <v>5.6818161289308972E-2</v>
      </c>
      <c r="U255" s="27">
        <f t="shared" si="55"/>
        <v>5</v>
      </c>
      <c r="V255" s="28">
        <f t="shared" si="56"/>
        <v>1</v>
      </c>
      <c r="W255" s="38">
        <f t="shared" si="57"/>
        <v>7.4623578916717577</v>
      </c>
      <c r="X255" s="38">
        <f t="shared" si="58"/>
        <v>1.0794007167220758</v>
      </c>
      <c r="Y255" s="38">
        <f t="shared" si="59"/>
        <v>-6.3829571749496816</v>
      </c>
      <c r="Z255" s="29">
        <v>0</v>
      </c>
      <c r="AA255" s="29">
        <v>0</v>
      </c>
      <c r="AB255" s="40" t="s">
        <v>436</v>
      </c>
    </row>
    <row r="256" spans="1:28">
      <c r="A256" s="26" t="s">
        <v>258</v>
      </c>
      <c r="B256" s="17"/>
      <c r="C256" s="17">
        <v>2</v>
      </c>
      <c r="D256" s="17"/>
      <c r="E256" s="17"/>
      <c r="F256" s="24">
        <f t="shared" si="45"/>
        <v>0</v>
      </c>
      <c r="G256" s="24">
        <f t="shared" si="46"/>
        <v>7.084034357566634</v>
      </c>
      <c r="H256" s="24">
        <f t="shared" si="47"/>
        <v>0</v>
      </c>
      <c r="I256" s="24">
        <f t="shared" si="48"/>
        <v>0</v>
      </c>
      <c r="J256" s="17">
        <v>1</v>
      </c>
      <c r="K256" s="17">
        <v>1</v>
      </c>
      <c r="L256" s="17"/>
      <c r="M256" s="17"/>
      <c r="N256" s="17">
        <v>1</v>
      </c>
      <c r="O256" s="24">
        <f t="shared" si="49"/>
        <v>3.8098866558719879</v>
      </c>
      <c r="P256" s="24">
        <f t="shared" si="50"/>
        <v>6.9796334296522744</v>
      </c>
      <c r="Q256" s="24">
        <f t="shared" si="51"/>
        <v>0</v>
      </c>
      <c r="R256" s="24">
        <f t="shared" si="52"/>
        <v>0</v>
      </c>
      <c r="S256" s="24">
        <f t="shared" si="53"/>
        <v>5.3970035836103794</v>
      </c>
      <c r="T256" s="25">
        <f t="shared" si="54"/>
        <v>0.37168232112153438</v>
      </c>
      <c r="U256" s="27">
        <f t="shared" si="55"/>
        <v>2</v>
      </c>
      <c r="V256" s="28">
        <f t="shared" si="56"/>
        <v>3</v>
      </c>
      <c r="W256" s="38">
        <f t="shared" si="57"/>
        <v>2.3613447858555445</v>
      </c>
      <c r="X256" s="38">
        <f t="shared" si="58"/>
        <v>3.237304733826929</v>
      </c>
      <c r="Y256" s="38">
        <f t="shared" si="59"/>
        <v>0.87595994797138443</v>
      </c>
      <c r="Z256" s="29">
        <v>0</v>
      </c>
      <c r="AA256" s="29">
        <v>0</v>
      </c>
      <c r="AB256" s="40"/>
    </row>
    <row r="257" spans="1:29">
      <c r="A257" s="26" t="s">
        <v>259</v>
      </c>
      <c r="B257" s="17">
        <v>2</v>
      </c>
      <c r="C257" s="17"/>
      <c r="D257" s="17"/>
      <c r="E257" s="17"/>
      <c r="F257" s="24">
        <f t="shared" si="45"/>
        <v>9.9095260273701111</v>
      </c>
      <c r="G257" s="24">
        <f t="shared" si="46"/>
        <v>0</v>
      </c>
      <c r="H257" s="24">
        <f t="shared" si="47"/>
        <v>0</v>
      </c>
      <c r="I257" s="24">
        <f t="shared" si="48"/>
        <v>0</v>
      </c>
      <c r="J257" s="17"/>
      <c r="K257" s="17"/>
      <c r="L257" s="17"/>
      <c r="M257" s="17"/>
      <c r="N257" s="17"/>
      <c r="O257" s="24">
        <f t="shared" si="49"/>
        <v>0</v>
      </c>
      <c r="P257" s="24">
        <f t="shared" si="50"/>
        <v>0</v>
      </c>
      <c r="Q257" s="24">
        <f t="shared" si="51"/>
        <v>0</v>
      </c>
      <c r="R257" s="24">
        <f t="shared" si="52"/>
        <v>0</v>
      </c>
      <c r="S257" s="24">
        <f t="shared" si="53"/>
        <v>0</v>
      </c>
      <c r="T257" s="25">
        <f t="shared" si="54"/>
        <v>0.10997190962090933</v>
      </c>
      <c r="U257" s="27">
        <f t="shared" si="55"/>
        <v>2</v>
      </c>
      <c r="V257" s="28">
        <f t="shared" si="56"/>
        <v>0</v>
      </c>
      <c r="W257" s="38">
        <f t="shared" si="57"/>
        <v>3.3031753424567039</v>
      </c>
      <c r="X257" s="38">
        <f t="shared" si="58"/>
        <v>0</v>
      </c>
      <c r="Y257" s="38">
        <f t="shared" si="59"/>
        <v>-3.3031753424567039</v>
      </c>
      <c r="Z257" s="29">
        <v>0</v>
      </c>
      <c r="AA257" s="29" t="s">
        <v>10</v>
      </c>
      <c r="AB257" s="40"/>
    </row>
    <row r="258" spans="1:29">
      <c r="A258" s="26" t="s">
        <v>260</v>
      </c>
      <c r="B258" s="17"/>
      <c r="C258" s="17"/>
      <c r="D258" s="17"/>
      <c r="E258" s="17"/>
      <c r="F258" s="24">
        <f t="shared" si="45"/>
        <v>0</v>
      </c>
      <c r="G258" s="24">
        <f t="shared" si="46"/>
        <v>0</v>
      </c>
      <c r="H258" s="24">
        <f t="shared" si="47"/>
        <v>0</v>
      </c>
      <c r="I258" s="24">
        <f t="shared" si="48"/>
        <v>0</v>
      </c>
      <c r="J258" s="17">
        <v>4</v>
      </c>
      <c r="K258" s="17">
        <v>1</v>
      </c>
      <c r="L258" s="17"/>
      <c r="M258" s="17"/>
      <c r="N258" s="17">
        <v>1</v>
      </c>
      <c r="O258" s="24">
        <f t="shared" si="49"/>
        <v>15.239546623487952</v>
      </c>
      <c r="P258" s="24">
        <f t="shared" si="50"/>
        <v>6.9796334296522744</v>
      </c>
      <c r="Q258" s="24">
        <f t="shared" si="51"/>
        <v>0</v>
      </c>
      <c r="R258" s="24">
        <f t="shared" si="52"/>
        <v>0</v>
      </c>
      <c r="S258" s="24">
        <f t="shared" si="53"/>
        <v>5.3970035836103794</v>
      </c>
      <c r="T258" s="25">
        <f t="shared" si="54"/>
        <v>9.5214995709894876E-2</v>
      </c>
      <c r="U258" s="27">
        <f t="shared" si="55"/>
        <v>0</v>
      </c>
      <c r="V258" s="28">
        <f t="shared" si="56"/>
        <v>6</v>
      </c>
      <c r="W258" s="38">
        <f t="shared" si="57"/>
        <v>0</v>
      </c>
      <c r="X258" s="38">
        <f t="shared" si="58"/>
        <v>5.5232367273501213</v>
      </c>
      <c r="Y258" s="38">
        <f t="shared" si="59"/>
        <v>5.5232367273501213</v>
      </c>
      <c r="Z258" s="27" t="s">
        <v>10</v>
      </c>
      <c r="AA258" s="29">
        <v>0</v>
      </c>
      <c r="AB258" s="40"/>
    </row>
    <row r="259" spans="1:29">
      <c r="A259" s="26" t="s">
        <v>262</v>
      </c>
      <c r="B259" s="17">
        <v>5</v>
      </c>
      <c r="C259" s="17">
        <v>4</v>
      </c>
      <c r="D259" s="17">
        <v>11</v>
      </c>
      <c r="E259" s="17"/>
      <c r="F259" s="24">
        <f t="shared" si="45"/>
        <v>24.773815068425279</v>
      </c>
      <c r="G259" s="24">
        <f t="shared" si="46"/>
        <v>14.168068715133268</v>
      </c>
      <c r="H259" s="24">
        <f t="shared" si="47"/>
        <v>41.375315486780586</v>
      </c>
      <c r="I259" s="24">
        <f t="shared" si="48"/>
        <v>0</v>
      </c>
      <c r="J259" s="17"/>
      <c r="K259" s="17"/>
      <c r="L259" s="17"/>
      <c r="M259" s="17"/>
      <c r="N259" s="17"/>
      <c r="O259" s="24">
        <f t="shared" si="49"/>
        <v>0</v>
      </c>
      <c r="P259" s="24">
        <f t="shared" si="50"/>
        <v>0</v>
      </c>
      <c r="Q259" s="24">
        <f t="shared" si="51"/>
        <v>0</v>
      </c>
      <c r="R259" s="24">
        <f t="shared" si="52"/>
        <v>0</v>
      </c>
      <c r="S259" s="24">
        <f t="shared" si="53"/>
        <v>0</v>
      </c>
      <c r="T259" s="25">
        <f t="shared" si="54"/>
        <v>1.7883315927209383E-3</v>
      </c>
      <c r="U259" s="27">
        <f t="shared" si="55"/>
        <v>20</v>
      </c>
      <c r="V259" s="28">
        <f t="shared" si="56"/>
        <v>0</v>
      </c>
      <c r="W259" s="38">
        <f t="shared" si="57"/>
        <v>26.772399756779709</v>
      </c>
      <c r="X259" s="38">
        <f t="shared" si="58"/>
        <v>0</v>
      </c>
      <c r="Y259" s="38">
        <f t="shared" si="59"/>
        <v>-26.772399756779709</v>
      </c>
      <c r="Z259" s="29">
        <v>0.85</v>
      </c>
      <c r="AA259" s="29" t="s">
        <v>10</v>
      </c>
      <c r="AB259" s="40" t="s">
        <v>437</v>
      </c>
    </row>
    <row r="260" spans="1:29">
      <c r="A260" s="26" t="s">
        <v>263</v>
      </c>
      <c r="B260" s="17"/>
      <c r="C260" s="17"/>
      <c r="D260" s="17"/>
      <c r="E260" s="17"/>
      <c r="F260" s="24">
        <f t="shared" si="45"/>
        <v>0</v>
      </c>
      <c r="G260" s="24">
        <f t="shared" si="46"/>
        <v>0</v>
      </c>
      <c r="H260" s="24">
        <f t="shared" si="47"/>
        <v>0</v>
      </c>
      <c r="I260" s="24">
        <f t="shared" si="48"/>
        <v>0</v>
      </c>
      <c r="J260" s="17"/>
      <c r="K260" s="17">
        <v>1</v>
      </c>
      <c r="L260" s="17"/>
      <c r="M260" s="17"/>
      <c r="N260" s="17"/>
      <c r="O260" s="24">
        <f t="shared" si="49"/>
        <v>0</v>
      </c>
      <c r="P260" s="24">
        <f t="shared" si="50"/>
        <v>6.9796334296522744</v>
      </c>
      <c r="Q260" s="24">
        <f t="shared" si="51"/>
        <v>0</v>
      </c>
      <c r="R260" s="24">
        <f t="shared" si="52"/>
        <v>0</v>
      </c>
      <c r="S260" s="24">
        <f t="shared" si="53"/>
        <v>0</v>
      </c>
      <c r="T260" s="25">
        <f t="shared" si="54"/>
        <v>0.24080890715607728</v>
      </c>
      <c r="U260" s="27">
        <f t="shared" si="55"/>
        <v>0</v>
      </c>
      <c r="V260" s="28">
        <f t="shared" si="56"/>
        <v>1</v>
      </c>
      <c r="W260" s="38">
        <f t="shared" si="57"/>
        <v>0</v>
      </c>
      <c r="X260" s="38">
        <f t="shared" si="58"/>
        <v>1.3959266859304549</v>
      </c>
      <c r="Y260" s="38">
        <f t="shared" si="59"/>
        <v>1.3959266859304549</v>
      </c>
      <c r="Z260" s="27" t="s">
        <v>10</v>
      </c>
      <c r="AA260" s="29">
        <v>1</v>
      </c>
      <c r="AB260" s="40"/>
      <c r="AC260" s="2"/>
    </row>
    <row r="261" spans="1:29">
      <c r="A261" s="26" t="s">
        <v>264</v>
      </c>
      <c r="B261" s="17"/>
      <c r="C261" s="17"/>
      <c r="D261" s="17">
        <v>1</v>
      </c>
      <c r="E261" s="17"/>
      <c r="F261" s="24">
        <f t="shared" ref="F261:F295" si="60">1000000*B261/201826</f>
        <v>0</v>
      </c>
      <c r="G261" s="24">
        <f t="shared" ref="G261:G295" si="61">1000000*C261/282325</f>
        <v>0</v>
      </c>
      <c r="H261" s="24">
        <f t="shared" ref="H261:H295" si="62">1000000*D261/265859</f>
        <v>3.7613923169800532</v>
      </c>
      <c r="I261" s="24">
        <f t="shared" ref="I261:I295" si="63">1000000*E261/701825</f>
        <v>0</v>
      </c>
      <c r="J261" s="17"/>
      <c r="K261" s="17"/>
      <c r="L261" s="17"/>
      <c r="M261" s="17"/>
      <c r="N261" s="17"/>
      <c r="O261" s="24">
        <f t="shared" ref="O261:O295" si="64">1000000*J261/262475</f>
        <v>0</v>
      </c>
      <c r="P261" s="24">
        <f t="shared" ref="P261:P295" si="65">1000000*K261/143274</f>
        <v>0</v>
      </c>
      <c r="Q261" s="24">
        <f t="shared" ref="Q261:Q295" si="66">1000000*L261/117088</f>
        <v>0</v>
      </c>
      <c r="R261" s="24">
        <f t="shared" ref="R261:R295" si="67">1000000*M261/48637</f>
        <v>0</v>
      </c>
      <c r="S261" s="24">
        <f t="shared" ref="S261:S295" si="68">1000000*N261/185288</f>
        <v>0</v>
      </c>
      <c r="T261" s="25">
        <f t="shared" ref="T261:T295" si="69">_xlfn.T.TEST(F261:H261,O261:S261,1,2)</f>
        <v>0.10997190962090933</v>
      </c>
      <c r="U261" s="27">
        <f t="shared" ref="U261:U295" si="70">SUM(B261:D261)</f>
        <v>1</v>
      </c>
      <c r="V261" s="28">
        <f t="shared" ref="V261:V295" si="71">SUM(J261:N261)</f>
        <v>0</v>
      </c>
      <c r="W261" s="38">
        <f t="shared" ref="W261:W295" si="72">SUM(F261:H261)/3</f>
        <v>1.2537974389933511</v>
      </c>
      <c r="X261" s="38">
        <f t="shared" ref="X261:X295" si="73">SUM(O261:S261)/5</f>
        <v>0</v>
      </c>
      <c r="Y261" s="38">
        <f t="shared" ref="Y261:Y295" si="74">X261-W261</f>
        <v>-1.2537974389933511</v>
      </c>
      <c r="Z261" s="29">
        <v>0</v>
      </c>
      <c r="AA261" s="29" t="s">
        <v>10</v>
      </c>
      <c r="AB261" s="40"/>
    </row>
    <row r="262" spans="1:29">
      <c r="A262" s="26" t="s">
        <v>265</v>
      </c>
      <c r="B262" s="17"/>
      <c r="C262" s="17"/>
      <c r="D262" s="17">
        <v>2</v>
      </c>
      <c r="E262" s="17"/>
      <c r="F262" s="24">
        <f t="shared" si="60"/>
        <v>0</v>
      </c>
      <c r="G262" s="24">
        <f t="shared" si="61"/>
        <v>0</v>
      </c>
      <c r="H262" s="24">
        <f t="shared" si="62"/>
        <v>7.5227846339601063</v>
      </c>
      <c r="I262" s="24">
        <f t="shared" si="63"/>
        <v>0</v>
      </c>
      <c r="J262" s="17"/>
      <c r="K262" s="17"/>
      <c r="L262" s="17"/>
      <c r="M262" s="17"/>
      <c r="N262" s="17"/>
      <c r="O262" s="24">
        <f t="shared" si="64"/>
        <v>0</v>
      </c>
      <c r="P262" s="24">
        <f t="shared" si="65"/>
        <v>0</v>
      </c>
      <c r="Q262" s="24">
        <f t="shared" si="66"/>
        <v>0</v>
      </c>
      <c r="R262" s="24">
        <f t="shared" si="67"/>
        <v>0</v>
      </c>
      <c r="S262" s="24">
        <f t="shared" si="68"/>
        <v>0</v>
      </c>
      <c r="T262" s="25">
        <f t="shared" si="69"/>
        <v>0.10997190962090933</v>
      </c>
      <c r="U262" s="27">
        <f t="shared" si="70"/>
        <v>2</v>
      </c>
      <c r="V262" s="28">
        <f t="shared" si="71"/>
        <v>0</v>
      </c>
      <c r="W262" s="38">
        <f t="shared" si="72"/>
        <v>2.5075948779867021</v>
      </c>
      <c r="X262" s="38">
        <f t="shared" si="73"/>
        <v>0</v>
      </c>
      <c r="Y262" s="38">
        <f t="shared" si="74"/>
        <v>-2.5075948779867021</v>
      </c>
      <c r="Z262" s="29">
        <v>0</v>
      </c>
      <c r="AA262" s="29" t="s">
        <v>10</v>
      </c>
      <c r="AB262" s="40"/>
    </row>
    <row r="263" spans="1:29">
      <c r="A263" s="26" t="s">
        <v>267</v>
      </c>
      <c r="B263" s="17">
        <v>6</v>
      </c>
      <c r="C263" s="17">
        <v>1</v>
      </c>
      <c r="D263" s="17">
        <v>2</v>
      </c>
      <c r="E263" s="17"/>
      <c r="F263" s="24">
        <f t="shared" si="60"/>
        <v>29.728578082110332</v>
      </c>
      <c r="G263" s="24">
        <f t="shared" si="61"/>
        <v>3.542017178783317</v>
      </c>
      <c r="H263" s="24">
        <f t="shared" si="62"/>
        <v>7.5227846339601063</v>
      </c>
      <c r="I263" s="24">
        <f t="shared" si="63"/>
        <v>0</v>
      </c>
      <c r="J263" s="17"/>
      <c r="K263" s="17"/>
      <c r="L263" s="17"/>
      <c r="M263" s="17"/>
      <c r="N263" s="17"/>
      <c r="O263" s="24">
        <f t="shared" si="64"/>
        <v>0</v>
      </c>
      <c r="P263" s="24">
        <f t="shared" si="65"/>
        <v>0</v>
      </c>
      <c r="Q263" s="24">
        <f t="shared" si="66"/>
        <v>0</v>
      </c>
      <c r="R263" s="24">
        <f t="shared" si="67"/>
        <v>0</v>
      </c>
      <c r="S263" s="24">
        <f t="shared" si="68"/>
        <v>0</v>
      </c>
      <c r="T263" s="25">
        <f t="shared" si="69"/>
        <v>3.1164170985805172E-2</v>
      </c>
      <c r="U263" s="27">
        <f t="shared" si="70"/>
        <v>9</v>
      </c>
      <c r="V263" s="28">
        <f t="shared" si="71"/>
        <v>0</v>
      </c>
      <c r="W263" s="38">
        <f t="shared" si="72"/>
        <v>13.597793298284586</v>
      </c>
      <c r="X263" s="38">
        <f t="shared" si="73"/>
        <v>0</v>
      </c>
      <c r="Y263" s="38">
        <f t="shared" si="74"/>
        <v>-13.597793298284586</v>
      </c>
      <c r="Z263" s="29">
        <v>0</v>
      </c>
      <c r="AA263" s="29" t="s">
        <v>10</v>
      </c>
      <c r="AB263" s="40" t="s">
        <v>438</v>
      </c>
    </row>
    <row r="264" spans="1:29">
      <c r="A264" s="26" t="s">
        <v>266</v>
      </c>
      <c r="B264" s="17"/>
      <c r="C264" s="17"/>
      <c r="D264" s="17">
        <v>1</v>
      </c>
      <c r="E264" s="17"/>
      <c r="F264" s="24">
        <f t="shared" si="60"/>
        <v>0</v>
      </c>
      <c r="G264" s="24">
        <f t="shared" si="61"/>
        <v>0</v>
      </c>
      <c r="H264" s="24">
        <f t="shared" si="62"/>
        <v>3.7613923169800532</v>
      </c>
      <c r="I264" s="24">
        <f t="shared" si="63"/>
        <v>0</v>
      </c>
      <c r="J264" s="17"/>
      <c r="K264" s="17">
        <v>1</v>
      </c>
      <c r="L264" s="17"/>
      <c r="M264" s="17">
        <v>2</v>
      </c>
      <c r="N264" s="17"/>
      <c r="O264" s="24">
        <f t="shared" si="64"/>
        <v>0</v>
      </c>
      <c r="P264" s="24">
        <f t="shared" si="65"/>
        <v>6.9796334296522744</v>
      </c>
      <c r="Q264" s="24">
        <f t="shared" si="66"/>
        <v>0</v>
      </c>
      <c r="R264" s="24">
        <f t="shared" si="67"/>
        <v>41.120957295885852</v>
      </c>
      <c r="S264" s="24">
        <f t="shared" si="68"/>
        <v>0</v>
      </c>
      <c r="T264" s="25">
        <f t="shared" si="69"/>
        <v>0.23186324379982404</v>
      </c>
      <c r="U264" s="27">
        <f t="shared" si="70"/>
        <v>1</v>
      </c>
      <c r="V264" s="28">
        <f t="shared" si="71"/>
        <v>3</v>
      </c>
      <c r="W264" s="38">
        <f t="shared" si="72"/>
        <v>1.2537974389933511</v>
      </c>
      <c r="X264" s="38">
        <f t="shared" si="73"/>
        <v>9.6201181451076252</v>
      </c>
      <c r="Y264" s="38">
        <f t="shared" si="74"/>
        <v>8.3663207061142746</v>
      </c>
      <c r="Z264" s="29">
        <v>0</v>
      </c>
      <c r="AA264" s="29">
        <v>0.33</v>
      </c>
      <c r="AB264" s="40"/>
    </row>
    <row r="265" spans="1:29">
      <c r="A265" s="26" t="s">
        <v>269</v>
      </c>
      <c r="B265" s="17">
        <v>10</v>
      </c>
      <c r="C265" s="17">
        <v>6</v>
      </c>
      <c r="D265" s="17">
        <v>2</v>
      </c>
      <c r="E265" s="17"/>
      <c r="F265" s="24">
        <f t="shared" si="60"/>
        <v>49.547630136850557</v>
      </c>
      <c r="G265" s="24">
        <f t="shared" si="61"/>
        <v>21.252103072699903</v>
      </c>
      <c r="H265" s="24">
        <f t="shared" si="62"/>
        <v>7.5227846339601063</v>
      </c>
      <c r="I265" s="24">
        <f t="shared" si="63"/>
        <v>0</v>
      </c>
      <c r="J265" s="17">
        <v>30</v>
      </c>
      <c r="K265" s="17">
        <v>18</v>
      </c>
      <c r="L265" s="17">
        <v>12</v>
      </c>
      <c r="M265" s="17"/>
      <c r="N265" s="17">
        <v>16</v>
      </c>
      <c r="O265" s="24">
        <f t="shared" si="64"/>
        <v>114.29659967615963</v>
      </c>
      <c r="P265" s="24">
        <f t="shared" si="65"/>
        <v>125.63340173374094</v>
      </c>
      <c r="Q265" s="24">
        <f t="shared" si="66"/>
        <v>102.48701831101394</v>
      </c>
      <c r="R265" s="24">
        <f t="shared" si="67"/>
        <v>0</v>
      </c>
      <c r="S265" s="24">
        <f t="shared" si="68"/>
        <v>86.35205733776607</v>
      </c>
      <c r="T265" s="25">
        <f t="shared" si="69"/>
        <v>5.2267908104142002E-2</v>
      </c>
      <c r="U265" s="27">
        <f t="shared" si="70"/>
        <v>18</v>
      </c>
      <c r="V265" s="28">
        <f t="shared" si="71"/>
        <v>76</v>
      </c>
      <c r="W265" s="38">
        <f t="shared" si="72"/>
        <v>26.107505947836852</v>
      </c>
      <c r="X265" s="38">
        <f t="shared" si="73"/>
        <v>85.753815411736099</v>
      </c>
      <c r="Y265" s="38">
        <f t="shared" si="74"/>
        <v>59.646309463899243</v>
      </c>
      <c r="Z265" s="29">
        <v>0.9</v>
      </c>
      <c r="AA265" s="29">
        <v>0.2</v>
      </c>
      <c r="AB265" s="40" t="s">
        <v>439</v>
      </c>
      <c r="AC265" s="2"/>
    </row>
    <row r="266" spans="1:29">
      <c r="A266" s="26" t="s">
        <v>268</v>
      </c>
      <c r="B266" s="17"/>
      <c r="C266" s="17"/>
      <c r="D266" s="17"/>
      <c r="E266" s="17"/>
      <c r="F266" s="24">
        <f t="shared" si="60"/>
        <v>0</v>
      </c>
      <c r="G266" s="24">
        <f t="shared" si="61"/>
        <v>0</v>
      </c>
      <c r="H266" s="24">
        <f t="shared" si="62"/>
        <v>0</v>
      </c>
      <c r="I266" s="24">
        <f t="shared" si="63"/>
        <v>0</v>
      </c>
      <c r="J266" s="17"/>
      <c r="K266" s="17">
        <v>1</v>
      </c>
      <c r="L266" s="17"/>
      <c r="M266" s="17"/>
      <c r="N266" s="17"/>
      <c r="O266" s="24">
        <f t="shared" si="64"/>
        <v>0</v>
      </c>
      <c r="P266" s="24">
        <f t="shared" si="65"/>
        <v>6.9796334296522744</v>
      </c>
      <c r="Q266" s="24">
        <f t="shared" si="66"/>
        <v>0</v>
      </c>
      <c r="R266" s="24">
        <f t="shared" si="67"/>
        <v>0</v>
      </c>
      <c r="S266" s="24">
        <f t="shared" si="68"/>
        <v>0</v>
      </c>
      <c r="T266" s="25">
        <f t="shared" si="69"/>
        <v>0.24080890715607728</v>
      </c>
      <c r="U266" s="27">
        <f t="shared" si="70"/>
        <v>0</v>
      </c>
      <c r="V266" s="28">
        <f t="shared" si="71"/>
        <v>1</v>
      </c>
      <c r="W266" s="38">
        <f t="shared" si="72"/>
        <v>0</v>
      </c>
      <c r="X266" s="38">
        <f t="shared" si="73"/>
        <v>1.3959266859304549</v>
      </c>
      <c r="Y266" s="38">
        <f t="shared" si="74"/>
        <v>1.3959266859304549</v>
      </c>
      <c r="Z266" s="27" t="s">
        <v>10</v>
      </c>
      <c r="AA266" s="29">
        <v>1</v>
      </c>
      <c r="AB266" s="40"/>
    </row>
    <row r="267" spans="1:29">
      <c r="A267" s="26" t="s">
        <v>270</v>
      </c>
      <c r="B267" s="17">
        <v>1</v>
      </c>
      <c r="C267" s="17">
        <v>2</v>
      </c>
      <c r="D267" s="17">
        <v>2</v>
      </c>
      <c r="E267" s="17"/>
      <c r="F267" s="24">
        <f t="shared" si="60"/>
        <v>4.9547630136850556</v>
      </c>
      <c r="G267" s="24">
        <f t="shared" si="61"/>
        <v>7.084034357566634</v>
      </c>
      <c r="H267" s="24">
        <f t="shared" si="62"/>
        <v>7.5227846339601063</v>
      </c>
      <c r="I267" s="24">
        <f t="shared" si="63"/>
        <v>0</v>
      </c>
      <c r="J267" s="17"/>
      <c r="K267" s="17"/>
      <c r="L267" s="17"/>
      <c r="M267" s="17">
        <v>1</v>
      </c>
      <c r="N267" s="17"/>
      <c r="O267" s="24">
        <f t="shared" si="64"/>
        <v>0</v>
      </c>
      <c r="P267" s="24">
        <f t="shared" si="65"/>
        <v>0</v>
      </c>
      <c r="Q267" s="24">
        <f t="shared" si="66"/>
        <v>0</v>
      </c>
      <c r="R267" s="24">
        <f t="shared" si="67"/>
        <v>20.560478647942926</v>
      </c>
      <c r="S267" s="24">
        <f t="shared" si="68"/>
        <v>0</v>
      </c>
      <c r="T267" s="25">
        <f t="shared" si="69"/>
        <v>0.33875500386879787</v>
      </c>
      <c r="U267" s="27">
        <f t="shared" si="70"/>
        <v>5</v>
      </c>
      <c r="V267" s="28">
        <f t="shared" si="71"/>
        <v>1</v>
      </c>
      <c r="W267" s="38">
        <f t="shared" si="72"/>
        <v>6.5205273350705992</v>
      </c>
      <c r="X267" s="38">
        <f t="shared" si="73"/>
        <v>4.1120957295885852</v>
      </c>
      <c r="Y267" s="38">
        <f t="shared" si="74"/>
        <v>-2.4084316054820141</v>
      </c>
      <c r="Z267" s="29">
        <v>0.4</v>
      </c>
      <c r="AA267" s="29" t="s">
        <v>10</v>
      </c>
      <c r="AB267" s="40" t="s">
        <v>440</v>
      </c>
    </row>
    <row r="268" spans="1:29">
      <c r="A268" s="26" t="s">
        <v>271</v>
      </c>
      <c r="B268" s="17"/>
      <c r="C268" s="17"/>
      <c r="D268" s="17"/>
      <c r="E268" s="17"/>
      <c r="F268" s="24">
        <f t="shared" si="60"/>
        <v>0</v>
      </c>
      <c r="G268" s="24">
        <f t="shared" si="61"/>
        <v>0</v>
      </c>
      <c r="H268" s="24">
        <f t="shared" si="62"/>
        <v>0</v>
      </c>
      <c r="I268" s="24">
        <f t="shared" si="63"/>
        <v>0</v>
      </c>
      <c r="J268" s="17">
        <v>8</v>
      </c>
      <c r="K268" s="17">
        <v>2</v>
      </c>
      <c r="L268" s="17">
        <v>5</v>
      </c>
      <c r="M268" s="17"/>
      <c r="N268" s="17">
        <v>7</v>
      </c>
      <c r="O268" s="24">
        <f t="shared" si="64"/>
        <v>30.479093246975903</v>
      </c>
      <c r="P268" s="24">
        <f t="shared" si="65"/>
        <v>13.959266859304549</v>
      </c>
      <c r="Q268" s="24">
        <f t="shared" si="66"/>
        <v>42.702924296255809</v>
      </c>
      <c r="R268" s="24">
        <f t="shared" si="67"/>
        <v>0</v>
      </c>
      <c r="S268" s="24">
        <f t="shared" si="68"/>
        <v>37.779025085272657</v>
      </c>
      <c r="T268" s="25">
        <f t="shared" si="69"/>
        <v>2.7882760504970173E-2</v>
      </c>
      <c r="U268" s="27">
        <f t="shared" si="70"/>
        <v>0</v>
      </c>
      <c r="V268" s="28">
        <f t="shared" si="71"/>
        <v>22</v>
      </c>
      <c r="W268" s="38">
        <f t="shared" si="72"/>
        <v>0</v>
      </c>
      <c r="X268" s="38">
        <f t="shared" si="73"/>
        <v>24.98406189756178</v>
      </c>
      <c r="Y268" s="38">
        <f t="shared" si="74"/>
        <v>24.98406189756178</v>
      </c>
      <c r="Z268" s="27" t="s">
        <v>10</v>
      </c>
      <c r="AA268" s="29">
        <v>0.27</v>
      </c>
      <c r="AB268" s="40" t="s">
        <v>441</v>
      </c>
      <c r="AC268" s="2"/>
    </row>
    <row r="269" spans="1:29">
      <c r="A269" s="26" t="s">
        <v>272</v>
      </c>
      <c r="B269" s="17"/>
      <c r="C269" s="17"/>
      <c r="D269" s="17"/>
      <c r="E269" s="17"/>
      <c r="F269" s="24">
        <f t="shared" si="60"/>
        <v>0</v>
      </c>
      <c r="G269" s="24">
        <f t="shared" si="61"/>
        <v>0</v>
      </c>
      <c r="H269" s="24">
        <f t="shared" si="62"/>
        <v>0</v>
      </c>
      <c r="I269" s="24">
        <f t="shared" si="63"/>
        <v>0</v>
      </c>
      <c r="J269" s="17">
        <v>1</v>
      </c>
      <c r="K269" s="17"/>
      <c r="L269" s="17">
        <v>1</v>
      </c>
      <c r="M269" s="17">
        <v>2</v>
      </c>
      <c r="N269" s="17">
        <v>2</v>
      </c>
      <c r="O269" s="24">
        <f t="shared" si="64"/>
        <v>3.8098866558719879</v>
      </c>
      <c r="P269" s="24">
        <f t="shared" si="65"/>
        <v>0</v>
      </c>
      <c r="Q269" s="24">
        <f t="shared" si="66"/>
        <v>8.5405848592511617</v>
      </c>
      <c r="R269" s="24">
        <f t="shared" si="67"/>
        <v>41.120957295885852</v>
      </c>
      <c r="S269" s="24">
        <f t="shared" si="68"/>
        <v>10.794007167220759</v>
      </c>
      <c r="T269" s="25">
        <f t="shared" si="69"/>
        <v>0.11769672680712044</v>
      </c>
      <c r="U269" s="27">
        <f t="shared" si="70"/>
        <v>0</v>
      </c>
      <c r="V269" s="28">
        <f t="shared" si="71"/>
        <v>6</v>
      </c>
      <c r="W269" s="38">
        <f t="shared" si="72"/>
        <v>0</v>
      </c>
      <c r="X269" s="38">
        <f t="shared" si="73"/>
        <v>12.853087195645951</v>
      </c>
      <c r="Y269" s="38">
        <f t="shared" si="74"/>
        <v>12.853087195645951</v>
      </c>
      <c r="Z269" s="27" t="s">
        <v>10</v>
      </c>
      <c r="AA269" s="29">
        <v>0.33</v>
      </c>
      <c r="AB269" s="40" t="s">
        <v>442</v>
      </c>
      <c r="AC269" s="2"/>
    </row>
    <row r="270" spans="1:29">
      <c r="A270" s="26" t="s">
        <v>273</v>
      </c>
      <c r="B270" s="17">
        <v>5</v>
      </c>
      <c r="C270" s="17">
        <v>12</v>
      </c>
      <c r="D270" s="17">
        <v>15</v>
      </c>
      <c r="E270" s="17"/>
      <c r="F270" s="24">
        <f t="shared" si="60"/>
        <v>24.773815068425279</v>
      </c>
      <c r="G270" s="24">
        <f t="shared" si="61"/>
        <v>42.504206145399806</v>
      </c>
      <c r="H270" s="24">
        <f t="shared" si="62"/>
        <v>56.420884754700801</v>
      </c>
      <c r="I270" s="24">
        <f t="shared" si="63"/>
        <v>0</v>
      </c>
      <c r="J270" s="17">
        <v>3</v>
      </c>
      <c r="K270" s="17">
        <v>1</v>
      </c>
      <c r="L270" s="17">
        <v>2</v>
      </c>
      <c r="M270" s="17"/>
      <c r="N270" s="17">
        <v>3</v>
      </c>
      <c r="O270" s="24">
        <f t="shared" si="64"/>
        <v>11.429659967615963</v>
      </c>
      <c r="P270" s="24">
        <f t="shared" si="65"/>
        <v>6.9796334296522744</v>
      </c>
      <c r="Q270" s="24">
        <f t="shared" si="66"/>
        <v>17.081169718502323</v>
      </c>
      <c r="R270" s="24">
        <f t="shared" si="67"/>
        <v>0</v>
      </c>
      <c r="S270" s="24">
        <f t="shared" si="68"/>
        <v>16.19101075083114</v>
      </c>
      <c r="T270" s="25">
        <f t="shared" si="69"/>
        <v>3.9437159730984243E-3</v>
      </c>
      <c r="U270" s="27">
        <f t="shared" si="70"/>
        <v>32</v>
      </c>
      <c r="V270" s="28">
        <f t="shared" si="71"/>
        <v>9</v>
      </c>
      <c r="W270" s="38">
        <f t="shared" si="72"/>
        <v>41.232968656175295</v>
      </c>
      <c r="X270" s="38">
        <f t="shared" si="73"/>
        <v>10.33629477332034</v>
      </c>
      <c r="Y270" s="38">
        <f t="shared" si="74"/>
        <v>-30.896673882854955</v>
      </c>
      <c r="Z270" s="29">
        <v>0.85</v>
      </c>
      <c r="AA270" s="29">
        <v>0.11</v>
      </c>
      <c r="AB270" s="40" t="s">
        <v>443</v>
      </c>
    </row>
    <row r="271" spans="1:29">
      <c r="A271" s="26" t="s">
        <v>274</v>
      </c>
      <c r="B271" s="17">
        <v>6</v>
      </c>
      <c r="C271" s="17">
        <v>7</v>
      </c>
      <c r="D271" s="17">
        <v>28</v>
      </c>
      <c r="E271" s="17"/>
      <c r="F271" s="24">
        <f t="shared" si="60"/>
        <v>29.728578082110332</v>
      </c>
      <c r="G271" s="24">
        <f t="shared" si="61"/>
        <v>24.794120251483221</v>
      </c>
      <c r="H271" s="24">
        <f t="shared" si="62"/>
        <v>105.31898487544149</v>
      </c>
      <c r="I271" s="24">
        <f t="shared" si="63"/>
        <v>0</v>
      </c>
      <c r="J271" s="17"/>
      <c r="K271" s="17">
        <v>1</v>
      </c>
      <c r="L271" s="17"/>
      <c r="M271" s="17">
        <v>1</v>
      </c>
      <c r="N271" s="17">
        <v>1</v>
      </c>
      <c r="O271" s="24">
        <f t="shared" si="64"/>
        <v>0</v>
      </c>
      <c r="P271" s="24">
        <f t="shared" si="65"/>
        <v>6.9796334296522744</v>
      </c>
      <c r="Q271" s="24">
        <f t="shared" si="66"/>
        <v>0</v>
      </c>
      <c r="R271" s="24">
        <f t="shared" si="67"/>
        <v>20.560478647942926</v>
      </c>
      <c r="S271" s="24">
        <f t="shared" si="68"/>
        <v>5.3970035836103794</v>
      </c>
      <c r="T271" s="25">
        <f t="shared" si="69"/>
        <v>2.7667703787445066E-2</v>
      </c>
      <c r="U271" s="27">
        <f t="shared" si="70"/>
        <v>41</v>
      </c>
      <c r="V271" s="28">
        <f t="shared" si="71"/>
        <v>3</v>
      </c>
      <c r="W271" s="38">
        <f t="shared" si="72"/>
        <v>53.280561069678349</v>
      </c>
      <c r="X271" s="38">
        <f t="shared" si="73"/>
        <v>6.5874231322411161</v>
      </c>
      <c r="Y271" s="38">
        <f t="shared" si="74"/>
        <v>-46.693137937437236</v>
      </c>
      <c r="Z271" s="29">
        <v>0.76</v>
      </c>
      <c r="AA271" s="29">
        <v>0.33</v>
      </c>
      <c r="AB271" s="40" t="s">
        <v>444</v>
      </c>
    </row>
    <row r="272" spans="1:29">
      <c r="A272" s="26" t="s">
        <v>275</v>
      </c>
      <c r="B272" s="17"/>
      <c r="C272" s="17"/>
      <c r="D272" s="17"/>
      <c r="E272" s="17"/>
      <c r="F272" s="24">
        <f t="shared" si="60"/>
        <v>0</v>
      </c>
      <c r="G272" s="24">
        <f t="shared" si="61"/>
        <v>0</v>
      </c>
      <c r="H272" s="24">
        <f t="shared" si="62"/>
        <v>0</v>
      </c>
      <c r="I272" s="24">
        <f t="shared" si="63"/>
        <v>0</v>
      </c>
      <c r="J272" s="17">
        <v>2</v>
      </c>
      <c r="K272" s="17">
        <v>1</v>
      </c>
      <c r="L272" s="17">
        <v>1</v>
      </c>
      <c r="M272" s="17"/>
      <c r="N272" s="17"/>
      <c r="O272" s="24">
        <f t="shared" si="64"/>
        <v>7.6197733117439759</v>
      </c>
      <c r="P272" s="24">
        <f t="shared" si="65"/>
        <v>6.9796334296522744</v>
      </c>
      <c r="Q272" s="24">
        <f t="shared" si="66"/>
        <v>8.5405848592511617</v>
      </c>
      <c r="R272" s="24">
        <f t="shared" si="67"/>
        <v>0</v>
      </c>
      <c r="S272" s="24">
        <f t="shared" si="68"/>
        <v>0</v>
      </c>
      <c r="T272" s="25">
        <f t="shared" si="69"/>
        <v>5.9188997854673187E-2</v>
      </c>
      <c r="U272" s="27">
        <f t="shared" si="70"/>
        <v>0</v>
      </c>
      <c r="V272" s="28">
        <f t="shared" si="71"/>
        <v>4</v>
      </c>
      <c r="W272" s="38">
        <f t="shared" si="72"/>
        <v>0</v>
      </c>
      <c r="X272" s="38">
        <f t="shared" si="73"/>
        <v>4.6279983201294828</v>
      </c>
      <c r="Y272" s="38">
        <f t="shared" si="74"/>
        <v>4.6279983201294828</v>
      </c>
      <c r="Z272" s="27" t="s">
        <v>10</v>
      </c>
      <c r="AA272" s="29">
        <v>0.25</v>
      </c>
      <c r="AB272" s="40" t="s">
        <v>445</v>
      </c>
      <c r="AC272" s="2"/>
    </row>
    <row r="273" spans="1:29">
      <c r="A273" s="26" t="s">
        <v>278</v>
      </c>
      <c r="B273" s="17"/>
      <c r="C273" s="17">
        <v>1</v>
      </c>
      <c r="D273" s="17">
        <v>2</v>
      </c>
      <c r="E273" s="17"/>
      <c r="F273" s="24">
        <f t="shared" si="60"/>
        <v>0</v>
      </c>
      <c r="G273" s="24">
        <f t="shared" si="61"/>
        <v>3.542017178783317</v>
      </c>
      <c r="H273" s="24">
        <f t="shared" si="62"/>
        <v>7.5227846339601063</v>
      </c>
      <c r="I273" s="24">
        <f t="shared" si="63"/>
        <v>0</v>
      </c>
      <c r="J273" s="17"/>
      <c r="K273" s="17"/>
      <c r="L273" s="17"/>
      <c r="M273" s="17"/>
      <c r="N273" s="17"/>
      <c r="O273" s="24">
        <f t="shared" si="64"/>
        <v>0</v>
      </c>
      <c r="P273" s="24">
        <f t="shared" si="65"/>
        <v>0</v>
      </c>
      <c r="Q273" s="24">
        <f t="shared" si="66"/>
        <v>0</v>
      </c>
      <c r="R273" s="24">
        <f t="shared" si="67"/>
        <v>0</v>
      </c>
      <c r="S273" s="24">
        <f t="shared" si="68"/>
        <v>0</v>
      </c>
      <c r="T273" s="25">
        <f t="shared" si="69"/>
        <v>2.9550709189784596E-2</v>
      </c>
      <c r="U273" s="27">
        <f t="shared" si="70"/>
        <v>3</v>
      </c>
      <c r="V273" s="28">
        <f t="shared" si="71"/>
        <v>0</v>
      </c>
      <c r="W273" s="38">
        <f t="shared" si="72"/>
        <v>3.6882672709144746</v>
      </c>
      <c r="X273" s="38">
        <f t="shared" si="73"/>
        <v>0</v>
      </c>
      <c r="Y273" s="38">
        <f t="shared" si="74"/>
        <v>-3.6882672709144746</v>
      </c>
      <c r="Z273" s="29">
        <v>0.33</v>
      </c>
      <c r="AA273" s="29" t="s">
        <v>10</v>
      </c>
      <c r="AB273" s="40" t="s">
        <v>446</v>
      </c>
    </row>
    <row r="274" spans="1:29">
      <c r="A274" s="26" t="s">
        <v>276</v>
      </c>
      <c r="B274" s="17">
        <v>4</v>
      </c>
      <c r="C274" s="17">
        <v>1</v>
      </c>
      <c r="D274" s="17">
        <v>4</v>
      </c>
      <c r="E274" s="17"/>
      <c r="F274" s="24">
        <f t="shared" si="60"/>
        <v>19.819052054740222</v>
      </c>
      <c r="G274" s="24">
        <f t="shared" si="61"/>
        <v>3.542017178783317</v>
      </c>
      <c r="H274" s="24">
        <f t="shared" si="62"/>
        <v>15.045569267920213</v>
      </c>
      <c r="I274" s="24">
        <f t="shared" si="63"/>
        <v>0</v>
      </c>
      <c r="J274" s="17">
        <v>5</v>
      </c>
      <c r="K274" s="17">
        <v>5</v>
      </c>
      <c r="L274" s="17">
        <v>2</v>
      </c>
      <c r="M274" s="17"/>
      <c r="N274" s="17">
        <v>12</v>
      </c>
      <c r="O274" s="24">
        <f t="shared" si="64"/>
        <v>19.049433279359938</v>
      </c>
      <c r="P274" s="24">
        <f t="shared" si="65"/>
        <v>34.898167148261372</v>
      </c>
      <c r="Q274" s="24">
        <f t="shared" si="66"/>
        <v>17.081169718502323</v>
      </c>
      <c r="R274" s="24">
        <f t="shared" si="67"/>
        <v>0</v>
      </c>
      <c r="S274" s="24">
        <f t="shared" si="68"/>
        <v>64.764043003324559</v>
      </c>
      <c r="T274" s="25">
        <f t="shared" si="69"/>
        <v>0.18719934525539531</v>
      </c>
      <c r="U274" s="27">
        <f t="shared" si="70"/>
        <v>9</v>
      </c>
      <c r="V274" s="28">
        <f t="shared" si="71"/>
        <v>24</v>
      </c>
      <c r="W274" s="38">
        <f t="shared" si="72"/>
        <v>12.802212833814584</v>
      </c>
      <c r="X274" s="38">
        <f t="shared" si="73"/>
        <v>27.158562629889637</v>
      </c>
      <c r="Y274" s="38">
        <f t="shared" si="74"/>
        <v>14.356349796075053</v>
      </c>
      <c r="Z274" s="29">
        <v>0</v>
      </c>
      <c r="AA274" s="29">
        <v>0.28999999999999998</v>
      </c>
      <c r="AB274" s="40"/>
    </row>
    <row r="275" spans="1:29">
      <c r="A275" s="26" t="s">
        <v>277</v>
      </c>
      <c r="B275" s="17"/>
      <c r="C275" s="17"/>
      <c r="D275" s="17">
        <v>1</v>
      </c>
      <c r="E275" s="17"/>
      <c r="F275" s="24">
        <f t="shared" si="60"/>
        <v>0</v>
      </c>
      <c r="G275" s="24">
        <f t="shared" si="61"/>
        <v>0</v>
      </c>
      <c r="H275" s="24">
        <f t="shared" si="62"/>
        <v>3.7613923169800532</v>
      </c>
      <c r="I275" s="24">
        <f t="shared" si="63"/>
        <v>0</v>
      </c>
      <c r="J275" s="17"/>
      <c r="K275" s="17"/>
      <c r="L275" s="17"/>
      <c r="M275" s="17"/>
      <c r="N275" s="17"/>
      <c r="O275" s="24">
        <f t="shared" si="64"/>
        <v>0</v>
      </c>
      <c r="P275" s="24">
        <f t="shared" si="65"/>
        <v>0</v>
      </c>
      <c r="Q275" s="24">
        <f t="shared" si="66"/>
        <v>0</v>
      </c>
      <c r="R275" s="24">
        <f t="shared" si="67"/>
        <v>0</v>
      </c>
      <c r="S275" s="24">
        <f t="shared" si="68"/>
        <v>0</v>
      </c>
      <c r="T275" s="25">
        <f t="shared" si="69"/>
        <v>0.10997190962090933</v>
      </c>
      <c r="U275" s="27">
        <f t="shared" si="70"/>
        <v>1</v>
      </c>
      <c r="V275" s="28">
        <f t="shared" si="71"/>
        <v>0</v>
      </c>
      <c r="W275" s="38">
        <f t="shared" si="72"/>
        <v>1.2537974389933511</v>
      </c>
      <c r="X275" s="38">
        <f t="shared" si="73"/>
        <v>0</v>
      </c>
      <c r="Y275" s="38">
        <f t="shared" si="74"/>
        <v>-1.2537974389933511</v>
      </c>
      <c r="Z275" s="29">
        <v>0</v>
      </c>
      <c r="AA275" s="29" t="s">
        <v>10</v>
      </c>
      <c r="AB275" s="40"/>
    </row>
    <row r="276" spans="1:29">
      <c r="A276" s="26" t="s">
        <v>279</v>
      </c>
      <c r="B276" s="17">
        <v>13</v>
      </c>
      <c r="C276" s="17">
        <v>1</v>
      </c>
      <c r="D276" s="17">
        <v>14</v>
      </c>
      <c r="E276" s="17"/>
      <c r="F276" s="24">
        <f t="shared" si="60"/>
        <v>64.411919177905716</v>
      </c>
      <c r="G276" s="24">
        <f t="shared" si="61"/>
        <v>3.542017178783317</v>
      </c>
      <c r="H276" s="24">
        <f t="shared" si="62"/>
        <v>52.659492437720743</v>
      </c>
      <c r="I276" s="24">
        <f t="shared" si="63"/>
        <v>0</v>
      </c>
      <c r="J276" s="17"/>
      <c r="K276" s="17"/>
      <c r="L276" s="17"/>
      <c r="M276" s="17"/>
      <c r="N276" s="17"/>
      <c r="O276" s="24">
        <f t="shared" si="64"/>
        <v>0</v>
      </c>
      <c r="P276" s="24">
        <f t="shared" si="65"/>
        <v>0</v>
      </c>
      <c r="Q276" s="24">
        <f t="shared" si="66"/>
        <v>0</v>
      </c>
      <c r="R276" s="24">
        <f t="shared" si="67"/>
        <v>0</v>
      </c>
      <c r="S276" s="24">
        <f t="shared" si="68"/>
        <v>0</v>
      </c>
      <c r="T276" s="25">
        <f t="shared" si="69"/>
        <v>1.2755976257797282E-2</v>
      </c>
      <c r="U276" s="27">
        <f t="shared" si="70"/>
        <v>28</v>
      </c>
      <c r="V276" s="28">
        <f t="shared" si="71"/>
        <v>0</v>
      </c>
      <c r="W276" s="38">
        <f t="shared" si="72"/>
        <v>40.204476264803255</v>
      </c>
      <c r="X276" s="38">
        <f t="shared" si="73"/>
        <v>0</v>
      </c>
      <c r="Y276" s="38">
        <f t="shared" si="74"/>
        <v>-40.204476264803255</v>
      </c>
      <c r="Z276" s="29">
        <v>0</v>
      </c>
      <c r="AA276" s="29" t="s">
        <v>10</v>
      </c>
      <c r="AB276" s="40" t="s">
        <v>447</v>
      </c>
    </row>
    <row r="277" spans="1:29">
      <c r="A277" s="26" t="s">
        <v>280</v>
      </c>
      <c r="B277" s="17">
        <v>8</v>
      </c>
      <c r="C277" s="17">
        <v>3</v>
      </c>
      <c r="D277" s="17">
        <v>6</v>
      </c>
      <c r="E277" s="17"/>
      <c r="F277" s="24">
        <f t="shared" si="60"/>
        <v>39.638104109480444</v>
      </c>
      <c r="G277" s="24">
        <f t="shared" si="61"/>
        <v>10.626051536349951</v>
      </c>
      <c r="H277" s="24">
        <f t="shared" si="62"/>
        <v>22.568353901880322</v>
      </c>
      <c r="I277" s="24">
        <f t="shared" si="63"/>
        <v>0</v>
      </c>
      <c r="J277" s="17"/>
      <c r="K277" s="17">
        <v>6</v>
      </c>
      <c r="L277" s="17"/>
      <c r="M277" s="17"/>
      <c r="N277" s="17"/>
      <c r="O277" s="24">
        <f t="shared" si="64"/>
        <v>0</v>
      </c>
      <c r="P277" s="24">
        <f t="shared" si="65"/>
        <v>41.877800577913646</v>
      </c>
      <c r="Q277" s="24">
        <f t="shared" si="66"/>
        <v>0</v>
      </c>
      <c r="R277" s="24">
        <f t="shared" si="67"/>
        <v>0</v>
      </c>
      <c r="S277" s="24">
        <f t="shared" si="68"/>
        <v>0</v>
      </c>
      <c r="T277" s="25">
        <f t="shared" si="69"/>
        <v>0.12936270919181583</v>
      </c>
      <c r="U277" s="27">
        <f t="shared" si="70"/>
        <v>17</v>
      </c>
      <c r="V277" s="28">
        <f t="shared" si="71"/>
        <v>6</v>
      </c>
      <c r="W277" s="38">
        <f t="shared" si="72"/>
        <v>24.277503182570239</v>
      </c>
      <c r="X277" s="38">
        <f t="shared" si="73"/>
        <v>8.3755601155827293</v>
      </c>
      <c r="Y277" s="38">
        <f t="shared" si="74"/>
        <v>-15.90194306698751</v>
      </c>
      <c r="Z277" s="29">
        <v>0.22</v>
      </c>
      <c r="AA277" s="29">
        <v>0.83</v>
      </c>
      <c r="AB277" s="40" t="s">
        <v>448</v>
      </c>
    </row>
    <row r="278" spans="1:29">
      <c r="A278" s="26" t="s">
        <v>281</v>
      </c>
      <c r="B278" s="17">
        <v>3</v>
      </c>
      <c r="C278" s="17">
        <v>3</v>
      </c>
      <c r="D278" s="17"/>
      <c r="E278" s="17"/>
      <c r="F278" s="24">
        <f t="shared" si="60"/>
        <v>14.864289041055166</v>
      </c>
      <c r="G278" s="24">
        <f t="shared" si="61"/>
        <v>10.626051536349951</v>
      </c>
      <c r="H278" s="24">
        <f t="shared" si="62"/>
        <v>0</v>
      </c>
      <c r="I278" s="24">
        <f t="shared" si="63"/>
        <v>0</v>
      </c>
      <c r="J278" s="17"/>
      <c r="K278" s="17">
        <v>1</v>
      </c>
      <c r="L278" s="17"/>
      <c r="M278" s="17"/>
      <c r="N278" s="17"/>
      <c r="O278" s="24">
        <f t="shared" si="64"/>
        <v>0</v>
      </c>
      <c r="P278" s="24">
        <f t="shared" si="65"/>
        <v>6.9796334296522744</v>
      </c>
      <c r="Q278" s="24">
        <f t="shared" si="66"/>
        <v>0</v>
      </c>
      <c r="R278" s="24">
        <f t="shared" si="67"/>
        <v>0</v>
      </c>
      <c r="S278" s="24">
        <f t="shared" si="68"/>
        <v>0</v>
      </c>
      <c r="T278" s="25">
        <f t="shared" si="69"/>
        <v>5.2690366528730298E-2</v>
      </c>
      <c r="U278" s="27">
        <f t="shared" si="70"/>
        <v>6</v>
      </c>
      <c r="V278" s="28">
        <f t="shared" si="71"/>
        <v>1</v>
      </c>
      <c r="W278" s="38">
        <f t="shared" si="72"/>
        <v>8.496780192468373</v>
      </c>
      <c r="X278" s="38">
        <f t="shared" si="73"/>
        <v>1.3959266859304549</v>
      </c>
      <c r="Y278" s="38">
        <f t="shared" si="74"/>
        <v>-7.1008535065379181</v>
      </c>
      <c r="Z278" s="29">
        <v>0.5</v>
      </c>
      <c r="AA278" s="29">
        <v>0</v>
      </c>
      <c r="AB278" s="40" t="s">
        <v>449</v>
      </c>
    </row>
    <row r="279" spans="1:29">
      <c r="A279" s="26" t="s">
        <v>282</v>
      </c>
      <c r="B279" s="17">
        <v>20</v>
      </c>
      <c r="C279" s="17">
        <v>27</v>
      </c>
      <c r="D279" s="17">
        <v>41</v>
      </c>
      <c r="E279" s="17"/>
      <c r="F279" s="24">
        <f t="shared" si="60"/>
        <v>99.095260273701115</v>
      </c>
      <c r="G279" s="24">
        <f t="shared" si="61"/>
        <v>95.63446382714956</v>
      </c>
      <c r="H279" s="24">
        <f t="shared" si="62"/>
        <v>154.21708499618219</v>
      </c>
      <c r="I279" s="24">
        <f t="shared" si="63"/>
        <v>0</v>
      </c>
      <c r="J279" s="17"/>
      <c r="K279" s="17">
        <v>1</v>
      </c>
      <c r="L279" s="17"/>
      <c r="M279" s="17"/>
      <c r="N279" s="17">
        <v>1</v>
      </c>
      <c r="O279" s="24">
        <f t="shared" si="64"/>
        <v>0</v>
      </c>
      <c r="P279" s="24">
        <f t="shared" si="65"/>
        <v>6.9796334296522744</v>
      </c>
      <c r="Q279" s="24">
        <f t="shared" si="66"/>
        <v>0</v>
      </c>
      <c r="R279" s="24">
        <f t="shared" si="67"/>
        <v>0</v>
      </c>
      <c r="S279" s="24">
        <f t="shared" si="68"/>
        <v>5.3970035836103794</v>
      </c>
      <c r="T279" s="25">
        <f t="shared" si="69"/>
        <v>9.3275304946287898E-5</v>
      </c>
      <c r="U279" s="27">
        <f t="shared" si="70"/>
        <v>88</v>
      </c>
      <c r="V279" s="28">
        <f t="shared" si="71"/>
        <v>2</v>
      </c>
      <c r="W279" s="38">
        <f t="shared" si="72"/>
        <v>116.3156030323443</v>
      </c>
      <c r="X279" s="38">
        <f t="shared" si="73"/>
        <v>2.4753274026525309</v>
      </c>
      <c r="Y279" s="38">
        <f t="shared" si="74"/>
        <v>-113.84027562969177</v>
      </c>
      <c r="Z279" s="29">
        <v>0.64</v>
      </c>
      <c r="AA279" s="29">
        <v>0.5</v>
      </c>
      <c r="AB279" s="40" t="s">
        <v>450</v>
      </c>
    </row>
    <row r="280" spans="1:29">
      <c r="A280" s="26" t="s">
        <v>283</v>
      </c>
      <c r="B280" s="17">
        <v>5</v>
      </c>
      <c r="C280" s="17">
        <v>8</v>
      </c>
      <c r="D280" s="17">
        <v>18</v>
      </c>
      <c r="E280" s="17"/>
      <c r="F280" s="24">
        <f t="shared" si="60"/>
        <v>24.773815068425279</v>
      </c>
      <c r="G280" s="24">
        <f t="shared" si="61"/>
        <v>28.336137430266536</v>
      </c>
      <c r="H280" s="24">
        <f t="shared" si="62"/>
        <v>67.705061705640958</v>
      </c>
      <c r="I280" s="24">
        <f t="shared" si="63"/>
        <v>0</v>
      </c>
      <c r="J280" s="17"/>
      <c r="K280" s="17"/>
      <c r="L280" s="17"/>
      <c r="M280" s="17"/>
      <c r="N280" s="17"/>
      <c r="O280" s="24">
        <f t="shared" si="64"/>
        <v>0</v>
      </c>
      <c r="P280" s="24">
        <f t="shared" si="65"/>
        <v>0</v>
      </c>
      <c r="Q280" s="24">
        <f t="shared" si="66"/>
        <v>0</v>
      </c>
      <c r="R280" s="24">
        <f t="shared" si="67"/>
        <v>0</v>
      </c>
      <c r="S280" s="24">
        <f t="shared" si="68"/>
        <v>0</v>
      </c>
      <c r="T280" s="25">
        <f t="shared" si="69"/>
        <v>3.5232926016995933E-3</v>
      </c>
      <c r="U280" s="27">
        <f t="shared" si="70"/>
        <v>31</v>
      </c>
      <c r="V280" s="28">
        <f t="shared" si="71"/>
        <v>0</v>
      </c>
      <c r="W280" s="38">
        <f t="shared" si="72"/>
        <v>40.271671401444259</v>
      </c>
      <c r="X280" s="38">
        <f t="shared" si="73"/>
        <v>0</v>
      </c>
      <c r="Y280" s="38">
        <f t="shared" si="74"/>
        <v>-40.271671401444259</v>
      </c>
      <c r="Z280" s="29">
        <v>0.31</v>
      </c>
      <c r="AA280" s="29" t="s">
        <v>10</v>
      </c>
      <c r="AB280" s="40" t="s">
        <v>447</v>
      </c>
    </row>
    <row r="281" spans="1:29">
      <c r="A281" s="26" t="s">
        <v>284</v>
      </c>
      <c r="B281" s="17"/>
      <c r="C281" s="17"/>
      <c r="D281" s="17"/>
      <c r="E281" s="17"/>
      <c r="F281" s="24">
        <f t="shared" si="60"/>
        <v>0</v>
      </c>
      <c r="G281" s="24">
        <f t="shared" si="61"/>
        <v>0</v>
      </c>
      <c r="H281" s="24">
        <f t="shared" si="62"/>
        <v>0</v>
      </c>
      <c r="I281" s="24">
        <f t="shared" si="63"/>
        <v>0</v>
      </c>
      <c r="J281" s="17"/>
      <c r="K281" s="17">
        <v>1</v>
      </c>
      <c r="L281" s="17">
        <v>1</v>
      </c>
      <c r="M281" s="17"/>
      <c r="N281" s="17"/>
      <c r="O281" s="24">
        <f t="shared" si="64"/>
        <v>0</v>
      </c>
      <c r="P281" s="24">
        <f t="shared" si="65"/>
        <v>6.9796334296522744</v>
      </c>
      <c r="Q281" s="24">
        <f t="shared" si="66"/>
        <v>8.5405848592511617</v>
      </c>
      <c r="R281" s="24">
        <f t="shared" si="67"/>
        <v>0</v>
      </c>
      <c r="S281" s="24">
        <f t="shared" si="68"/>
        <v>0</v>
      </c>
      <c r="T281" s="25">
        <f t="shared" si="69"/>
        <v>0.13508222238746614</v>
      </c>
      <c r="U281" s="27">
        <f t="shared" si="70"/>
        <v>0</v>
      </c>
      <c r="V281" s="28">
        <f t="shared" si="71"/>
        <v>2</v>
      </c>
      <c r="W281" s="38">
        <f t="shared" si="72"/>
        <v>0</v>
      </c>
      <c r="X281" s="38">
        <f t="shared" si="73"/>
        <v>3.1040436577806871</v>
      </c>
      <c r="Y281" s="38">
        <f t="shared" si="74"/>
        <v>3.1040436577806871</v>
      </c>
      <c r="Z281" s="27" t="s">
        <v>10</v>
      </c>
      <c r="AA281" s="29">
        <v>0.5</v>
      </c>
      <c r="AB281" s="40"/>
      <c r="AC281" s="2"/>
    </row>
    <row r="282" spans="1:29">
      <c r="A282" s="26" t="s">
        <v>285</v>
      </c>
      <c r="B282" s="17"/>
      <c r="C282" s="17"/>
      <c r="D282" s="17"/>
      <c r="E282" s="17"/>
      <c r="F282" s="24">
        <f t="shared" si="60"/>
        <v>0</v>
      </c>
      <c r="G282" s="24">
        <f t="shared" si="61"/>
        <v>0</v>
      </c>
      <c r="H282" s="24">
        <f t="shared" si="62"/>
        <v>0</v>
      </c>
      <c r="I282" s="24">
        <f t="shared" si="63"/>
        <v>0</v>
      </c>
      <c r="J282" s="17">
        <v>8</v>
      </c>
      <c r="K282" s="17"/>
      <c r="L282" s="17"/>
      <c r="M282" s="17"/>
      <c r="N282" s="17">
        <v>1</v>
      </c>
      <c r="O282" s="24">
        <f t="shared" si="64"/>
        <v>30.479093246975903</v>
      </c>
      <c r="P282" s="24">
        <f t="shared" si="65"/>
        <v>0</v>
      </c>
      <c r="Q282" s="24">
        <f t="shared" si="66"/>
        <v>0</v>
      </c>
      <c r="R282" s="24">
        <f t="shared" si="67"/>
        <v>0</v>
      </c>
      <c r="S282" s="24">
        <f t="shared" si="68"/>
        <v>5.3970035836103794</v>
      </c>
      <c r="T282" s="25">
        <f t="shared" si="69"/>
        <v>0.19915138588235612</v>
      </c>
      <c r="U282" s="27">
        <f t="shared" si="70"/>
        <v>0</v>
      </c>
      <c r="V282" s="28">
        <f t="shared" si="71"/>
        <v>9</v>
      </c>
      <c r="W282" s="38">
        <f t="shared" si="72"/>
        <v>0</v>
      </c>
      <c r="X282" s="38">
        <f t="shared" si="73"/>
        <v>7.1752193661172567</v>
      </c>
      <c r="Y282" s="38">
        <f t="shared" si="74"/>
        <v>7.1752193661172567</v>
      </c>
      <c r="Z282" s="27" t="s">
        <v>10</v>
      </c>
      <c r="AA282" s="29">
        <v>0.33</v>
      </c>
      <c r="AB282" s="40"/>
      <c r="AC282" s="2"/>
    </row>
    <row r="283" spans="1:29">
      <c r="A283" s="26" t="s">
        <v>286</v>
      </c>
      <c r="B283" s="17">
        <v>45</v>
      </c>
      <c r="C283" s="17">
        <v>11</v>
      </c>
      <c r="D283" s="17">
        <v>94</v>
      </c>
      <c r="E283" s="17"/>
      <c r="F283" s="24">
        <f t="shared" si="60"/>
        <v>222.96433561582751</v>
      </c>
      <c r="G283" s="24">
        <f t="shared" si="61"/>
        <v>38.962188966616488</v>
      </c>
      <c r="H283" s="24">
        <f t="shared" si="62"/>
        <v>353.57087779612499</v>
      </c>
      <c r="I283" s="24">
        <f t="shared" si="63"/>
        <v>0</v>
      </c>
      <c r="J283" s="17"/>
      <c r="K283" s="17">
        <v>1</v>
      </c>
      <c r="L283" s="17"/>
      <c r="M283" s="17"/>
      <c r="N283" s="17"/>
      <c r="O283" s="24">
        <f t="shared" si="64"/>
        <v>0</v>
      </c>
      <c r="P283" s="24">
        <f t="shared" si="65"/>
        <v>6.9796334296522744</v>
      </c>
      <c r="Q283" s="24">
        <f t="shared" si="66"/>
        <v>0</v>
      </c>
      <c r="R283" s="24">
        <f t="shared" si="67"/>
        <v>0</v>
      </c>
      <c r="S283" s="24">
        <f t="shared" si="68"/>
        <v>0</v>
      </c>
      <c r="T283" s="25">
        <f t="shared" si="69"/>
        <v>1.116331388152072E-2</v>
      </c>
      <c r="U283" s="27">
        <f t="shared" si="70"/>
        <v>150</v>
      </c>
      <c r="V283" s="28">
        <f t="shared" si="71"/>
        <v>1</v>
      </c>
      <c r="W283" s="38">
        <f t="shared" si="72"/>
        <v>205.16580079285632</v>
      </c>
      <c r="X283" s="38">
        <f t="shared" si="73"/>
        <v>1.3959266859304549</v>
      </c>
      <c r="Y283" s="38">
        <f t="shared" si="74"/>
        <v>-203.76987410692587</v>
      </c>
      <c r="Z283" s="29">
        <v>0.66</v>
      </c>
      <c r="AA283" s="29">
        <v>1</v>
      </c>
      <c r="AB283" s="40" t="s">
        <v>451</v>
      </c>
    </row>
    <row r="284" spans="1:29">
      <c r="A284" s="26" t="s">
        <v>300</v>
      </c>
      <c r="B284" s="17"/>
      <c r="C284" s="17"/>
      <c r="D284" s="17">
        <v>5</v>
      </c>
      <c r="E284" s="17"/>
      <c r="F284" s="24">
        <f t="shared" si="60"/>
        <v>0</v>
      </c>
      <c r="G284" s="24">
        <f t="shared" si="61"/>
        <v>0</v>
      </c>
      <c r="H284" s="24">
        <f t="shared" si="62"/>
        <v>18.806961584900268</v>
      </c>
      <c r="I284" s="24">
        <f t="shared" si="63"/>
        <v>0</v>
      </c>
      <c r="J284" s="17"/>
      <c r="K284" s="17"/>
      <c r="L284" s="17"/>
      <c r="M284" s="17"/>
      <c r="N284" s="17"/>
      <c r="O284" s="24">
        <f t="shared" si="64"/>
        <v>0</v>
      </c>
      <c r="P284" s="24">
        <f t="shared" si="65"/>
        <v>0</v>
      </c>
      <c r="Q284" s="24">
        <f t="shared" si="66"/>
        <v>0</v>
      </c>
      <c r="R284" s="24">
        <f t="shared" si="67"/>
        <v>0</v>
      </c>
      <c r="S284" s="24">
        <f t="shared" si="68"/>
        <v>0</v>
      </c>
      <c r="T284" s="25">
        <f t="shared" si="69"/>
        <v>0.10997190962090941</v>
      </c>
      <c r="U284" s="27">
        <f t="shared" si="70"/>
        <v>5</v>
      </c>
      <c r="V284" s="28">
        <f t="shared" si="71"/>
        <v>0</v>
      </c>
      <c r="W284" s="38">
        <f t="shared" si="72"/>
        <v>6.2689871949667557</v>
      </c>
      <c r="X284" s="38">
        <f t="shared" si="73"/>
        <v>0</v>
      </c>
      <c r="Y284" s="38">
        <f t="shared" si="74"/>
        <v>-6.2689871949667557</v>
      </c>
      <c r="Z284" s="29">
        <v>0.71</v>
      </c>
      <c r="AA284" s="29" t="s">
        <v>10</v>
      </c>
      <c r="AB284" s="40"/>
    </row>
    <row r="285" spans="1:29">
      <c r="A285" s="26" t="s">
        <v>301</v>
      </c>
      <c r="B285" s="17">
        <v>4</v>
      </c>
      <c r="C285" s="17">
        <v>2</v>
      </c>
      <c r="D285" s="17">
        <v>4</v>
      </c>
      <c r="E285" s="17">
        <v>0</v>
      </c>
      <c r="F285" s="24">
        <f t="shared" si="60"/>
        <v>19.819052054740222</v>
      </c>
      <c r="G285" s="24">
        <f t="shared" si="61"/>
        <v>7.084034357566634</v>
      </c>
      <c r="H285" s="24">
        <f t="shared" si="62"/>
        <v>15.045569267920213</v>
      </c>
      <c r="I285" s="24">
        <f t="shared" si="63"/>
        <v>0</v>
      </c>
      <c r="J285" s="17"/>
      <c r="K285" s="17">
        <v>1</v>
      </c>
      <c r="L285" s="17"/>
      <c r="M285" s="17"/>
      <c r="N285" s="17">
        <v>1</v>
      </c>
      <c r="O285" s="24">
        <f t="shared" si="64"/>
        <v>0</v>
      </c>
      <c r="P285" s="24">
        <f t="shared" si="65"/>
        <v>6.9796334296522744</v>
      </c>
      <c r="Q285" s="24">
        <f t="shared" si="66"/>
        <v>0</v>
      </c>
      <c r="R285" s="24">
        <f t="shared" si="67"/>
        <v>0</v>
      </c>
      <c r="S285" s="24">
        <f t="shared" si="68"/>
        <v>5.3970035836103794</v>
      </c>
      <c r="T285" s="25">
        <f t="shared" si="69"/>
        <v>7.3800711551653565E-3</v>
      </c>
      <c r="U285" s="27">
        <f t="shared" si="70"/>
        <v>10</v>
      </c>
      <c r="V285" s="28">
        <f t="shared" si="71"/>
        <v>2</v>
      </c>
      <c r="W285" s="38">
        <f t="shared" si="72"/>
        <v>13.982885226742356</v>
      </c>
      <c r="X285" s="38">
        <f t="shared" si="73"/>
        <v>2.4753274026525309</v>
      </c>
      <c r="Y285" s="38">
        <f t="shared" si="74"/>
        <v>-11.507557824089826</v>
      </c>
      <c r="Z285" s="29">
        <v>0.25</v>
      </c>
      <c r="AA285" s="29">
        <v>1</v>
      </c>
      <c r="AB285" s="40"/>
    </row>
    <row r="286" spans="1:29">
      <c r="A286" s="26" t="s">
        <v>287</v>
      </c>
      <c r="B286" s="17">
        <v>21</v>
      </c>
      <c r="C286" s="17">
        <v>20</v>
      </c>
      <c r="D286" s="17">
        <v>46</v>
      </c>
      <c r="E286" s="17"/>
      <c r="F286" s="24">
        <f t="shared" si="60"/>
        <v>104.05002328738617</v>
      </c>
      <c r="G286" s="24">
        <f t="shared" si="61"/>
        <v>70.840343575666338</v>
      </c>
      <c r="H286" s="24">
        <f t="shared" si="62"/>
        <v>173.02404658108244</v>
      </c>
      <c r="I286" s="24">
        <f t="shared" si="63"/>
        <v>0</v>
      </c>
      <c r="J286" s="17">
        <v>5</v>
      </c>
      <c r="K286" s="17">
        <v>3</v>
      </c>
      <c r="L286" s="17"/>
      <c r="M286" s="17"/>
      <c r="N286" s="17"/>
      <c r="O286" s="24">
        <f t="shared" si="64"/>
        <v>19.049433279359938</v>
      </c>
      <c r="P286" s="24">
        <f t="shared" si="65"/>
        <v>20.938900288956823</v>
      </c>
      <c r="Q286" s="24">
        <f t="shared" si="66"/>
        <v>0</v>
      </c>
      <c r="R286" s="24">
        <f t="shared" si="67"/>
        <v>0</v>
      </c>
      <c r="S286" s="24">
        <f t="shared" si="68"/>
        <v>0</v>
      </c>
      <c r="T286" s="25">
        <f t="shared" si="69"/>
        <v>1.6481584237446759E-3</v>
      </c>
      <c r="U286" s="27">
        <f t="shared" si="70"/>
        <v>87</v>
      </c>
      <c r="V286" s="28">
        <f t="shared" si="71"/>
        <v>8</v>
      </c>
      <c r="W286" s="38">
        <f t="shared" si="72"/>
        <v>115.971471148045</v>
      </c>
      <c r="X286" s="38">
        <f t="shared" si="73"/>
        <v>7.9976667136633521</v>
      </c>
      <c r="Y286" s="38">
        <f t="shared" si="74"/>
        <v>-107.97380443438165</v>
      </c>
      <c r="Z286" s="29">
        <v>0.76</v>
      </c>
      <c r="AA286" s="29">
        <v>0.38</v>
      </c>
      <c r="AB286" s="40"/>
    </row>
    <row r="287" spans="1:29">
      <c r="A287" s="26" t="s">
        <v>288</v>
      </c>
      <c r="B287" s="17">
        <v>4</v>
      </c>
      <c r="C287" s="17"/>
      <c r="D287" s="17">
        <v>1</v>
      </c>
      <c r="E287" s="17"/>
      <c r="F287" s="24">
        <f t="shared" si="60"/>
        <v>19.819052054740222</v>
      </c>
      <c r="G287" s="24">
        <f t="shared" si="61"/>
        <v>0</v>
      </c>
      <c r="H287" s="24">
        <f t="shared" si="62"/>
        <v>3.7613923169800532</v>
      </c>
      <c r="I287" s="24">
        <f t="shared" si="63"/>
        <v>0</v>
      </c>
      <c r="J287" s="17"/>
      <c r="K287" s="17"/>
      <c r="L287" s="17"/>
      <c r="M287" s="17"/>
      <c r="N287" s="17"/>
      <c r="O287" s="24">
        <f t="shared" si="64"/>
        <v>0</v>
      </c>
      <c r="P287" s="24">
        <f t="shared" si="65"/>
        <v>0</v>
      </c>
      <c r="Q287" s="24">
        <f t="shared" si="66"/>
        <v>0</v>
      </c>
      <c r="R287" s="24">
        <f t="shared" si="67"/>
        <v>0</v>
      </c>
      <c r="S287" s="24">
        <f t="shared" si="68"/>
        <v>0</v>
      </c>
      <c r="T287" s="25">
        <f t="shared" si="69"/>
        <v>6.3471809378975091E-2</v>
      </c>
      <c r="U287" s="27">
        <f t="shared" si="70"/>
        <v>5</v>
      </c>
      <c r="V287" s="28">
        <f t="shared" si="71"/>
        <v>0</v>
      </c>
      <c r="W287" s="38">
        <f t="shared" si="72"/>
        <v>7.8601481239067583</v>
      </c>
      <c r="X287" s="38">
        <f t="shared" si="73"/>
        <v>0</v>
      </c>
      <c r="Y287" s="38">
        <f t="shared" si="74"/>
        <v>-7.8601481239067583</v>
      </c>
      <c r="Z287" s="29">
        <v>1</v>
      </c>
      <c r="AA287" s="29" t="s">
        <v>10</v>
      </c>
      <c r="AB287" s="40"/>
    </row>
    <row r="288" spans="1:29">
      <c r="A288" s="26" t="s">
        <v>289</v>
      </c>
      <c r="B288" s="17">
        <v>8</v>
      </c>
      <c r="C288" s="17"/>
      <c r="D288" s="17">
        <v>1</v>
      </c>
      <c r="E288" s="17"/>
      <c r="F288" s="24">
        <f t="shared" si="60"/>
        <v>39.638104109480444</v>
      </c>
      <c r="G288" s="24">
        <f t="shared" si="61"/>
        <v>0</v>
      </c>
      <c r="H288" s="24">
        <f t="shared" si="62"/>
        <v>3.7613923169800532</v>
      </c>
      <c r="I288" s="24">
        <f t="shared" si="63"/>
        <v>0</v>
      </c>
      <c r="J288" s="17"/>
      <c r="K288" s="17"/>
      <c r="L288" s="17"/>
      <c r="M288" s="17"/>
      <c r="N288" s="17"/>
      <c r="O288" s="24">
        <f t="shared" si="64"/>
        <v>0</v>
      </c>
      <c r="P288" s="24">
        <f t="shared" si="65"/>
        <v>0</v>
      </c>
      <c r="Q288" s="24">
        <f t="shared" si="66"/>
        <v>0</v>
      </c>
      <c r="R288" s="24">
        <f t="shared" si="67"/>
        <v>0</v>
      </c>
      <c r="S288" s="24">
        <f t="shared" si="68"/>
        <v>0</v>
      </c>
      <c r="T288" s="25">
        <f t="shared" si="69"/>
        <v>8.3952778968132052E-2</v>
      </c>
      <c r="U288" s="27">
        <f t="shared" si="70"/>
        <v>9</v>
      </c>
      <c r="V288" s="28">
        <f t="shared" si="71"/>
        <v>0</v>
      </c>
      <c r="W288" s="38">
        <f t="shared" si="72"/>
        <v>14.466498808820164</v>
      </c>
      <c r="X288" s="38">
        <f t="shared" si="73"/>
        <v>0</v>
      </c>
      <c r="Y288" s="38">
        <f t="shared" si="74"/>
        <v>-14.466498808820164</v>
      </c>
      <c r="Z288" s="29">
        <v>1</v>
      </c>
      <c r="AA288" s="29" t="s">
        <v>10</v>
      </c>
      <c r="AB288" s="40"/>
    </row>
    <row r="289" spans="1:29" s="2" customFormat="1">
      <c r="A289" s="26" t="s">
        <v>290</v>
      </c>
      <c r="B289" s="17"/>
      <c r="C289" s="17"/>
      <c r="D289" s="17">
        <v>1</v>
      </c>
      <c r="E289" s="17"/>
      <c r="F289" s="24">
        <f t="shared" si="60"/>
        <v>0</v>
      </c>
      <c r="G289" s="24">
        <f t="shared" si="61"/>
        <v>0</v>
      </c>
      <c r="H289" s="24">
        <f t="shared" si="62"/>
        <v>3.7613923169800532</v>
      </c>
      <c r="I289" s="24">
        <f t="shared" si="63"/>
        <v>0</v>
      </c>
      <c r="J289" s="17"/>
      <c r="K289" s="17"/>
      <c r="L289" s="17"/>
      <c r="M289" s="17"/>
      <c r="N289" s="17"/>
      <c r="O289" s="24">
        <f t="shared" si="64"/>
        <v>0</v>
      </c>
      <c r="P289" s="24">
        <f t="shared" si="65"/>
        <v>0</v>
      </c>
      <c r="Q289" s="24">
        <f t="shared" si="66"/>
        <v>0</v>
      </c>
      <c r="R289" s="24">
        <f t="shared" si="67"/>
        <v>0</v>
      </c>
      <c r="S289" s="24">
        <f t="shared" si="68"/>
        <v>0</v>
      </c>
      <c r="T289" s="25">
        <f t="shared" si="69"/>
        <v>0.10997190962090933</v>
      </c>
      <c r="U289" s="27">
        <f t="shared" si="70"/>
        <v>1</v>
      </c>
      <c r="V289" s="28">
        <f t="shared" si="71"/>
        <v>0</v>
      </c>
      <c r="W289" s="38">
        <f t="shared" si="72"/>
        <v>1.2537974389933511</v>
      </c>
      <c r="X289" s="38">
        <f t="shared" si="73"/>
        <v>0</v>
      </c>
      <c r="Y289" s="38">
        <f t="shared" si="74"/>
        <v>-1.2537974389933511</v>
      </c>
      <c r="Z289" s="29">
        <v>0</v>
      </c>
      <c r="AA289" s="29" t="s">
        <v>10</v>
      </c>
      <c r="AB289" s="40"/>
      <c r="AC289"/>
    </row>
    <row r="290" spans="1:29" s="2" customFormat="1">
      <c r="A290" s="26" t="s">
        <v>291</v>
      </c>
      <c r="B290" s="17">
        <v>15</v>
      </c>
      <c r="C290" s="17">
        <v>11</v>
      </c>
      <c r="D290" s="17">
        <v>24</v>
      </c>
      <c r="E290" s="17"/>
      <c r="F290" s="24">
        <f t="shared" si="60"/>
        <v>74.321445205275836</v>
      </c>
      <c r="G290" s="24">
        <f t="shared" si="61"/>
        <v>38.962188966616488</v>
      </c>
      <c r="H290" s="24">
        <f t="shared" si="62"/>
        <v>90.273415607521287</v>
      </c>
      <c r="I290" s="24">
        <f t="shared" si="63"/>
        <v>0</v>
      </c>
      <c r="J290" s="17"/>
      <c r="K290" s="17"/>
      <c r="L290" s="17"/>
      <c r="M290" s="17"/>
      <c r="N290" s="17"/>
      <c r="O290" s="24">
        <f t="shared" si="64"/>
        <v>0</v>
      </c>
      <c r="P290" s="24">
        <f t="shared" si="65"/>
        <v>0</v>
      </c>
      <c r="Q290" s="24">
        <f t="shared" si="66"/>
        <v>0</v>
      </c>
      <c r="R290" s="24">
        <f t="shared" si="67"/>
        <v>0</v>
      </c>
      <c r="S290" s="24">
        <f t="shared" si="68"/>
        <v>0</v>
      </c>
      <c r="T290" s="25">
        <f t="shared" si="69"/>
        <v>4.3152990892075501E-4</v>
      </c>
      <c r="U290" s="27">
        <f t="shared" si="70"/>
        <v>50</v>
      </c>
      <c r="V290" s="28">
        <f t="shared" si="71"/>
        <v>0</v>
      </c>
      <c r="W290" s="38">
        <f t="shared" si="72"/>
        <v>67.852349926471206</v>
      </c>
      <c r="X290" s="38">
        <f t="shared" si="73"/>
        <v>0</v>
      </c>
      <c r="Y290" s="38">
        <f t="shared" si="74"/>
        <v>-67.852349926471206</v>
      </c>
      <c r="Z290" s="29">
        <v>0.71</v>
      </c>
      <c r="AA290" s="29" t="s">
        <v>10</v>
      </c>
      <c r="AB290" s="40"/>
      <c r="AC290"/>
    </row>
    <row r="291" spans="1:29" s="2" customFormat="1">
      <c r="A291" s="26" t="s">
        <v>292</v>
      </c>
      <c r="B291" s="17">
        <v>3</v>
      </c>
      <c r="C291" s="17"/>
      <c r="D291" s="17">
        <v>7</v>
      </c>
      <c r="E291" s="17"/>
      <c r="F291" s="24">
        <f t="shared" si="60"/>
        <v>14.864289041055166</v>
      </c>
      <c r="G291" s="24">
        <f t="shared" si="61"/>
        <v>0</v>
      </c>
      <c r="H291" s="24">
        <f t="shared" si="62"/>
        <v>26.329746218860372</v>
      </c>
      <c r="I291" s="24">
        <f t="shared" si="63"/>
        <v>0</v>
      </c>
      <c r="J291" s="17"/>
      <c r="K291" s="17"/>
      <c r="L291" s="17"/>
      <c r="M291" s="17"/>
      <c r="N291" s="17"/>
      <c r="O291" s="24">
        <f t="shared" si="64"/>
        <v>0</v>
      </c>
      <c r="P291" s="24">
        <f t="shared" si="65"/>
        <v>0</v>
      </c>
      <c r="Q291" s="24">
        <f t="shared" si="66"/>
        <v>0</v>
      </c>
      <c r="R291" s="24">
        <f t="shared" si="67"/>
        <v>0</v>
      </c>
      <c r="S291" s="24">
        <f t="shared" si="68"/>
        <v>0</v>
      </c>
      <c r="T291" s="25">
        <f t="shared" si="69"/>
        <v>2.4330301715811471E-2</v>
      </c>
      <c r="U291" s="27">
        <f t="shared" si="70"/>
        <v>10</v>
      </c>
      <c r="V291" s="28">
        <f t="shared" si="71"/>
        <v>0</v>
      </c>
      <c r="W291" s="38">
        <f t="shared" si="72"/>
        <v>13.731345086638512</v>
      </c>
      <c r="X291" s="38">
        <f t="shared" si="73"/>
        <v>0</v>
      </c>
      <c r="Y291" s="38">
        <f t="shared" si="74"/>
        <v>-13.731345086638512</v>
      </c>
      <c r="Z291" s="29">
        <v>0.2</v>
      </c>
      <c r="AA291" s="29" t="s">
        <v>10</v>
      </c>
      <c r="AB291" s="40"/>
      <c r="AC291"/>
    </row>
    <row r="292" spans="1:29" s="2" customFormat="1">
      <c r="A292" s="26" t="s">
        <v>293</v>
      </c>
      <c r="B292" s="17">
        <v>3</v>
      </c>
      <c r="C292" s="17"/>
      <c r="D292" s="17">
        <v>1</v>
      </c>
      <c r="E292" s="17"/>
      <c r="F292" s="24">
        <f t="shared" si="60"/>
        <v>14.864289041055166</v>
      </c>
      <c r="G292" s="24">
        <f t="shared" si="61"/>
        <v>0</v>
      </c>
      <c r="H292" s="24">
        <f t="shared" si="62"/>
        <v>3.7613923169800532</v>
      </c>
      <c r="I292" s="24">
        <f t="shared" si="63"/>
        <v>0</v>
      </c>
      <c r="J292" s="17"/>
      <c r="K292" s="17"/>
      <c r="L292" s="17"/>
      <c r="M292" s="17"/>
      <c r="N292" s="17"/>
      <c r="O292" s="24">
        <f t="shared" si="64"/>
        <v>0</v>
      </c>
      <c r="P292" s="24">
        <f t="shared" si="65"/>
        <v>0</v>
      </c>
      <c r="Q292" s="24">
        <f t="shared" si="66"/>
        <v>0</v>
      </c>
      <c r="R292" s="24">
        <f t="shared" si="67"/>
        <v>0</v>
      </c>
      <c r="S292" s="24">
        <f t="shared" si="68"/>
        <v>0</v>
      </c>
      <c r="T292" s="25">
        <f t="shared" si="69"/>
        <v>5.2696590319779676E-2</v>
      </c>
      <c r="U292" s="27">
        <f t="shared" si="70"/>
        <v>4</v>
      </c>
      <c r="V292" s="28">
        <f t="shared" si="71"/>
        <v>0</v>
      </c>
      <c r="W292" s="38">
        <f t="shared" si="72"/>
        <v>6.2085604526784062</v>
      </c>
      <c r="X292" s="38">
        <f t="shared" si="73"/>
        <v>0</v>
      </c>
      <c r="Y292" s="38">
        <f t="shared" si="74"/>
        <v>-6.2085604526784062</v>
      </c>
      <c r="Z292" s="29">
        <v>0</v>
      </c>
      <c r="AA292" s="29" t="s">
        <v>10</v>
      </c>
      <c r="AB292" s="40"/>
      <c r="AC292"/>
    </row>
    <row r="293" spans="1:29" s="2" customFormat="1">
      <c r="A293" s="26" t="s">
        <v>296</v>
      </c>
      <c r="B293" s="17"/>
      <c r="C293" s="17"/>
      <c r="D293" s="17"/>
      <c r="E293" s="17"/>
      <c r="F293" s="24">
        <f t="shared" si="60"/>
        <v>0</v>
      </c>
      <c r="G293" s="24">
        <f t="shared" si="61"/>
        <v>0</v>
      </c>
      <c r="H293" s="24">
        <f t="shared" si="62"/>
        <v>0</v>
      </c>
      <c r="I293" s="24">
        <f t="shared" si="63"/>
        <v>0</v>
      </c>
      <c r="J293" s="17">
        <v>1</v>
      </c>
      <c r="K293" s="17"/>
      <c r="L293" s="17"/>
      <c r="M293" s="17">
        <v>7</v>
      </c>
      <c r="N293" s="17"/>
      <c r="O293" s="24">
        <f t="shared" si="64"/>
        <v>3.8098866558719879</v>
      </c>
      <c r="P293" s="24">
        <f t="shared" si="65"/>
        <v>0</v>
      </c>
      <c r="Q293" s="24">
        <f t="shared" si="66"/>
        <v>0</v>
      </c>
      <c r="R293" s="24">
        <f t="shared" si="67"/>
        <v>143.92335053560046</v>
      </c>
      <c r="S293" s="24">
        <f t="shared" si="68"/>
        <v>0</v>
      </c>
      <c r="T293" s="25">
        <f t="shared" si="69"/>
        <v>0.23396213494735268</v>
      </c>
      <c r="U293" s="27">
        <f t="shared" si="70"/>
        <v>0</v>
      </c>
      <c r="V293" s="28">
        <f t="shared" si="71"/>
        <v>8</v>
      </c>
      <c r="W293" s="38">
        <f t="shared" si="72"/>
        <v>0</v>
      </c>
      <c r="X293" s="38">
        <f t="shared" si="73"/>
        <v>29.546647438294492</v>
      </c>
      <c r="Y293" s="38">
        <f t="shared" si="74"/>
        <v>29.546647438294492</v>
      </c>
      <c r="Z293" s="27" t="s">
        <v>10</v>
      </c>
      <c r="AA293" s="29">
        <v>0.13</v>
      </c>
      <c r="AB293" s="40" t="s">
        <v>452</v>
      </c>
      <c r="AC293"/>
    </row>
    <row r="294" spans="1:29" s="2" customFormat="1">
      <c r="A294" s="26" t="s">
        <v>294</v>
      </c>
      <c r="B294" s="17">
        <v>2</v>
      </c>
      <c r="C294" s="17"/>
      <c r="D294" s="17">
        <v>7</v>
      </c>
      <c r="E294" s="17"/>
      <c r="F294" s="24">
        <f t="shared" si="60"/>
        <v>9.9095260273701111</v>
      </c>
      <c r="G294" s="24">
        <f t="shared" si="61"/>
        <v>0</v>
      </c>
      <c r="H294" s="24">
        <f t="shared" si="62"/>
        <v>26.329746218860372</v>
      </c>
      <c r="I294" s="24">
        <f t="shared" si="63"/>
        <v>0</v>
      </c>
      <c r="J294" s="17">
        <v>17</v>
      </c>
      <c r="K294" s="17">
        <v>4</v>
      </c>
      <c r="L294" s="17">
        <v>12</v>
      </c>
      <c r="M294" s="17">
        <v>1</v>
      </c>
      <c r="N294" s="17">
        <v>26</v>
      </c>
      <c r="O294" s="24">
        <f t="shared" si="64"/>
        <v>64.768073149823792</v>
      </c>
      <c r="P294" s="24">
        <f t="shared" si="65"/>
        <v>27.918533718609098</v>
      </c>
      <c r="Q294" s="24">
        <f t="shared" si="66"/>
        <v>102.48701831101394</v>
      </c>
      <c r="R294" s="24">
        <f t="shared" si="67"/>
        <v>20.560478647942926</v>
      </c>
      <c r="S294" s="24">
        <f t="shared" si="68"/>
        <v>140.32209317386986</v>
      </c>
      <c r="T294" s="25">
        <f t="shared" si="69"/>
        <v>5.1110256368644164E-2</v>
      </c>
      <c r="U294" s="27">
        <f t="shared" si="70"/>
        <v>9</v>
      </c>
      <c r="V294" s="28">
        <f t="shared" si="71"/>
        <v>60</v>
      </c>
      <c r="W294" s="38">
        <f t="shared" si="72"/>
        <v>12.079757415410162</v>
      </c>
      <c r="X294" s="38">
        <f t="shared" si="73"/>
        <v>71.211239400251927</v>
      </c>
      <c r="Y294" s="38">
        <f t="shared" si="74"/>
        <v>59.131481984841763</v>
      </c>
      <c r="Z294" s="29">
        <v>0.91</v>
      </c>
      <c r="AA294" s="29">
        <v>0.3</v>
      </c>
      <c r="AB294" s="40"/>
      <c r="AC294"/>
    </row>
    <row r="295" spans="1:29" s="2" customFormat="1">
      <c r="A295" s="26" t="s">
        <v>295</v>
      </c>
      <c r="B295" s="17">
        <v>11</v>
      </c>
      <c r="C295" s="17">
        <v>21</v>
      </c>
      <c r="D295" s="17">
        <v>20</v>
      </c>
      <c r="E295" s="17"/>
      <c r="F295" s="24">
        <f t="shared" si="60"/>
        <v>54.50239315053561</v>
      </c>
      <c r="G295" s="24">
        <f t="shared" si="61"/>
        <v>74.382360754449664</v>
      </c>
      <c r="H295" s="24">
        <f t="shared" si="62"/>
        <v>75.227846339601072</v>
      </c>
      <c r="I295" s="24">
        <f t="shared" si="63"/>
        <v>0</v>
      </c>
      <c r="J295" s="17"/>
      <c r="K295" s="17"/>
      <c r="L295" s="17"/>
      <c r="M295" s="17"/>
      <c r="N295" s="17">
        <v>1</v>
      </c>
      <c r="O295" s="24">
        <f t="shared" si="64"/>
        <v>0</v>
      </c>
      <c r="P295" s="24">
        <f t="shared" si="65"/>
        <v>0</v>
      </c>
      <c r="Q295" s="24">
        <f t="shared" si="66"/>
        <v>0</v>
      </c>
      <c r="R295" s="24">
        <f t="shared" si="67"/>
        <v>0</v>
      </c>
      <c r="S295" s="24">
        <f t="shared" si="68"/>
        <v>5.3970035836103794</v>
      </c>
      <c r="T295" s="25">
        <f t="shared" si="69"/>
        <v>6.3806056722400167E-6</v>
      </c>
      <c r="U295" s="27">
        <f t="shared" si="70"/>
        <v>52</v>
      </c>
      <c r="V295" s="28">
        <f t="shared" si="71"/>
        <v>1</v>
      </c>
      <c r="W295" s="38">
        <f t="shared" si="72"/>
        <v>68.037533414862125</v>
      </c>
      <c r="X295" s="38">
        <f t="shared" si="73"/>
        <v>1.0794007167220758</v>
      </c>
      <c r="Y295" s="38">
        <f t="shared" si="74"/>
        <v>-66.958132698140048</v>
      </c>
      <c r="Z295" s="29">
        <v>0.61</v>
      </c>
      <c r="AA295" s="29">
        <v>1</v>
      </c>
      <c r="AB295" s="40"/>
    </row>
  </sheetData>
  <sortState xmlns:xlrd2="http://schemas.microsoft.com/office/spreadsheetml/2017/richdata2" ref="A5:AB295">
    <sortCondition ref="A5:A29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CDCE6-AE3E-8F4A-880C-3B75F797D49C}">
  <dimension ref="A1:AA50"/>
  <sheetViews>
    <sheetView workbookViewId="0">
      <selection activeCell="D19" sqref="D19"/>
    </sheetView>
  </sheetViews>
  <sheetFormatPr baseColWidth="10" defaultRowHeight="16"/>
  <cols>
    <col min="2" max="4" width="4" style="18" bestFit="1" customWidth="1"/>
    <col min="5" max="5" width="4.85546875" style="18" customWidth="1"/>
    <col min="6" max="9" width="4.85546875" style="3" customWidth="1"/>
    <col min="10" max="10" width="7.140625" style="18" bestFit="1" customWidth="1"/>
    <col min="11" max="11" width="8.5703125" style="18" customWidth="1"/>
    <col min="12" max="12" width="7.140625" style="18" customWidth="1"/>
    <col min="13" max="13" width="5.5703125" style="18" bestFit="1" customWidth="1"/>
    <col min="14" max="14" width="9" style="18" bestFit="1" customWidth="1"/>
    <col min="15" max="15" width="9" style="18" customWidth="1"/>
    <col min="16" max="16" width="7.7109375" bestFit="1" customWidth="1"/>
    <col min="17" max="17" width="7.85546875" bestFit="1" customWidth="1"/>
    <col min="18" max="19" width="6.5703125" bestFit="1" customWidth="1"/>
    <col min="22" max="22" width="7" customWidth="1"/>
    <col min="23" max="23" width="8.85546875" bestFit="1" customWidth="1"/>
    <col min="25" max="25" width="8.7109375" bestFit="1" customWidth="1"/>
  </cols>
  <sheetData>
    <row r="1" spans="1:27" s="9" customFormat="1" ht="102">
      <c r="A1" s="45" t="s">
        <v>474</v>
      </c>
      <c r="B1" s="53" t="s">
        <v>453</v>
      </c>
      <c r="C1" s="53" t="s">
        <v>454</v>
      </c>
      <c r="D1" s="53" t="s">
        <v>455</v>
      </c>
      <c r="E1" s="53" t="s">
        <v>456</v>
      </c>
      <c r="F1" s="46" t="s">
        <v>0</v>
      </c>
      <c r="G1" s="46" t="s">
        <v>1</v>
      </c>
      <c r="H1" s="46" t="s">
        <v>2</v>
      </c>
      <c r="I1" s="46" t="s">
        <v>3</v>
      </c>
      <c r="J1" s="53" t="s">
        <v>524</v>
      </c>
      <c r="K1" s="53" t="s">
        <v>525</v>
      </c>
      <c r="L1" s="53" t="s">
        <v>526</v>
      </c>
      <c r="M1" s="53" t="s">
        <v>527</v>
      </c>
      <c r="N1" s="53" t="s">
        <v>528</v>
      </c>
      <c r="O1" s="53" t="s">
        <v>543</v>
      </c>
      <c r="P1" s="46" t="s">
        <v>4</v>
      </c>
      <c r="Q1" s="46" t="s">
        <v>302</v>
      </c>
      <c r="R1" s="46" t="s">
        <v>5</v>
      </c>
      <c r="S1" s="46" t="s">
        <v>6</v>
      </c>
      <c r="T1" s="46" t="s">
        <v>303</v>
      </c>
      <c r="U1" s="49" t="s">
        <v>467</v>
      </c>
      <c r="V1" s="47" t="s">
        <v>465</v>
      </c>
      <c r="W1" s="47" t="s">
        <v>466</v>
      </c>
      <c r="X1" s="46" t="s">
        <v>469</v>
      </c>
      <c r="Y1" s="46" t="s">
        <v>470</v>
      </c>
      <c r="Z1" s="46" t="s">
        <v>473</v>
      </c>
    </row>
    <row r="2" spans="1:27">
      <c r="A2" s="44" t="s">
        <v>477</v>
      </c>
      <c r="B2" s="54">
        <v>134</v>
      </c>
      <c r="C2" s="54">
        <v>104</v>
      </c>
      <c r="D2" s="54">
        <v>132</v>
      </c>
      <c r="E2" s="54">
        <v>20</v>
      </c>
      <c r="F2" s="48">
        <f t="shared" ref="F2:F33" si="0">1000000*B2/201826</f>
        <v>663.9382438337974</v>
      </c>
      <c r="G2" s="48">
        <f t="shared" ref="G2:G33" si="1">1000000*C2/282325</f>
        <v>368.36978659346499</v>
      </c>
      <c r="H2" s="48">
        <f t="shared" ref="H2:H33" si="2">1000000*D2/265859</f>
        <v>496.50378584136706</v>
      </c>
      <c r="I2" s="48">
        <f t="shared" ref="I2:I33" si="3">1000000*E2/701825</f>
        <v>28.497132476044598</v>
      </c>
      <c r="J2" s="54">
        <v>142</v>
      </c>
      <c r="K2" s="54">
        <v>37</v>
      </c>
      <c r="L2" s="54">
        <v>22</v>
      </c>
      <c r="M2" s="54">
        <v>5</v>
      </c>
      <c r="N2" s="54">
        <v>32</v>
      </c>
      <c r="O2" s="54">
        <f t="shared" ref="O2:O33" si="4">SUM(J2:N2)</f>
        <v>238</v>
      </c>
      <c r="P2" s="48">
        <f t="shared" ref="P2:P33" si="5">1000000*J2/262475</f>
        <v>541.00390513382229</v>
      </c>
      <c r="Q2" s="48">
        <f t="shared" ref="Q2:Q33" si="6">1000000*K2/143274</f>
        <v>258.24643689713417</v>
      </c>
      <c r="R2" s="48">
        <f t="shared" ref="R2:R33" si="7">1000000*L2/117088</f>
        <v>187.89286690352554</v>
      </c>
      <c r="S2" s="48">
        <f t="shared" ref="S2:S33" si="8">1000000*M2/48637</f>
        <v>102.80239323971462</v>
      </c>
      <c r="T2" s="48">
        <f t="shared" ref="T2:T33" si="9">1000000*N2/185288</f>
        <v>172.70411467553214</v>
      </c>
      <c r="U2" s="50">
        <f t="shared" ref="U2:U33" si="10">_xlfn.T.TEST(F2:H2,P2:T2,1,2)</f>
        <v>3.731649936577415E-2</v>
      </c>
      <c r="V2" s="51">
        <f t="shared" ref="V2:V33" si="11">SUM(B2:D2)</f>
        <v>370</v>
      </c>
      <c r="W2" s="51">
        <f t="shared" ref="W2:W33" si="12">SUM(J2:N2)</f>
        <v>238</v>
      </c>
      <c r="X2" s="52">
        <f t="shared" ref="X2:X33" si="13">SUM(F2:H2)/3</f>
        <v>509.6039387562098</v>
      </c>
      <c r="Y2" s="52">
        <f t="shared" ref="Y2:Y33" si="14">SUM(P2:T2)/5</f>
        <v>252.52994336994576</v>
      </c>
      <c r="Z2" s="52">
        <f t="shared" ref="Z2:Z33" si="15">Y2-X2</f>
        <v>-257.07399538626407</v>
      </c>
      <c r="AA2" s="55"/>
    </row>
    <row r="3" spans="1:27">
      <c r="A3" s="44" t="s">
        <v>475</v>
      </c>
      <c r="B3" s="54">
        <v>74</v>
      </c>
      <c r="C3" s="54">
        <v>99</v>
      </c>
      <c r="D3" s="54">
        <v>172</v>
      </c>
      <c r="E3" s="54">
        <v>21</v>
      </c>
      <c r="F3" s="48">
        <f t="shared" si="0"/>
        <v>366.65246301269411</v>
      </c>
      <c r="G3" s="48">
        <f t="shared" si="1"/>
        <v>350.65970069954841</v>
      </c>
      <c r="H3" s="48">
        <f t="shared" si="2"/>
        <v>646.95947852056918</v>
      </c>
      <c r="I3" s="48">
        <f t="shared" si="3"/>
        <v>29.921989099846829</v>
      </c>
      <c r="J3" s="54">
        <v>19</v>
      </c>
      <c r="K3" s="54">
        <v>5</v>
      </c>
      <c r="L3" s="54">
        <v>3</v>
      </c>
      <c r="M3" s="54"/>
      <c r="N3" s="54"/>
      <c r="O3" s="54">
        <f t="shared" si="4"/>
        <v>27</v>
      </c>
      <c r="P3" s="48">
        <f t="shared" si="5"/>
        <v>72.387846461567761</v>
      </c>
      <c r="Q3" s="48">
        <f t="shared" si="6"/>
        <v>34.898167148261372</v>
      </c>
      <c r="R3" s="48">
        <f t="shared" si="7"/>
        <v>25.621754577753485</v>
      </c>
      <c r="S3" s="48">
        <f t="shared" si="8"/>
        <v>0</v>
      </c>
      <c r="T3" s="48">
        <f t="shared" si="9"/>
        <v>0</v>
      </c>
      <c r="U3" s="50">
        <f t="shared" si="10"/>
        <v>5.2364979220537221E-4</v>
      </c>
      <c r="V3" s="51">
        <f t="shared" si="11"/>
        <v>345</v>
      </c>
      <c r="W3" s="51">
        <f t="shared" si="12"/>
        <v>27</v>
      </c>
      <c r="X3" s="52">
        <f t="shared" si="13"/>
        <v>454.75721407760392</v>
      </c>
      <c r="Y3" s="52">
        <f t="shared" si="14"/>
        <v>26.581553637516521</v>
      </c>
      <c r="Z3" s="52">
        <f t="shared" si="15"/>
        <v>-428.17566044008743</v>
      </c>
    </row>
    <row r="4" spans="1:27">
      <c r="A4" s="44" t="s">
        <v>476</v>
      </c>
      <c r="B4" s="54">
        <v>103</v>
      </c>
      <c r="C4" s="54">
        <v>83</v>
      </c>
      <c r="D4" s="54">
        <v>157</v>
      </c>
      <c r="E4" s="54">
        <v>18</v>
      </c>
      <c r="F4" s="48">
        <f t="shared" si="0"/>
        <v>510.34059040956072</v>
      </c>
      <c r="G4" s="48">
        <f t="shared" si="1"/>
        <v>293.98742583901532</v>
      </c>
      <c r="H4" s="48">
        <f t="shared" si="2"/>
        <v>590.53859376586843</v>
      </c>
      <c r="I4" s="48">
        <f t="shared" si="3"/>
        <v>25.647419228440139</v>
      </c>
      <c r="J4" s="54">
        <v>37</v>
      </c>
      <c r="K4" s="54">
        <v>5</v>
      </c>
      <c r="L4" s="54">
        <v>4</v>
      </c>
      <c r="M4" s="54">
        <v>3</v>
      </c>
      <c r="N4" s="54">
        <v>12</v>
      </c>
      <c r="O4" s="54">
        <f t="shared" si="4"/>
        <v>61</v>
      </c>
      <c r="P4" s="48">
        <f t="shared" si="5"/>
        <v>140.96580626726356</v>
      </c>
      <c r="Q4" s="48">
        <f t="shared" si="6"/>
        <v>34.898167148261372</v>
      </c>
      <c r="R4" s="48">
        <f t="shared" si="7"/>
        <v>34.162339437004647</v>
      </c>
      <c r="S4" s="48">
        <f t="shared" si="8"/>
        <v>61.681435943828774</v>
      </c>
      <c r="T4" s="48">
        <f t="shared" si="9"/>
        <v>64.764043003324559</v>
      </c>
      <c r="U4" s="50">
        <f t="shared" si="10"/>
        <v>6.2766544640602165E-4</v>
      </c>
      <c r="V4" s="51">
        <f t="shared" si="11"/>
        <v>343</v>
      </c>
      <c r="W4" s="51">
        <f t="shared" si="12"/>
        <v>61</v>
      </c>
      <c r="X4" s="52">
        <f t="shared" si="13"/>
        <v>464.95553667148147</v>
      </c>
      <c r="Y4" s="52">
        <f t="shared" si="14"/>
        <v>67.294358359936581</v>
      </c>
      <c r="Z4" s="52">
        <f t="shared" si="15"/>
        <v>-397.66117831154486</v>
      </c>
    </row>
    <row r="5" spans="1:27">
      <c r="A5" t="s">
        <v>478</v>
      </c>
      <c r="B5" s="18">
        <v>78</v>
      </c>
      <c r="C5" s="18">
        <v>98</v>
      </c>
      <c r="D5" s="18">
        <v>92</v>
      </c>
      <c r="E5" s="18">
        <v>20</v>
      </c>
      <c r="F5" s="48">
        <f t="shared" si="0"/>
        <v>386.47151506743432</v>
      </c>
      <c r="G5" s="48">
        <f t="shared" si="1"/>
        <v>347.11768352076507</v>
      </c>
      <c r="H5" s="48">
        <f t="shared" si="2"/>
        <v>346.04809316216489</v>
      </c>
      <c r="I5" s="48">
        <f t="shared" si="3"/>
        <v>28.497132476044598</v>
      </c>
      <c r="J5" s="18">
        <v>74</v>
      </c>
      <c r="K5" s="18">
        <v>19</v>
      </c>
      <c r="L5" s="18">
        <v>11</v>
      </c>
      <c r="M5" s="18">
        <v>3</v>
      </c>
      <c r="N5" s="18">
        <v>24</v>
      </c>
      <c r="O5" s="54">
        <f t="shared" si="4"/>
        <v>131</v>
      </c>
      <c r="P5" s="48">
        <f t="shared" si="5"/>
        <v>281.93161253452712</v>
      </c>
      <c r="Q5" s="48">
        <f t="shared" si="6"/>
        <v>132.61303516339322</v>
      </c>
      <c r="R5" s="48">
        <f t="shared" si="7"/>
        <v>93.946433451762772</v>
      </c>
      <c r="S5" s="48">
        <f t="shared" si="8"/>
        <v>61.681435943828774</v>
      </c>
      <c r="T5" s="48">
        <f t="shared" si="9"/>
        <v>129.52808600664912</v>
      </c>
      <c r="U5" s="50">
        <f t="shared" si="10"/>
        <v>2.5857830649957951E-3</v>
      </c>
      <c r="V5" s="51">
        <f t="shared" si="11"/>
        <v>268</v>
      </c>
      <c r="W5" s="51">
        <f t="shared" si="12"/>
        <v>131</v>
      </c>
      <c r="X5" s="52">
        <f t="shared" si="13"/>
        <v>359.87909725012145</v>
      </c>
      <c r="Y5" s="52">
        <f t="shared" si="14"/>
        <v>139.94012062003222</v>
      </c>
      <c r="Z5" s="52">
        <f t="shared" si="15"/>
        <v>-219.93897663008923</v>
      </c>
    </row>
    <row r="6" spans="1:27">
      <c r="A6" s="44" t="s">
        <v>479</v>
      </c>
      <c r="B6" s="54">
        <v>23</v>
      </c>
      <c r="C6" s="54">
        <v>75</v>
      </c>
      <c r="D6" s="54">
        <v>106</v>
      </c>
      <c r="E6" s="54">
        <v>4</v>
      </c>
      <c r="F6" s="48">
        <f t="shared" si="0"/>
        <v>113.95954931475627</v>
      </c>
      <c r="G6" s="48">
        <f t="shared" si="1"/>
        <v>265.65128840874877</v>
      </c>
      <c r="H6" s="48">
        <f t="shared" si="2"/>
        <v>398.70758559988565</v>
      </c>
      <c r="I6" s="48">
        <f t="shared" si="3"/>
        <v>5.69942649520892</v>
      </c>
      <c r="J6" s="54">
        <v>1</v>
      </c>
      <c r="K6" s="54"/>
      <c r="L6" s="54"/>
      <c r="M6" s="54"/>
      <c r="N6" s="54"/>
      <c r="O6" s="54">
        <f t="shared" si="4"/>
        <v>1</v>
      </c>
      <c r="P6" s="48">
        <f t="shared" si="5"/>
        <v>3.8098866558719879</v>
      </c>
      <c r="Q6" s="48">
        <f t="shared" si="6"/>
        <v>0</v>
      </c>
      <c r="R6" s="48">
        <f t="shared" si="7"/>
        <v>0</v>
      </c>
      <c r="S6" s="48">
        <f t="shared" si="8"/>
        <v>0</v>
      </c>
      <c r="T6" s="48">
        <f t="shared" si="9"/>
        <v>0</v>
      </c>
      <c r="U6" s="50">
        <f t="shared" si="10"/>
        <v>2.531300072075277E-3</v>
      </c>
      <c r="V6" s="51">
        <f t="shared" si="11"/>
        <v>204</v>
      </c>
      <c r="W6" s="51">
        <f t="shared" si="12"/>
        <v>1</v>
      </c>
      <c r="X6" s="52">
        <f t="shared" si="13"/>
        <v>259.43947444113024</v>
      </c>
      <c r="Y6" s="52">
        <f t="shared" si="14"/>
        <v>0.76197733117439759</v>
      </c>
      <c r="Z6" s="52">
        <f t="shared" si="15"/>
        <v>-258.67749710995582</v>
      </c>
    </row>
    <row r="7" spans="1:27">
      <c r="A7" s="44" t="s">
        <v>480</v>
      </c>
      <c r="B7" s="54">
        <v>26</v>
      </c>
      <c r="C7" s="54">
        <v>63</v>
      </c>
      <c r="D7" s="54">
        <v>84</v>
      </c>
      <c r="E7" s="54">
        <v>7</v>
      </c>
      <c r="F7" s="48">
        <f t="shared" si="0"/>
        <v>128.82383835581143</v>
      </c>
      <c r="G7" s="48">
        <f t="shared" si="1"/>
        <v>223.14708226334898</v>
      </c>
      <c r="H7" s="48">
        <f t="shared" si="2"/>
        <v>315.95695462632449</v>
      </c>
      <c r="I7" s="48">
        <f t="shared" si="3"/>
        <v>9.9739963666156086</v>
      </c>
      <c r="J7" s="54">
        <v>137</v>
      </c>
      <c r="K7" s="54">
        <v>25</v>
      </c>
      <c r="L7" s="54">
        <v>31</v>
      </c>
      <c r="M7" s="54">
        <v>8</v>
      </c>
      <c r="N7" s="54">
        <v>19</v>
      </c>
      <c r="O7" s="54">
        <f t="shared" si="4"/>
        <v>220</v>
      </c>
      <c r="P7" s="48">
        <f t="shared" si="5"/>
        <v>521.95447185446233</v>
      </c>
      <c r="Q7" s="48">
        <f t="shared" si="6"/>
        <v>174.49083574130685</v>
      </c>
      <c r="R7" s="48">
        <f t="shared" si="7"/>
        <v>264.75813063678601</v>
      </c>
      <c r="S7" s="48">
        <f t="shared" si="8"/>
        <v>164.48382918354341</v>
      </c>
      <c r="T7" s="48">
        <f t="shared" si="9"/>
        <v>102.54306808859721</v>
      </c>
      <c r="U7" s="50">
        <f t="shared" si="10"/>
        <v>0.41767688375166895</v>
      </c>
      <c r="V7" s="51">
        <f t="shared" si="11"/>
        <v>173</v>
      </c>
      <c r="W7" s="51">
        <f t="shared" si="12"/>
        <v>220</v>
      </c>
      <c r="X7" s="52">
        <f t="shared" si="13"/>
        <v>222.64262508182833</v>
      </c>
      <c r="Y7" s="52">
        <f t="shared" si="14"/>
        <v>245.64606710093918</v>
      </c>
      <c r="Z7" s="52">
        <f t="shared" si="15"/>
        <v>23.00344201911085</v>
      </c>
    </row>
    <row r="8" spans="1:27">
      <c r="A8" s="44" t="s">
        <v>481</v>
      </c>
      <c r="B8" s="54">
        <v>64</v>
      </c>
      <c r="C8" s="54">
        <v>28</v>
      </c>
      <c r="D8" s="54">
        <v>66</v>
      </c>
      <c r="E8" s="54">
        <v>13</v>
      </c>
      <c r="F8" s="48">
        <f t="shared" si="0"/>
        <v>317.10483287584356</v>
      </c>
      <c r="G8" s="48">
        <f t="shared" si="1"/>
        <v>99.176481005932885</v>
      </c>
      <c r="H8" s="48">
        <f t="shared" si="2"/>
        <v>248.25189292068353</v>
      </c>
      <c r="I8" s="48">
        <f t="shared" si="3"/>
        <v>18.523136109428989</v>
      </c>
      <c r="J8" s="54">
        <v>95</v>
      </c>
      <c r="K8" s="54">
        <v>19</v>
      </c>
      <c r="L8" s="54">
        <v>18</v>
      </c>
      <c r="M8" s="54">
        <v>9</v>
      </c>
      <c r="N8" s="54">
        <v>13</v>
      </c>
      <c r="O8" s="54">
        <f t="shared" si="4"/>
        <v>154</v>
      </c>
      <c r="P8" s="48">
        <f t="shared" si="5"/>
        <v>361.93923230783884</v>
      </c>
      <c r="Q8" s="48">
        <f t="shared" si="6"/>
        <v>132.61303516339322</v>
      </c>
      <c r="R8" s="48">
        <f t="shared" si="7"/>
        <v>153.7305274665209</v>
      </c>
      <c r="S8" s="48">
        <f t="shared" si="8"/>
        <v>185.04430783148632</v>
      </c>
      <c r="T8" s="48">
        <f t="shared" si="9"/>
        <v>70.16104658693493</v>
      </c>
      <c r="U8" s="50">
        <f t="shared" si="10"/>
        <v>0.3151698004176367</v>
      </c>
      <c r="V8" s="51">
        <f t="shared" si="11"/>
        <v>158</v>
      </c>
      <c r="W8" s="51">
        <f t="shared" si="12"/>
        <v>154</v>
      </c>
      <c r="X8" s="52">
        <f t="shared" si="13"/>
        <v>221.51106893415331</v>
      </c>
      <c r="Y8" s="52">
        <f t="shared" si="14"/>
        <v>180.69762987123485</v>
      </c>
      <c r="Z8" s="52">
        <f t="shared" si="15"/>
        <v>-40.813439062918462</v>
      </c>
    </row>
    <row r="9" spans="1:27">
      <c r="A9" s="44" t="s">
        <v>482</v>
      </c>
      <c r="B9" s="54">
        <v>46</v>
      </c>
      <c r="C9" s="54">
        <v>62</v>
      </c>
      <c r="D9" s="54">
        <v>48</v>
      </c>
      <c r="E9" s="54">
        <v>3</v>
      </c>
      <c r="F9" s="48">
        <f t="shared" si="0"/>
        <v>227.91909862951255</v>
      </c>
      <c r="G9" s="48">
        <f t="shared" si="1"/>
        <v>219.60506508456567</v>
      </c>
      <c r="H9" s="48">
        <f t="shared" si="2"/>
        <v>180.54683121504257</v>
      </c>
      <c r="I9" s="48">
        <f t="shared" si="3"/>
        <v>4.2745698714066895</v>
      </c>
      <c r="J9" s="54">
        <v>33</v>
      </c>
      <c r="K9" s="54">
        <v>7</v>
      </c>
      <c r="L9" s="54">
        <v>7</v>
      </c>
      <c r="M9" s="54">
        <v>3</v>
      </c>
      <c r="N9" s="54">
        <v>9</v>
      </c>
      <c r="O9" s="54">
        <f t="shared" si="4"/>
        <v>59</v>
      </c>
      <c r="P9" s="48">
        <f t="shared" si="5"/>
        <v>125.72625964377559</v>
      </c>
      <c r="Q9" s="48">
        <f t="shared" si="6"/>
        <v>48.857434007565921</v>
      </c>
      <c r="R9" s="48">
        <f t="shared" si="7"/>
        <v>59.784094014758132</v>
      </c>
      <c r="S9" s="48">
        <f t="shared" si="8"/>
        <v>61.681435943828774</v>
      </c>
      <c r="T9" s="48">
        <f t="shared" si="9"/>
        <v>48.573032252493412</v>
      </c>
      <c r="U9" s="50">
        <f t="shared" si="10"/>
        <v>3.5000788128317865E-4</v>
      </c>
      <c r="V9" s="51">
        <f t="shared" si="11"/>
        <v>156</v>
      </c>
      <c r="W9" s="51">
        <f t="shared" si="12"/>
        <v>59</v>
      </c>
      <c r="X9" s="52">
        <f t="shared" si="13"/>
        <v>209.35699830970694</v>
      </c>
      <c r="Y9" s="52">
        <f t="shared" si="14"/>
        <v>68.924451172484368</v>
      </c>
      <c r="Z9" s="52">
        <f t="shared" si="15"/>
        <v>-140.43254713722257</v>
      </c>
    </row>
    <row r="10" spans="1:27">
      <c r="A10" s="44" t="s">
        <v>483</v>
      </c>
      <c r="B10" s="54">
        <v>27</v>
      </c>
      <c r="C10" s="54">
        <v>17</v>
      </c>
      <c r="D10" s="54">
        <v>79</v>
      </c>
      <c r="E10" s="54">
        <v>12</v>
      </c>
      <c r="F10" s="48">
        <f t="shared" si="0"/>
        <v>133.7786013694965</v>
      </c>
      <c r="G10" s="48">
        <f t="shared" si="1"/>
        <v>60.214292039316391</v>
      </c>
      <c r="H10" s="48">
        <f t="shared" si="2"/>
        <v>297.14999304142424</v>
      </c>
      <c r="I10" s="48">
        <f t="shared" si="3"/>
        <v>17.098279485626758</v>
      </c>
      <c r="J10" s="54">
        <v>22</v>
      </c>
      <c r="K10" s="54">
        <v>5</v>
      </c>
      <c r="L10" s="54">
        <v>3</v>
      </c>
      <c r="M10" s="54"/>
      <c r="N10" s="54">
        <v>6</v>
      </c>
      <c r="O10" s="54">
        <f t="shared" si="4"/>
        <v>36</v>
      </c>
      <c r="P10" s="48">
        <f t="shared" si="5"/>
        <v>83.817506429183737</v>
      </c>
      <c r="Q10" s="48">
        <f t="shared" si="6"/>
        <v>34.898167148261372</v>
      </c>
      <c r="R10" s="48">
        <f t="shared" si="7"/>
        <v>25.621754577753485</v>
      </c>
      <c r="S10" s="48">
        <f t="shared" si="8"/>
        <v>0</v>
      </c>
      <c r="T10" s="48">
        <f t="shared" si="9"/>
        <v>32.38202150166228</v>
      </c>
      <c r="U10" s="50">
        <f t="shared" si="10"/>
        <v>2.7910616092648569E-2</v>
      </c>
      <c r="V10" s="51">
        <f t="shared" si="11"/>
        <v>123</v>
      </c>
      <c r="W10" s="51">
        <f t="shared" si="12"/>
        <v>36</v>
      </c>
      <c r="X10" s="52">
        <f t="shared" si="13"/>
        <v>163.71429548341237</v>
      </c>
      <c r="Y10" s="52">
        <f t="shared" si="14"/>
        <v>35.343889931372175</v>
      </c>
      <c r="Z10" s="52">
        <f t="shared" si="15"/>
        <v>-128.37040555204021</v>
      </c>
    </row>
    <row r="11" spans="1:27">
      <c r="A11" s="44" t="s">
        <v>485</v>
      </c>
      <c r="B11" s="54">
        <v>6</v>
      </c>
      <c r="C11" s="54">
        <v>46</v>
      </c>
      <c r="D11" s="54">
        <v>53</v>
      </c>
      <c r="E11" s="54">
        <v>1</v>
      </c>
      <c r="F11" s="48">
        <f t="shared" si="0"/>
        <v>29.728578082110332</v>
      </c>
      <c r="G11" s="48">
        <f t="shared" si="1"/>
        <v>162.93279022403257</v>
      </c>
      <c r="H11" s="48">
        <f t="shared" si="2"/>
        <v>199.35379279994282</v>
      </c>
      <c r="I11" s="48">
        <f t="shared" si="3"/>
        <v>1.42485662380223</v>
      </c>
      <c r="J11" s="54">
        <v>5</v>
      </c>
      <c r="K11" s="54"/>
      <c r="L11" s="54"/>
      <c r="M11" s="54"/>
      <c r="N11" s="54">
        <v>2</v>
      </c>
      <c r="O11" s="54">
        <f t="shared" si="4"/>
        <v>7</v>
      </c>
      <c r="P11" s="48">
        <f t="shared" si="5"/>
        <v>19.049433279359938</v>
      </c>
      <c r="Q11" s="48">
        <f t="shared" si="6"/>
        <v>0</v>
      </c>
      <c r="R11" s="48">
        <f t="shared" si="7"/>
        <v>0</v>
      </c>
      <c r="S11" s="48">
        <f t="shared" si="8"/>
        <v>0</v>
      </c>
      <c r="T11" s="48">
        <f t="shared" si="9"/>
        <v>10.794007167220759</v>
      </c>
      <c r="U11" s="50">
        <f t="shared" si="10"/>
        <v>8.3978873201664139E-3</v>
      </c>
      <c r="V11" s="51">
        <f t="shared" si="11"/>
        <v>105</v>
      </c>
      <c r="W11" s="51">
        <f t="shared" si="12"/>
        <v>7</v>
      </c>
      <c r="X11" s="52">
        <f t="shared" si="13"/>
        <v>130.67172036869525</v>
      </c>
      <c r="Y11" s="52">
        <f t="shared" si="14"/>
        <v>5.9686880893161396</v>
      </c>
      <c r="Z11" s="52">
        <f t="shared" si="15"/>
        <v>-124.7030322793791</v>
      </c>
    </row>
    <row r="12" spans="1:27">
      <c r="A12" s="44" t="s">
        <v>484</v>
      </c>
      <c r="B12" s="54">
        <v>14</v>
      </c>
      <c r="C12" s="54">
        <v>34</v>
      </c>
      <c r="D12" s="54">
        <v>56</v>
      </c>
      <c r="E12" s="54">
        <v>4</v>
      </c>
      <c r="F12" s="48">
        <f t="shared" si="0"/>
        <v>69.366682191590783</v>
      </c>
      <c r="G12" s="48">
        <f t="shared" si="1"/>
        <v>120.42858407863278</v>
      </c>
      <c r="H12" s="48">
        <f t="shared" si="2"/>
        <v>210.63796975088297</v>
      </c>
      <c r="I12" s="48">
        <f t="shared" si="3"/>
        <v>5.69942649520892</v>
      </c>
      <c r="J12" s="54">
        <v>15</v>
      </c>
      <c r="K12" s="54">
        <v>5</v>
      </c>
      <c r="L12" s="54">
        <v>2</v>
      </c>
      <c r="M12" s="54">
        <v>2</v>
      </c>
      <c r="N12" s="54">
        <v>5</v>
      </c>
      <c r="O12" s="54">
        <f t="shared" si="4"/>
        <v>29</v>
      </c>
      <c r="P12" s="48">
        <f t="shared" si="5"/>
        <v>57.148299838079815</v>
      </c>
      <c r="Q12" s="48">
        <f t="shared" si="6"/>
        <v>34.898167148261372</v>
      </c>
      <c r="R12" s="48">
        <f t="shared" si="7"/>
        <v>17.081169718502323</v>
      </c>
      <c r="S12" s="48">
        <f t="shared" si="8"/>
        <v>41.120957295885852</v>
      </c>
      <c r="T12" s="48">
        <f t="shared" si="9"/>
        <v>26.985017918051899</v>
      </c>
      <c r="U12" s="50">
        <f t="shared" si="10"/>
        <v>1.0366606528070364E-2</v>
      </c>
      <c r="V12" s="51">
        <f t="shared" si="11"/>
        <v>104</v>
      </c>
      <c r="W12" s="51">
        <f t="shared" si="12"/>
        <v>29</v>
      </c>
      <c r="X12" s="52">
        <f t="shared" si="13"/>
        <v>133.47774534036884</v>
      </c>
      <c r="Y12" s="52">
        <f t="shared" si="14"/>
        <v>35.446722383756253</v>
      </c>
      <c r="Z12" s="52">
        <f t="shared" si="15"/>
        <v>-98.031022956612588</v>
      </c>
    </row>
    <row r="13" spans="1:27">
      <c r="A13" s="44" t="s">
        <v>486</v>
      </c>
      <c r="B13" s="54">
        <v>21</v>
      </c>
      <c r="C13" s="54">
        <v>25</v>
      </c>
      <c r="D13" s="54">
        <v>56</v>
      </c>
      <c r="E13" s="54">
        <v>2</v>
      </c>
      <c r="F13" s="48">
        <f t="shared" si="0"/>
        <v>104.05002328738617</v>
      </c>
      <c r="G13" s="48">
        <f t="shared" si="1"/>
        <v>88.550429469582923</v>
      </c>
      <c r="H13" s="48">
        <f t="shared" si="2"/>
        <v>210.63796975088297</v>
      </c>
      <c r="I13" s="48">
        <f t="shared" si="3"/>
        <v>2.84971324760446</v>
      </c>
      <c r="J13" s="54">
        <v>21</v>
      </c>
      <c r="K13" s="54">
        <v>5</v>
      </c>
      <c r="L13" s="54">
        <v>4</v>
      </c>
      <c r="M13" s="54"/>
      <c r="N13" s="54">
        <v>6</v>
      </c>
      <c r="O13" s="54">
        <f t="shared" si="4"/>
        <v>36</v>
      </c>
      <c r="P13" s="48">
        <f t="shared" si="5"/>
        <v>80.007619773311745</v>
      </c>
      <c r="Q13" s="48">
        <f t="shared" si="6"/>
        <v>34.898167148261372</v>
      </c>
      <c r="R13" s="48">
        <f t="shared" si="7"/>
        <v>34.162339437004647</v>
      </c>
      <c r="S13" s="48">
        <f t="shared" si="8"/>
        <v>0</v>
      </c>
      <c r="T13" s="48">
        <f t="shared" si="9"/>
        <v>32.38202150166228</v>
      </c>
      <c r="U13" s="50">
        <f t="shared" si="10"/>
        <v>1.2101463483147647E-2</v>
      </c>
      <c r="V13" s="51">
        <f t="shared" si="11"/>
        <v>102</v>
      </c>
      <c r="W13" s="51">
        <f t="shared" si="12"/>
        <v>36</v>
      </c>
      <c r="X13" s="52">
        <f t="shared" si="13"/>
        <v>134.41280750261737</v>
      </c>
      <c r="Y13" s="52">
        <f t="shared" si="14"/>
        <v>36.290029572048006</v>
      </c>
      <c r="Z13" s="52">
        <f t="shared" si="15"/>
        <v>-98.122777930569356</v>
      </c>
    </row>
    <row r="14" spans="1:27">
      <c r="A14" t="s">
        <v>487</v>
      </c>
      <c r="B14" s="18">
        <v>6</v>
      </c>
      <c r="C14" s="18">
        <v>29</v>
      </c>
      <c r="D14" s="18">
        <v>53</v>
      </c>
      <c r="E14" s="18">
        <v>2</v>
      </c>
      <c r="F14" s="48">
        <f t="shared" si="0"/>
        <v>29.728578082110332</v>
      </c>
      <c r="G14" s="48">
        <f t="shared" si="1"/>
        <v>102.7184981847162</v>
      </c>
      <c r="H14" s="48">
        <f t="shared" si="2"/>
        <v>199.35379279994282</v>
      </c>
      <c r="I14" s="48">
        <f t="shared" si="3"/>
        <v>2.84971324760446</v>
      </c>
      <c r="O14" s="54">
        <f t="shared" si="4"/>
        <v>0</v>
      </c>
      <c r="P14" s="48">
        <f t="shared" si="5"/>
        <v>0</v>
      </c>
      <c r="Q14" s="48">
        <f t="shared" si="6"/>
        <v>0</v>
      </c>
      <c r="R14" s="48">
        <f t="shared" si="7"/>
        <v>0</v>
      </c>
      <c r="S14" s="48">
        <f t="shared" si="8"/>
        <v>0</v>
      </c>
      <c r="T14" s="48">
        <f t="shared" si="9"/>
        <v>0</v>
      </c>
      <c r="U14" s="50">
        <f t="shared" si="10"/>
        <v>1.0791835254895818E-2</v>
      </c>
      <c r="V14" s="51">
        <f t="shared" si="11"/>
        <v>88</v>
      </c>
      <c r="W14" s="51">
        <f t="shared" si="12"/>
        <v>0</v>
      </c>
      <c r="X14" s="52">
        <f t="shared" si="13"/>
        <v>110.60028968892311</v>
      </c>
      <c r="Y14" s="52">
        <f t="shared" si="14"/>
        <v>0</v>
      </c>
      <c r="Z14" s="52">
        <f t="shared" si="15"/>
        <v>-110.60028968892311</v>
      </c>
    </row>
    <row r="15" spans="1:27">
      <c r="A15" s="44" t="s">
        <v>488</v>
      </c>
      <c r="B15" s="54">
        <v>34</v>
      </c>
      <c r="C15" s="54">
        <v>12</v>
      </c>
      <c r="D15" s="54">
        <v>35</v>
      </c>
      <c r="E15" s="54">
        <v>10</v>
      </c>
      <c r="F15" s="48">
        <f t="shared" si="0"/>
        <v>168.46194246529188</v>
      </c>
      <c r="G15" s="48">
        <f t="shared" si="1"/>
        <v>42.504206145399806</v>
      </c>
      <c r="H15" s="48">
        <f t="shared" si="2"/>
        <v>131.64873109430187</v>
      </c>
      <c r="I15" s="48">
        <f t="shared" si="3"/>
        <v>14.248566238022299</v>
      </c>
      <c r="J15" s="54">
        <v>2</v>
      </c>
      <c r="K15" s="54"/>
      <c r="L15" s="54"/>
      <c r="M15" s="54"/>
      <c r="N15" s="54"/>
      <c r="O15" s="54">
        <f t="shared" si="4"/>
        <v>2</v>
      </c>
      <c r="P15" s="48">
        <f t="shared" si="5"/>
        <v>7.6197733117439759</v>
      </c>
      <c r="Q15" s="48">
        <f t="shared" si="6"/>
        <v>0</v>
      </c>
      <c r="R15" s="48">
        <f t="shared" si="7"/>
        <v>0</v>
      </c>
      <c r="S15" s="48">
        <f t="shared" si="8"/>
        <v>0</v>
      </c>
      <c r="T15" s="48">
        <f t="shared" si="9"/>
        <v>0</v>
      </c>
      <c r="U15" s="50">
        <f t="shared" si="10"/>
        <v>3.1255838274160544E-3</v>
      </c>
      <c r="V15" s="51">
        <f t="shared" si="11"/>
        <v>81</v>
      </c>
      <c r="W15" s="51">
        <f t="shared" si="12"/>
        <v>2</v>
      </c>
      <c r="X15" s="52">
        <f t="shared" si="13"/>
        <v>114.20495990166451</v>
      </c>
      <c r="Y15" s="52">
        <f t="shared" si="14"/>
        <v>1.5239546623487952</v>
      </c>
      <c r="Z15" s="52">
        <f t="shared" si="15"/>
        <v>-112.68100523931571</v>
      </c>
    </row>
    <row r="16" spans="1:27">
      <c r="A16" t="s">
        <v>489</v>
      </c>
      <c r="B16" s="18">
        <v>19</v>
      </c>
      <c r="C16" s="18">
        <v>28</v>
      </c>
      <c r="D16" s="18">
        <v>24</v>
      </c>
      <c r="E16" s="18">
        <v>1</v>
      </c>
      <c r="F16" s="48">
        <f t="shared" si="0"/>
        <v>94.140497260016048</v>
      </c>
      <c r="G16" s="48">
        <f t="shared" si="1"/>
        <v>99.176481005932885</v>
      </c>
      <c r="H16" s="48">
        <f t="shared" si="2"/>
        <v>90.273415607521287</v>
      </c>
      <c r="I16" s="48">
        <f t="shared" si="3"/>
        <v>1.42485662380223</v>
      </c>
      <c r="J16" s="18">
        <v>229</v>
      </c>
      <c r="K16" s="18">
        <v>37</v>
      </c>
      <c r="L16" s="18">
        <v>47</v>
      </c>
      <c r="M16" s="18">
        <v>14</v>
      </c>
      <c r="N16" s="18">
        <v>48</v>
      </c>
      <c r="O16" s="54">
        <f t="shared" si="4"/>
        <v>375</v>
      </c>
      <c r="P16" s="48">
        <f t="shared" si="5"/>
        <v>872.46404419468524</v>
      </c>
      <c r="Q16" s="48">
        <f t="shared" si="6"/>
        <v>258.24643689713417</v>
      </c>
      <c r="R16" s="48">
        <f t="shared" si="7"/>
        <v>401.40748838480459</v>
      </c>
      <c r="S16" s="48">
        <f t="shared" si="8"/>
        <v>287.84670107120093</v>
      </c>
      <c r="T16" s="48">
        <f t="shared" si="9"/>
        <v>259.05617201329824</v>
      </c>
      <c r="U16" s="50">
        <f t="shared" si="10"/>
        <v>4.273189664422071E-2</v>
      </c>
      <c r="V16" s="51">
        <f t="shared" si="11"/>
        <v>71</v>
      </c>
      <c r="W16" s="51">
        <f t="shared" si="12"/>
        <v>375</v>
      </c>
      <c r="X16" s="52">
        <f t="shared" si="13"/>
        <v>94.530131291156749</v>
      </c>
      <c r="Y16" s="52">
        <f t="shared" si="14"/>
        <v>415.80416851222463</v>
      </c>
      <c r="Z16" s="52">
        <f t="shared" si="15"/>
        <v>321.27403722106789</v>
      </c>
    </row>
    <row r="17" spans="1:26">
      <c r="A17" s="44" t="s">
        <v>490</v>
      </c>
      <c r="B17" s="54">
        <v>7</v>
      </c>
      <c r="C17" s="54">
        <v>13</v>
      </c>
      <c r="D17" s="54">
        <v>36</v>
      </c>
      <c r="E17" s="54">
        <v>1</v>
      </c>
      <c r="F17" s="48">
        <f t="shared" si="0"/>
        <v>34.683341095795392</v>
      </c>
      <c r="G17" s="48">
        <f t="shared" si="1"/>
        <v>46.046223324183124</v>
      </c>
      <c r="H17" s="48">
        <f t="shared" si="2"/>
        <v>135.41012341128192</v>
      </c>
      <c r="I17" s="48">
        <f t="shared" si="3"/>
        <v>1.42485662380223</v>
      </c>
      <c r="J17" s="54">
        <v>2</v>
      </c>
      <c r="K17" s="54"/>
      <c r="L17" s="54">
        <v>2</v>
      </c>
      <c r="M17" s="54"/>
      <c r="N17" s="54"/>
      <c r="O17" s="54">
        <f t="shared" si="4"/>
        <v>4</v>
      </c>
      <c r="P17" s="48">
        <f t="shared" si="5"/>
        <v>7.6197733117439759</v>
      </c>
      <c r="Q17" s="48">
        <f t="shared" si="6"/>
        <v>0</v>
      </c>
      <c r="R17" s="48">
        <f t="shared" si="7"/>
        <v>17.081169718502323</v>
      </c>
      <c r="S17" s="48">
        <f t="shared" si="8"/>
        <v>0</v>
      </c>
      <c r="T17" s="48">
        <f t="shared" si="9"/>
        <v>0</v>
      </c>
      <c r="U17" s="50">
        <f t="shared" si="10"/>
        <v>1.4930874872613716E-2</v>
      </c>
      <c r="V17" s="51">
        <f t="shared" si="11"/>
        <v>56</v>
      </c>
      <c r="W17" s="51">
        <f t="shared" si="12"/>
        <v>4</v>
      </c>
      <c r="X17" s="52">
        <f t="shared" si="13"/>
        <v>72.046562610420139</v>
      </c>
      <c r="Y17" s="52">
        <f t="shared" si="14"/>
        <v>4.9401886060492597</v>
      </c>
      <c r="Z17" s="52">
        <f t="shared" si="15"/>
        <v>-67.106374004370878</v>
      </c>
    </row>
    <row r="18" spans="1:26">
      <c r="A18" s="44" t="s">
        <v>492</v>
      </c>
      <c r="B18" s="54">
        <v>2</v>
      </c>
      <c r="C18" s="54">
        <v>37</v>
      </c>
      <c r="D18" s="54">
        <v>8</v>
      </c>
      <c r="E18" s="54">
        <v>2</v>
      </c>
      <c r="F18" s="48">
        <f t="shared" si="0"/>
        <v>9.9095260273701111</v>
      </c>
      <c r="G18" s="48">
        <f t="shared" si="1"/>
        <v>131.05463561498274</v>
      </c>
      <c r="H18" s="48">
        <f t="shared" si="2"/>
        <v>30.091138535840425</v>
      </c>
      <c r="I18" s="48">
        <f t="shared" si="3"/>
        <v>2.84971324760446</v>
      </c>
      <c r="J18" s="54">
        <v>2</v>
      </c>
      <c r="K18" s="54"/>
      <c r="L18" s="54"/>
      <c r="M18" s="54"/>
      <c r="N18" s="54"/>
      <c r="O18" s="54">
        <f t="shared" si="4"/>
        <v>2</v>
      </c>
      <c r="P18" s="48">
        <f t="shared" si="5"/>
        <v>7.6197733117439759</v>
      </c>
      <c r="Q18" s="48">
        <f t="shared" si="6"/>
        <v>0</v>
      </c>
      <c r="R18" s="48">
        <f t="shared" si="7"/>
        <v>0</v>
      </c>
      <c r="S18" s="48">
        <f t="shared" si="8"/>
        <v>0</v>
      </c>
      <c r="T18" s="48">
        <f t="shared" si="9"/>
        <v>0</v>
      </c>
      <c r="U18" s="50">
        <f t="shared" si="10"/>
        <v>4.4811855173193832E-2</v>
      </c>
      <c r="V18" s="51">
        <f t="shared" si="11"/>
        <v>47</v>
      </c>
      <c r="W18" s="51">
        <f t="shared" si="12"/>
        <v>2</v>
      </c>
      <c r="X18" s="52">
        <f t="shared" si="13"/>
        <v>57.01843339273109</v>
      </c>
      <c r="Y18" s="52">
        <f t="shared" si="14"/>
        <v>1.5239546623487952</v>
      </c>
      <c r="Z18" s="52">
        <f t="shared" si="15"/>
        <v>-55.494478730382298</v>
      </c>
    </row>
    <row r="19" spans="1:26">
      <c r="A19" s="44" t="s">
        <v>491</v>
      </c>
      <c r="B19" s="54">
        <v>16</v>
      </c>
      <c r="C19" s="54">
        <v>7</v>
      </c>
      <c r="D19" s="54">
        <v>23</v>
      </c>
      <c r="E19" s="54">
        <v>2</v>
      </c>
      <c r="F19" s="48">
        <f t="shared" si="0"/>
        <v>79.276208218960889</v>
      </c>
      <c r="G19" s="48">
        <f t="shared" si="1"/>
        <v>24.794120251483221</v>
      </c>
      <c r="H19" s="48">
        <f t="shared" si="2"/>
        <v>86.512023290541222</v>
      </c>
      <c r="I19" s="48">
        <f t="shared" si="3"/>
        <v>2.84971324760446</v>
      </c>
      <c r="J19" s="54">
        <v>11</v>
      </c>
      <c r="K19" s="54">
        <v>5</v>
      </c>
      <c r="L19" s="54">
        <v>3</v>
      </c>
      <c r="M19" s="54"/>
      <c r="N19" s="54">
        <v>2</v>
      </c>
      <c r="O19" s="54">
        <f t="shared" si="4"/>
        <v>21</v>
      </c>
      <c r="P19" s="48">
        <f t="shared" si="5"/>
        <v>41.908753214591869</v>
      </c>
      <c r="Q19" s="48">
        <f t="shared" si="6"/>
        <v>34.898167148261372</v>
      </c>
      <c r="R19" s="48">
        <f t="shared" si="7"/>
        <v>25.621754577753485</v>
      </c>
      <c r="S19" s="48">
        <f t="shared" si="8"/>
        <v>0</v>
      </c>
      <c r="T19" s="48">
        <f t="shared" si="9"/>
        <v>10.794007167220759</v>
      </c>
      <c r="U19" s="50">
        <f t="shared" si="10"/>
        <v>2.9271068607695617E-2</v>
      </c>
      <c r="V19" s="51">
        <f t="shared" si="11"/>
        <v>46</v>
      </c>
      <c r="W19" s="51">
        <f t="shared" si="12"/>
        <v>21</v>
      </c>
      <c r="X19" s="52">
        <f t="shared" si="13"/>
        <v>63.527450586995108</v>
      </c>
      <c r="Y19" s="52">
        <f t="shared" si="14"/>
        <v>22.644536421565498</v>
      </c>
      <c r="Z19" s="52">
        <f t="shared" si="15"/>
        <v>-40.882914165429611</v>
      </c>
    </row>
    <row r="20" spans="1:26">
      <c r="A20" t="s">
        <v>493</v>
      </c>
      <c r="B20" s="18">
        <v>13</v>
      </c>
      <c r="C20" s="18">
        <v>4</v>
      </c>
      <c r="D20" s="18">
        <v>23</v>
      </c>
      <c r="E20" s="18">
        <v>8</v>
      </c>
      <c r="F20" s="48">
        <f t="shared" si="0"/>
        <v>64.411919177905716</v>
      </c>
      <c r="G20" s="48">
        <f t="shared" si="1"/>
        <v>14.168068715133268</v>
      </c>
      <c r="H20" s="48">
        <f t="shared" si="2"/>
        <v>86.512023290541222</v>
      </c>
      <c r="I20" s="48">
        <f t="shared" si="3"/>
        <v>11.39885299041784</v>
      </c>
      <c r="O20" s="54">
        <f t="shared" si="4"/>
        <v>0</v>
      </c>
      <c r="P20" s="48">
        <f t="shared" si="5"/>
        <v>0</v>
      </c>
      <c r="Q20" s="48">
        <f t="shared" si="6"/>
        <v>0</v>
      </c>
      <c r="R20" s="48">
        <f t="shared" si="7"/>
        <v>0</v>
      </c>
      <c r="S20" s="48">
        <f t="shared" si="8"/>
        <v>0</v>
      </c>
      <c r="T20" s="48">
        <f t="shared" si="9"/>
        <v>0</v>
      </c>
      <c r="U20" s="50">
        <f t="shared" si="10"/>
        <v>6.2553371434564149E-3</v>
      </c>
      <c r="V20" s="51">
        <f t="shared" si="11"/>
        <v>40</v>
      </c>
      <c r="W20" s="51">
        <f t="shared" si="12"/>
        <v>0</v>
      </c>
      <c r="X20" s="52">
        <f t="shared" si="13"/>
        <v>55.030670394526737</v>
      </c>
      <c r="Y20" s="52">
        <f t="shared" si="14"/>
        <v>0</v>
      </c>
      <c r="Z20" s="52">
        <f t="shared" si="15"/>
        <v>-55.030670394526737</v>
      </c>
    </row>
    <row r="21" spans="1:26">
      <c r="A21" t="s">
        <v>494</v>
      </c>
      <c r="B21" s="18">
        <v>9</v>
      </c>
      <c r="C21" s="18">
        <v>13</v>
      </c>
      <c r="D21" s="18">
        <v>11</v>
      </c>
      <c r="E21" s="18">
        <v>2</v>
      </c>
      <c r="F21" s="48">
        <f t="shared" si="0"/>
        <v>44.592867123165497</v>
      </c>
      <c r="G21" s="48">
        <f t="shared" si="1"/>
        <v>46.046223324183124</v>
      </c>
      <c r="H21" s="48">
        <f t="shared" si="2"/>
        <v>41.375315486780586</v>
      </c>
      <c r="I21" s="48">
        <f t="shared" si="3"/>
        <v>2.84971324760446</v>
      </c>
      <c r="O21" s="54">
        <f t="shared" si="4"/>
        <v>0</v>
      </c>
      <c r="P21" s="48">
        <f t="shared" si="5"/>
        <v>0</v>
      </c>
      <c r="Q21" s="48">
        <f t="shared" si="6"/>
        <v>0</v>
      </c>
      <c r="R21" s="48">
        <f t="shared" si="7"/>
        <v>0</v>
      </c>
      <c r="S21" s="48">
        <f t="shared" si="8"/>
        <v>0</v>
      </c>
      <c r="T21" s="48">
        <f t="shared" si="9"/>
        <v>0</v>
      </c>
      <c r="U21" s="50">
        <f t="shared" si="10"/>
        <v>4.8314544234996359E-9</v>
      </c>
      <c r="V21" s="51">
        <f t="shared" si="11"/>
        <v>33</v>
      </c>
      <c r="W21" s="51">
        <f t="shared" si="12"/>
        <v>0</v>
      </c>
      <c r="X21" s="52">
        <f t="shared" si="13"/>
        <v>44.004801978043069</v>
      </c>
      <c r="Y21" s="52">
        <f t="shared" si="14"/>
        <v>0</v>
      </c>
      <c r="Z21" s="52">
        <f t="shared" si="15"/>
        <v>-44.004801978043069</v>
      </c>
    </row>
    <row r="22" spans="1:26">
      <c r="A22" s="44" t="s">
        <v>496</v>
      </c>
      <c r="B22" s="54">
        <v>26</v>
      </c>
      <c r="C22" s="54">
        <v>4</v>
      </c>
      <c r="D22" s="54">
        <v>2</v>
      </c>
      <c r="E22" s="54"/>
      <c r="F22" s="48">
        <f t="shared" si="0"/>
        <v>128.82383835581143</v>
      </c>
      <c r="G22" s="48">
        <f t="shared" si="1"/>
        <v>14.168068715133268</v>
      </c>
      <c r="H22" s="48">
        <f t="shared" si="2"/>
        <v>7.5227846339601063</v>
      </c>
      <c r="I22" s="48">
        <f t="shared" si="3"/>
        <v>0</v>
      </c>
      <c r="J22" s="54"/>
      <c r="K22" s="54"/>
      <c r="L22" s="54"/>
      <c r="M22" s="54"/>
      <c r="N22" s="54">
        <v>1</v>
      </c>
      <c r="O22" s="54">
        <f t="shared" si="4"/>
        <v>1</v>
      </c>
      <c r="P22" s="48">
        <f t="shared" si="5"/>
        <v>0</v>
      </c>
      <c r="Q22" s="48">
        <f t="shared" si="6"/>
        <v>0</v>
      </c>
      <c r="R22" s="48">
        <f t="shared" si="7"/>
        <v>0</v>
      </c>
      <c r="S22" s="48">
        <f t="shared" si="8"/>
        <v>0</v>
      </c>
      <c r="T22" s="48">
        <f t="shared" si="9"/>
        <v>5.3970035836103794</v>
      </c>
      <c r="U22" s="50">
        <f t="shared" si="10"/>
        <v>6.9520129406234032E-2</v>
      </c>
      <c r="V22" s="51">
        <f t="shared" si="11"/>
        <v>32</v>
      </c>
      <c r="W22" s="51">
        <f t="shared" si="12"/>
        <v>1</v>
      </c>
      <c r="X22" s="52">
        <f t="shared" si="13"/>
        <v>50.171563901634933</v>
      </c>
      <c r="Y22" s="52">
        <f t="shared" si="14"/>
        <v>1.0794007167220758</v>
      </c>
      <c r="Z22" s="52">
        <f t="shared" si="15"/>
        <v>-49.092163184912856</v>
      </c>
    </row>
    <row r="23" spans="1:26">
      <c r="A23" t="s">
        <v>495</v>
      </c>
      <c r="B23" s="18">
        <v>9</v>
      </c>
      <c r="C23" s="18">
        <v>13</v>
      </c>
      <c r="D23" s="18">
        <v>10</v>
      </c>
      <c r="E23" s="18">
        <v>2</v>
      </c>
      <c r="F23" s="48">
        <f t="shared" si="0"/>
        <v>44.592867123165497</v>
      </c>
      <c r="G23" s="48">
        <f t="shared" si="1"/>
        <v>46.046223324183124</v>
      </c>
      <c r="H23" s="48">
        <f t="shared" si="2"/>
        <v>37.613923169800536</v>
      </c>
      <c r="I23" s="48">
        <f t="shared" si="3"/>
        <v>2.84971324760446</v>
      </c>
      <c r="O23" s="54">
        <f t="shared" si="4"/>
        <v>0</v>
      </c>
      <c r="P23" s="48">
        <f t="shared" si="5"/>
        <v>0</v>
      </c>
      <c r="Q23" s="48">
        <f t="shared" si="6"/>
        <v>0</v>
      </c>
      <c r="R23" s="48">
        <f t="shared" si="7"/>
        <v>0</v>
      </c>
      <c r="S23" s="48">
        <f t="shared" si="8"/>
        <v>0</v>
      </c>
      <c r="T23" s="48">
        <f t="shared" si="9"/>
        <v>0</v>
      </c>
      <c r="U23" s="50">
        <f t="shared" si="10"/>
        <v>2.5268172231822886E-7</v>
      </c>
      <c r="V23" s="51">
        <f t="shared" si="11"/>
        <v>32</v>
      </c>
      <c r="W23" s="51">
        <f t="shared" si="12"/>
        <v>0</v>
      </c>
      <c r="X23" s="52">
        <f t="shared" si="13"/>
        <v>42.751004539049717</v>
      </c>
      <c r="Y23" s="52">
        <f t="shared" si="14"/>
        <v>0</v>
      </c>
      <c r="Z23" s="52">
        <f t="shared" si="15"/>
        <v>-42.751004539049717</v>
      </c>
    </row>
    <row r="24" spans="1:26">
      <c r="A24" t="s">
        <v>497</v>
      </c>
      <c r="B24" s="18">
        <v>18</v>
      </c>
      <c r="C24" s="18">
        <v>1</v>
      </c>
      <c r="D24" s="18">
        <v>11</v>
      </c>
      <c r="E24" s="18">
        <v>2</v>
      </c>
      <c r="F24" s="48">
        <f t="shared" si="0"/>
        <v>89.185734246330995</v>
      </c>
      <c r="G24" s="48">
        <f t="shared" si="1"/>
        <v>3.542017178783317</v>
      </c>
      <c r="H24" s="48">
        <f t="shared" si="2"/>
        <v>41.375315486780586</v>
      </c>
      <c r="I24" s="48">
        <f t="shared" si="3"/>
        <v>2.84971324760446</v>
      </c>
      <c r="J24" s="18">
        <v>2</v>
      </c>
      <c r="O24" s="54">
        <f t="shared" si="4"/>
        <v>2</v>
      </c>
      <c r="P24" s="48">
        <f t="shared" si="5"/>
        <v>7.6197733117439759</v>
      </c>
      <c r="Q24" s="48">
        <f t="shared" si="6"/>
        <v>0</v>
      </c>
      <c r="R24" s="48">
        <f t="shared" si="7"/>
        <v>0</v>
      </c>
      <c r="S24" s="48">
        <f t="shared" si="8"/>
        <v>0</v>
      </c>
      <c r="T24" s="48">
        <f t="shared" si="9"/>
        <v>0</v>
      </c>
      <c r="U24" s="50">
        <f t="shared" si="10"/>
        <v>2.7719063689423586E-2</v>
      </c>
      <c r="V24" s="51">
        <f t="shared" si="11"/>
        <v>30</v>
      </c>
      <c r="W24" s="51">
        <f t="shared" si="12"/>
        <v>2</v>
      </c>
      <c r="X24" s="52">
        <f t="shared" si="13"/>
        <v>44.701022303964969</v>
      </c>
      <c r="Y24" s="52">
        <f t="shared" si="14"/>
        <v>1.5239546623487952</v>
      </c>
      <c r="Z24" s="52">
        <f t="shared" si="15"/>
        <v>-43.177067641616176</v>
      </c>
    </row>
    <row r="25" spans="1:26">
      <c r="A25" t="s">
        <v>498</v>
      </c>
      <c r="B25" s="18">
        <v>4</v>
      </c>
      <c r="C25" s="18">
        <v>8</v>
      </c>
      <c r="D25" s="18">
        <v>12</v>
      </c>
      <c r="F25" s="48">
        <f t="shared" si="0"/>
        <v>19.819052054740222</v>
      </c>
      <c r="G25" s="48">
        <f t="shared" si="1"/>
        <v>28.336137430266536</v>
      </c>
      <c r="H25" s="48">
        <f t="shared" si="2"/>
        <v>45.136707803760643</v>
      </c>
      <c r="I25" s="48">
        <f t="shared" si="3"/>
        <v>0</v>
      </c>
      <c r="J25" s="18">
        <v>50</v>
      </c>
      <c r="K25" s="18">
        <v>11</v>
      </c>
      <c r="L25" s="18">
        <v>10</v>
      </c>
      <c r="M25" s="18">
        <v>3</v>
      </c>
      <c r="N25" s="18">
        <v>6</v>
      </c>
      <c r="O25" s="54">
        <f t="shared" si="4"/>
        <v>80</v>
      </c>
      <c r="P25" s="48">
        <f t="shared" si="5"/>
        <v>190.4943327935994</v>
      </c>
      <c r="Q25" s="48">
        <f t="shared" si="6"/>
        <v>76.775967726175026</v>
      </c>
      <c r="R25" s="48">
        <f t="shared" si="7"/>
        <v>85.405848592511617</v>
      </c>
      <c r="S25" s="48">
        <f t="shared" si="8"/>
        <v>61.681435943828774</v>
      </c>
      <c r="T25" s="48">
        <f t="shared" si="9"/>
        <v>32.38202150166228</v>
      </c>
      <c r="U25" s="50">
        <f t="shared" si="10"/>
        <v>7.9381264283933606E-2</v>
      </c>
      <c r="V25" s="51">
        <f t="shared" si="11"/>
        <v>24</v>
      </c>
      <c r="W25" s="51">
        <f t="shared" si="12"/>
        <v>80</v>
      </c>
      <c r="X25" s="52">
        <f t="shared" si="13"/>
        <v>31.097299096255799</v>
      </c>
      <c r="Y25" s="52">
        <f t="shared" si="14"/>
        <v>89.347921311555424</v>
      </c>
      <c r="Z25" s="52">
        <f t="shared" si="15"/>
        <v>58.250622215299629</v>
      </c>
    </row>
    <row r="26" spans="1:26">
      <c r="A26" s="44" t="s">
        <v>499</v>
      </c>
      <c r="B26" s="54">
        <v>9</v>
      </c>
      <c r="C26" s="54">
        <v>4</v>
      </c>
      <c r="D26" s="54">
        <v>10</v>
      </c>
      <c r="E26" s="54">
        <v>1</v>
      </c>
      <c r="F26" s="48">
        <f t="shared" si="0"/>
        <v>44.592867123165497</v>
      </c>
      <c r="G26" s="48">
        <f t="shared" si="1"/>
        <v>14.168068715133268</v>
      </c>
      <c r="H26" s="48">
        <f t="shared" si="2"/>
        <v>37.613923169800536</v>
      </c>
      <c r="I26" s="48">
        <f t="shared" si="3"/>
        <v>1.42485662380223</v>
      </c>
      <c r="J26" s="54">
        <v>224</v>
      </c>
      <c r="K26" s="54">
        <v>46</v>
      </c>
      <c r="L26" s="54">
        <v>44</v>
      </c>
      <c r="M26" s="54">
        <v>18</v>
      </c>
      <c r="N26" s="54">
        <v>45</v>
      </c>
      <c r="O26" s="54">
        <f t="shared" si="4"/>
        <v>377</v>
      </c>
      <c r="P26" s="48">
        <f t="shared" si="5"/>
        <v>853.41461091532528</v>
      </c>
      <c r="Q26" s="48">
        <f t="shared" si="6"/>
        <v>321.06313776400464</v>
      </c>
      <c r="R26" s="48">
        <f t="shared" si="7"/>
        <v>375.78573380705109</v>
      </c>
      <c r="S26" s="48">
        <f t="shared" si="8"/>
        <v>370.08861566297264</v>
      </c>
      <c r="T26" s="48">
        <f t="shared" si="9"/>
        <v>242.86516126246707</v>
      </c>
      <c r="U26" s="50">
        <f t="shared" si="10"/>
        <v>1.5955373997036823E-2</v>
      </c>
      <c r="V26" s="51">
        <f t="shared" si="11"/>
        <v>23</v>
      </c>
      <c r="W26" s="51">
        <f t="shared" si="12"/>
        <v>377</v>
      </c>
      <c r="X26" s="52">
        <f t="shared" si="13"/>
        <v>32.124953002699762</v>
      </c>
      <c r="Y26" s="52">
        <f t="shared" si="14"/>
        <v>432.64345188236422</v>
      </c>
      <c r="Z26" s="52">
        <f t="shared" si="15"/>
        <v>400.51849887966443</v>
      </c>
    </row>
    <row r="27" spans="1:26">
      <c r="A27" t="s">
        <v>500</v>
      </c>
      <c r="B27" s="18">
        <v>5</v>
      </c>
      <c r="C27" s="18">
        <v>2</v>
      </c>
      <c r="D27" s="18">
        <v>10</v>
      </c>
      <c r="F27" s="48">
        <f t="shared" si="0"/>
        <v>24.773815068425279</v>
      </c>
      <c r="G27" s="48">
        <f t="shared" si="1"/>
        <v>7.084034357566634</v>
      </c>
      <c r="H27" s="48">
        <f t="shared" si="2"/>
        <v>37.613923169800536</v>
      </c>
      <c r="I27" s="48">
        <f t="shared" si="3"/>
        <v>0</v>
      </c>
      <c r="O27" s="54">
        <f t="shared" si="4"/>
        <v>0</v>
      </c>
      <c r="P27" s="48">
        <f t="shared" si="5"/>
        <v>0</v>
      </c>
      <c r="Q27" s="48">
        <f t="shared" si="6"/>
        <v>0</v>
      </c>
      <c r="R27" s="48">
        <f t="shared" si="7"/>
        <v>0</v>
      </c>
      <c r="S27" s="48">
        <f t="shared" si="8"/>
        <v>0</v>
      </c>
      <c r="T27" s="48">
        <f t="shared" si="9"/>
        <v>0</v>
      </c>
      <c r="U27" s="50">
        <f t="shared" si="10"/>
        <v>5.8012874321152338E-3</v>
      </c>
      <c r="V27" s="51">
        <f t="shared" si="11"/>
        <v>17</v>
      </c>
      <c r="W27" s="51">
        <f t="shared" si="12"/>
        <v>0</v>
      </c>
      <c r="X27" s="52">
        <f t="shared" si="13"/>
        <v>23.157257531930814</v>
      </c>
      <c r="Y27" s="52">
        <f t="shared" si="14"/>
        <v>0</v>
      </c>
      <c r="Z27" s="52">
        <f t="shared" si="15"/>
        <v>-23.157257531930814</v>
      </c>
    </row>
    <row r="28" spans="1:26">
      <c r="A28" s="44" t="s">
        <v>501</v>
      </c>
      <c r="B28" s="54">
        <v>2</v>
      </c>
      <c r="C28" s="54">
        <v>7</v>
      </c>
      <c r="D28" s="54">
        <v>4</v>
      </c>
      <c r="E28" s="54"/>
      <c r="F28" s="48">
        <f t="shared" si="0"/>
        <v>9.9095260273701111</v>
      </c>
      <c r="G28" s="48">
        <f t="shared" si="1"/>
        <v>24.794120251483221</v>
      </c>
      <c r="H28" s="48">
        <f t="shared" si="2"/>
        <v>15.045569267920213</v>
      </c>
      <c r="I28" s="48">
        <f t="shared" si="3"/>
        <v>0</v>
      </c>
      <c r="J28" s="54">
        <v>1</v>
      </c>
      <c r="K28" s="54">
        <v>1</v>
      </c>
      <c r="L28" s="54"/>
      <c r="M28" s="54"/>
      <c r="N28" s="54"/>
      <c r="O28" s="54">
        <f t="shared" si="4"/>
        <v>2</v>
      </c>
      <c r="P28" s="48">
        <f t="shared" si="5"/>
        <v>3.8098866558719879</v>
      </c>
      <c r="Q28" s="48">
        <f t="shared" si="6"/>
        <v>6.9796334296522744</v>
      </c>
      <c r="R28" s="48">
        <f t="shared" si="7"/>
        <v>0</v>
      </c>
      <c r="S28" s="48">
        <f t="shared" si="8"/>
        <v>0</v>
      </c>
      <c r="T28" s="48">
        <f t="shared" si="9"/>
        <v>0</v>
      </c>
      <c r="U28" s="50">
        <f t="shared" si="10"/>
        <v>4.0130207493107679E-3</v>
      </c>
      <c r="V28" s="51">
        <f t="shared" si="11"/>
        <v>13</v>
      </c>
      <c r="W28" s="51">
        <f t="shared" si="12"/>
        <v>2</v>
      </c>
      <c r="X28" s="52">
        <f t="shared" si="13"/>
        <v>16.583071848924515</v>
      </c>
      <c r="Y28" s="52">
        <f t="shared" si="14"/>
        <v>2.1579040171048525</v>
      </c>
      <c r="Z28" s="52">
        <f t="shared" si="15"/>
        <v>-14.425167831819662</v>
      </c>
    </row>
    <row r="29" spans="1:26">
      <c r="A29" s="44" t="s">
        <v>505</v>
      </c>
      <c r="B29" s="54">
        <v>1</v>
      </c>
      <c r="C29" s="54">
        <v>7</v>
      </c>
      <c r="D29" s="54">
        <v>4</v>
      </c>
      <c r="E29" s="54"/>
      <c r="F29" s="48">
        <f t="shared" si="0"/>
        <v>4.9547630136850556</v>
      </c>
      <c r="G29" s="48">
        <f t="shared" si="1"/>
        <v>24.794120251483221</v>
      </c>
      <c r="H29" s="48">
        <f t="shared" si="2"/>
        <v>15.045569267920213</v>
      </c>
      <c r="I29" s="48">
        <f t="shared" si="3"/>
        <v>0</v>
      </c>
      <c r="J29" s="54">
        <v>1</v>
      </c>
      <c r="K29" s="54">
        <v>1</v>
      </c>
      <c r="L29" s="54"/>
      <c r="M29" s="54"/>
      <c r="N29" s="54"/>
      <c r="O29" s="54">
        <f t="shared" si="4"/>
        <v>2</v>
      </c>
      <c r="P29" s="48">
        <f t="shared" si="5"/>
        <v>3.8098866558719879</v>
      </c>
      <c r="Q29" s="48">
        <f t="shared" si="6"/>
        <v>6.9796334296522744</v>
      </c>
      <c r="R29" s="48">
        <f t="shared" si="7"/>
        <v>0</v>
      </c>
      <c r="S29" s="48">
        <f t="shared" si="8"/>
        <v>0</v>
      </c>
      <c r="T29" s="48">
        <f t="shared" si="9"/>
        <v>0</v>
      </c>
      <c r="U29" s="50">
        <f t="shared" si="10"/>
        <v>1.5906339284827035E-2</v>
      </c>
      <c r="V29" s="51">
        <f t="shared" si="11"/>
        <v>12</v>
      </c>
      <c r="W29" s="51">
        <f t="shared" si="12"/>
        <v>2</v>
      </c>
      <c r="X29" s="52">
        <f t="shared" si="13"/>
        <v>14.931484177696163</v>
      </c>
      <c r="Y29" s="52">
        <f t="shared" si="14"/>
        <v>2.1579040171048525</v>
      </c>
      <c r="Z29" s="52">
        <f t="shared" si="15"/>
        <v>-12.77358016059131</v>
      </c>
    </row>
    <row r="30" spans="1:26">
      <c r="A30" s="44" t="s">
        <v>502</v>
      </c>
      <c r="B30" s="54">
        <v>4</v>
      </c>
      <c r="C30" s="54">
        <v>5</v>
      </c>
      <c r="D30" s="54">
        <v>3</v>
      </c>
      <c r="E30" s="54"/>
      <c r="F30" s="48">
        <f t="shared" si="0"/>
        <v>19.819052054740222</v>
      </c>
      <c r="G30" s="48">
        <f t="shared" si="1"/>
        <v>17.710085893916585</v>
      </c>
      <c r="H30" s="48">
        <f t="shared" si="2"/>
        <v>11.284176950940161</v>
      </c>
      <c r="I30" s="48">
        <f t="shared" si="3"/>
        <v>0</v>
      </c>
      <c r="J30" s="54"/>
      <c r="K30" s="54"/>
      <c r="L30" s="54"/>
      <c r="M30" s="54"/>
      <c r="N30" s="54">
        <v>1</v>
      </c>
      <c r="O30" s="54">
        <f t="shared" si="4"/>
        <v>1</v>
      </c>
      <c r="P30" s="48">
        <f t="shared" si="5"/>
        <v>0</v>
      </c>
      <c r="Q30" s="48">
        <f t="shared" si="6"/>
        <v>0</v>
      </c>
      <c r="R30" s="48">
        <f t="shared" si="7"/>
        <v>0</v>
      </c>
      <c r="S30" s="48">
        <f t="shared" si="8"/>
        <v>0</v>
      </c>
      <c r="T30" s="48">
        <f t="shared" si="9"/>
        <v>5.3970035836103794</v>
      </c>
      <c r="U30" s="50">
        <f t="shared" si="10"/>
        <v>3.348556899665784E-4</v>
      </c>
      <c r="V30" s="51">
        <f t="shared" si="11"/>
        <v>12</v>
      </c>
      <c r="W30" s="51">
        <f t="shared" si="12"/>
        <v>1</v>
      </c>
      <c r="X30" s="52">
        <f t="shared" si="13"/>
        <v>16.271104966532324</v>
      </c>
      <c r="Y30" s="52">
        <f t="shared" si="14"/>
        <v>1.0794007167220758</v>
      </c>
      <c r="Z30" s="52">
        <f t="shared" si="15"/>
        <v>-15.191704249810249</v>
      </c>
    </row>
    <row r="31" spans="1:26">
      <c r="A31" t="s">
        <v>506</v>
      </c>
      <c r="B31" s="18">
        <v>2</v>
      </c>
      <c r="C31" s="18">
        <v>3</v>
      </c>
      <c r="D31" s="18">
        <v>6</v>
      </c>
      <c r="F31" s="48">
        <f t="shared" si="0"/>
        <v>9.9095260273701111</v>
      </c>
      <c r="G31" s="48">
        <f t="shared" si="1"/>
        <v>10.626051536349951</v>
      </c>
      <c r="H31" s="48">
        <f t="shared" si="2"/>
        <v>22.568353901880322</v>
      </c>
      <c r="I31" s="48">
        <f t="shared" si="3"/>
        <v>0</v>
      </c>
      <c r="J31" s="18">
        <v>2</v>
      </c>
      <c r="N31" s="18">
        <v>2</v>
      </c>
      <c r="O31" s="54">
        <f t="shared" si="4"/>
        <v>4</v>
      </c>
      <c r="P31" s="48">
        <f t="shared" si="5"/>
        <v>7.6197733117439759</v>
      </c>
      <c r="Q31" s="48">
        <f t="shared" si="6"/>
        <v>0</v>
      </c>
      <c r="R31" s="48">
        <f t="shared" si="7"/>
        <v>0</v>
      </c>
      <c r="S31" s="48">
        <f t="shared" si="8"/>
        <v>0</v>
      </c>
      <c r="T31" s="48">
        <f t="shared" si="9"/>
        <v>10.794007167220759</v>
      </c>
      <c r="U31" s="50">
        <f t="shared" si="10"/>
        <v>2.3718731653212238E-2</v>
      </c>
      <c r="V31" s="51">
        <f t="shared" si="11"/>
        <v>11</v>
      </c>
      <c r="W31" s="51">
        <f t="shared" si="12"/>
        <v>4</v>
      </c>
      <c r="X31" s="52">
        <f t="shared" si="13"/>
        <v>14.367977155200128</v>
      </c>
      <c r="Y31" s="52">
        <f t="shared" si="14"/>
        <v>3.6827560957929473</v>
      </c>
      <c r="Z31" s="52">
        <f t="shared" si="15"/>
        <v>-10.68522105940718</v>
      </c>
    </row>
    <row r="32" spans="1:26">
      <c r="A32" t="s">
        <v>503</v>
      </c>
      <c r="B32" s="18">
        <v>4</v>
      </c>
      <c r="C32" s="18">
        <v>5</v>
      </c>
      <c r="D32" s="18">
        <v>2</v>
      </c>
      <c r="E32" s="18">
        <v>1</v>
      </c>
      <c r="F32" s="48">
        <f t="shared" si="0"/>
        <v>19.819052054740222</v>
      </c>
      <c r="G32" s="48">
        <f t="shared" si="1"/>
        <v>17.710085893916585</v>
      </c>
      <c r="H32" s="48">
        <f t="shared" si="2"/>
        <v>7.5227846339601063</v>
      </c>
      <c r="I32" s="48">
        <f t="shared" si="3"/>
        <v>1.42485662380223</v>
      </c>
      <c r="K32" s="18">
        <v>1</v>
      </c>
      <c r="O32" s="54">
        <f t="shared" si="4"/>
        <v>1</v>
      </c>
      <c r="P32" s="48">
        <f t="shared" si="5"/>
        <v>0</v>
      </c>
      <c r="Q32" s="48">
        <f t="shared" si="6"/>
        <v>6.9796334296522744</v>
      </c>
      <c r="R32" s="48">
        <f t="shared" si="7"/>
        <v>0</v>
      </c>
      <c r="S32" s="48">
        <f t="shared" si="8"/>
        <v>0</v>
      </c>
      <c r="T32" s="48">
        <f t="shared" si="9"/>
        <v>0</v>
      </c>
      <c r="U32" s="50">
        <f t="shared" si="10"/>
        <v>3.254296231191191E-3</v>
      </c>
      <c r="V32" s="51">
        <f t="shared" si="11"/>
        <v>11</v>
      </c>
      <c r="W32" s="51">
        <f t="shared" si="12"/>
        <v>1</v>
      </c>
      <c r="X32" s="52">
        <f t="shared" si="13"/>
        <v>15.017307527538973</v>
      </c>
      <c r="Y32" s="52">
        <f t="shared" si="14"/>
        <v>1.3959266859304549</v>
      </c>
      <c r="Z32" s="52">
        <f t="shared" si="15"/>
        <v>-13.621380841608518</v>
      </c>
    </row>
    <row r="33" spans="1:26">
      <c r="A33" t="s">
        <v>504</v>
      </c>
      <c r="B33" s="18">
        <v>8</v>
      </c>
      <c r="C33" s="18">
        <v>1</v>
      </c>
      <c r="D33" s="18">
        <v>2</v>
      </c>
      <c r="E33" s="18">
        <v>1</v>
      </c>
      <c r="F33" s="48">
        <f t="shared" si="0"/>
        <v>39.638104109480444</v>
      </c>
      <c r="G33" s="48">
        <f t="shared" si="1"/>
        <v>3.542017178783317</v>
      </c>
      <c r="H33" s="48">
        <f t="shared" si="2"/>
        <v>7.5227846339601063</v>
      </c>
      <c r="I33" s="48">
        <f t="shared" si="3"/>
        <v>1.42485662380223</v>
      </c>
      <c r="J33" s="18">
        <v>19</v>
      </c>
      <c r="K33" s="18">
        <v>5</v>
      </c>
      <c r="L33" s="18">
        <v>8</v>
      </c>
      <c r="M33" s="18">
        <v>2</v>
      </c>
      <c r="N33" s="18">
        <v>2</v>
      </c>
      <c r="O33" s="54">
        <f t="shared" si="4"/>
        <v>36</v>
      </c>
      <c r="P33" s="48">
        <f t="shared" si="5"/>
        <v>72.387846461567761</v>
      </c>
      <c r="Q33" s="48">
        <f t="shared" si="6"/>
        <v>34.898167148261372</v>
      </c>
      <c r="R33" s="48">
        <f t="shared" si="7"/>
        <v>68.324678874009294</v>
      </c>
      <c r="S33" s="48">
        <f t="shared" si="8"/>
        <v>41.120957295885852</v>
      </c>
      <c r="T33" s="48">
        <f t="shared" si="9"/>
        <v>10.794007167220759</v>
      </c>
      <c r="U33" s="50">
        <f t="shared" si="10"/>
        <v>7.4573908629818886E-2</v>
      </c>
      <c r="V33" s="51">
        <f t="shared" si="11"/>
        <v>11</v>
      </c>
      <c r="W33" s="51">
        <f t="shared" si="12"/>
        <v>36</v>
      </c>
      <c r="X33" s="52">
        <f t="shared" si="13"/>
        <v>16.90096864074129</v>
      </c>
      <c r="Y33" s="52">
        <f t="shared" si="14"/>
        <v>45.505131389389007</v>
      </c>
      <c r="Z33" s="52">
        <f t="shared" si="15"/>
        <v>28.604162748647717</v>
      </c>
    </row>
    <row r="34" spans="1:26">
      <c r="A34" t="s">
        <v>507</v>
      </c>
      <c r="B34" s="18">
        <v>6</v>
      </c>
      <c r="C34" s="18">
        <v>2</v>
      </c>
      <c r="D34" s="18">
        <v>2</v>
      </c>
      <c r="F34" s="48">
        <f t="shared" ref="F34:F50" si="16">1000000*B34/201826</f>
        <v>29.728578082110332</v>
      </c>
      <c r="G34" s="48">
        <f t="shared" ref="G34:G50" si="17">1000000*C34/282325</f>
        <v>7.084034357566634</v>
      </c>
      <c r="H34" s="48">
        <f t="shared" ref="H34:H50" si="18">1000000*D34/265859</f>
        <v>7.5227846339601063</v>
      </c>
      <c r="I34" s="48">
        <f t="shared" ref="I34:I50" si="19">1000000*E34/701825</f>
        <v>0</v>
      </c>
      <c r="J34" s="18">
        <v>1</v>
      </c>
      <c r="L34" s="18">
        <v>1</v>
      </c>
      <c r="O34" s="54">
        <f t="shared" ref="O34:O50" si="20">SUM(J34:N34)</f>
        <v>2</v>
      </c>
      <c r="P34" s="48">
        <f t="shared" ref="P34:P50" si="21">1000000*J34/262475</f>
        <v>3.8098866558719879</v>
      </c>
      <c r="Q34" s="48">
        <f t="shared" ref="Q34:Q50" si="22">1000000*K34/143274</f>
        <v>0</v>
      </c>
      <c r="R34" s="48">
        <f t="shared" ref="R34:R50" si="23">1000000*L34/117088</f>
        <v>8.5405848592511617</v>
      </c>
      <c r="S34" s="48">
        <f t="shared" ref="S34:S50" si="24">1000000*M34/48637</f>
        <v>0</v>
      </c>
      <c r="T34" s="48">
        <f t="shared" ref="T34:T50" si="25">1000000*N34/185288</f>
        <v>0</v>
      </c>
      <c r="U34" s="50">
        <f t="shared" ref="U34:U50" si="26">_xlfn.T.TEST(F34:H34,P34:T34,1,2)</f>
        <v>4.1120784553121528E-2</v>
      </c>
      <c r="V34" s="51">
        <f t="shared" ref="V34:V50" si="27">SUM(B34:D34)</f>
        <v>10</v>
      </c>
      <c r="W34" s="51">
        <f t="shared" ref="W34:W50" si="28">SUM(J34:N34)</f>
        <v>2</v>
      </c>
      <c r="X34" s="52">
        <f t="shared" ref="X34:X50" si="29">SUM(F34:H34)/3</f>
        <v>14.778465691212359</v>
      </c>
      <c r="Y34" s="52">
        <f t="shared" ref="Y34:Y50" si="30">SUM(P34:T34)/5</f>
        <v>2.4700943030246298</v>
      </c>
      <c r="Z34" s="52">
        <f t="shared" ref="Z34:Z50" si="31">Y34-X34</f>
        <v>-12.30837138818773</v>
      </c>
    </row>
    <row r="35" spans="1:26">
      <c r="A35" t="s">
        <v>508</v>
      </c>
      <c r="B35" s="18">
        <v>2</v>
      </c>
      <c r="D35" s="18">
        <v>7</v>
      </c>
      <c r="F35" s="48">
        <f t="shared" si="16"/>
        <v>9.9095260273701111</v>
      </c>
      <c r="G35" s="48">
        <f t="shared" si="17"/>
        <v>0</v>
      </c>
      <c r="H35" s="48">
        <f t="shared" si="18"/>
        <v>26.329746218860372</v>
      </c>
      <c r="I35" s="48">
        <f t="shared" si="19"/>
        <v>0</v>
      </c>
      <c r="J35" s="18">
        <v>13</v>
      </c>
      <c r="K35" s="18">
        <v>3</v>
      </c>
      <c r="L35" s="18">
        <v>5</v>
      </c>
      <c r="M35" s="18">
        <v>4</v>
      </c>
      <c r="N35" s="18">
        <v>2</v>
      </c>
      <c r="O35" s="54">
        <f t="shared" si="20"/>
        <v>27</v>
      </c>
      <c r="P35" s="48">
        <f t="shared" si="21"/>
        <v>49.528526526335838</v>
      </c>
      <c r="Q35" s="48">
        <f t="shared" si="22"/>
        <v>20.938900288956823</v>
      </c>
      <c r="R35" s="48">
        <f t="shared" si="23"/>
        <v>42.702924296255809</v>
      </c>
      <c r="S35" s="48">
        <f t="shared" si="24"/>
        <v>82.241914591771703</v>
      </c>
      <c r="T35" s="48">
        <f t="shared" si="25"/>
        <v>10.794007167220759</v>
      </c>
      <c r="U35" s="50">
        <f t="shared" si="26"/>
        <v>7.3331687407818841E-2</v>
      </c>
      <c r="V35" s="51">
        <f t="shared" si="27"/>
        <v>9</v>
      </c>
      <c r="W35" s="51">
        <f t="shared" si="28"/>
        <v>27</v>
      </c>
      <c r="X35" s="52">
        <f t="shared" si="29"/>
        <v>12.079757415410162</v>
      </c>
      <c r="Y35" s="52">
        <f t="shared" si="30"/>
        <v>41.241254574108197</v>
      </c>
      <c r="Z35" s="52">
        <f t="shared" si="31"/>
        <v>29.161497158698033</v>
      </c>
    </row>
    <row r="36" spans="1:26">
      <c r="A36" t="s">
        <v>509</v>
      </c>
      <c r="B36" s="18">
        <v>1</v>
      </c>
      <c r="C36" s="18">
        <v>4</v>
      </c>
      <c r="D36" s="18">
        <v>3</v>
      </c>
      <c r="F36" s="48">
        <f t="shared" si="16"/>
        <v>4.9547630136850556</v>
      </c>
      <c r="G36" s="48">
        <f t="shared" si="17"/>
        <v>14.168068715133268</v>
      </c>
      <c r="H36" s="48">
        <f t="shared" si="18"/>
        <v>11.284176950940161</v>
      </c>
      <c r="I36" s="48">
        <f t="shared" si="19"/>
        <v>0</v>
      </c>
      <c r="J36" s="18">
        <v>1</v>
      </c>
      <c r="O36" s="54">
        <f t="shared" si="20"/>
        <v>1</v>
      </c>
      <c r="P36" s="48">
        <f t="shared" si="21"/>
        <v>3.8098866558719879</v>
      </c>
      <c r="Q36" s="48">
        <f t="shared" si="22"/>
        <v>0</v>
      </c>
      <c r="R36" s="48">
        <f t="shared" si="23"/>
        <v>0</v>
      </c>
      <c r="S36" s="48">
        <f t="shared" si="24"/>
        <v>0</v>
      </c>
      <c r="T36" s="48">
        <f t="shared" si="25"/>
        <v>0</v>
      </c>
      <c r="U36" s="50">
        <f t="shared" si="26"/>
        <v>2.8424600596130473E-3</v>
      </c>
      <c r="V36" s="51">
        <f t="shared" si="27"/>
        <v>8</v>
      </c>
      <c r="W36" s="51">
        <f t="shared" si="28"/>
        <v>1</v>
      </c>
      <c r="X36" s="52">
        <f t="shared" si="29"/>
        <v>10.135669559919494</v>
      </c>
      <c r="Y36" s="52">
        <f t="shared" si="30"/>
        <v>0.76197733117439759</v>
      </c>
      <c r="Z36" s="52">
        <f t="shared" si="31"/>
        <v>-9.3736922287450959</v>
      </c>
    </row>
    <row r="37" spans="1:26">
      <c r="A37" t="s">
        <v>510</v>
      </c>
      <c r="B37" s="18">
        <v>3</v>
      </c>
      <c r="D37" s="18">
        <v>4</v>
      </c>
      <c r="F37" s="48">
        <f t="shared" si="16"/>
        <v>14.864289041055166</v>
      </c>
      <c r="G37" s="48">
        <f t="shared" si="17"/>
        <v>0</v>
      </c>
      <c r="H37" s="48">
        <f t="shared" si="18"/>
        <v>15.045569267920213</v>
      </c>
      <c r="I37" s="48">
        <f t="shared" si="19"/>
        <v>0</v>
      </c>
      <c r="O37" s="54">
        <f t="shared" si="20"/>
        <v>0</v>
      </c>
      <c r="P37" s="48">
        <f t="shared" si="21"/>
        <v>0</v>
      </c>
      <c r="Q37" s="48">
        <f t="shared" si="22"/>
        <v>0</v>
      </c>
      <c r="R37" s="48">
        <f t="shared" si="23"/>
        <v>0</v>
      </c>
      <c r="S37" s="48">
        <f t="shared" si="24"/>
        <v>0</v>
      </c>
      <c r="T37" s="48">
        <f t="shared" si="25"/>
        <v>0</v>
      </c>
      <c r="U37" s="50">
        <f t="shared" si="26"/>
        <v>1.6902274098913549E-2</v>
      </c>
      <c r="V37" s="51">
        <f t="shared" si="27"/>
        <v>7</v>
      </c>
      <c r="W37" s="51">
        <f t="shared" si="28"/>
        <v>0</v>
      </c>
      <c r="X37" s="52">
        <f t="shared" si="29"/>
        <v>9.9699527696584607</v>
      </c>
      <c r="Y37" s="52">
        <f t="shared" si="30"/>
        <v>0</v>
      </c>
      <c r="Z37" s="52">
        <f t="shared" si="31"/>
        <v>-9.9699527696584607</v>
      </c>
    </row>
    <row r="38" spans="1:26">
      <c r="A38" s="44" t="s">
        <v>512</v>
      </c>
      <c r="B38" s="54">
        <v>4</v>
      </c>
      <c r="C38" s="54"/>
      <c r="D38" s="54">
        <v>2</v>
      </c>
      <c r="E38" s="54"/>
      <c r="F38" s="48">
        <f t="shared" si="16"/>
        <v>19.819052054740222</v>
      </c>
      <c r="G38" s="48">
        <f t="shared" si="17"/>
        <v>0</v>
      </c>
      <c r="H38" s="48">
        <f t="shared" si="18"/>
        <v>7.5227846339601063</v>
      </c>
      <c r="I38" s="48">
        <f t="shared" si="19"/>
        <v>0</v>
      </c>
      <c r="J38" s="54">
        <v>1</v>
      </c>
      <c r="K38" s="54"/>
      <c r="L38" s="54"/>
      <c r="M38" s="54"/>
      <c r="N38" s="54">
        <v>1</v>
      </c>
      <c r="O38" s="54">
        <f t="shared" si="20"/>
        <v>2</v>
      </c>
      <c r="P38" s="48">
        <f t="shared" si="21"/>
        <v>3.8098866558719879</v>
      </c>
      <c r="Q38" s="48">
        <f t="shared" si="22"/>
        <v>0</v>
      </c>
      <c r="R38" s="48">
        <f t="shared" si="23"/>
        <v>0</v>
      </c>
      <c r="S38" s="48">
        <f t="shared" si="24"/>
        <v>0</v>
      </c>
      <c r="T38" s="48">
        <f t="shared" si="25"/>
        <v>5.3970035836103794</v>
      </c>
      <c r="U38" s="50">
        <f t="shared" si="26"/>
        <v>7.8241278666354608E-2</v>
      </c>
      <c r="V38" s="51">
        <f t="shared" si="27"/>
        <v>6</v>
      </c>
      <c r="W38" s="51">
        <f t="shared" si="28"/>
        <v>2</v>
      </c>
      <c r="X38" s="52">
        <f t="shared" si="29"/>
        <v>9.1139455629001098</v>
      </c>
      <c r="Y38" s="52">
        <f t="shared" si="30"/>
        <v>1.8413780478964736</v>
      </c>
      <c r="Z38" s="52">
        <f t="shared" si="31"/>
        <v>-7.2725675150036366</v>
      </c>
    </row>
    <row r="39" spans="1:26">
      <c r="A39" t="s">
        <v>513</v>
      </c>
      <c r="B39" s="18">
        <v>2</v>
      </c>
      <c r="C39" s="18">
        <v>1</v>
      </c>
      <c r="D39" s="18">
        <v>3</v>
      </c>
      <c r="F39" s="48">
        <f t="shared" si="16"/>
        <v>9.9095260273701111</v>
      </c>
      <c r="G39" s="48">
        <f t="shared" si="17"/>
        <v>3.542017178783317</v>
      </c>
      <c r="H39" s="48">
        <f t="shared" si="18"/>
        <v>11.284176950940161</v>
      </c>
      <c r="I39" s="48">
        <f t="shared" si="19"/>
        <v>0</v>
      </c>
      <c r="O39" s="54">
        <f t="shared" si="20"/>
        <v>0</v>
      </c>
      <c r="P39" s="48">
        <f t="shared" si="21"/>
        <v>0</v>
      </c>
      <c r="Q39" s="48">
        <f t="shared" si="22"/>
        <v>0</v>
      </c>
      <c r="R39" s="48">
        <f t="shared" si="23"/>
        <v>0</v>
      </c>
      <c r="S39" s="48">
        <f t="shared" si="24"/>
        <v>0</v>
      </c>
      <c r="T39" s="48">
        <f t="shared" si="25"/>
        <v>0</v>
      </c>
      <c r="U39" s="50">
        <f t="shared" si="26"/>
        <v>1.6053838535532532E-3</v>
      </c>
      <c r="V39" s="51">
        <f t="shared" si="27"/>
        <v>6</v>
      </c>
      <c r="W39" s="51">
        <f t="shared" si="28"/>
        <v>0</v>
      </c>
      <c r="X39" s="52">
        <f t="shared" si="29"/>
        <v>8.2452400523645295</v>
      </c>
      <c r="Y39" s="52">
        <f t="shared" si="30"/>
        <v>0</v>
      </c>
      <c r="Z39" s="52">
        <f t="shared" si="31"/>
        <v>-8.2452400523645295</v>
      </c>
    </row>
    <row r="40" spans="1:26">
      <c r="A40" t="s">
        <v>514</v>
      </c>
      <c r="B40" s="18">
        <v>1</v>
      </c>
      <c r="C40" s="18">
        <v>1</v>
      </c>
      <c r="D40" s="18">
        <v>2</v>
      </c>
      <c r="F40" s="48">
        <f t="shared" si="16"/>
        <v>4.9547630136850556</v>
      </c>
      <c r="G40" s="48">
        <f t="shared" si="17"/>
        <v>3.542017178783317</v>
      </c>
      <c r="H40" s="48">
        <f t="shared" si="18"/>
        <v>7.5227846339601063</v>
      </c>
      <c r="I40" s="48">
        <f t="shared" si="19"/>
        <v>0</v>
      </c>
      <c r="J40" s="18">
        <v>1</v>
      </c>
      <c r="O40" s="54">
        <f t="shared" si="20"/>
        <v>1</v>
      </c>
      <c r="P40" s="48">
        <f t="shared" si="21"/>
        <v>3.8098866558719879</v>
      </c>
      <c r="Q40" s="48">
        <f t="shared" si="22"/>
        <v>0</v>
      </c>
      <c r="R40" s="48">
        <f t="shared" si="23"/>
        <v>0</v>
      </c>
      <c r="S40" s="48">
        <f t="shared" si="24"/>
        <v>0</v>
      </c>
      <c r="T40" s="48">
        <f t="shared" si="25"/>
        <v>0</v>
      </c>
      <c r="U40" s="50">
        <f t="shared" si="26"/>
        <v>6.7800636480256325E-3</v>
      </c>
      <c r="V40" s="51">
        <f t="shared" si="27"/>
        <v>4</v>
      </c>
      <c r="W40" s="51">
        <f t="shared" si="28"/>
        <v>1</v>
      </c>
      <c r="X40" s="52">
        <f t="shared" si="29"/>
        <v>5.3398549421428259</v>
      </c>
      <c r="Y40" s="52">
        <f t="shared" si="30"/>
        <v>0.76197733117439759</v>
      </c>
      <c r="Z40" s="52">
        <f t="shared" si="31"/>
        <v>-4.5778776109684287</v>
      </c>
    </row>
    <row r="41" spans="1:26">
      <c r="A41" s="44" t="s">
        <v>516</v>
      </c>
      <c r="B41" s="54">
        <v>2</v>
      </c>
      <c r="C41" s="54"/>
      <c r="D41" s="54">
        <v>1</v>
      </c>
      <c r="E41" s="54"/>
      <c r="F41" s="48">
        <f t="shared" si="16"/>
        <v>9.9095260273701111</v>
      </c>
      <c r="G41" s="48">
        <f t="shared" si="17"/>
        <v>0</v>
      </c>
      <c r="H41" s="48">
        <f t="shared" si="18"/>
        <v>3.7613923169800532</v>
      </c>
      <c r="I41" s="48">
        <f t="shared" si="19"/>
        <v>0</v>
      </c>
      <c r="J41" s="54"/>
      <c r="K41" s="54"/>
      <c r="L41" s="54"/>
      <c r="M41" s="54"/>
      <c r="N41" s="54"/>
      <c r="O41" s="54">
        <f t="shared" si="20"/>
        <v>0</v>
      </c>
      <c r="P41" s="48">
        <f t="shared" si="21"/>
        <v>0</v>
      </c>
      <c r="Q41" s="48">
        <f t="shared" si="22"/>
        <v>0</v>
      </c>
      <c r="R41" s="48">
        <f t="shared" si="23"/>
        <v>0</v>
      </c>
      <c r="S41" s="48">
        <f t="shared" si="24"/>
        <v>0</v>
      </c>
      <c r="T41" s="48">
        <f t="shared" si="25"/>
        <v>0</v>
      </c>
      <c r="U41" s="50">
        <f t="shared" si="26"/>
        <v>3.7012457915414167E-2</v>
      </c>
      <c r="V41" s="51">
        <f t="shared" si="27"/>
        <v>3</v>
      </c>
      <c r="W41" s="51">
        <f t="shared" si="28"/>
        <v>0</v>
      </c>
      <c r="X41" s="52">
        <f t="shared" si="29"/>
        <v>4.5569727814500549</v>
      </c>
      <c r="Y41" s="52">
        <f t="shared" si="30"/>
        <v>0</v>
      </c>
      <c r="Z41" s="52">
        <f t="shared" si="31"/>
        <v>-4.5569727814500549</v>
      </c>
    </row>
    <row r="42" spans="1:26">
      <c r="A42" t="s">
        <v>515</v>
      </c>
      <c r="B42" s="18">
        <v>1</v>
      </c>
      <c r="D42" s="18">
        <v>2</v>
      </c>
      <c r="F42" s="48">
        <f t="shared" si="16"/>
        <v>4.9547630136850556</v>
      </c>
      <c r="G42" s="48">
        <f t="shared" si="17"/>
        <v>0</v>
      </c>
      <c r="H42" s="48">
        <f t="shared" si="18"/>
        <v>7.5227846339601063</v>
      </c>
      <c r="I42" s="48">
        <f t="shared" si="19"/>
        <v>0</v>
      </c>
      <c r="O42" s="54">
        <f t="shared" si="20"/>
        <v>0</v>
      </c>
      <c r="P42" s="48">
        <f t="shared" si="21"/>
        <v>0</v>
      </c>
      <c r="Q42" s="48">
        <f t="shared" si="22"/>
        <v>0</v>
      </c>
      <c r="R42" s="48">
        <f t="shared" si="23"/>
        <v>0</v>
      </c>
      <c r="S42" s="48">
        <f t="shared" si="24"/>
        <v>0</v>
      </c>
      <c r="T42" s="48">
        <f t="shared" si="25"/>
        <v>0</v>
      </c>
      <c r="U42" s="50">
        <f t="shared" si="26"/>
        <v>2.0895651644132138E-2</v>
      </c>
      <c r="V42" s="51">
        <f t="shared" si="27"/>
        <v>3</v>
      </c>
      <c r="W42" s="51">
        <f t="shared" si="28"/>
        <v>0</v>
      </c>
      <c r="X42" s="52">
        <f t="shared" si="29"/>
        <v>4.1591825492150543</v>
      </c>
      <c r="Y42" s="52">
        <f t="shared" si="30"/>
        <v>0</v>
      </c>
      <c r="Z42" s="52">
        <f t="shared" si="31"/>
        <v>-4.1591825492150543</v>
      </c>
    </row>
    <row r="43" spans="1:26">
      <c r="A43" t="s">
        <v>517</v>
      </c>
      <c r="B43" s="18">
        <v>1</v>
      </c>
      <c r="D43" s="18">
        <v>2</v>
      </c>
      <c r="F43" s="48">
        <f t="shared" si="16"/>
        <v>4.9547630136850556</v>
      </c>
      <c r="G43" s="48">
        <f t="shared" si="17"/>
        <v>0</v>
      </c>
      <c r="H43" s="48">
        <f t="shared" si="18"/>
        <v>7.5227846339601063</v>
      </c>
      <c r="I43" s="48">
        <f t="shared" si="19"/>
        <v>0</v>
      </c>
      <c r="J43" s="18">
        <v>1</v>
      </c>
      <c r="K43" s="18">
        <v>1</v>
      </c>
      <c r="O43" s="54">
        <f t="shared" si="20"/>
        <v>2</v>
      </c>
      <c r="P43" s="48">
        <f t="shared" si="21"/>
        <v>3.8098866558719879</v>
      </c>
      <c r="Q43" s="48">
        <f t="shared" si="22"/>
        <v>6.9796334296522744</v>
      </c>
      <c r="R43" s="48">
        <f t="shared" si="23"/>
        <v>0</v>
      </c>
      <c r="S43" s="48">
        <f t="shared" si="24"/>
        <v>0</v>
      </c>
      <c r="T43" s="48">
        <f t="shared" si="25"/>
        <v>0</v>
      </c>
      <c r="U43" s="50">
        <f t="shared" si="26"/>
        <v>0.22524254302323821</v>
      </c>
      <c r="V43" s="51">
        <f t="shared" si="27"/>
        <v>3</v>
      </c>
      <c r="W43" s="51">
        <f t="shared" si="28"/>
        <v>2</v>
      </c>
      <c r="X43" s="52">
        <f t="shared" si="29"/>
        <v>4.1591825492150543</v>
      </c>
      <c r="Y43" s="52">
        <f t="shared" si="30"/>
        <v>2.1579040171048525</v>
      </c>
      <c r="Z43" s="52">
        <f t="shared" si="31"/>
        <v>-2.0012785321102018</v>
      </c>
    </row>
    <row r="44" spans="1:26">
      <c r="A44" s="44" t="s">
        <v>518</v>
      </c>
      <c r="B44" s="54">
        <v>2</v>
      </c>
      <c r="C44" s="54"/>
      <c r="D44" s="54"/>
      <c r="E44" s="54"/>
      <c r="F44" s="48">
        <f t="shared" si="16"/>
        <v>9.9095260273701111</v>
      </c>
      <c r="G44" s="48">
        <f t="shared" si="17"/>
        <v>0</v>
      </c>
      <c r="H44" s="48">
        <f t="shared" si="18"/>
        <v>0</v>
      </c>
      <c r="I44" s="48">
        <f t="shared" si="19"/>
        <v>0</v>
      </c>
      <c r="J44" s="54"/>
      <c r="K44" s="54"/>
      <c r="L44" s="54"/>
      <c r="M44" s="54"/>
      <c r="N44" s="54"/>
      <c r="O44" s="54">
        <f t="shared" si="20"/>
        <v>0</v>
      </c>
      <c r="P44" s="48">
        <f t="shared" si="21"/>
        <v>0</v>
      </c>
      <c r="Q44" s="48">
        <f t="shared" si="22"/>
        <v>0</v>
      </c>
      <c r="R44" s="48">
        <f t="shared" si="23"/>
        <v>0</v>
      </c>
      <c r="S44" s="48">
        <f t="shared" si="24"/>
        <v>0</v>
      </c>
      <c r="T44" s="48">
        <f t="shared" si="25"/>
        <v>0</v>
      </c>
      <c r="U44" s="50">
        <f t="shared" si="26"/>
        <v>0.10997190962090933</v>
      </c>
      <c r="V44" s="51">
        <f t="shared" si="27"/>
        <v>2</v>
      </c>
      <c r="W44" s="51">
        <f t="shared" si="28"/>
        <v>0</v>
      </c>
      <c r="X44" s="52">
        <f t="shared" si="29"/>
        <v>3.3031753424567039</v>
      </c>
      <c r="Y44" s="52">
        <f t="shared" si="30"/>
        <v>0</v>
      </c>
      <c r="Z44" s="52">
        <f t="shared" si="31"/>
        <v>-3.3031753424567039</v>
      </c>
    </row>
    <row r="45" spans="1:26">
      <c r="A45" s="44" t="s">
        <v>519</v>
      </c>
      <c r="B45" s="54"/>
      <c r="C45" s="54">
        <v>2</v>
      </c>
      <c r="D45" s="54"/>
      <c r="E45" s="54"/>
      <c r="F45" s="48">
        <f t="shared" si="16"/>
        <v>0</v>
      </c>
      <c r="G45" s="48">
        <f t="shared" si="17"/>
        <v>7.084034357566634</v>
      </c>
      <c r="H45" s="48">
        <f t="shared" si="18"/>
        <v>0</v>
      </c>
      <c r="I45" s="48">
        <f t="shared" si="19"/>
        <v>0</v>
      </c>
      <c r="J45" s="54"/>
      <c r="K45" s="54"/>
      <c r="L45" s="54"/>
      <c r="M45" s="54"/>
      <c r="N45" s="54"/>
      <c r="O45" s="54">
        <f t="shared" si="20"/>
        <v>0</v>
      </c>
      <c r="P45" s="48">
        <f t="shared" si="21"/>
        <v>0</v>
      </c>
      <c r="Q45" s="48">
        <f t="shared" si="22"/>
        <v>0</v>
      </c>
      <c r="R45" s="48">
        <f t="shared" si="23"/>
        <v>0</v>
      </c>
      <c r="S45" s="48">
        <f t="shared" si="24"/>
        <v>0</v>
      </c>
      <c r="T45" s="48">
        <f t="shared" si="25"/>
        <v>0</v>
      </c>
      <c r="U45" s="50">
        <f t="shared" si="26"/>
        <v>0.10997190962090941</v>
      </c>
      <c r="V45" s="51">
        <f t="shared" si="27"/>
        <v>2</v>
      </c>
      <c r="W45" s="51">
        <f t="shared" si="28"/>
        <v>0</v>
      </c>
      <c r="X45" s="52">
        <f t="shared" si="29"/>
        <v>2.3613447858555445</v>
      </c>
      <c r="Y45" s="52">
        <f t="shared" si="30"/>
        <v>0</v>
      </c>
      <c r="Z45" s="52">
        <f t="shared" si="31"/>
        <v>-2.3613447858555445</v>
      </c>
    </row>
    <row r="46" spans="1:26">
      <c r="A46" s="44" t="s">
        <v>523</v>
      </c>
      <c r="B46" s="54">
        <v>1</v>
      </c>
      <c r="C46" s="54"/>
      <c r="D46" s="54"/>
      <c r="E46" s="54"/>
      <c r="F46" s="48">
        <f t="shared" si="16"/>
        <v>4.9547630136850556</v>
      </c>
      <c r="G46" s="48">
        <f t="shared" si="17"/>
        <v>0</v>
      </c>
      <c r="H46" s="48">
        <f t="shared" si="18"/>
        <v>0</v>
      </c>
      <c r="I46" s="48">
        <f t="shared" si="19"/>
        <v>0</v>
      </c>
      <c r="J46" s="54"/>
      <c r="K46" s="54"/>
      <c r="L46" s="54"/>
      <c r="M46" s="54"/>
      <c r="N46" s="54"/>
      <c r="O46" s="54">
        <f t="shared" si="20"/>
        <v>0</v>
      </c>
      <c r="P46" s="48">
        <f t="shared" si="21"/>
        <v>0</v>
      </c>
      <c r="Q46" s="48">
        <f t="shared" si="22"/>
        <v>0</v>
      </c>
      <c r="R46" s="48">
        <f t="shared" si="23"/>
        <v>0</v>
      </c>
      <c r="S46" s="48">
        <f t="shared" si="24"/>
        <v>0</v>
      </c>
      <c r="T46" s="48">
        <f t="shared" si="25"/>
        <v>0</v>
      </c>
      <c r="U46" s="50">
        <f t="shared" si="26"/>
        <v>0.10997190962090933</v>
      </c>
      <c r="V46" s="51">
        <f t="shared" si="27"/>
        <v>1</v>
      </c>
      <c r="W46" s="51">
        <f t="shared" si="28"/>
        <v>0</v>
      </c>
      <c r="X46" s="52">
        <f t="shared" si="29"/>
        <v>1.6515876712283519</v>
      </c>
      <c r="Y46" s="52">
        <f t="shared" si="30"/>
        <v>0</v>
      </c>
      <c r="Z46" s="52">
        <f t="shared" si="31"/>
        <v>-1.6515876712283519</v>
      </c>
    </row>
    <row r="47" spans="1:26">
      <c r="A47" t="s">
        <v>521</v>
      </c>
      <c r="D47" s="18">
        <v>1</v>
      </c>
      <c r="F47" s="48">
        <f t="shared" si="16"/>
        <v>0</v>
      </c>
      <c r="G47" s="48">
        <f t="shared" si="17"/>
        <v>0</v>
      </c>
      <c r="H47" s="48">
        <f t="shared" si="18"/>
        <v>3.7613923169800532</v>
      </c>
      <c r="I47" s="48">
        <f t="shared" si="19"/>
        <v>0</v>
      </c>
      <c r="O47" s="54">
        <f t="shared" si="20"/>
        <v>0</v>
      </c>
      <c r="P47" s="48">
        <f t="shared" si="21"/>
        <v>0</v>
      </c>
      <c r="Q47" s="48">
        <f t="shared" si="22"/>
        <v>0</v>
      </c>
      <c r="R47" s="48">
        <f t="shared" si="23"/>
        <v>0</v>
      </c>
      <c r="S47" s="48">
        <f t="shared" si="24"/>
        <v>0</v>
      </c>
      <c r="T47" s="48">
        <f t="shared" si="25"/>
        <v>0</v>
      </c>
      <c r="U47" s="50">
        <f t="shared" si="26"/>
        <v>0.10997190962090933</v>
      </c>
      <c r="V47" s="51">
        <f t="shared" si="27"/>
        <v>1</v>
      </c>
      <c r="W47" s="51">
        <f t="shared" si="28"/>
        <v>0</v>
      </c>
      <c r="X47" s="52">
        <f t="shared" si="29"/>
        <v>1.2537974389933511</v>
      </c>
      <c r="Y47" s="52">
        <f t="shared" si="30"/>
        <v>0</v>
      </c>
      <c r="Z47" s="52">
        <f t="shared" si="31"/>
        <v>-1.2537974389933511</v>
      </c>
    </row>
    <row r="48" spans="1:26">
      <c r="A48" t="s">
        <v>520</v>
      </c>
      <c r="C48" s="18">
        <v>1</v>
      </c>
      <c r="F48" s="48">
        <f t="shared" si="16"/>
        <v>0</v>
      </c>
      <c r="G48" s="48">
        <f t="shared" si="17"/>
        <v>3.542017178783317</v>
      </c>
      <c r="H48" s="48">
        <f t="shared" si="18"/>
        <v>0</v>
      </c>
      <c r="I48" s="48">
        <f t="shared" si="19"/>
        <v>0</v>
      </c>
      <c r="J48" s="18">
        <v>31</v>
      </c>
      <c r="K48" s="18">
        <v>9</v>
      </c>
      <c r="L48" s="18">
        <v>4</v>
      </c>
      <c r="N48" s="18">
        <v>2</v>
      </c>
      <c r="O48" s="54">
        <f t="shared" si="20"/>
        <v>46</v>
      </c>
      <c r="P48" s="48">
        <f t="shared" si="21"/>
        <v>118.10648633203162</v>
      </c>
      <c r="Q48" s="48">
        <f t="shared" si="22"/>
        <v>62.81670086687047</v>
      </c>
      <c r="R48" s="48">
        <f t="shared" si="23"/>
        <v>34.162339437004647</v>
      </c>
      <c r="S48" s="48">
        <f t="shared" si="24"/>
        <v>0</v>
      </c>
      <c r="T48" s="48">
        <f t="shared" si="25"/>
        <v>10.794007167220759</v>
      </c>
      <c r="U48" s="50">
        <f t="shared" si="26"/>
        <v>8.5242833795289186E-2</v>
      </c>
      <c r="V48" s="51">
        <f t="shared" si="27"/>
        <v>1</v>
      </c>
      <c r="W48" s="51">
        <f t="shared" si="28"/>
        <v>46</v>
      </c>
      <c r="X48" s="52">
        <f t="shared" si="29"/>
        <v>1.1806723929277723</v>
      </c>
      <c r="Y48" s="52">
        <f t="shared" si="30"/>
        <v>45.175906760625502</v>
      </c>
      <c r="Z48" s="52">
        <f t="shared" si="31"/>
        <v>43.995234367697726</v>
      </c>
    </row>
    <row r="49" spans="1:26">
      <c r="A49" s="44" t="s">
        <v>511</v>
      </c>
      <c r="B49" s="54"/>
      <c r="C49" s="54"/>
      <c r="D49" s="54"/>
      <c r="E49" s="54">
        <v>3</v>
      </c>
      <c r="F49" s="48">
        <f t="shared" si="16"/>
        <v>0</v>
      </c>
      <c r="G49" s="48">
        <f t="shared" si="17"/>
        <v>0</v>
      </c>
      <c r="H49" s="48">
        <f t="shared" si="18"/>
        <v>0</v>
      </c>
      <c r="I49" s="48">
        <f t="shared" si="19"/>
        <v>4.2745698714066895</v>
      </c>
      <c r="J49" s="54">
        <v>1</v>
      </c>
      <c r="K49" s="54"/>
      <c r="L49" s="54"/>
      <c r="M49" s="54"/>
      <c r="N49" s="54">
        <v>1</v>
      </c>
      <c r="O49" s="54">
        <f t="shared" si="20"/>
        <v>2</v>
      </c>
      <c r="P49" s="48">
        <f t="shared" si="21"/>
        <v>3.8098866558719879</v>
      </c>
      <c r="Q49" s="48">
        <f t="shared" si="22"/>
        <v>0</v>
      </c>
      <c r="R49" s="48">
        <f t="shared" si="23"/>
        <v>0</v>
      </c>
      <c r="S49" s="48">
        <f t="shared" si="24"/>
        <v>0</v>
      </c>
      <c r="T49" s="48">
        <f t="shared" si="25"/>
        <v>5.3970035836103794</v>
      </c>
      <c r="U49" s="50">
        <f t="shared" si="26"/>
        <v>0.13849721457733288</v>
      </c>
      <c r="V49" s="51">
        <f t="shared" si="27"/>
        <v>0</v>
      </c>
      <c r="W49" s="51">
        <f t="shared" si="28"/>
        <v>2</v>
      </c>
      <c r="X49" s="52">
        <f t="shared" si="29"/>
        <v>0</v>
      </c>
      <c r="Y49" s="52">
        <f t="shared" si="30"/>
        <v>1.8413780478964736</v>
      </c>
      <c r="Z49" s="52">
        <f t="shared" si="31"/>
        <v>1.8413780478964736</v>
      </c>
    </row>
    <row r="50" spans="1:26">
      <c r="A50" t="s">
        <v>522</v>
      </c>
      <c r="F50" s="48">
        <f t="shared" si="16"/>
        <v>0</v>
      </c>
      <c r="G50" s="48">
        <f t="shared" si="17"/>
        <v>0</v>
      </c>
      <c r="H50" s="48">
        <f t="shared" si="18"/>
        <v>0</v>
      </c>
      <c r="I50" s="48">
        <f t="shared" si="19"/>
        <v>0</v>
      </c>
      <c r="J50" s="18">
        <v>19</v>
      </c>
      <c r="K50" s="18">
        <v>3</v>
      </c>
      <c r="L50" s="18">
        <v>2</v>
      </c>
      <c r="N50" s="18">
        <v>10</v>
      </c>
      <c r="O50" s="54">
        <f t="shared" si="20"/>
        <v>34</v>
      </c>
      <c r="P50" s="48">
        <f t="shared" si="21"/>
        <v>72.387846461567761</v>
      </c>
      <c r="Q50" s="48">
        <f t="shared" si="22"/>
        <v>20.938900288956823</v>
      </c>
      <c r="R50" s="48">
        <f t="shared" si="23"/>
        <v>17.081169718502323</v>
      </c>
      <c r="S50" s="48">
        <f t="shared" si="24"/>
        <v>0</v>
      </c>
      <c r="T50" s="48">
        <f t="shared" si="25"/>
        <v>53.970035836103797</v>
      </c>
      <c r="U50" s="50">
        <f t="shared" si="26"/>
        <v>5.5377626773552464E-2</v>
      </c>
      <c r="V50" s="51">
        <f t="shared" si="27"/>
        <v>0</v>
      </c>
      <c r="W50" s="51">
        <f t="shared" si="28"/>
        <v>34</v>
      </c>
      <c r="X50" s="52">
        <f t="shared" si="29"/>
        <v>0</v>
      </c>
      <c r="Y50" s="52">
        <f t="shared" si="30"/>
        <v>32.875590461026142</v>
      </c>
      <c r="Z50" s="52">
        <f t="shared" si="31"/>
        <v>32.875590461026142</v>
      </c>
    </row>
  </sheetData>
  <sortState xmlns:xlrd2="http://schemas.microsoft.com/office/spreadsheetml/2017/richdata2" ref="A2:Z50">
    <sortCondition descending="1" ref="V2:V5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4D03D-F2CE-CC4B-BDB2-19A7CA9ECDAB}">
  <dimension ref="A1:M8"/>
  <sheetViews>
    <sheetView workbookViewId="0">
      <selection activeCell="B13" sqref="B13"/>
    </sheetView>
  </sheetViews>
  <sheetFormatPr baseColWidth="10" defaultRowHeight="16"/>
  <cols>
    <col min="1" max="1" width="27.85546875" bestFit="1" customWidth="1"/>
    <col min="2" max="2" width="8.85546875" bestFit="1" customWidth="1"/>
    <col min="3" max="3" width="8.85546875" customWidth="1"/>
    <col min="5" max="8" width="7.42578125" bestFit="1" customWidth="1"/>
    <col min="9" max="10" width="7.85546875" bestFit="1" customWidth="1"/>
    <col min="11" max="11" width="9.140625" customWidth="1"/>
    <col min="12" max="12" width="7" customWidth="1"/>
    <col min="13" max="13" width="9" bestFit="1" customWidth="1"/>
  </cols>
  <sheetData>
    <row r="1" spans="1:13" ht="68">
      <c r="A1" s="1" t="s">
        <v>460</v>
      </c>
      <c r="B1" s="10" t="s">
        <v>461</v>
      </c>
      <c r="C1" s="10" t="s">
        <v>542</v>
      </c>
      <c r="D1" s="10" t="s">
        <v>532</v>
      </c>
      <c r="E1" s="10" t="s">
        <v>533</v>
      </c>
      <c r="F1" s="10" t="s">
        <v>534</v>
      </c>
      <c r="G1" s="10" t="s">
        <v>535</v>
      </c>
      <c r="H1" s="10" t="s">
        <v>536</v>
      </c>
      <c r="I1" s="10" t="s">
        <v>537</v>
      </c>
      <c r="J1" s="10" t="s">
        <v>538</v>
      </c>
      <c r="K1" s="10" t="s">
        <v>539</v>
      </c>
      <c r="L1" s="10" t="s">
        <v>540</v>
      </c>
      <c r="M1" s="10" t="s">
        <v>541</v>
      </c>
    </row>
    <row r="2" spans="1:13">
      <c r="A2" t="s">
        <v>462</v>
      </c>
      <c r="B2" s="11">
        <v>1451919</v>
      </c>
      <c r="C2" s="12">
        <v>750010</v>
      </c>
      <c r="D2" s="11">
        <v>1513915</v>
      </c>
      <c r="E2" s="13">
        <v>201826</v>
      </c>
      <c r="F2" s="11">
        <v>282325</v>
      </c>
      <c r="G2" s="13">
        <v>265859</v>
      </c>
      <c r="H2" s="13">
        <v>701825</v>
      </c>
      <c r="I2" s="13">
        <v>262475</v>
      </c>
      <c r="J2" s="13">
        <v>143274</v>
      </c>
      <c r="K2" s="13">
        <v>117088</v>
      </c>
      <c r="L2" s="13">
        <v>48637</v>
      </c>
      <c r="M2" s="13">
        <v>185288</v>
      </c>
    </row>
    <row r="3" spans="1:13">
      <c r="A3" s="14" t="s">
        <v>530</v>
      </c>
      <c r="B3" s="11">
        <v>15378</v>
      </c>
      <c r="C3" s="13">
        <v>14531</v>
      </c>
      <c r="D3" s="11">
        <v>17214</v>
      </c>
      <c r="E3" s="13">
        <v>3457</v>
      </c>
      <c r="F3" s="11">
        <v>4733</v>
      </c>
      <c r="G3" s="13">
        <v>6341</v>
      </c>
      <c r="H3" s="13">
        <v>844</v>
      </c>
      <c r="I3" s="11">
        <v>5871</v>
      </c>
      <c r="J3" s="11">
        <v>3738</v>
      </c>
      <c r="K3" s="11">
        <v>2801</v>
      </c>
      <c r="L3" s="11">
        <v>1077</v>
      </c>
      <c r="M3" s="11">
        <v>3727</v>
      </c>
    </row>
    <row r="4" spans="1:13">
      <c r="A4" s="14" t="s">
        <v>531</v>
      </c>
      <c r="B4" s="11">
        <v>13089.500544456481</v>
      </c>
      <c r="C4" s="13">
        <v>12857</v>
      </c>
      <c r="D4" s="11">
        <v>2026</v>
      </c>
      <c r="E4" s="13">
        <f>SUM('SulfAtlas1.3 fish-ruminant comp'!B:B)</f>
        <v>840</v>
      </c>
      <c r="F4" s="11">
        <f>SUM('SulfAtlas1.3 fish-ruminant comp'!C:C)</f>
        <v>948</v>
      </c>
      <c r="G4" s="11">
        <f>SUM('SulfAtlas1.3 fish-ruminant comp'!D:D)</f>
        <v>1419</v>
      </c>
      <c r="H4" s="11">
        <f>SUM('SulfAtlas1.3 fish-ruminant comp'!E:E)</f>
        <v>163</v>
      </c>
      <c r="I4" s="11">
        <f>SUM('SulfAtlas1.3 fish-ruminant comp'!J:J)</f>
        <v>1215</v>
      </c>
      <c r="J4" s="11">
        <f>SUM('SulfAtlas1.3 fish-ruminant comp'!K:K)</f>
        <v>255</v>
      </c>
      <c r="K4" s="11">
        <f>SUM('SulfAtlas1.3 fish-ruminant comp'!L:L)</f>
        <v>231</v>
      </c>
      <c r="L4" s="11">
        <f>SUM('SulfAtlas1.3 fish-ruminant comp'!M:M)</f>
        <v>74</v>
      </c>
      <c r="M4" s="11">
        <f>SUM('SulfAtlas1.3 fish-ruminant comp'!N:N)</f>
        <v>251</v>
      </c>
    </row>
    <row r="5" spans="1:13">
      <c r="A5" t="s">
        <v>463</v>
      </c>
      <c r="B5" s="15">
        <v>1.0591499939046187E-2</v>
      </c>
      <c r="C5" s="15">
        <v>1.9374408341222116E-2</v>
      </c>
      <c r="D5" s="15">
        <v>1.1370519480948402E-2</v>
      </c>
      <c r="E5" s="15">
        <v>1.7128615738309236E-2</v>
      </c>
      <c r="F5" s="15">
        <v>1.6764367307181439E-2</v>
      </c>
      <c r="G5" s="15">
        <v>2.3850988681970518E-2</v>
      </c>
      <c r="H5" s="15">
        <v>1.202578990489082E-3</v>
      </c>
      <c r="I5" s="15">
        <v>2.2367844556624439E-2</v>
      </c>
      <c r="J5" s="15">
        <v>2.6089869760040203E-2</v>
      </c>
      <c r="K5" s="15">
        <v>2.3922178190762502E-2</v>
      </c>
      <c r="L5" s="15">
        <v>2.2143635503834528E-2</v>
      </c>
      <c r="M5" s="15">
        <v>2.0114632356115884E-2</v>
      </c>
    </row>
    <row r="6" spans="1:13">
      <c r="A6" t="s">
        <v>529</v>
      </c>
      <c r="B6" s="15">
        <f>B4/B2</f>
        <v>9.0153104577159471E-3</v>
      </c>
      <c r="C6" s="15">
        <f>C4/C2</f>
        <v>1.7142438100825323E-2</v>
      </c>
      <c r="D6" s="15">
        <f>D4/D2</f>
        <v>1.3382521475776381E-3</v>
      </c>
      <c r="E6" s="15">
        <f t="shared" ref="E6:M6" si="0">E4/E2</f>
        <v>4.1620009314954466E-3</v>
      </c>
      <c r="F6" s="15">
        <f t="shared" si="0"/>
        <v>3.3578322854865847E-3</v>
      </c>
      <c r="G6" s="15">
        <f t="shared" si="0"/>
        <v>5.337415697794696E-3</v>
      </c>
      <c r="H6" s="15">
        <f t="shared" si="0"/>
        <v>2.3225162967976349E-4</v>
      </c>
      <c r="I6" s="15">
        <f t="shared" si="0"/>
        <v>4.629012286884465E-3</v>
      </c>
      <c r="J6" s="15">
        <f t="shared" si="0"/>
        <v>1.77980652456133E-3</v>
      </c>
      <c r="K6" s="15">
        <f t="shared" si="0"/>
        <v>1.9728751024870182E-3</v>
      </c>
      <c r="L6" s="15">
        <f t="shared" si="0"/>
        <v>1.5214754199477764E-3</v>
      </c>
      <c r="M6" s="15">
        <f t="shared" si="0"/>
        <v>1.3546478994862052E-3</v>
      </c>
    </row>
    <row r="8" spans="1:13">
      <c r="B8" s="56"/>
      <c r="C8" s="5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CAZy v10 fish-ruminant comp</vt:lpstr>
      <vt:lpstr>SulfAtlas1.3 fish-ruminant comp</vt:lpstr>
      <vt:lpstr>prot num normalization factors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 Podell</dc:creator>
  <cp:lastModifiedBy>Sheila Podell</cp:lastModifiedBy>
  <dcterms:created xsi:type="dcterms:W3CDTF">2022-03-30T18:46:51Z</dcterms:created>
  <dcterms:modified xsi:type="dcterms:W3CDTF">2022-06-12T21:30:08Z</dcterms:modified>
</cp:coreProperties>
</file>