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kathrynpowers/Documents/PhD/Fidelity Workstream/Fidelity Checklist and Guidance Notes/Blank Copy/"/>
    </mc:Choice>
  </mc:AlternateContent>
  <xr:revisionPtr revIDLastSave="0" documentId="13_ncr:1_{0B932961-37B6-0048-A26C-1B70D394902E}" xr6:coauthVersionLast="47" xr6:coauthVersionMax="47" xr10:uidLastSave="{00000000-0000-0000-0000-000000000000}"/>
  <bookViews>
    <workbookView xWindow="-30940" yWindow="2160" windowWidth="27360" windowHeight="152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18" i="1" l="1"/>
  <c r="R118" i="1"/>
  <c r="R94" i="1"/>
  <c r="T94" i="1"/>
  <c r="T72" i="1"/>
  <c r="R72" i="1"/>
  <c r="T35" i="1"/>
  <c r="R35" i="1"/>
  <c r="L13" i="1"/>
  <c r="T34" i="1"/>
  <c r="T33" i="1"/>
  <c r="R34" i="1"/>
  <c r="R33" i="1"/>
  <c r="I118" i="1" s="1"/>
  <c r="T71" i="1"/>
  <c r="T70" i="1"/>
  <c r="R71" i="1"/>
  <c r="R70" i="1"/>
  <c r="I119" i="1" s="1"/>
  <c r="R93" i="1"/>
  <c r="T117" i="1"/>
  <c r="T116" i="1"/>
  <c r="R117" i="1"/>
  <c r="R116" i="1"/>
  <c r="T93" i="1"/>
  <c r="R92" i="1"/>
  <c r="I120" i="1" s="1"/>
  <c r="T92" i="1"/>
  <c r="I121" i="1" l="1"/>
  <c r="R95" i="1"/>
  <c r="H128" i="1" s="1"/>
  <c r="R119" i="1"/>
  <c r="H129" i="1" s="1"/>
  <c r="R73" i="1"/>
  <c r="H127" i="1" s="1"/>
  <c r="T124" i="1"/>
  <c r="T122" i="1"/>
  <c r="T123" i="1"/>
  <c r="R124" i="1"/>
  <c r="R123" i="1"/>
  <c r="R36" i="1"/>
  <c r="H126" i="1" s="1"/>
  <c r="R122" i="1"/>
  <c r="K121" i="1"/>
  <c r="L121" i="1" s="1"/>
  <c r="J121" i="1"/>
  <c r="J118" i="1"/>
  <c r="J120" i="1"/>
  <c r="K119" i="1"/>
  <c r="L119" i="1" s="1"/>
  <c r="J119" i="1"/>
  <c r="K118" i="1"/>
  <c r="L118" i="1" s="1"/>
  <c r="Q128" i="1" l="1"/>
  <c r="H130" i="1" s="1"/>
  <c r="Q127" i="1"/>
  <c r="I122" i="1"/>
  <c r="J122" i="1" s="1"/>
  <c r="K122" i="1"/>
  <c r="L1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Katie Powers</author>
  </authors>
  <commentList>
    <comment ref="G12" authorId="0" shapeId="0" xr:uid="{00000000-0006-0000-0000-000001000000}">
      <text>
        <r>
          <rPr>
            <b/>
            <sz val="9"/>
            <color rgb="FF000000"/>
            <rFont val="Tahoma"/>
            <family val="2"/>
          </rPr>
          <t>Katie Powers:</t>
        </r>
        <r>
          <rPr>
            <sz val="9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<sst xmlns="http://schemas.openxmlformats.org/spreadsheetml/2006/main" count="216" uniqueCount="73">
  <si>
    <t>Stage One: Early Recovery</t>
  </si>
  <si>
    <t>Component Number</t>
  </si>
  <si>
    <t>Data Extraction</t>
  </si>
  <si>
    <t>Component Description</t>
  </si>
  <si>
    <t>RETAKE OT assesses the impact of the stroke on the participant</t>
  </si>
  <si>
    <t>Core/Desirable</t>
  </si>
  <si>
    <t>Core</t>
  </si>
  <si>
    <t>RETAKE OT assesses the impact of the stroke on the participant’s job</t>
  </si>
  <si>
    <t>RETAKE OT assesses the impact of the stroke on the participant’s family</t>
  </si>
  <si>
    <t>Desirable</t>
  </si>
  <si>
    <t>RETAKE OT helps the participant plan a return to work and prepares them to return to work</t>
  </si>
  <si>
    <t>RETAKE OT communicates in writing with relevant stakeholders regarding work status</t>
  </si>
  <si>
    <t>%</t>
  </si>
  <si>
    <t>Stage Two: Graded Return to Work</t>
  </si>
  <si>
    <t>RETAKE OT coordinates VR across relevant sectors</t>
  </si>
  <si>
    <t>RETAKE OT provides education and advice to the participant</t>
  </si>
  <si>
    <t>RETAKE OT provides emotional support to the participant</t>
  </si>
  <si>
    <t>RETAKE OT provides education and advice to the employer</t>
  </si>
  <si>
    <t>RETAKE OT provides emotional support to the employer</t>
  </si>
  <si>
    <t>RETAKE OT provides education and advice to the participant’s family</t>
  </si>
  <si>
    <t>RETAKE OT provides emotional support to the participant’s family</t>
  </si>
  <si>
    <t>RETAKE OT negotiates a phased return to work</t>
  </si>
  <si>
    <t>RETAKE OT mediates workplace adjustments</t>
  </si>
  <si>
    <t>RETAKE OT provides mechanism for feedback based on work performance</t>
  </si>
  <si>
    <t>RETAKE OT continuously monitors the participant’s return to work to ensure sustainability and job retention</t>
  </si>
  <si>
    <t>2.10</t>
  </si>
  <si>
    <t>Stage Three: Job Retention</t>
  </si>
  <si>
    <t>RETAKE OT identifies issues that arise within the return to work process with relevant stakeholders.</t>
  </si>
  <si>
    <t>Evidence of component?</t>
  </si>
  <si>
    <t>RETAKE OT addresses the issues that arise within the return to work process with all stakeholders</t>
  </si>
  <si>
    <t>RETAKE OT explores alternative duties and/or job roles for the participant where current work could not be sustained/ was not feasible</t>
  </si>
  <si>
    <t>RETAKE OT practices gradual, appropriate disengagement from the intervention with the participant</t>
  </si>
  <si>
    <t>RETAKE OT discusses gradual, appropriate disengagement from the intervention with the participant’s employer</t>
  </si>
  <si>
    <t>Stage Four: Discharge Process</t>
  </si>
  <si>
    <t>RETAKE OT and participant agree an appropriate timepoint for withdrawing from the intervention</t>
  </si>
  <si>
    <t>RETAKE OT discusses and communicates the mechanism for re-accessing the vocational service or provides information about access to further avenues of support to the participant</t>
  </si>
  <si>
    <t>RETAKE OT discusses and communicates the mechanism for re-accessing the vocational service or provides information about access to further avenues of support to the participant’s employer</t>
  </si>
  <si>
    <t>RETAKE OT discusses and communicates the mechanism for re-accessing the vocational service or provides information about access to further avenues of support to the participant’s family</t>
  </si>
  <si>
    <r>
      <t>RETAKE OT provides the participant’s GP and other relevant health care professionals with a copy of the </t>
    </r>
    <r>
      <rPr>
        <b/>
        <u/>
        <sz val="10"/>
        <color rgb="FF000000"/>
        <rFont val="Verdana"/>
        <family val="2"/>
      </rPr>
      <t>Discharge Letter</t>
    </r>
  </si>
  <si>
    <t>SELECT</t>
  </si>
  <si>
    <t>Participant ID:</t>
  </si>
  <si>
    <t>Researcher Initials:</t>
  </si>
  <si>
    <t>Fidelity Checklist</t>
  </si>
  <si>
    <t>Data Source</t>
  </si>
  <si>
    <t>Evidence of component? -Y/N/NA</t>
  </si>
  <si>
    <t>Stage One</t>
  </si>
  <si>
    <t>Stage</t>
  </si>
  <si>
    <t>Stage Two</t>
  </si>
  <si>
    <t>Stage Three</t>
  </si>
  <si>
    <t>Stage Four</t>
  </si>
  <si>
    <t>Total</t>
  </si>
  <si>
    <t>Date of stroke</t>
  </si>
  <si>
    <t>Date of first contact</t>
  </si>
  <si>
    <t>OT must have interevened by:</t>
  </si>
  <si>
    <t>Time Taken to Complete:</t>
  </si>
  <si>
    <t>Evidence</t>
  </si>
  <si>
    <t>No Evidence</t>
  </si>
  <si>
    <t>NONE</t>
  </si>
  <si>
    <t>Hours</t>
  </si>
  <si>
    <t>Minutes</t>
  </si>
  <si>
    <t>dd/mm/yyyyy</t>
  </si>
  <si>
    <t>Not Deliverable</t>
  </si>
  <si>
    <t>Reason (if not within 12 weeks):</t>
  </si>
  <si>
    <t>Totals</t>
  </si>
  <si>
    <t>With desirable</t>
  </si>
  <si>
    <t>Without</t>
  </si>
  <si>
    <t>This table shows the percentage of components delivered (Core and Desireable).</t>
  </si>
  <si>
    <r>
      <t xml:space="preserve">This table shows the </t>
    </r>
    <r>
      <rPr>
        <b/>
        <u/>
        <sz val="11"/>
        <color theme="1"/>
        <rFont val="Calibri (Body)"/>
      </rPr>
      <t>overall</t>
    </r>
    <r>
      <rPr>
        <sz val="11"/>
        <color theme="1"/>
        <rFont val="Calibri"/>
        <family val="2"/>
        <scheme val="minor"/>
      </rPr>
      <t xml:space="preserve"> fidelity score, taking desirable components and non-deliverable components into account.</t>
    </r>
  </si>
  <si>
    <t>Stage 4</t>
  </si>
  <si>
    <t>Stage 3</t>
  </si>
  <si>
    <t>Stage 2</t>
  </si>
  <si>
    <t>Stage 1</t>
  </si>
  <si>
    <t>RETAKE OT intervenes within 12 weeks of stroke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</si>
</sst>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Verdana"/>
      <family val="2"/>
    </font>
    <font>
      <b/>
      <u/>
      <sz val="10"/>
      <color rgb="FF000000"/>
      <name val="Verdana"/>
      <family val="2"/>
    </font>
    <font>
      <b/>
      <u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u/>
      <sz val="11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0" xfId="0" applyBorder="1"/>
    <xf numFmtId="0" fontId="3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3" fillId="3" borderId="0" xfId="0" applyFont="1" applyFill="1" applyAlignment="1">
      <alignment vertical="center" wrapText="1"/>
    </xf>
    <xf numFmtId="0" fontId="3" fillId="3" borderId="0" xfId="0" applyFont="1" applyFill="1"/>
    <xf numFmtId="49" fontId="0" fillId="3" borderId="0" xfId="0" applyNumberFormat="1" applyFill="1" applyAlignment="1">
      <alignment horizontal="right" vertical="center"/>
    </xf>
    <xf numFmtId="0" fontId="3" fillId="3" borderId="0" xfId="0" applyFont="1" applyFill="1" applyAlignment="1">
      <alignment wrapText="1"/>
    </xf>
    <xf numFmtId="0" fontId="0" fillId="0" borderId="0" xfId="0" applyBorder="1" applyAlignment="1"/>
    <xf numFmtId="0" fontId="0" fillId="0" borderId="5" xfId="0" applyBorder="1"/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/>
    </xf>
    <xf numFmtId="0" fontId="1" fillId="3" borderId="13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 vertical="top" wrapText="1"/>
    </xf>
    <xf numFmtId="14" fontId="1" fillId="3" borderId="14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0" fillId="0" borderId="0" xfId="0" applyBorder="1" applyAlignment="1">
      <alignment horizontal="center"/>
    </xf>
    <xf numFmtId="0" fontId="0" fillId="2" borderId="2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5" borderId="10" xfId="0" applyFill="1" applyBorder="1"/>
    <xf numFmtId="0" fontId="2" fillId="5" borderId="11" xfId="0" applyFont="1" applyFill="1" applyBorder="1" applyAlignment="1">
      <alignment horizontal="center"/>
    </xf>
    <xf numFmtId="0" fontId="0" fillId="5" borderId="12" xfId="0" applyFill="1" applyBorder="1"/>
    <xf numFmtId="0" fontId="2" fillId="5" borderId="12" xfId="0" applyFont="1" applyFill="1" applyBorder="1" applyAlignment="1">
      <alignment horizontal="center"/>
    </xf>
    <xf numFmtId="0" fontId="0" fillId="5" borderId="6" xfId="0" applyFill="1" applyBorder="1"/>
    <xf numFmtId="0" fontId="2" fillId="5" borderId="0" xfId="0" applyFont="1" applyFill="1" applyBorder="1"/>
    <xf numFmtId="0" fontId="0" fillId="5" borderId="7" xfId="0" applyFill="1" applyBorder="1"/>
    <xf numFmtId="0" fontId="0" fillId="5" borderId="0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0" xfId="0" applyFill="1" applyBorder="1" applyAlignment="1">
      <alignment horizontal="center" vertical="center" wrapText="1"/>
    </xf>
    <xf numFmtId="0" fontId="0" fillId="5" borderId="8" xfId="0" applyFill="1" applyBorder="1"/>
    <xf numFmtId="0" fontId="2" fillId="5" borderId="5" xfId="0" applyFont="1" applyFill="1" applyBorder="1" applyAlignment="1">
      <alignment horizontal="right"/>
    </xf>
    <xf numFmtId="0" fontId="0" fillId="5" borderId="9" xfId="0" applyFill="1" applyBorder="1"/>
    <xf numFmtId="0" fontId="0" fillId="5" borderId="5" xfId="0" applyFill="1" applyBorder="1" applyAlignment="1">
      <alignment horizontal="center"/>
    </xf>
    <xf numFmtId="164" fontId="0" fillId="5" borderId="9" xfId="0" applyNumberFormat="1" applyFill="1" applyBorder="1" applyAlignment="1">
      <alignment horizontal="center"/>
    </xf>
    <xf numFmtId="0" fontId="0" fillId="5" borderId="5" xfId="0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/>
    </xf>
    <xf numFmtId="0" fontId="2" fillId="4" borderId="2" xfId="0" applyFont="1" applyFill="1" applyBorder="1"/>
    <xf numFmtId="0" fontId="0" fillId="4" borderId="4" xfId="0" quotePrefix="1" applyFill="1" applyBorder="1" applyAlignment="1"/>
    <xf numFmtId="0" fontId="0" fillId="4" borderId="3" xfId="0" applyFill="1" applyBorder="1"/>
    <xf numFmtId="0" fontId="0" fillId="4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6" borderId="0" xfId="0" applyFill="1" applyBorder="1"/>
    <xf numFmtId="0" fontId="2" fillId="6" borderId="0" xfId="0" applyFont="1" applyFill="1" applyBorder="1"/>
    <xf numFmtId="0" fontId="2" fillId="6" borderId="0" xfId="0" applyFont="1" applyFill="1" applyBorder="1" applyAlignment="1">
      <alignment horizontal="left"/>
    </xf>
    <xf numFmtId="0" fontId="2" fillId="7" borderId="5" xfId="0" applyFont="1" applyFill="1" applyBorder="1" applyAlignment="1">
      <alignment horizontal="right"/>
    </xf>
    <xf numFmtId="0" fontId="0" fillId="6" borderId="26" xfId="0" applyFill="1" applyBorder="1"/>
    <xf numFmtId="0" fontId="0" fillId="6" borderId="27" xfId="0" applyFill="1" applyBorder="1"/>
    <xf numFmtId="0" fontId="0" fillId="7" borderId="28" xfId="0" applyFill="1" applyBorder="1"/>
    <xf numFmtId="0" fontId="0" fillId="7" borderId="5" xfId="0" applyFill="1" applyBorder="1"/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top" wrapText="1"/>
    </xf>
    <xf numFmtId="0" fontId="0" fillId="5" borderId="24" xfId="0" applyFill="1" applyBorder="1" applyAlignment="1">
      <alignment horizontal="center" vertical="top" wrapText="1"/>
    </xf>
    <xf numFmtId="0" fontId="0" fillId="5" borderId="25" xfId="0" applyFill="1" applyBorder="1" applyAlignment="1">
      <alignment horizontal="center" vertical="top" wrapText="1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wrapText="1"/>
    </xf>
    <xf numFmtId="0" fontId="0" fillId="6" borderId="24" xfId="0" applyFill="1" applyBorder="1" applyAlignment="1">
      <alignment horizontal="center" wrapText="1"/>
    </xf>
    <xf numFmtId="0" fontId="0" fillId="6" borderId="25" xfId="0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T136"/>
  <sheetViews>
    <sheetView tabSelected="1" workbookViewId="0">
      <selection activeCell="H8" sqref="H8"/>
    </sheetView>
  </sheetViews>
  <sheetFormatPr baseColWidth="10" defaultColWidth="8.83203125" defaultRowHeight="15" x14ac:dyDescent="0.2"/>
  <cols>
    <col min="3" max="3" width="20.1640625" customWidth="1"/>
    <col min="5" max="5" width="14.5" customWidth="1"/>
    <col min="7" max="7" width="33.83203125" customWidth="1"/>
    <col min="9" max="9" width="12.33203125" customWidth="1"/>
    <col min="10" max="10" width="9.5" customWidth="1"/>
    <col min="11" max="11" width="11" style="25" customWidth="1"/>
    <col min="12" max="12" width="11.83203125" customWidth="1"/>
    <col min="13" max="13" width="18.5" customWidth="1"/>
    <col min="15" max="15" width="15.5" customWidth="1"/>
    <col min="17" max="17" width="13.83203125" customWidth="1"/>
    <col min="19" max="19" width="14" customWidth="1"/>
    <col min="21" max="21" width="14" customWidth="1"/>
  </cols>
  <sheetData>
    <row r="3" spans="3:16" ht="16" thickBot="1" x14ac:dyDescent="0.25">
      <c r="F3" s="21"/>
    </row>
    <row r="4" spans="3:16" ht="16" thickBot="1" x14ac:dyDescent="0.25">
      <c r="C4" s="11" t="s">
        <v>42</v>
      </c>
      <c r="E4" s="64" t="s">
        <v>40</v>
      </c>
      <c r="F4" s="65"/>
      <c r="G4" s="20"/>
      <c r="H4" s="3"/>
      <c r="I4" s="64" t="s">
        <v>41</v>
      </c>
      <c r="J4" s="66"/>
      <c r="K4" s="67"/>
      <c r="M4" s="107" t="s">
        <v>54</v>
      </c>
      <c r="N4" s="108"/>
      <c r="O4" s="44" t="s">
        <v>58</v>
      </c>
      <c r="P4" s="45" t="s">
        <v>59</v>
      </c>
    </row>
    <row r="5" spans="3:16" ht="16" thickBot="1" x14ac:dyDescent="0.25">
      <c r="M5" s="109"/>
      <c r="N5" s="110"/>
      <c r="O5" s="44"/>
      <c r="P5" s="46"/>
    </row>
    <row r="6" spans="3:16" x14ac:dyDescent="0.2">
      <c r="C6" s="11" t="s">
        <v>0</v>
      </c>
    </row>
    <row r="8" spans="3:16" ht="48" x14ac:dyDescent="0.2">
      <c r="C8" s="13" t="s">
        <v>1</v>
      </c>
      <c r="D8" s="13"/>
      <c r="E8" s="13" t="s">
        <v>5</v>
      </c>
      <c r="F8" s="13"/>
      <c r="G8" s="13" t="s">
        <v>3</v>
      </c>
      <c r="H8" s="10"/>
      <c r="I8" s="13" t="s">
        <v>44</v>
      </c>
      <c r="J8" s="13" t="s">
        <v>2</v>
      </c>
      <c r="N8" s="13" t="s">
        <v>43</v>
      </c>
    </row>
    <row r="11" spans="3:16" ht="16" thickBot="1" x14ac:dyDescent="0.25"/>
    <row r="12" spans="3:16" s="15" customFormat="1" ht="49" thickBot="1" x14ac:dyDescent="0.25">
      <c r="C12" s="14">
        <v>1.1000000000000001</v>
      </c>
      <c r="E12" s="14" t="s">
        <v>6</v>
      </c>
      <c r="F12" s="14"/>
      <c r="G12" s="16" t="s">
        <v>72</v>
      </c>
      <c r="H12" s="17"/>
      <c r="I12" s="26" t="s">
        <v>39</v>
      </c>
      <c r="J12" s="29" t="s">
        <v>51</v>
      </c>
      <c r="K12" s="32" t="s">
        <v>60</v>
      </c>
      <c r="L12" s="33" t="s">
        <v>53</v>
      </c>
      <c r="M12" s="35" t="s">
        <v>62</v>
      </c>
      <c r="N12" s="31" t="s">
        <v>39</v>
      </c>
    </row>
    <row r="13" spans="3:16" s="15" customFormat="1" ht="49" thickBot="1" x14ac:dyDescent="0.25">
      <c r="C13" s="14"/>
      <c r="E13" s="14"/>
      <c r="F13" s="14"/>
      <c r="G13" s="14"/>
      <c r="I13" s="23"/>
      <c r="J13" s="29" t="s">
        <v>52</v>
      </c>
      <c r="K13" s="32" t="s">
        <v>60</v>
      </c>
      <c r="L13" s="36" t="e">
        <f>K12+7*12</f>
        <v>#VALUE!</v>
      </c>
      <c r="M13" s="34"/>
    </row>
    <row r="14" spans="3:16" ht="16" thickBot="1" x14ac:dyDescent="0.25">
      <c r="C14" s="5"/>
      <c r="E14" s="5"/>
      <c r="F14" s="5"/>
      <c r="G14" s="5"/>
      <c r="I14" s="22"/>
    </row>
    <row r="15" spans="3:16" s="15" customFormat="1" ht="29" thickBot="1" x14ac:dyDescent="0.25">
      <c r="C15" s="14">
        <v>1.2</v>
      </c>
      <c r="E15" s="14" t="s">
        <v>6</v>
      </c>
      <c r="F15" s="14"/>
      <c r="G15" s="16" t="s">
        <v>4</v>
      </c>
      <c r="H15" s="17"/>
      <c r="I15" s="37" t="s">
        <v>39</v>
      </c>
      <c r="J15" s="80"/>
      <c r="K15" s="86"/>
      <c r="L15" s="86"/>
      <c r="M15" s="87"/>
      <c r="N15" s="31" t="s">
        <v>39</v>
      </c>
    </row>
    <row r="16" spans="3:16" x14ac:dyDescent="0.2">
      <c r="C16" s="5"/>
      <c r="E16" s="5"/>
      <c r="F16" s="5"/>
      <c r="G16" s="5"/>
      <c r="I16" s="22"/>
      <c r="J16" s="38"/>
    </row>
    <row r="17" spans="3:20" ht="16" thickBot="1" x14ac:dyDescent="0.25">
      <c r="C17" s="5"/>
      <c r="E17" s="5"/>
      <c r="F17" s="5"/>
      <c r="G17" s="5"/>
      <c r="I17" s="22"/>
    </row>
    <row r="18" spans="3:20" s="15" customFormat="1" ht="43" thickBot="1" x14ac:dyDescent="0.25">
      <c r="C18" s="14">
        <v>1.3</v>
      </c>
      <c r="E18" s="14" t="s">
        <v>6</v>
      </c>
      <c r="F18" s="14"/>
      <c r="G18" s="16" t="s">
        <v>7</v>
      </c>
      <c r="H18" s="17"/>
      <c r="I18" s="26" t="s">
        <v>39</v>
      </c>
      <c r="J18" s="80"/>
      <c r="K18" s="81"/>
      <c r="L18" s="81"/>
      <c r="M18" s="82"/>
      <c r="N18" s="26" t="s">
        <v>39</v>
      </c>
    </row>
    <row r="19" spans="3:20" x14ac:dyDescent="0.2">
      <c r="C19" s="5"/>
      <c r="E19" s="5"/>
      <c r="F19" s="5"/>
      <c r="G19" s="5"/>
      <c r="I19" s="22"/>
    </row>
    <row r="20" spans="3:20" ht="16" thickBot="1" x14ac:dyDescent="0.25">
      <c r="C20" s="5"/>
      <c r="E20" s="5"/>
      <c r="F20" s="5"/>
      <c r="G20" s="5"/>
      <c r="I20" s="22"/>
    </row>
    <row r="21" spans="3:20" ht="43" thickBot="1" x14ac:dyDescent="0.25">
      <c r="C21" s="5">
        <v>1.4</v>
      </c>
      <c r="E21" s="5" t="s">
        <v>9</v>
      </c>
      <c r="F21" s="5"/>
      <c r="G21" s="6" t="s">
        <v>8</v>
      </c>
      <c r="H21" s="1"/>
      <c r="I21" s="26" t="s">
        <v>39</v>
      </c>
      <c r="J21" s="88"/>
      <c r="K21" s="89"/>
      <c r="L21" s="89"/>
      <c r="M21" s="90"/>
      <c r="N21" s="26" t="s">
        <v>39</v>
      </c>
    </row>
    <row r="22" spans="3:20" x14ac:dyDescent="0.2">
      <c r="C22" s="5"/>
      <c r="E22" s="5"/>
      <c r="F22" s="5"/>
      <c r="G22" s="5"/>
      <c r="I22" s="22"/>
    </row>
    <row r="23" spans="3:20" ht="16" thickBot="1" x14ac:dyDescent="0.25">
      <c r="C23" s="5"/>
      <c r="E23" s="5"/>
      <c r="F23" s="5"/>
      <c r="G23" s="5"/>
      <c r="I23" s="22"/>
    </row>
    <row r="24" spans="3:20" s="15" customFormat="1" ht="43" thickBot="1" x14ac:dyDescent="0.25">
      <c r="C24" s="14">
        <v>1.5</v>
      </c>
      <c r="E24" s="14" t="s">
        <v>6</v>
      </c>
      <c r="F24" s="14"/>
      <c r="G24" s="16" t="s">
        <v>10</v>
      </c>
      <c r="H24" s="17"/>
      <c r="I24" s="26" t="s">
        <v>39</v>
      </c>
      <c r="J24" s="80"/>
      <c r="K24" s="86"/>
      <c r="L24" s="86"/>
      <c r="M24" s="87"/>
      <c r="N24" s="26" t="s">
        <v>39</v>
      </c>
    </row>
    <row r="25" spans="3:20" x14ac:dyDescent="0.2">
      <c r="C25" s="5"/>
      <c r="E25" s="5"/>
      <c r="F25" s="5"/>
      <c r="G25" s="5"/>
      <c r="I25" s="22"/>
    </row>
    <row r="26" spans="3:20" ht="16" thickBot="1" x14ac:dyDescent="0.25">
      <c r="C26" s="5"/>
      <c r="E26" s="5"/>
      <c r="F26" s="5"/>
      <c r="G26" s="5"/>
      <c r="I26" s="22"/>
    </row>
    <row r="27" spans="3:20" s="15" customFormat="1" ht="57" thickBot="1" x14ac:dyDescent="0.25">
      <c r="C27" s="14">
        <v>1.6</v>
      </c>
      <c r="E27" s="14" t="s">
        <v>6</v>
      </c>
      <c r="F27" s="14"/>
      <c r="G27" s="16" t="s">
        <v>11</v>
      </c>
      <c r="H27" s="17"/>
      <c r="I27" s="26" t="s">
        <v>39</v>
      </c>
      <c r="J27" s="77"/>
      <c r="K27" s="78"/>
      <c r="L27" s="78"/>
      <c r="M27" s="79"/>
      <c r="N27" s="41" t="s">
        <v>39</v>
      </c>
    </row>
    <row r="28" spans="3:20" x14ac:dyDescent="0.2">
      <c r="C28" s="5"/>
      <c r="E28" s="5"/>
      <c r="F28" s="5"/>
      <c r="G28" s="5"/>
      <c r="I28" s="22"/>
      <c r="J28" s="92"/>
      <c r="K28" s="93"/>
      <c r="L28" s="93"/>
      <c r="M28" s="93"/>
      <c r="N28" s="42"/>
    </row>
    <row r="29" spans="3:20" ht="16" thickBot="1" x14ac:dyDescent="0.25">
      <c r="C29" s="5"/>
      <c r="E29" s="5"/>
      <c r="F29" s="5"/>
      <c r="G29" s="5"/>
      <c r="I29" s="22"/>
    </row>
    <row r="30" spans="3:20" s="15" customFormat="1" ht="29" thickBot="1" x14ac:dyDescent="0.25">
      <c r="C30" s="14">
        <v>1.7</v>
      </c>
      <c r="E30" s="14" t="s">
        <v>6</v>
      </c>
      <c r="F30" s="14"/>
      <c r="G30" s="16" t="s">
        <v>14</v>
      </c>
      <c r="H30" s="17"/>
      <c r="I30" s="26" t="s">
        <v>39</v>
      </c>
      <c r="J30" s="91"/>
      <c r="K30" s="81"/>
      <c r="L30" s="81"/>
      <c r="M30" s="82"/>
      <c r="N30" s="26" t="s">
        <v>39</v>
      </c>
    </row>
    <row r="31" spans="3:20" x14ac:dyDescent="0.2">
      <c r="C31" s="5"/>
      <c r="I31" s="22"/>
      <c r="Q31" t="s">
        <v>71</v>
      </c>
    </row>
    <row r="32" spans="3:20" x14ac:dyDescent="0.2">
      <c r="C32" s="5"/>
      <c r="I32" s="22"/>
      <c r="Q32" s="99" t="s">
        <v>6</v>
      </c>
      <c r="R32" s="100"/>
      <c r="S32" s="99" t="s">
        <v>9</v>
      </c>
      <c r="T32" s="100"/>
    </row>
    <row r="33" spans="3:20" x14ac:dyDescent="0.2">
      <c r="C33" s="5"/>
      <c r="I33" s="22"/>
      <c r="Q33" s="39" t="s">
        <v>55</v>
      </c>
      <c r="R33" s="39">
        <f>COUNTIFS(E12:E30, "Core", I12:I30, "Yes")</f>
        <v>0</v>
      </c>
      <c r="S33" s="39" t="s">
        <v>55</v>
      </c>
      <c r="T33" s="39">
        <f>COUNTIFS(E12:E30, "Desirable", I12:I30, "Yes")</f>
        <v>0</v>
      </c>
    </row>
    <row r="34" spans="3:20" x14ac:dyDescent="0.2">
      <c r="C34" s="5"/>
      <c r="I34" s="22"/>
      <c r="Q34" s="39" t="s">
        <v>56</v>
      </c>
      <c r="R34" s="39">
        <f>COUNTIFS(E12:E30, "Core", I12:I30, "No")</f>
        <v>0</v>
      </c>
      <c r="S34" s="39" t="s">
        <v>56</v>
      </c>
      <c r="T34" s="39">
        <f>COUNTIFS(E12:E30, "Desirable", I12:I30, "No")</f>
        <v>0</v>
      </c>
    </row>
    <row r="35" spans="3:20" x14ac:dyDescent="0.2">
      <c r="C35" s="12" t="s">
        <v>13</v>
      </c>
      <c r="I35" s="22"/>
      <c r="Q35" s="39" t="s">
        <v>61</v>
      </c>
      <c r="R35" s="39">
        <f>COUNTIFS(E12:E30, "Core", I12:I30, "Not Deliverable")</f>
        <v>0</v>
      </c>
      <c r="S35" s="39" t="s">
        <v>61</v>
      </c>
      <c r="T35" s="39">
        <f>COUNTIFS(E12:E30, "Desirable", I12:I30, "Not Deliverable")</f>
        <v>0</v>
      </c>
    </row>
    <row r="36" spans="3:20" x14ac:dyDescent="0.2">
      <c r="C36" s="5"/>
      <c r="I36" s="22"/>
      <c r="Q36" s="43" t="s">
        <v>50</v>
      </c>
      <c r="R36">
        <f>((R33+T33)/((6-R35)+T33)*100)</f>
        <v>0</v>
      </c>
    </row>
    <row r="37" spans="3:20" ht="32" x14ac:dyDescent="0.2">
      <c r="C37" s="10" t="s">
        <v>1</v>
      </c>
      <c r="D37" s="10"/>
      <c r="E37" s="10" t="s">
        <v>5</v>
      </c>
      <c r="F37" s="10"/>
      <c r="G37" s="10" t="s">
        <v>3</v>
      </c>
      <c r="H37" s="10"/>
      <c r="I37" s="13" t="s">
        <v>28</v>
      </c>
      <c r="J37" s="13" t="s">
        <v>2</v>
      </c>
      <c r="L37" s="10"/>
      <c r="M37" s="10"/>
    </row>
    <row r="38" spans="3:20" x14ac:dyDescent="0.2">
      <c r="C38" s="5"/>
      <c r="I38" s="22"/>
    </row>
    <row r="39" spans="3:20" ht="16" thickBot="1" x14ac:dyDescent="0.25">
      <c r="C39" s="5"/>
      <c r="I39" s="22"/>
    </row>
    <row r="40" spans="3:20" s="15" customFormat="1" ht="43" thickBot="1" x14ac:dyDescent="0.25">
      <c r="C40" s="14">
        <v>2.1</v>
      </c>
      <c r="E40" s="14" t="s">
        <v>6</v>
      </c>
      <c r="F40" s="14"/>
      <c r="G40" s="16" t="s">
        <v>15</v>
      </c>
      <c r="H40" s="17"/>
      <c r="I40" s="26" t="s">
        <v>39</v>
      </c>
      <c r="J40" s="77"/>
      <c r="K40" s="94"/>
      <c r="L40" s="94"/>
      <c r="M40" s="95"/>
      <c r="N40" s="26" t="s">
        <v>39</v>
      </c>
    </row>
    <row r="41" spans="3:20" x14ac:dyDescent="0.2">
      <c r="C41" s="5"/>
      <c r="E41" s="5"/>
      <c r="F41" s="5"/>
      <c r="G41" s="5"/>
      <c r="I41" s="22"/>
    </row>
    <row r="42" spans="3:20" ht="16" thickBot="1" x14ac:dyDescent="0.25">
      <c r="C42" s="5"/>
      <c r="E42" s="5"/>
      <c r="F42" s="5"/>
      <c r="G42" s="5"/>
      <c r="I42" s="22"/>
    </row>
    <row r="43" spans="3:20" ht="29" thickBot="1" x14ac:dyDescent="0.25">
      <c r="C43" s="5">
        <v>2.2000000000000002</v>
      </c>
      <c r="E43" s="5" t="s">
        <v>9</v>
      </c>
      <c r="F43" s="5"/>
      <c r="G43" s="6" t="s">
        <v>16</v>
      </c>
      <c r="H43" s="1"/>
      <c r="I43" s="26" t="s">
        <v>39</v>
      </c>
      <c r="J43" s="96"/>
      <c r="K43" s="97"/>
      <c r="L43" s="97"/>
      <c r="M43" s="98"/>
      <c r="N43" s="26" t="s">
        <v>39</v>
      </c>
    </row>
    <row r="44" spans="3:20" x14ac:dyDescent="0.2">
      <c r="C44" s="5"/>
      <c r="E44" s="5"/>
      <c r="F44" s="5"/>
      <c r="G44" s="5"/>
      <c r="I44" s="22"/>
    </row>
    <row r="45" spans="3:20" ht="16" thickBot="1" x14ac:dyDescent="0.25">
      <c r="C45" s="5"/>
      <c r="E45" s="5"/>
      <c r="F45" s="5"/>
      <c r="G45" s="5"/>
      <c r="I45" s="22"/>
    </row>
    <row r="46" spans="3:20" s="15" customFormat="1" ht="29" thickBot="1" x14ac:dyDescent="0.25">
      <c r="C46" s="14">
        <v>2.2999999999999998</v>
      </c>
      <c r="E46" s="14" t="s">
        <v>6</v>
      </c>
      <c r="F46" s="14"/>
      <c r="G46" s="16" t="s">
        <v>17</v>
      </c>
      <c r="H46" s="17"/>
      <c r="I46" s="26" t="s">
        <v>39</v>
      </c>
      <c r="J46" s="77"/>
      <c r="K46" s="94"/>
      <c r="L46" s="94"/>
      <c r="M46" s="95"/>
      <c r="N46" s="26" t="s">
        <v>39</v>
      </c>
    </row>
    <row r="47" spans="3:20" x14ac:dyDescent="0.2">
      <c r="C47" s="5"/>
      <c r="E47" s="5"/>
      <c r="F47" s="5"/>
      <c r="G47" s="5"/>
      <c r="I47" s="22"/>
    </row>
    <row r="48" spans="3:20" ht="16" thickBot="1" x14ac:dyDescent="0.25">
      <c r="C48" s="5"/>
      <c r="E48" s="5"/>
      <c r="F48" s="5"/>
      <c r="G48" s="5"/>
      <c r="I48" s="22"/>
    </row>
    <row r="49" spans="3:14" ht="29" thickBot="1" x14ac:dyDescent="0.25">
      <c r="C49" s="5">
        <v>2.4</v>
      </c>
      <c r="E49" s="5" t="s">
        <v>9</v>
      </c>
      <c r="F49" s="5"/>
      <c r="G49" s="6" t="s">
        <v>18</v>
      </c>
      <c r="H49" s="1"/>
      <c r="I49" s="26" t="s">
        <v>39</v>
      </c>
      <c r="J49" s="83"/>
      <c r="K49" s="84"/>
      <c r="L49" s="84"/>
      <c r="M49" s="85"/>
      <c r="N49" s="26" t="s">
        <v>39</v>
      </c>
    </row>
    <row r="50" spans="3:14" x14ac:dyDescent="0.2">
      <c r="C50" s="5"/>
      <c r="E50" s="5"/>
      <c r="F50" s="5"/>
      <c r="G50" s="5"/>
      <c r="I50" s="22"/>
    </row>
    <row r="51" spans="3:14" ht="16" thickBot="1" x14ac:dyDescent="0.25">
      <c r="C51" s="5"/>
      <c r="E51" s="5"/>
      <c r="F51" s="5"/>
      <c r="G51" s="5"/>
      <c r="I51" s="22"/>
    </row>
    <row r="52" spans="3:14" ht="43" thickBot="1" x14ac:dyDescent="0.25">
      <c r="C52" s="5">
        <v>2.5</v>
      </c>
      <c r="E52" s="5" t="s">
        <v>9</v>
      </c>
      <c r="F52" s="5"/>
      <c r="G52" s="6" t="s">
        <v>19</v>
      </c>
      <c r="H52" s="1"/>
      <c r="I52" s="26" t="s">
        <v>39</v>
      </c>
      <c r="J52" s="83"/>
      <c r="K52" s="84"/>
      <c r="L52" s="84"/>
      <c r="M52" s="85"/>
      <c r="N52" s="26" t="s">
        <v>39</v>
      </c>
    </row>
    <row r="53" spans="3:14" x14ac:dyDescent="0.2">
      <c r="C53" s="5"/>
      <c r="E53" s="5"/>
      <c r="F53" s="5"/>
      <c r="G53" s="5"/>
      <c r="I53" s="22"/>
    </row>
    <row r="54" spans="3:14" ht="16" thickBot="1" x14ac:dyDescent="0.25">
      <c r="C54" s="5"/>
      <c r="E54" s="5"/>
      <c r="F54" s="5"/>
      <c r="G54" s="5"/>
      <c r="I54" s="22"/>
    </row>
    <row r="55" spans="3:14" ht="43" thickBot="1" x14ac:dyDescent="0.25">
      <c r="C55" s="5">
        <v>2.6</v>
      </c>
      <c r="E55" s="5" t="s">
        <v>9</v>
      </c>
      <c r="F55" s="5"/>
      <c r="G55" s="6" t="s">
        <v>20</v>
      </c>
      <c r="H55" s="1"/>
      <c r="I55" s="26" t="s">
        <v>39</v>
      </c>
      <c r="J55" s="83"/>
      <c r="K55" s="84"/>
      <c r="L55" s="84"/>
      <c r="M55" s="85"/>
      <c r="N55" s="26" t="s">
        <v>39</v>
      </c>
    </row>
    <row r="56" spans="3:14" x14ac:dyDescent="0.2">
      <c r="C56" s="5"/>
      <c r="E56" s="5"/>
      <c r="F56" s="5"/>
      <c r="G56" s="5"/>
      <c r="I56" s="22"/>
    </row>
    <row r="57" spans="3:14" ht="16" thickBot="1" x14ac:dyDescent="0.25">
      <c r="C57" s="5"/>
      <c r="E57" s="5"/>
      <c r="F57" s="5"/>
      <c r="G57" s="5"/>
      <c r="I57" s="22"/>
    </row>
    <row r="58" spans="3:14" s="15" customFormat="1" ht="29" thickBot="1" x14ac:dyDescent="0.25">
      <c r="C58" s="14">
        <v>2.7</v>
      </c>
      <c r="E58" s="14" t="s">
        <v>6</v>
      </c>
      <c r="F58" s="14"/>
      <c r="G58" s="16" t="s">
        <v>21</v>
      </c>
      <c r="H58" s="17"/>
      <c r="I58" s="26" t="s">
        <v>39</v>
      </c>
      <c r="J58" s="77"/>
      <c r="K58" s="94"/>
      <c r="L58" s="94"/>
      <c r="M58" s="95"/>
      <c r="N58" s="26" t="s">
        <v>39</v>
      </c>
    </row>
    <row r="59" spans="3:14" x14ac:dyDescent="0.2">
      <c r="C59" s="5"/>
      <c r="E59" s="5"/>
      <c r="F59" s="5"/>
      <c r="G59" s="5"/>
      <c r="I59" s="22"/>
    </row>
    <row r="60" spans="3:14" ht="16" thickBot="1" x14ac:dyDescent="0.25">
      <c r="C60" s="5"/>
      <c r="E60" s="5"/>
      <c r="F60" s="5"/>
      <c r="G60" s="5"/>
      <c r="I60" s="22"/>
    </row>
    <row r="61" spans="3:14" s="15" customFormat="1" ht="29" thickBot="1" x14ac:dyDescent="0.25">
      <c r="C61" s="14">
        <v>2.8</v>
      </c>
      <c r="E61" s="14" t="s">
        <v>6</v>
      </c>
      <c r="F61" s="14"/>
      <c r="G61" s="16" t="s">
        <v>22</v>
      </c>
      <c r="H61" s="17"/>
      <c r="I61" s="26" t="s">
        <v>39</v>
      </c>
      <c r="J61" s="77"/>
      <c r="K61" s="94"/>
      <c r="L61" s="94"/>
      <c r="M61" s="95"/>
      <c r="N61" s="26" t="s">
        <v>39</v>
      </c>
    </row>
    <row r="62" spans="3:14" x14ac:dyDescent="0.2">
      <c r="C62" s="5"/>
      <c r="E62" s="5"/>
      <c r="F62" s="5"/>
      <c r="G62" s="5"/>
      <c r="I62" s="22"/>
    </row>
    <row r="63" spans="3:14" ht="16" thickBot="1" x14ac:dyDescent="0.25">
      <c r="C63" s="5"/>
      <c r="E63" s="5"/>
      <c r="F63" s="5"/>
      <c r="G63" s="5"/>
      <c r="I63" s="22"/>
    </row>
    <row r="64" spans="3:14" s="15" customFormat="1" ht="43" thickBot="1" x14ac:dyDescent="0.25">
      <c r="C64" s="14">
        <v>2.9</v>
      </c>
      <c r="E64" s="14" t="s">
        <v>6</v>
      </c>
      <c r="F64" s="14"/>
      <c r="G64" s="16" t="s">
        <v>23</v>
      </c>
      <c r="H64" s="17"/>
      <c r="I64" s="26" t="s">
        <v>39</v>
      </c>
      <c r="J64" s="80"/>
      <c r="K64" s="81"/>
      <c r="L64" s="81"/>
      <c r="M64" s="82"/>
      <c r="N64" s="26" t="s">
        <v>39</v>
      </c>
    </row>
    <row r="65" spans="3:20" x14ac:dyDescent="0.2">
      <c r="C65" s="5"/>
      <c r="E65" s="5"/>
      <c r="F65" s="5"/>
      <c r="G65" s="5"/>
      <c r="I65" s="22"/>
    </row>
    <row r="66" spans="3:20" ht="16" thickBot="1" x14ac:dyDescent="0.25">
      <c r="C66" s="5"/>
      <c r="E66" s="5"/>
      <c r="F66" s="5"/>
      <c r="G66" s="5"/>
      <c r="I66" s="22"/>
    </row>
    <row r="67" spans="3:20" s="15" customFormat="1" ht="57" thickBot="1" x14ac:dyDescent="0.25">
      <c r="C67" s="18" t="s">
        <v>25</v>
      </c>
      <c r="E67" s="14" t="s">
        <v>6</v>
      </c>
      <c r="F67" s="14"/>
      <c r="G67" s="16" t="s">
        <v>24</v>
      </c>
      <c r="H67" s="17"/>
      <c r="I67" s="26" t="s">
        <v>39</v>
      </c>
      <c r="J67" s="80"/>
      <c r="K67" s="81"/>
      <c r="L67" s="81"/>
      <c r="M67" s="82"/>
      <c r="N67" s="26" t="s">
        <v>39</v>
      </c>
    </row>
    <row r="68" spans="3:20" x14ac:dyDescent="0.2">
      <c r="C68" s="5"/>
      <c r="I68" s="22"/>
      <c r="J68" s="114"/>
      <c r="K68" s="114"/>
      <c r="L68" s="114"/>
      <c r="M68" s="114"/>
      <c r="N68" s="42"/>
      <c r="O68" s="43"/>
      <c r="Q68" t="s">
        <v>70</v>
      </c>
    </row>
    <row r="69" spans="3:20" x14ac:dyDescent="0.2">
      <c r="C69" s="5"/>
      <c r="I69" s="22"/>
      <c r="Q69" s="99" t="s">
        <v>6</v>
      </c>
      <c r="R69" s="100"/>
      <c r="S69" s="99" t="s">
        <v>9</v>
      </c>
      <c r="T69" s="100"/>
    </row>
    <row r="70" spans="3:20" x14ac:dyDescent="0.2">
      <c r="C70" s="5"/>
      <c r="I70" s="22"/>
      <c r="Q70" s="39" t="s">
        <v>55</v>
      </c>
      <c r="R70" s="39">
        <f>COUNTIFS(E40:E67, "Core", I40:I67, "Yes")</f>
        <v>0</v>
      </c>
      <c r="S70" s="39" t="s">
        <v>55</v>
      </c>
      <c r="T70" s="39">
        <f>COUNTIFS(E40:E67, "Desirable", I40:I67, "Yes")</f>
        <v>0</v>
      </c>
    </row>
    <row r="71" spans="3:20" x14ac:dyDescent="0.2">
      <c r="C71" s="5"/>
      <c r="I71" s="22"/>
      <c r="Q71" s="39" t="s">
        <v>56</v>
      </c>
      <c r="R71" s="39">
        <f>COUNTIFS(E40:E67, "Core", I40:I67, "No")</f>
        <v>0</v>
      </c>
      <c r="S71" s="39" t="s">
        <v>56</v>
      </c>
      <c r="T71" s="39">
        <f>COUNTIFS(E40:E67, "Desirable", I40:I67, "No")</f>
        <v>0</v>
      </c>
    </row>
    <row r="72" spans="3:20" x14ac:dyDescent="0.2">
      <c r="C72" s="12" t="s">
        <v>26</v>
      </c>
      <c r="I72" s="22"/>
      <c r="M72" s="7"/>
      <c r="Q72" s="39" t="s">
        <v>61</v>
      </c>
      <c r="R72" s="39">
        <f>COUNTIFS(E40:E67, "Core", I40:I67, "Not Deliverable")</f>
        <v>0</v>
      </c>
      <c r="S72" s="39" t="s">
        <v>61</v>
      </c>
      <c r="T72" s="39">
        <f>COUNTIFS(E40:E67, "Desirable", I40:I67, "Not Deliverable")</f>
        <v>0</v>
      </c>
    </row>
    <row r="73" spans="3:20" x14ac:dyDescent="0.2">
      <c r="C73" s="5"/>
      <c r="I73" s="22"/>
      <c r="Q73" s="43" t="s">
        <v>50</v>
      </c>
      <c r="R73">
        <f>((R70+T70)/((6-R72)+T70)*100)</f>
        <v>0</v>
      </c>
    </row>
    <row r="74" spans="3:20" ht="32" x14ac:dyDescent="0.2">
      <c r="C74" s="13" t="s">
        <v>1</v>
      </c>
      <c r="D74" s="13"/>
      <c r="E74" s="13" t="s">
        <v>5</v>
      </c>
      <c r="F74" s="13"/>
      <c r="G74" s="13" t="s">
        <v>3</v>
      </c>
      <c r="H74" s="13"/>
      <c r="I74" s="13" t="s">
        <v>28</v>
      </c>
      <c r="J74" s="13" t="s">
        <v>2</v>
      </c>
    </row>
    <row r="75" spans="3:20" x14ac:dyDescent="0.2">
      <c r="C75" s="5"/>
      <c r="I75" s="22"/>
    </row>
    <row r="76" spans="3:20" ht="16" thickBot="1" x14ac:dyDescent="0.25">
      <c r="C76" s="5"/>
      <c r="I76" s="22"/>
    </row>
    <row r="77" spans="3:20" s="15" customFormat="1" ht="58" thickBot="1" x14ac:dyDescent="0.25">
      <c r="C77" s="14">
        <v>3.1</v>
      </c>
      <c r="E77" s="14" t="s">
        <v>6</v>
      </c>
      <c r="G77" s="19" t="s">
        <v>27</v>
      </c>
      <c r="H77" s="17"/>
      <c r="I77" s="26" t="s">
        <v>39</v>
      </c>
      <c r="J77" s="80"/>
      <c r="K77" s="81"/>
      <c r="L77" s="81"/>
      <c r="M77" s="82"/>
      <c r="N77" s="26" t="s">
        <v>39</v>
      </c>
    </row>
    <row r="78" spans="3:20" x14ac:dyDescent="0.2">
      <c r="C78" s="5"/>
      <c r="E78" s="5"/>
      <c r="G78" s="7"/>
      <c r="I78" s="22"/>
    </row>
    <row r="79" spans="3:20" ht="16" thickBot="1" x14ac:dyDescent="0.25">
      <c r="C79" s="5"/>
      <c r="E79" s="5"/>
      <c r="G79" s="7"/>
      <c r="I79" s="22"/>
    </row>
    <row r="80" spans="3:20" s="15" customFormat="1" ht="58" thickBot="1" x14ac:dyDescent="0.25">
      <c r="C80" s="14">
        <v>3.2</v>
      </c>
      <c r="E80" s="14" t="s">
        <v>6</v>
      </c>
      <c r="G80" s="19" t="s">
        <v>29</v>
      </c>
      <c r="H80" s="17"/>
      <c r="I80" s="26" t="s">
        <v>39</v>
      </c>
      <c r="J80" s="77"/>
      <c r="K80" s="78"/>
      <c r="L80" s="78"/>
      <c r="M80" s="79"/>
      <c r="N80" s="26" t="s">
        <v>39</v>
      </c>
    </row>
    <row r="81" spans="3:20" x14ac:dyDescent="0.2">
      <c r="C81" s="5"/>
      <c r="E81" s="5"/>
      <c r="G81" s="7"/>
      <c r="I81" s="22"/>
    </row>
    <row r="82" spans="3:20" ht="16" thickBot="1" x14ac:dyDescent="0.25">
      <c r="C82" s="5"/>
      <c r="E82" s="5"/>
      <c r="G82" s="7"/>
      <c r="I82" s="22"/>
    </row>
    <row r="83" spans="3:20" s="15" customFormat="1" ht="72" thickBot="1" x14ac:dyDescent="0.25">
      <c r="C83" s="14">
        <v>3.3</v>
      </c>
      <c r="E83" s="14" t="s">
        <v>6</v>
      </c>
      <c r="G83" s="19" t="s">
        <v>30</v>
      </c>
      <c r="H83" s="17"/>
      <c r="I83" s="26" t="s">
        <v>39</v>
      </c>
      <c r="J83" s="77"/>
      <c r="K83" s="78"/>
      <c r="L83" s="78"/>
      <c r="M83" s="79"/>
      <c r="N83" s="26" t="s">
        <v>39</v>
      </c>
    </row>
    <row r="84" spans="3:20" x14ac:dyDescent="0.2">
      <c r="C84" s="5"/>
      <c r="E84" s="5"/>
      <c r="G84" s="7"/>
      <c r="I84" s="22"/>
    </row>
    <row r="85" spans="3:20" ht="16" thickBot="1" x14ac:dyDescent="0.25">
      <c r="C85" s="5"/>
      <c r="E85" s="5"/>
      <c r="G85" s="7"/>
      <c r="I85" s="22"/>
    </row>
    <row r="86" spans="3:20" s="15" customFormat="1" ht="58" thickBot="1" x14ac:dyDescent="0.25">
      <c r="C86" s="14">
        <v>3.4</v>
      </c>
      <c r="E86" s="14" t="s">
        <v>6</v>
      </c>
      <c r="G86" s="19" t="s">
        <v>31</v>
      </c>
      <c r="H86" s="17"/>
      <c r="I86" s="26" t="s">
        <v>39</v>
      </c>
      <c r="J86" s="80"/>
      <c r="K86" s="81"/>
      <c r="L86" s="81"/>
      <c r="M86" s="82"/>
      <c r="N86" s="26" t="s">
        <v>39</v>
      </c>
    </row>
    <row r="87" spans="3:20" x14ac:dyDescent="0.2">
      <c r="C87" s="5"/>
      <c r="E87" s="5"/>
      <c r="G87" s="4"/>
      <c r="H87" s="1"/>
      <c r="I87" s="22"/>
    </row>
    <row r="88" spans="3:20" ht="16" thickBot="1" x14ac:dyDescent="0.25">
      <c r="C88" s="5"/>
      <c r="E88" s="5"/>
      <c r="G88" s="7"/>
      <c r="I88" s="22"/>
    </row>
    <row r="89" spans="3:20" s="15" customFormat="1" ht="58" thickBot="1" x14ac:dyDescent="0.25">
      <c r="C89" s="14">
        <v>3.5</v>
      </c>
      <c r="E89" s="14" t="s">
        <v>6</v>
      </c>
      <c r="G89" s="19" t="s">
        <v>32</v>
      </c>
      <c r="H89" s="17"/>
      <c r="I89" s="26" t="s">
        <v>39</v>
      </c>
      <c r="J89" s="80"/>
      <c r="K89" s="81"/>
      <c r="L89" s="81"/>
      <c r="M89" s="82"/>
      <c r="N89" s="26" t="s">
        <v>39</v>
      </c>
    </row>
    <row r="90" spans="3:20" x14ac:dyDescent="0.2">
      <c r="C90" s="5"/>
      <c r="I90" s="22"/>
      <c r="Q90" t="s">
        <v>69</v>
      </c>
    </row>
    <row r="91" spans="3:20" x14ac:dyDescent="0.2">
      <c r="C91" s="5"/>
      <c r="I91" s="22"/>
      <c r="Q91" s="99" t="s">
        <v>6</v>
      </c>
      <c r="R91" s="100"/>
      <c r="S91" s="99" t="s">
        <v>9</v>
      </c>
      <c r="T91" s="100"/>
    </row>
    <row r="92" spans="3:20" x14ac:dyDescent="0.2">
      <c r="C92" s="5"/>
      <c r="I92" s="22"/>
      <c r="Q92" s="39" t="s">
        <v>55</v>
      </c>
      <c r="R92" s="39">
        <f>COUNTIFS(E77:E89, "Core", I77:I89, "Yes")</f>
        <v>0</v>
      </c>
      <c r="S92" s="39" t="s">
        <v>55</v>
      </c>
      <c r="T92" s="39">
        <f>COUNTIFS(E77:E89, "Desirable", I77:I89, "Yes")</f>
        <v>0</v>
      </c>
    </row>
    <row r="93" spans="3:20" x14ac:dyDescent="0.2">
      <c r="C93" s="5"/>
      <c r="I93" s="22"/>
      <c r="Q93" s="39" t="s">
        <v>56</v>
      </c>
      <c r="R93" s="39">
        <f>COUNTIFS(E77:E89, "Core", I77:I89, "No")</f>
        <v>0</v>
      </c>
      <c r="S93" s="39" t="s">
        <v>56</v>
      </c>
      <c r="T93" s="39">
        <f>COUNTIFS(E77:E89, "Desirable", I77:I89, "No")</f>
        <v>0</v>
      </c>
    </row>
    <row r="94" spans="3:20" x14ac:dyDescent="0.2">
      <c r="C94" s="12" t="s">
        <v>33</v>
      </c>
      <c r="D94" s="2"/>
      <c r="E94" s="2"/>
      <c r="F94" s="2"/>
      <c r="G94" s="2"/>
      <c r="H94" s="2"/>
      <c r="I94" s="24"/>
      <c r="J94" s="2"/>
      <c r="K94" s="13"/>
      <c r="L94" s="2"/>
      <c r="M94" s="2"/>
      <c r="Q94" s="39" t="s">
        <v>61</v>
      </c>
      <c r="R94" s="39">
        <f>COUNTIFS(E77:E89, "Core", I77:I89, "Not Deliverable")</f>
        <v>0</v>
      </c>
      <c r="S94" s="39" t="s">
        <v>61</v>
      </c>
      <c r="T94" s="39">
        <f>COUNTIFS(E77:E89, "Desirable", I77:I89, "Not Deliverable")</f>
        <v>0</v>
      </c>
    </row>
    <row r="95" spans="3:20" x14ac:dyDescent="0.2">
      <c r="C95" s="9"/>
      <c r="D95" s="2"/>
      <c r="E95" s="2"/>
      <c r="F95" s="2"/>
      <c r="G95" s="2"/>
      <c r="H95" s="2"/>
      <c r="I95" s="24"/>
      <c r="J95" s="2"/>
      <c r="K95" s="13"/>
      <c r="L95" s="2"/>
      <c r="M95" s="2"/>
      <c r="R95">
        <f>((R92+T92)/((5-R94)+T92)*100)</f>
        <v>0</v>
      </c>
    </row>
    <row r="96" spans="3:20" ht="32" x14ac:dyDescent="0.2">
      <c r="C96" s="10" t="s">
        <v>1</v>
      </c>
      <c r="D96" s="10"/>
      <c r="E96" s="10" t="s">
        <v>5</v>
      </c>
      <c r="F96" s="10"/>
      <c r="G96" s="10" t="s">
        <v>3</v>
      </c>
      <c r="H96" s="10"/>
      <c r="I96" s="13" t="s">
        <v>28</v>
      </c>
      <c r="J96" s="13" t="s">
        <v>2</v>
      </c>
      <c r="L96" s="10"/>
      <c r="M96" s="10"/>
    </row>
    <row r="97" spans="3:14" x14ac:dyDescent="0.2">
      <c r="C97" s="5"/>
      <c r="I97" s="22"/>
    </row>
    <row r="98" spans="3:14" ht="16" thickBot="1" x14ac:dyDescent="0.25">
      <c r="C98" s="5"/>
      <c r="I98" s="22"/>
    </row>
    <row r="99" spans="3:14" s="15" customFormat="1" ht="57" thickBot="1" x14ac:dyDescent="0.25">
      <c r="C99" s="14">
        <v>4.0999999999999996</v>
      </c>
      <c r="E99" s="14" t="s">
        <v>6</v>
      </c>
      <c r="F99" s="14"/>
      <c r="G99" s="16" t="s">
        <v>34</v>
      </c>
      <c r="H99" s="17"/>
      <c r="I99" s="26" t="s">
        <v>39</v>
      </c>
      <c r="J99" s="80"/>
      <c r="K99" s="81"/>
      <c r="L99" s="81"/>
      <c r="M99" s="82"/>
      <c r="N99" s="26" t="s">
        <v>39</v>
      </c>
    </row>
    <row r="100" spans="3:14" x14ac:dyDescent="0.2">
      <c r="C100" s="5"/>
      <c r="E100" s="5"/>
      <c r="F100" s="5"/>
      <c r="G100" s="8"/>
      <c r="I100" s="22"/>
    </row>
    <row r="101" spans="3:14" ht="16" thickBot="1" x14ac:dyDescent="0.25">
      <c r="C101" s="5"/>
      <c r="E101" s="5"/>
      <c r="F101" s="5"/>
      <c r="G101" s="8"/>
      <c r="I101" s="22"/>
    </row>
    <row r="102" spans="3:14" s="15" customFormat="1" ht="85" thickBot="1" x14ac:dyDescent="0.25">
      <c r="C102" s="14">
        <v>4.2</v>
      </c>
      <c r="E102" s="14" t="s">
        <v>6</v>
      </c>
      <c r="F102" s="14"/>
      <c r="G102" s="16" t="s">
        <v>35</v>
      </c>
      <c r="H102" s="17"/>
      <c r="I102" s="26" t="s">
        <v>39</v>
      </c>
      <c r="J102" s="80"/>
      <c r="K102" s="81"/>
      <c r="L102" s="81"/>
      <c r="M102" s="82"/>
      <c r="N102" s="26" t="s">
        <v>39</v>
      </c>
    </row>
    <row r="103" spans="3:14" x14ac:dyDescent="0.2">
      <c r="C103" s="5"/>
      <c r="E103" s="5"/>
      <c r="F103" s="5"/>
      <c r="G103" s="8"/>
      <c r="I103" s="22"/>
    </row>
    <row r="104" spans="3:14" ht="16" thickBot="1" x14ac:dyDescent="0.25">
      <c r="C104" s="5"/>
      <c r="E104" s="5"/>
      <c r="F104" s="5"/>
      <c r="G104" s="8"/>
      <c r="I104" s="22"/>
    </row>
    <row r="105" spans="3:14" s="15" customFormat="1" ht="99" thickBot="1" x14ac:dyDescent="0.25">
      <c r="C105" s="14">
        <v>4.3</v>
      </c>
      <c r="E105" s="14" t="s">
        <v>6</v>
      </c>
      <c r="F105" s="14"/>
      <c r="G105" s="16" t="s">
        <v>36</v>
      </c>
      <c r="H105" s="17"/>
      <c r="I105" s="26" t="s">
        <v>39</v>
      </c>
      <c r="J105" s="80"/>
      <c r="K105" s="81"/>
      <c r="L105" s="81"/>
      <c r="M105" s="82"/>
      <c r="N105" s="26" t="s">
        <v>39</v>
      </c>
    </row>
    <row r="106" spans="3:14" x14ac:dyDescent="0.2">
      <c r="C106" s="5"/>
      <c r="E106" s="5"/>
      <c r="F106" s="5"/>
      <c r="G106" s="8"/>
      <c r="I106" s="22"/>
    </row>
    <row r="107" spans="3:14" ht="16" thickBot="1" x14ac:dyDescent="0.25">
      <c r="C107" s="5"/>
      <c r="E107" s="5"/>
      <c r="F107" s="5"/>
      <c r="G107" s="8"/>
      <c r="I107" s="22"/>
    </row>
    <row r="108" spans="3:14" ht="99" thickBot="1" x14ac:dyDescent="0.25">
      <c r="C108" s="5">
        <v>4.4000000000000004</v>
      </c>
      <c r="E108" s="5" t="s">
        <v>9</v>
      </c>
      <c r="F108" s="5"/>
      <c r="G108" s="6" t="s">
        <v>37</v>
      </c>
      <c r="H108" s="1"/>
      <c r="I108" s="26" t="s">
        <v>39</v>
      </c>
      <c r="J108" s="83"/>
      <c r="K108" s="84"/>
      <c r="L108" s="84"/>
      <c r="M108" s="85"/>
      <c r="N108" s="26" t="s">
        <v>39</v>
      </c>
    </row>
    <row r="109" spans="3:14" x14ac:dyDescent="0.2">
      <c r="C109" s="5"/>
      <c r="E109" s="5"/>
      <c r="F109" s="5"/>
      <c r="G109" s="8"/>
      <c r="I109" s="27"/>
    </row>
    <row r="110" spans="3:14" ht="16" thickBot="1" x14ac:dyDescent="0.25">
      <c r="C110" s="5"/>
      <c r="E110" s="5"/>
      <c r="F110" s="5"/>
      <c r="G110" s="8"/>
      <c r="I110" s="27"/>
    </row>
    <row r="111" spans="3:14" s="15" customFormat="1" ht="71" thickBot="1" x14ac:dyDescent="0.25">
      <c r="C111" s="14">
        <v>4.5</v>
      </c>
      <c r="E111" s="14" t="s">
        <v>6</v>
      </c>
      <c r="F111" s="14"/>
      <c r="G111" s="16" t="s">
        <v>38</v>
      </c>
      <c r="H111" s="17"/>
      <c r="I111" s="26" t="s">
        <v>39</v>
      </c>
      <c r="J111" s="101"/>
      <c r="K111" s="78"/>
      <c r="L111" s="78"/>
      <c r="M111" s="79"/>
      <c r="N111" s="26" t="s">
        <v>39</v>
      </c>
    </row>
    <row r="114" spans="5:20" x14ac:dyDescent="0.2">
      <c r="Q114" t="s">
        <v>68</v>
      </c>
    </row>
    <row r="115" spans="5:20" x14ac:dyDescent="0.2">
      <c r="Q115" s="99" t="s">
        <v>6</v>
      </c>
      <c r="R115" s="100"/>
      <c r="S115" s="99" t="s">
        <v>9</v>
      </c>
      <c r="T115" s="100"/>
    </row>
    <row r="116" spans="5:20" ht="16" thickBot="1" x14ac:dyDescent="0.25">
      <c r="J116" s="21"/>
      <c r="Q116" s="39" t="s">
        <v>55</v>
      </c>
      <c r="R116" s="39">
        <f>COUNTIFS(E99:E111, "Core", I99:I111, "Yes")</f>
        <v>0</v>
      </c>
      <c r="S116" s="39" t="s">
        <v>55</v>
      </c>
      <c r="T116" s="39">
        <f>COUNTIFS(E99:E111, "Desirable", I99:I111, "Yes")</f>
        <v>0</v>
      </c>
    </row>
    <row r="117" spans="5:20" x14ac:dyDescent="0.2">
      <c r="E117" s="102" t="s">
        <v>66</v>
      </c>
      <c r="F117" s="47"/>
      <c r="G117" s="48" t="s">
        <v>46</v>
      </c>
      <c r="H117" s="49"/>
      <c r="I117" s="48" t="s">
        <v>6</v>
      </c>
      <c r="J117" s="50" t="s">
        <v>12</v>
      </c>
      <c r="K117" s="48" t="s">
        <v>9</v>
      </c>
      <c r="L117" s="50" t="s">
        <v>12</v>
      </c>
      <c r="M117" s="30"/>
      <c r="Q117" s="39" t="s">
        <v>56</v>
      </c>
      <c r="R117" s="39">
        <f>COUNTIFS(E99:E111, "Core", I99:I111, "No")</f>
        <v>0</v>
      </c>
      <c r="S117" s="39" t="s">
        <v>56</v>
      </c>
      <c r="T117" s="39">
        <f>COUNTIFS(E99:E111, "Desirable", I99:I111, "No")</f>
        <v>0</v>
      </c>
    </row>
    <row r="118" spans="5:20" x14ac:dyDescent="0.2">
      <c r="E118" s="103"/>
      <c r="F118" s="51"/>
      <c r="G118" s="52" t="s">
        <v>45</v>
      </c>
      <c r="H118" s="53"/>
      <c r="I118" s="54">
        <f>R33</f>
        <v>0</v>
      </c>
      <c r="J118" s="55">
        <f>(I118/6)*100</f>
        <v>0</v>
      </c>
      <c r="K118" s="56">
        <f>T33+T35</f>
        <v>0</v>
      </c>
      <c r="L118" s="55">
        <f>K118/1</f>
        <v>0</v>
      </c>
      <c r="M118" s="3"/>
      <c r="Q118" s="39" t="s">
        <v>61</v>
      </c>
      <c r="R118" s="39">
        <f>COUNTIFS(E99:E111, "Core", I99:I111, "Not Deliverable")</f>
        <v>0</v>
      </c>
      <c r="S118" s="39" t="s">
        <v>61</v>
      </c>
      <c r="T118" s="39">
        <f>COUNTIFS(E99:E111, "Desirable", I99:I111, "Not Deliverable")</f>
        <v>0</v>
      </c>
    </row>
    <row r="119" spans="5:20" x14ac:dyDescent="0.2">
      <c r="E119" s="103"/>
      <c r="F119" s="51"/>
      <c r="G119" s="52" t="s">
        <v>47</v>
      </c>
      <c r="H119" s="53"/>
      <c r="I119" s="54">
        <f>R70</f>
        <v>0</v>
      </c>
      <c r="J119" s="55">
        <f>(I119/6)*100</f>
        <v>0</v>
      </c>
      <c r="K119" s="56">
        <f>T70+T72</f>
        <v>0</v>
      </c>
      <c r="L119" s="55">
        <f>(K119/4)*100</f>
        <v>0</v>
      </c>
      <c r="M119" s="3"/>
      <c r="Q119" s="43" t="s">
        <v>50</v>
      </c>
      <c r="R119">
        <f>((R116+T116)/((4-R118)+T116)*100)</f>
        <v>0</v>
      </c>
    </row>
    <row r="120" spans="5:20" ht="16" x14ac:dyDescent="0.2">
      <c r="E120" s="103"/>
      <c r="F120" s="51"/>
      <c r="G120" s="52" t="s">
        <v>48</v>
      </c>
      <c r="H120" s="53"/>
      <c r="I120" s="54">
        <f>R92</f>
        <v>0</v>
      </c>
      <c r="J120" s="55">
        <f>(I120/5)*100</f>
        <v>0</v>
      </c>
      <c r="K120" s="56" t="s">
        <v>57</v>
      </c>
      <c r="L120" s="55" t="s">
        <v>57</v>
      </c>
      <c r="M120" s="3"/>
    </row>
    <row r="121" spans="5:20" x14ac:dyDescent="0.2">
      <c r="E121" s="103"/>
      <c r="F121" s="51"/>
      <c r="G121" s="52" t="s">
        <v>49</v>
      </c>
      <c r="H121" s="53"/>
      <c r="I121" s="54">
        <f>R116+R118</f>
        <v>0</v>
      </c>
      <c r="J121" s="55">
        <f>(I121/4)*100</f>
        <v>0</v>
      </c>
      <c r="K121" s="56">
        <f>T116+T118</f>
        <v>0</v>
      </c>
      <c r="L121" s="55">
        <f>(K121/1)*100</f>
        <v>0</v>
      </c>
      <c r="M121" s="3"/>
      <c r="P121" s="2" t="s">
        <v>63</v>
      </c>
      <c r="Q121" s="99" t="s">
        <v>6</v>
      </c>
      <c r="R121" s="100"/>
      <c r="S121" s="99" t="s">
        <v>9</v>
      </c>
      <c r="T121" s="100"/>
    </row>
    <row r="122" spans="5:20" ht="16" thickBot="1" x14ac:dyDescent="0.25">
      <c r="E122" s="104"/>
      <c r="F122" s="57"/>
      <c r="G122" s="58" t="s">
        <v>50</v>
      </c>
      <c r="H122" s="59"/>
      <c r="I122" s="60">
        <f>SUM(I118:I121)</f>
        <v>0</v>
      </c>
      <c r="J122" s="61">
        <f>(I122/21)*100</f>
        <v>0</v>
      </c>
      <c r="K122" s="62">
        <f>SUM(K118:K119,K121)</f>
        <v>0</v>
      </c>
      <c r="L122" s="61">
        <f>(K122/6)*100</f>
        <v>0</v>
      </c>
      <c r="M122" s="3"/>
      <c r="Q122" s="39" t="s">
        <v>55</v>
      </c>
      <c r="R122" s="39">
        <f>SUM(R33,R70,R92,R116)</f>
        <v>0</v>
      </c>
      <c r="S122" s="39" t="s">
        <v>55</v>
      </c>
      <c r="T122" s="39">
        <f>SUM(T33,T70,T92,T116)</f>
        <v>0</v>
      </c>
    </row>
    <row r="123" spans="5:20" x14ac:dyDescent="0.2">
      <c r="M123" s="3"/>
      <c r="Q123" s="39" t="s">
        <v>56</v>
      </c>
      <c r="R123" s="39">
        <f>SUM(R34,R71,R93,R117)</f>
        <v>0</v>
      </c>
      <c r="S123" s="39" t="s">
        <v>56</v>
      </c>
      <c r="T123" s="39">
        <f>SUM(T34,T71,T93,T117)</f>
        <v>0</v>
      </c>
    </row>
    <row r="124" spans="5:20" ht="16" thickBot="1" x14ac:dyDescent="0.25">
      <c r="F124" s="3"/>
      <c r="G124" s="30"/>
      <c r="H124" s="3"/>
      <c r="I124" s="30"/>
      <c r="J124" s="30"/>
      <c r="K124" s="30"/>
      <c r="L124" s="30"/>
      <c r="M124" s="3"/>
      <c r="Q124" s="39" t="s">
        <v>61</v>
      </c>
      <c r="R124" s="39">
        <f>SUM(R35,R72,R94,R118)</f>
        <v>0</v>
      </c>
      <c r="S124" s="39" t="s">
        <v>61</v>
      </c>
      <c r="T124" s="39">
        <f>SUM(T35,T72,T94,T118)</f>
        <v>0</v>
      </c>
    </row>
    <row r="125" spans="5:20" x14ac:dyDescent="0.2">
      <c r="E125" s="111" t="s">
        <v>67</v>
      </c>
      <c r="F125" s="105" t="s">
        <v>46</v>
      </c>
      <c r="G125" s="105"/>
      <c r="H125" s="106"/>
      <c r="I125" s="40"/>
      <c r="J125" s="40"/>
      <c r="K125" s="28"/>
      <c r="L125" s="40"/>
      <c r="M125" s="3"/>
    </row>
    <row r="126" spans="5:20" ht="15" customHeight="1" x14ac:dyDescent="0.2">
      <c r="E126" s="112"/>
      <c r="F126" s="69"/>
      <c r="G126" s="70" t="s">
        <v>45</v>
      </c>
      <c r="H126" s="73">
        <f>R36</f>
        <v>0</v>
      </c>
      <c r="I126" s="40"/>
      <c r="J126" s="40"/>
      <c r="K126" s="28"/>
      <c r="L126" s="40"/>
    </row>
    <row r="127" spans="5:20" x14ac:dyDescent="0.2">
      <c r="E127" s="112"/>
      <c r="F127" s="69"/>
      <c r="G127" s="70" t="s">
        <v>47</v>
      </c>
      <c r="H127" s="74">
        <f>R73</f>
        <v>0</v>
      </c>
      <c r="I127" s="40"/>
      <c r="J127" s="40"/>
      <c r="K127" s="28"/>
      <c r="L127" s="40"/>
      <c r="P127" t="s">
        <v>65</v>
      </c>
      <c r="Q127">
        <f>(R122/(21-R124))*100</f>
        <v>0</v>
      </c>
    </row>
    <row r="128" spans="5:20" x14ac:dyDescent="0.2">
      <c r="E128" s="112"/>
      <c r="F128" s="69"/>
      <c r="G128" s="70" t="s">
        <v>48</v>
      </c>
      <c r="H128" s="74">
        <f>R95</f>
        <v>0</v>
      </c>
      <c r="I128" s="40"/>
      <c r="J128" s="40"/>
      <c r="K128" s="28"/>
      <c r="L128" s="40"/>
      <c r="P128" t="s">
        <v>64</v>
      </c>
      <c r="Q128">
        <f>(R122+T122)/((21-R124)+T122)*100</f>
        <v>0</v>
      </c>
    </row>
    <row r="129" spans="5:12" x14ac:dyDescent="0.2">
      <c r="E129" s="112"/>
      <c r="F129" s="69"/>
      <c r="G129" s="71" t="s">
        <v>49</v>
      </c>
      <c r="H129" s="74">
        <f>R119</f>
        <v>0</v>
      </c>
      <c r="I129" s="40"/>
      <c r="J129" s="63"/>
      <c r="K129" s="28"/>
      <c r="L129" s="63"/>
    </row>
    <row r="130" spans="5:12" ht="16" thickBot="1" x14ac:dyDescent="0.25">
      <c r="E130" s="113"/>
      <c r="F130" s="76"/>
      <c r="G130" s="72" t="s">
        <v>50</v>
      </c>
      <c r="H130" s="75">
        <f>Q128</f>
        <v>0</v>
      </c>
    </row>
    <row r="135" spans="5:12" x14ac:dyDescent="0.2">
      <c r="I135" s="68"/>
      <c r="J135" s="68"/>
      <c r="K135" s="42"/>
      <c r="L135" s="42"/>
    </row>
    <row r="136" spans="5:12" x14ac:dyDescent="0.2">
      <c r="I136" s="68"/>
      <c r="J136" s="68"/>
      <c r="K136" s="42"/>
      <c r="L136" s="42"/>
    </row>
  </sheetData>
  <dataConsolidate/>
  <mergeCells count="42">
    <mergeCell ref="E117:E122"/>
    <mergeCell ref="F125:H125"/>
    <mergeCell ref="M4:N5"/>
    <mergeCell ref="E125:E130"/>
    <mergeCell ref="Q115:R115"/>
    <mergeCell ref="Q91:R91"/>
    <mergeCell ref="J99:M99"/>
    <mergeCell ref="J102:M102"/>
    <mergeCell ref="J105:M105"/>
    <mergeCell ref="J58:M58"/>
    <mergeCell ref="J61:M61"/>
    <mergeCell ref="J64:M64"/>
    <mergeCell ref="J67:M67"/>
    <mergeCell ref="J77:M77"/>
    <mergeCell ref="J80:M80"/>
    <mergeCell ref="J68:M68"/>
    <mergeCell ref="S115:T115"/>
    <mergeCell ref="J108:M108"/>
    <mergeCell ref="J111:M111"/>
    <mergeCell ref="Q121:R121"/>
    <mergeCell ref="S121:T121"/>
    <mergeCell ref="S91:T91"/>
    <mergeCell ref="Q32:R32"/>
    <mergeCell ref="S32:T32"/>
    <mergeCell ref="Q69:R69"/>
    <mergeCell ref="S69:T69"/>
    <mergeCell ref="J83:M83"/>
    <mergeCell ref="J89:M89"/>
    <mergeCell ref="J86:M86"/>
    <mergeCell ref="J55:M55"/>
    <mergeCell ref="J15:M15"/>
    <mergeCell ref="J18:M18"/>
    <mergeCell ref="J21:M21"/>
    <mergeCell ref="J24:M24"/>
    <mergeCell ref="J27:M27"/>
    <mergeCell ref="J30:M30"/>
    <mergeCell ref="J28:M28"/>
    <mergeCell ref="J40:M40"/>
    <mergeCell ref="J43:M43"/>
    <mergeCell ref="J46:M46"/>
    <mergeCell ref="J49:M49"/>
    <mergeCell ref="J52:M52"/>
  </mergeCells>
  <dataValidations count="2">
    <dataValidation type="list" allowBlank="1" showInputMessage="1" showErrorMessage="1" sqref="N12 N15 N18 N21 N24 N27:N28 N30 N40 N43 N46 N49 N52 N55 N58 N61 N64 N67:N68 N77 N80 N83 N86 N89 N99 N102 N105 N108 N111" xr:uid="{00000000-0002-0000-0000-000001000000}">
      <formula1>"SELECT, CRF, Clinical Case Records, Correspondence, RETAKE Occupational Therapy ESSVR Assessment Form"</formula1>
    </dataValidation>
    <dataValidation type="list" allowBlank="1" showInputMessage="1" showErrorMessage="1" sqref="I12 I15 I18 I21 I24 I27 I30 I40 I43 I46 I49 I52 I55 I58 I61 I64 I67 I77 I80 I83 I86 I89 I99 I102 I105 I108 I111" xr:uid="{A71610E5-A725-3B48-8A59-574B570EAF25}">
      <formula1>"SELECT, Yes, No, Not Deliverable"</formula1>
    </dataValidation>
  </dataValidations>
  <pageMargins left="0.7" right="0.7" top="0.75" bottom="0.75" header="0.3" footer="0.3"/>
  <pageSetup paperSize="9" orientation="portrait" r:id="rId1"/>
  <ignoredErrors>
    <ignoredError sqref="C67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Nottingham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Powers</dc:creator>
  <cp:lastModifiedBy>Microsoft Office User</cp:lastModifiedBy>
  <dcterms:created xsi:type="dcterms:W3CDTF">2020-01-22T09:40:14Z</dcterms:created>
  <dcterms:modified xsi:type="dcterms:W3CDTF">2022-04-07T14:46:07Z</dcterms:modified>
</cp:coreProperties>
</file>