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211117 Centenarian Adiponectin 論文/220530 Adiponectin Sasaki et al/"/>
    </mc:Choice>
  </mc:AlternateContent>
  <xr:revisionPtr revIDLastSave="0" documentId="13_ncr:1_{23870D64-ABBF-7B45-81E1-AD9249ED05C1}" xr6:coauthVersionLast="47" xr6:coauthVersionMax="47" xr10:uidLastSave="{00000000-0000-0000-0000-000000000000}"/>
  <bookViews>
    <workbookView xWindow="12620" yWindow="4760" windowWidth="47200" windowHeight="28680" xr2:uid="{E4D280D7-414D-B340-A6A7-EE2D48D15D5B}"/>
  </bookViews>
  <sheets>
    <sheet name="Supplementary Table 1" sheetId="15" r:id="rId1"/>
  </sheets>
  <definedNames>
    <definedName name="_xlnm.Print_Area" localSheetId="0">'Supplementary Table 1'!$E$3:$AA$46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5" l="1"/>
  <c r="T43" i="15"/>
  <c r="Q43" i="15"/>
  <c r="P43" i="15"/>
  <c r="K43" i="15"/>
  <c r="J43" i="15"/>
  <c r="G43" i="15"/>
  <c r="F43" i="15"/>
  <c r="U42" i="15"/>
  <c r="T42" i="15"/>
  <c r="Q42" i="15"/>
  <c r="P42" i="15"/>
  <c r="K42" i="15"/>
  <c r="J42" i="15"/>
  <c r="G42" i="15"/>
  <c r="F42" i="15"/>
  <c r="R42" i="15" l="1"/>
  <c r="H43" i="15"/>
  <c r="R43" i="15"/>
  <c r="V43" i="15"/>
  <c r="L43" i="15"/>
  <c r="V42" i="15"/>
  <c r="L42" i="15"/>
  <c r="H42" i="15"/>
</calcChain>
</file>

<file path=xl/sharedStrings.xml><?xml version="1.0" encoding="utf-8"?>
<sst xmlns="http://schemas.openxmlformats.org/spreadsheetml/2006/main" count="278" uniqueCount="153">
  <si>
    <t>N</t>
    <phoneticPr fontId="1"/>
  </si>
  <si>
    <t>(100-111 years)</t>
    <phoneticPr fontId="1"/>
  </si>
  <si>
    <t>Medical history</t>
    <phoneticPr fontId="1"/>
  </si>
  <si>
    <t>Biomakers in plasma</t>
    <phoneticPr fontId="1"/>
  </si>
  <si>
    <t>Genotype / Sequencing</t>
    <phoneticPr fontId="1"/>
  </si>
  <si>
    <t>(85-89 years)</t>
    <phoneticPr fontId="1"/>
  </si>
  <si>
    <t>Basic information</t>
    <phoneticPr fontId="1"/>
  </si>
  <si>
    <t>Pysical and Cognitive function</t>
    <phoneticPr fontId="1"/>
  </si>
  <si>
    <t>-</t>
    <phoneticPr fontId="1"/>
  </si>
  <si>
    <t>Centenarians men</t>
    <phoneticPr fontId="1"/>
  </si>
  <si>
    <t>Centenarians women</t>
    <phoneticPr fontId="1"/>
  </si>
  <si>
    <t>(21.1 - 24.9)</t>
    <phoneticPr fontId="1"/>
  </si>
  <si>
    <t>(20.1 - 24.5)</t>
    <phoneticPr fontId="1"/>
  </si>
  <si>
    <t>(17.4 - 21.5)</t>
    <phoneticPr fontId="1"/>
  </si>
  <si>
    <t xml:space="preserve"> (17.1 - 21.4)</t>
    <phoneticPr fontId="1"/>
  </si>
  <si>
    <t>(4.40 - 11.08)</t>
    <phoneticPr fontId="1"/>
  </si>
  <si>
    <t>(6.88 - 16.65)</t>
    <phoneticPr fontId="1"/>
  </si>
  <si>
    <t>(12.29 - 22.30)</t>
    <phoneticPr fontId="1"/>
  </si>
  <si>
    <t>(13.40 - 25.09)</t>
    <phoneticPr fontId="1"/>
  </si>
  <si>
    <t>(128.5 - 155.5)</t>
  </si>
  <si>
    <t>(130.0 - 155.0)</t>
    <phoneticPr fontId="1"/>
  </si>
  <si>
    <t>(120.8 - 155.2)</t>
  </si>
  <si>
    <t>(120.0 - 150.0)</t>
    <phoneticPr fontId="1"/>
  </si>
  <si>
    <t>(9 - 16)</t>
  </si>
  <si>
    <t>(9 - 12)</t>
  </si>
  <si>
    <t>(5 - 5)</t>
  </si>
  <si>
    <t>(30 - 90)</t>
  </si>
  <si>
    <t>(5 - 50)</t>
  </si>
  <si>
    <t>(23 - 29.8)</t>
  </si>
  <si>
    <t>(15 - 19.8)</t>
  </si>
  <si>
    <t>(24 - 29)</t>
  </si>
  <si>
    <t>(10 - 22)</t>
  </si>
  <si>
    <t>(6 - 16)</t>
  </si>
  <si>
    <t>(15 - 22)</t>
  </si>
  <si>
    <t>(31.5)</t>
  </si>
  <si>
    <t>(29.6)</t>
  </si>
  <si>
    <t>(19.9)</t>
  </si>
  <si>
    <t>(86.0 - 88.4)</t>
    <phoneticPr fontId="1"/>
  </si>
  <si>
    <t>(85.9 - 88.2)</t>
  </si>
  <si>
    <t>(100.9 - 106.8)</t>
  </si>
  <si>
    <t>(103.9 - 107.2)</t>
  </si>
  <si>
    <t>(16.4)</t>
  </si>
  <si>
    <t>(10.9)</t>
  </si>
  <si>
    <t>(3.9)</t>
  </si>
  <si>
    <t>(4.6)</t>
  </si>
  <si>
    <t>(25.6)</t>
  </si>
  <si>
    <t>(14.8)</t>
  </si>
  <si>
    <t>(13.4)</t>
  </si>
  <si>
    <t>(9.9)</t>
  </si>
  <si>
    <t>(12.0)</t>
    <phoneticPr fontId="1"/>
  </si>
  <si>
    <t>(8.0)</t>
    <phoneticPr fontId="1"/>
  </si>
  <si>
    <t>(5.6)</t>
  </si>
  <si>
    <t>(7.4)</t>
  </si>
  <si>
    <t>(22.5)</t>
  </si>
  <si>
    <t>(36.0)</t>
    <phoneticPr fontId="1"/>
  </si>
  <si>
    <t>(59.9)</t>
  </si>
  <si>
    <t>(163.2 - 232.8)</t>
    <phoneticPr fontId="1"/>
  </si>
  <si>
    <t>(19 - 26)</t>
  </si>
  <si>
    <t>(235.8 - 310)</t>
    <phoneticPr fontId="1"/>
  </si>
  <si>
    <t>(19 - 26.2)</t>
    <phoneticPr fontId="1"/>
  </si>
  <si>
    <t>(45 - 65)</t>
    <phoneticPr fontId="1"/>
  </si>
  <si>
    <t>(168 - 210)</t>
    <phoneticPr fontId="1"/>
  </si>
  <si>
    <t>(87 - 125)</t>
    <phoneticPr fontId="1"/>
  </si>
  <si>
    <t>(77 - 152)</t>
    <phoneticPr fontId="1"/>
  </si>
  <si>
    <t>(54 - 74)</t>
    <phoneticPr fontId="1"/>
  </si>
  <si>
    <t>(187 - 231)</t>
    <phoneticPr fontId="1"/>
  </si>
  <si>
    <t>(97 - 134)</t>
    <phoneticPr fontId="1"/>
  </si>
  <si>
    <t>(79 - 154)</t>
    <phoneticPr fontId="1"/>
  </si>
  <si>
    <t>(258 - 335)</t>
    <phoneticPr fontId="1"/>
  </si>
  <si>
    <t>(41.5 - 57)</t>
    <phoneticPr fontId="1"/>
  </si>
  <si>
    <t>(140 - 175.5)</t>
    <phoneticPr fontId="1"/>
  </si>
  <si>
    <t>(73.5 - 103)</t>
    <phoneticPr fontId="1"/>
  </si>
  <si>
    <t>(60 - 112.5)</t>
    <phoneticPr fontId="1"/>
  </si>
  <si>
    <t>(39 - 56)</t>
    <phoneticPr fontId="1"/>
  </si>
  <si>
    <t>(144 - 192)</t>
    <phoneticPr fontId="1"/>
  </si>
  <si>
    <t>(83 - 123)</t>
    <phoneticPr fontId="1"/>
  </si>
  <si>
    <t>(67 - 113)</t>
    <phoneticPr fontId="1"/>
  </si>
  <si>
    <t>(167 - 234)</t>
    <phoneticPr fontId="1"/>
  </si>
  <si>
    <t>(17 - 32.2)</t>
  </si>
  <si>
    <t>(14 - 24.8)</t>
  </si>
  <si>
    <t>(13 - 23)</t>
  </si>
  <si>
    <t>(10 - 17)</t>
  </si>
  <si>
    <t>(169 - 215)</t>
  </si>
  <si>
    <t>(182.2 - 231)</t>
  </si>
  <si>
    <t>(5 - 6.7)</t>
  </si>
  <si>
    <t>(4.2 - 5.8)</t>
  </si>
  <si>
    <t>(4.7 - 6.5)</t>
  </si>
  <si>
    <t>(4.2 - 6.3)</t>
  </si>
  <si>
    <t>(3.9 - 4.3)</t>
  </si>
  <si>
    <t>(4.0 - 4.3)</t>
    <phoneticPr fontId="1"/>
  </si>
  <si>
    <t>(3.3 - 3.9)</t>
  </si>
  <si>
    <t>(3.2 - 3.7)</t>
  </si>
  <si>
    <t>(0.9 - 1.2)</t>
  </si>
  <si>
    <t>(1.0 - 1.4)</t>
    <phoneticPr fontId="1"/>
  </si>
  <si>
    <t>(1.3 - 2.0)</t>
    <phoneticPr fontId="1"/>
  </si>
  <si>
    <t>(87 - 302)</t>
  </si>
  <si>
    <t>(99 - 283.2)</t>
  </si>
  <si>
    <t>(426 - 1910)</t>
  </si>
  <si>
    <t>(455 - 1710)</t>
  </si>
  <si>
    <t>(5.6 - 6.2)</t>
  </si>
  <si>
    <t>(5.6 - 6.1)</t>
  </si>
  <si>
    <t>(5.3 - 5.9)</t>
  </si>
  <si>
    <t>(5.2 - 5.8)</t>
  </si>
  <si>
    <t>(1.7 - 3.5)</t>
  </si>
  <si>
    <t>(1.4 - 2.9)</t>
  </si>
  <si>
    <t>(2.4 - 4.9)</t>
  </si>
  <si>
    <t>(2.3 - 5.2)</t>
  </si>
  <si>
    <t>P</t>
    <phoneticPr fontId="1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</si>
  <si>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(men)</t>
    </r>
    <phoneticPr fontId="1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</si>
  <si>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(women)</t>
    </r>
    <phoneticPr fontId="1"/>
  </si>
  <si>
    <t>(29.7)</t>
  </si>
  <si>
    <t>&lt;0.0001</t>
    <phoneticPr fontId="1"/>
  </si>
  <si>
    <r>
      <t xml:space="preserve">  Age at enrollment (years old),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</si>
  <si>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BMI (kg/m2), 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</si>
  <si>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SBP (mmHg), median,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</si>
  <si>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Years of Education (years), 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</si>
  <si>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t xml:space="preserve">P  </t>
    <phoneticPr fontId="1"/>
  </si>
  <si>
    <t>men vs women</t>
    <phoneticPr fontId="1"/>
  </si>
  <si>
    <t>1: Wilcoxon ranking test, 2: Fisher exact test, 3: Chi-square test</t>
    <phoneticPr fontId="1"/>
  </si>
  <si>
    <r>
      <t xml:space="preserve">  Smoking history,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</si>
  <si>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IADL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</si>
  <si>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ADL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</si>
  <si>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Hand grip (kg),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</si>
  <si>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Cognitive impairment (MMSE),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</si>
  <si>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WHO5 score,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</si>
  <si>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Heart disease,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</si>
  <si>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Diabetes,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</si>
  <si>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Cancers,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</si>
  <si>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Renal disease,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</si>
  <si>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Fracture, no (%)</t>
    </r>
    <r>
      <rPr>
        <vertAlign val="superscript"/>
        <sz val="12"/>
        <color theme="1"/>
        <rFont val="Times New Roman"/>
        <family val="1"/>
      </rPr>
      <t>3</t>
    </r>
    <phoneticPr fontId="1"/>
  </si>
  <si>
    <r>
      <t xml:space="preserve">  HDLC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</si>
  <si>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TCHO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</si>
  <si>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LDLC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</si>
  <si>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TG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</si>
  <si>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CHE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</si>
  <si>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AST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</si>
  <si>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</t>
    </r>
    <r>
      <rPr>
        <sz val="12"/>
        <color theme="1"/>
        <rFont val="Symbol"/>
        <charset val="2"/>
      </rPr>
      <t>g</t>
    </r>
    <r>
      <rPr>
        <sz val="12"/>
        <color theme="1"/>
        <rFont val="Times New Roman"/>
        <family val="1"/>
      </rPr>
      <t>GTP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</si>
  <si>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LDH (U/L),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</si>
  <si>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UA (mg/dL),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</si>
  <si>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ALB (g/dL),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</si>
  <si>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Cystatin C (mg/L) median, 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</si>
  <si>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NTproBNP (ng/mL)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</si>
  <si>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Hemoglobin A1c (%),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</si>
  <si>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Interleukin-6 (pg/mL), median (IQR)</t>
    </r>
    <r>
      <rPr>
        <vertAlign val="superscript"/>
        <sz val="12"/>
        <color theme="1"/>
        <rFont val="Times New Roman"/>
        <family val="1"/>
      </rPr>
      <t>1</t>
    </r>
    <phoneticPr fontId="1"/>
  </si>
  <si>
    <r>
      <t xml:space="preserve">  CDH13 rs4783244 Alt allele, no. (MAF)</t>
    </r>
    <r>
      <rPr>
        <vertAlign val="superscript"/>
        <sz val="12"/>
        <color theme="1"/>
        <rFont val="Times New Roman"/>
        <family val="1"/>
      </rPr>
      <t>2</t>
    </r>
    <phoneticPr fontId="1"/>
  </si>
  <si>
    <r>
      <t xml:space="preserve">  ADIPOQ rs11711353 Alt allele, no. (MAF)</t>
    </r>
    <r>
      <rPr>
        <vertAlign val="superscript"/>
        <sz val="12"/>
        <color theme="1"/>
        <rFont val="Times New Roman"/>
        <family val="1"/>
      </rPr>
      <t>2</t>
    </r>
    <phoneticPr fontId="1"/>
  </si>
  <si>
    <t xml:space="preserve">Abbreviations: IQR, inter-quartile range; BMI, body mass index; SBP, systolic blood pressure; IADL, instrumental activities of daily living; ADL, activities of daily living; MMSE, mini mental state examination; HMW, high molecular weight; HDLC, high density lipoprotein cholesterol; </t>
    <phoneticPr fontId="1"/>
  </si>
  <si>
    <r>
      <t xml:space="preserve">LDLC, low density lipoprotein cholesterol; TCHO, total cholesterol; TG, triglyceride; CHE, choline esterase; AST, aspartate aminotransferase;  </t>
    </r>
    <r>
      <rPr>
        <sz val="12"/>
        <color theme="1"/>
        <rFont val="Symbol"/>
        <charset val="2"/>
      </rPr>
      <t>g</t>
    </r>
    <r>
      <rPr>
        <sz val="12"/>
        <color theme="1"/>
        <rFont val="Times New Roman"/>
        <family val="1"/>
      </rPr>
      <t xml:space="preserve">GTP, </t>
    </r>
    <r>
      <rPr>
        <sz val="12"/>
        <color theme="1"/>
        <rFont val="Symbol"/>
        <charset val="2"/>
      </rPr>
      <t>g-</t>
    </r>
    <r>
      <rPr>
        <sz val="12"/>
        <color theme="1"/>
        <rFont val="Times New Roman"/>
        <family val="1"/>
      </rPr>
      <t>glutamyl transpeptidase; LDH,  lactate dehydrogenase; UA, uric acid; ALB, albumin; Alt, altanative; MAF, minor allele frequency</t>
    </r>
    <phoneticPr fontId="1"/>
  </si>
  <si>
    <t>Supplementary Table 1.  Participants' characteristics at enrollment</t>
    <phoneticPr fontId="1"/>
  </si>
  <si>
    <t>Very older men</t>
    <phoneticPr fontId="1"/>
  </si>
  <si>
    <t>Very older women</t>
    <phoneticPr fontId="1"/>
  </si>
  <si>
    <t>The very old vs Centenarians</t>
    <phoneticPr fontId="1"/>
  </si>
  <si>
    <r>
      <t xml:space="preserve">  HMW Adiponectin (</t>
    </r>
    <r>
      <rPr>
        <sz val="12"/>
        <color theme="1"/>
        <rFont val="Symbol"/>
        <charset val="2"/>
      </rPr>
      <t>m</t>
    </r>
    <r>
      <rPr>
        <sz val="12"/>
        <color theme="1"/>
        <rFont val="Times New Roman"/>
        <family val="1"/>
      </rPr>
      <t>g/mL) median (IQR)</t>
    </r>
    <r>
      <rPr>
        <vertAlign val="superscript"/>
        <sz val="12"/>
        <color theme="1"/>
        <rFont val="Times New Roman"/>
        <family val="1"/>
      </rPr>
      <t>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</si>
</sst>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Helvetica"/>
      <family val="2"/>
    </font>
    <font>
      <sz val="12"/>
      <color theme="1"/>
      <name val="Symbol"/>
      <charset val="2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8" fontId="2" fillId="0" borderId="0" xfId="0" quotePrefix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2" fillId="0" borderId="0" xfId="0" quotePrefix="1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495D-B0B7-1349-84EF-D44F0DBB9569}">
  <sheetPr>
    <pageSetUpPr fitToPage="1"/>
  </sheetPr>
  <dimension ref="E3:AA62"/>
  <sheetViews>
    <sheetView tabSelected="1" workbookViewId="0">
      <selection activeCell="AB20" sqref="AB20"/>
    </sheetView>
  </sheetViews>
  <sheetFormatPr baseColWidth="10" defaultRowHeight="20"/>
  <cols>
    <col min="5" max="5" width="35.140625" customWidth="1"/>
    <col min="8" max="8" width="10.5703125" customWidth="1"/>
    <col min="9" max="9" width="0.7109375" customWidth="1"/>
    <col min="13" max="13" width="0.85546875" customWidth="1"/>
    <col min="14" max="14" width="10.7109375" customWidth="1"/>
    <col min="15" max="15" width="0.85546875" customWidth="1"/>
    <col min="19" max="19" width="0.85546875" customWidth="1"/>
    <col min="23" max="23" width="0.85546875" customWidth="1"/>
    <col min="24" max="24" width="10.7109375" customWidth="1"/>
    <col min="25" max="25" width="0.85546875" customWidth="1"/>
    <col min="26" max="26" width="9.7109375" customWidth="1"/>
    <col min="27" max="27" width="10" customWidth="1"/>
  </cols>
  <sheetData>
    <row r="3" spans="5:27">
      <c r="E3" s="6" t="s">
        <v>148</v>
      </c>
    </row>
    <row r="4" spans="5:27" ht="4" customHeight="1"/>
    <row r="5" spans="5:27">
      <c r="E5" s="1"/>
      <c r="F5" s="33" t="s">
        <v>149</v>
      </c>
      <c r="G5" s="33"/>
      <c r="H5" s="33"/>
      <c r="I5" s="18"/>
      <c r="J5" s="33" t="s">
        <v>150</v>
      </c>
      <c r="K5" s="33"/>
      <c r="L5" s="33"/>
      <c r="M5" s="29"/>
      <c r="N5" s="18" t="s">
        <v>117</v>
      </c>
      <c r="O5" s="2"/>
      <c r="P5" s="33" t="s">
        <v>9</v>
      </c>
      <c r="Q5" s="33"/>
      <c r="R5" s="33"/>
      <c r="S5" s="18"/>
      <c r="T5" s="33" t="s">
        <v>10</v>
      </c>
      <c r="U5" s="33"/>
      <c r="V5" s="33"/>
      <c r="W5" s="18"/>
      <c r="X5" s="18" t="s">
        <v>117</v>
      </c>
      <c r="Z5" s="35" t="s">
        <v>151</v>
      </c>
      <c r="AA5" s="35"/>
    </row>
    <row r="6" spans="5:27" ht="21" thickBot="1">
      <c r="E6" s="3"/>
      <c r="F6" s="5" t="s">
        <v>0</v>
      </c>
      <c r="G6" s="34" t="s">
        <v>5</v>
      </c>
      <c r="H6" s="34"/>
      <c r="I6" s="5"/>
      <c r="J6" s="5" t="s">
        <v>0</v>
      </c>
      <c r="K6" s="34" t="s">
        <v>5</v>
      </c>
      <c r="L6" s="34"/>
      <c r="M6" s="5"/>
      <c r="N6" s="27" t="s">
        <v>116</v>
      </c>
      <c r="O6" s="19"/>
      <c r="P6" s="4" t="s">
        <v>0</v>
      </c>
      <c r="Q6" s="34" t="s">
        <v>1</v>
      </c>
      <c r="R6" s="34"/>
      <c r="S6" s="5"/>
      <c r="T6" s="5" t="s">
        <v>0</v>
      </c>
      <c r="U6" s="34" t="s">
        <v>1</v>
      </c>
      <c r="V6" s="34"/>
      <c r="W6" s="19"/>
      <c r="X6" s="27" t="s">
        <v>107</v>
      </c>
      <c r="Z6" s="19" t="s">
        <v>108</v>
      </c>
      <c r="AA6" s="19" t="s">
        <v>109</v>
      </c>
    </row>
    <row r="7" spans="5:27">
      <c r="E7" s="17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Z7" s="16"/>
      <c r="AA7" s="16"/>
    </row>
    <row r="8" spans="5:27">
      <c r="E8" s="6" t="s">
        <v>112</v>
      </c>
      <c r="F8" s="7">
        <v>724</v>
      </c>
      <c r="G8" s="7">
        <v>86.9</v>
      </c>
      <c r="H8" s="7" t="s">
        <v>38</v>
      </c>
      <c r="I8" s="7"/>
      <c r="J8" s="7">
        <v>774</v>
      </c>
      <c r="K8" s="13">
        <v>87</v>
      </c>
      <c r="L8" s="7" t="s">
        <v>37</v>
      </c>
      <c r="M8" s="7"/>
      <c r="N8" s="7">
        <v>5.5300000000000002E-2</v>
      </c>
      <c r="O8" s="7"/>
      <c r="P8" s="7">
        <v>127</v>
      </c>
      <c r="Q8" s="7">
        <v>105.3</v>
      </c>
      <c r="R8" s="7" t="s">
        <v>39</v>
      </c>
      <c r="S8" s="7"/>
      <c r="T8" s="7">
        <v>685</v>
      </c>
      <c r="U8" s="13">
        <v>106</v>
      </c>
      <c r="V8" s="7" t="s">
        <v>40</v>
      </c>
      <c r="W8" s="7"/>
      <c r="X8" s="26">
        <v>1E-3</v>
      </c>
      <c r="Z8" s="7" t="s">
        <v>111</v>
      </c>
      <c r="AA8" s="7" t="s">
        <v>111</v>
      </c>
    </row>
    <row r="9" spans="5:27">
      <c r="E9" s="6" t="s">
        <v>113</v>
      </c>
      <c r="F9" s="7">
        <v>722</v>
      </c>
      <c r="G9" s="13">
        <v>23</v>
      </c>
      <c r="H9" s="8" t="s">
        <v>11</v>
      </c>
      <c r="I9" s="8"/>
      <c r="J9" s="7">
        <v>774</v>
      </c>
      <c r="K9" s="7">
        <v>22.2</v>
      </c>
      <c r="L9" s="8" t="s">
        <v>12</v>
      </c>
      <c r="M9" s="8"/>
      <c r="N9" s="7" t="s">
        <v>111</v>
      </c>
      <c r="O9" s="8"/>
      <c r="P9" s="7">
        <v>94</v>
      </c>
      <c r="Q9" s="7">
        <v>19.399999999999999</v>
      </c>
      <c r="R9" s="9" t="s">
        <v>13</v>
      </c>
      <c r="S9" s="8"/>
      <c r="T9" s="7">
        <v>462</v>
      </c>
      <c r="U9" s="13">
        <v>19</v>
      </c>
      <c r="V9" s="9" t="s">
        <v>14</v>
      </c>
      <c r="W9" s="9"/>
      <c r="X9" s="8">
        <v>0.2243</v>
      </c>
      <c r="Z9" s="7" t="s">
        <v>111</v>
      </c>
      <c r="AA9" s="7" t="s">
        <v>111</v>
      </c>
    </row>
    <row r="10" spans="5:27">
      <c r="E10" s="6" t="s">
        <v>114</v>
      </c>
      <c r="F10" s="7">
        <v>722</v>
      </c>
      <c r="G10" s="7">
        <v>141.5</v>
      </c>
      <c r="H10" s="8" t="s">
        <v>19</v>
      </c>
      <c r="I10" s="8"/>
      <c r="J10" s="7">
        <v>774</v>
      </c>
      <c r="K10" s="7">
        <v>142.19999999999999</v>
      </c>
      <c r="L10" s="8" t="s">
        <v>20</v>
      </c>
      <c r="M10" s="8"/>
      <c r="N10" s="7">
        <v>0.27089999999999997</v>
      </c>
      <c r="O10" s="8"/>
      <c r="P10" s="7">
        <v>124</v>
      </c>
      <c r="Q10" s="7">
        <v>138.5</v>
      </c>
      <c r="R10" s="9" t="s">
        <v>21</v>
      </c>
      <c r="S10" s="8"/>
      <c r="T10" s="7">
        <v>661</v>
      </c>
      <c r="U10" s="13">
        <v>133</v>
      </c>
      <c r="V10" s="9" t="s">
        <v>22</v>
      </c>
      <c r="W10" s="9"/>
      <c r="X10" s="28">
        <v>8.2360000000000003E-2</v>
      </c>
      <c r="Z10" s="8">
        <v>0.11310000000000001</v>
      </c>
      <c r="AA10" s="7" t="s">
        <v>111</v>
      </c>
    </row>
    <row r="11" spans="5:27">
      <c r="E11" s="6" t="s">
        <v>115</v>
      </c>
      <c r="F11" s="7">
        <v>720</v>
      </c>
      <c r="G11" s="7">
        <v>12</v>
      </c>
      <c r="H11" s="8" t="s">
        <v>23</v>
      </c>
      <c r="I11" s="8"/>
      <c r="J11" s="7">
        <v>772</v>
      </c>
      <c r="K11" s="7">
        <v>10</v>
      </c>
      <c r="L11" s="8" t="s">
        <v>24</v>
      </c>
      <c r="M11" s="8"/>
      <c r="N11" s="7" t="s">
        <v>111</v>
      </c>
      <c r="O11" s="8"/>
      <c r="P11" s="8" t="s">
        <v>8</v>
      </c>
      <c r="Q11" s="8" t="s">
        <v>8</v>
      </c>
      <c r="R11" s="8" t="s">
        <v>8</v>
      </c>
      <c r="S11" s="8"/>
      <c r="T11" s="8" t="s">
        <v>8</v>
      </c>
      <c r="U11" s="8" t="s">
        <v>8</v>
      </c>
      <c r="V11" s="8" t="s">
        <v>8</v>
      </c>
      <c r="W11" s="8"/>
      <c r="X11" s="8" t="s">
        <v>8</v>
      </c>
      <c r="Z11" s="8" t="s">
        <v>8</v>
      </c>
      <c r="AA11" s="8" t="s">
        <v>8</v>
      </c>
    </row>
    <row r="12" spans="5:27">
      <c r="E12" s="6" t="s">
        <v>119</v>
      </c>
      <c r="F12" s="7">
        <v>718</v>
      </c>
      <c r="G12" s="7">
        <v>543</v>
      </c>
      <c r="H12" s="8">
        <v>0.75600000000000001</v>
      </c>
      <c r="I12" s="8"/>
      <c r="J12" s="7">
        <v>764</v>
      </c>
      <c r="K12" s="7">
        <v>77</v>
      </c>
      <c r="L12" s="8">
        <v>0.10100000000000001</v>
      </c>
      <c r="M12" s="8"/>
      <c r="N12" s="7" t="s">
        <v>111</v>
      </c>
      <c r="O12" s="8"/>
      <c r="P12" s="7">
        <v>105</v>
      </c>
      <c r="Q12" s="7">
        <v>41</v>
      </c>
      <c r="R12" s="20">
        <v>0.39</v>
      </c>
      <c r="S12" s="8"/>
      <c r="T12" s="7">
        <v>518</v>
      </c>
      <c r="U12" s="7">
        <v>47</v>
      </c>
      <c r="V12" s="20">
        <v>9.0999999999999998E-2</v>
      </c>
      <c r="W12" s="20"/>
      <c r="X12" s="7" t="s">
        <v>111</v>
      </c>
      <c r="Z12" s="7" t="s">
        <v>111</v>
      </c>
      <c r="AA12" s="8">
        <v>0.61619999999999997</v>
      </c>
    </row>
    <row r="13" spans="5:27">
      <c r="E13" s="10" t="s">
        <v>7</v>
      </c>
      <c r="F13" s="7"/>
      <c r="G13" s="7"/>
      <c r="H13" s="8"/>
      <c r="I13" s="8"/>
      <c r="J13" s="7"/>
      <c r="K13" s="7"/>
      <c r="L13" s="8"/>
      <c r="M13" s="8"/>
      <c r="N13" s="8"/>
      <c r="O13" s="8"/>
      <c r="P13" s="7"/>
      <c r="Q13" s="7"/>
      <c r="R13" s="9"/>
      <c r="S13" s="8"/>
      <c r="T13" s="7"/>
      <c r="U13" s="7"/>
      <c r="V13" s="9"/>
      <c r="W13" s="9"/>
      <c r="X13" s="8"/>
      <c r="Z13" s="8"/>
      <c r="AA13" s="8"/>
    </row>
    <row r="14" spans="5:27">
      <c r="E14" s="6" t="s">
        <v>120</v>
      </c>
      <c r="F14" s="7">
        <v>720</v>
      </c>
      <c r="G14" s="7">
        <v>5</v>
      </c>
      <c r="H14" s="8" t="s">
        <v>25</v>
      </c>
      <c r="I14" s="8"/>
      <c r="J14" s="7">
        <v>763</v>
      </c>
      <c r="K14" s="7">
        <v>5</v>
      </c>
      <c r="L14" s="8" t="s">
        <v>25</v>
      </c>
      <c r="M14" s="8"/>
      <c r="N14" s="8">
        <v>2.6599999999999999E-2</v>
      </c>
      <c r="O14" s="8"/>
      <c r="P14" s="8" t="s">
        <v>8</v>
      </c>
      <c r="Q14" s="8" t="s">
        <v>8</v>
      </c>
      <c r="R14" s="8" t="s">
        <v>8</v>
      </c>
      <c r="S14" s="8"/>
      <c r="T14" s="8" t="s">
        <v>8</v>
      </c>
      <c r="U14" s="8" t="s">
        <v>8</v>
      </c>
      <c r="V14" s="8" t="s">
        <v>8</v>
      </c>
      <c r="W14" s="8"/>
      <c r="X14" s="8" t="s">
        <v>8</v>
      </c>
      <c r="Z14" s="8" t="s">
        <v>8</v>
      </c>
      <c r="AA14" s="8" t="s">
        <v>8</v>
      </c>
    </row>
    <row r="15" spans="5:27">
      <c r="E15" s="6" t="s">
        <v>121</v>
      </c>
      <c r="F15" s="8" t="s">
        <v>8</v>
      </c>
      <c r="G15" s="8" t="s">
        <v>8</v>
      </c>
      <c r="H15" s="8" t="s">
        <v>8</v>
      </c>
      <c r="I15" s="8"/>
      <c r="J15" s="8" t="s">
        <v>8</v>
      </c>
      <c r="K15" s="8" t="s">
        <v>8</v>
      </c>
      <c r="L15" s="8" t="s">
        <v>8</v>
      </c>
      <c r="M15" s="8"/>
      <c r="N15" s="8" t="s">
        <v>8</v>
      </c>
      <c r="O15" s="8"/>
      <c r="P15" s="7">
        <v>127</v>
      </c>
      <c r="Q15" s="7">
        <v>55</v>
      </c>
      <c r="R15" s="9" t="s">
        <v>26</v>
      </c>
      <c r="S15" s="8"/>
      <c r="T15" s="7">
        <v>685</v>
      </c>
      <c r="U15" s="7">
        <v>20</v>
      </c>
      <c r="V15" s="9" t="s">
        <v>27</v>
      </c>
      <c r="W15" s="9"/>
      <c r="X15" s="7" t="s">
        <v>111</v>
      </c>
      <c r="Z15" s="8" t="s">
        <v>8</v>
      </c>
      <c r="AA15" s="8" t="s">
        <v>8</v>
      </c>
    </row>
    <row r="16" spans="5:27">
      <c r="E16" s="6" t="s">
        <v>122</v>
      </c>
      <c r="F16" s="7">
        <v>717</v>
      </c>
      <c r="G16" s="7">
        <v>26.5</v>
      </c>
      <c r="H16" s="8" t="s">
        <v>28</v>
      </c>
      <c r="I16" s="8"/>
      <c r="J16" s="7">
        <v>768</v>
      </c>
      <c r="K16" s="7">
        <v>17.5</v>
      </c>
      <c r="L16" s="8" t="s">
        <v>29</v>
      </c>
      <c r="M16" s="8"/>
      <c r="N16" s="7" t="s">
        <v>111</v>
      </c>
      <c r="O16" s="8"/>
      <c r="P16" s="8" t="s">
        <v>8</v>
      </c>
      <c r="Q16" s="8" t="s">
        <v>8</v>
      </c>
      <c r="R16" s="8" t="s">
        <v>8</v>
      </c>
      <c r="S16" s="8"/>
      <c r="T16" s="8" t="s">
        <v>8</v>
      </c>
      <c r="U16" s="8" t="s">
        <v>8</v>
      </c>
      <c r="V16" s="8" t="s">
        <v>8</v>
      </c>
      <c r="W16" s="8"/>
      <c r="X16" s="8" t="s">
        <v>8</v>
      </c>
      <c r="Z16" s="8" t="s">
        <v>8</v>
      </c>
      <c r="AA16" s="8" t="s">
        <v>8</v>
      </c>
    </row>
    <row r="17" spans="5:27">
      <c r="E17" s="6" t="s">
        <v>123</v>
      </c>
      <c r="F17" s="7">
        <v>717</v>
      </c>
      <c r="G17" s="7">
        <v>27</v>
      </c>
      <c r="H17" s="8" t="s">
        <v>30</v>
      </c>
      <c r="I17" s="8"/>
      <c r="J17" s="7">
        <v>767</v>
      </c>
      <c r="K17" s="7">
        <v>26</v>
      </c>
      <c r="L17" s="8" t="s">
        <v>30</v>
      </c>
      <c r="M17" s="8"/>
      <c r="N17" s="8">
        <v>0.82989999999999997</v>
      </c>
      <c r="O17" s="8"/>
      <c r="P17" s="8">
        <v>107</v>
      </c>
      <c r="Q17" s="8">
        <v>15</v>
      </c>
      <c r="R17" s="8" t="s">
        <v>31</v>
      </c>
      <c r="S17" s="8"/>
      <c r="T17" s="8">
        <v>447</v>
      </c>
      <c r="U17" s="8">
        <v>10</v>
      </c>
      <c r="V17" s="8" t="s">
        <v>32</v>
      </c>
      <c r="W17" s="8"/>
      <c r="X17" s="7" t="s">
        <v>111</v>
      </c>
      <c r="Z17" s="7" t="s">
        <v>111</v>
      </c>
      <c r="AA17" s="7" t="s">
        <v>111</v>
      </c>
    </row>
    <row r="18" spans="5:27">
      <c r="E18" s="6" t="s">
        <v>124</v>
      </c>
      <c r="F18" s="7">
        <v>710</v>
      </c>
      <c r="G18" s="7">
        <v>19</v>
      </c>
      <c r="H18" s="8" t="s">
        <v>33</v>
      </c>
      <c r="I18" s="8"/>
      <c r="J18" s="7">
        <v>756</v>
      </c>
      <c r="K18" s="7">
        <v>19</v>
      </c>
      <c r="L18" s="8" t="s">
        <v>33</v>
      </c>
      <c r="M18" s="8"/>
      <c r="N18" s="8">
        <v>0.66820000000000002</v>
      </c>
      <c r="O18" s="8"/>
      <c r="P18" s="8" t="s">
        <v>8</v>
      </c>
      <c r="Q18" s="8" t="s">
        <v>8</v>
      </c>
      <c r="R18" s="8" t="s">
        <v>8</v>
      </c>
      <c r="S18" s="8"/>
      <c r="T18" s="8" t="s">
        <v>8</v>
      </c>
      <c r="U18" s="8" t="s">
        <v>8</v>
      </c>
      <c r="V18" s="8" t="s">
        <v>8</v>
      </c>
      <c r="W18" s="8"/>
      <c r="X18" s="8" t="s">
        <v>8</v>
      </c>
      <c r="Z18" s="8" t="s">
        <v>8</v>
      </c>
      <c r="AA18" s="8" t="s">
        <v>8</v>
      </c>
    </row>
    <row r="19" spans="5:27">
      <c r="E19" s="10" t="s">
        <v>2</v>
      </c>
      <c r="F19" s="11"/>
      <c r="G19" s="7"/>
      <c r="H19" s="7"/>
      <c r="I19" s="7"/>
      <c r="J19" s="11"/>
      <c r="K19" s="7"/>
      <c r="L19" s="7"/>
      <c r="M19" s="7"/>
      <c r="N19" s="7"/>
      <c r="O19" s="7"/>
      <c r="S19" s="7"/>
      <c r="X19" s="7"/>
      <c r="Z19" s="7"/>
      <c r="AA19" s="7"/>
    </row>
    <row r="20" spans="5:27">
      <c r="E20" s="6" t="s">
        <v>125</v>
      </c>
      <c r="F20" s="7">
        <v>723</v>
      </c>
      <c r="G20" s="7">
        <v>214</v>
      </c>
      <c r="H20" s="12" t="s">
        <v>35</v>
      </c>
      <c r="I20" s="12"/>
      <c r="J20" s="7">
        <v>770</v>
      </c>
      <c r="K20" s="7">
        <v>153</v>
      </c>
      <c r="L20" s="12" t="s">
        <v>36</v>
      </c>
      <c r="M20" s="12"/>
      <c r="N20" s="7" t="s">
        <v>111</v>
      </c>
      <c r="O20" s="12"/>
      <c r="P20" s="7">
        <v>125</v>
      </c>
      <c r="Q20" s="7">
        <v>37</v>
      </c>
      <c r="R20" s="12" t="s">
        <v>35</v>
      </c>
      <c r="S20" s="12"/>
      <c r="T20" s="7">
        <v>673</v>
      </c>
      <c r="U20" s="7">
        <v>200</v>
      </c>
      <c r="V20" s="12" t="s">
        <v>110</v>
      </c>
      <c r="W20" s="12"/>
      <c r="X20" s="7">
        <v>1</v>
      </c>
      <c r="Z20" s="7">
        <v>1</v>
      </c>
      <c r="AA20" s="7" t="s">
        <v>111</v>
      </c>
    </row>
    <row r="21" spans="5:27">
      <c r="E21" s="6" t="s">
        <v>126</v>
      </c>
      <c r="F21" s="7">
        <v>718</v>
      </c>
      <c r="G21" s="7">
        <v>118</v>
      </c>
      <c r="H21" s="12" t="s">
        <v>41</v>
      </c>
      <c r="I21" s="12"/>
      <c r="J21" s="7">
        <v>760</v>
      </c>
      <c r="K21" s="7">
        <v>83</v>
      </c>
      <c r="L21" s="12" t="s">
        <v>42</v>
      </c>
      <c r="M21" s="12"/>
      <c r="N21" s="26">
        <v>2.5730000000000002E-3</v>
      </c>
      <c r="O21" s="12"/>
      <c r="P21" s="7">
        <v>127</v>
      </c>
      <c r="Q21" s="7">
        <v>5</v>
      </c>
      <c r="R21" s="12" t="s">
        <v>43</v>
      </c>
      <c r="S21" s="12"/>
      <c r="T21" s="7">
        <v>679</v>
      </c>
      <c r="U21" s="7">
        <v>31</v>
      </c>
      <c r="V21" s="12" t="s">
        <v>44</v>
      </c>
      <c r="W21" s="12"/>
      <c r="X21" s="25">
        <v>0.93569999999999998</v>
      </c>
      <c r="Z21" s="26">
        <v>3.9300000000000001E-4</v>
      </c>
      <c r="AA21" s="7" t="s">
        <v>111</v>
      </c>
    </row>
    <row r="22" spans="5:27">
      <c r="E22" s="6" t="s">
        <v>127</v>
      </c>
      <c r="F22" s="7">
        <v>719</v>
      </c>
      <c r="G22" s="7">
        <v>184</v>
      </c>
      <c r="H22" s="12" t="s">
        <v>45</v>
      </c>
      <c r="I22" s="12"/>
      <c r="J22" s="7">
        <v>762</v>
      </c>
      <c r="K22" s="7">
        <v>113</v>
      </c>
      <c r="L22" s="12" t="s">
        <v>46</v>
      </c>
      <c r="M22" s="12"/>
      <c r="N22" s="7" t="s">
        <v>111</v>
      </c>
      <c r="O22" s="12"/>
      <c r="P22" s="7">
        <v>127</v>
      </c>
      <c r="Q22" s="7">
        <v>17</v>
      </c>
      <c r="R22" s="12" t="s">
        <v>47</v>
      </c>
      <c r="S22" s="12"/>
      <c r="T22" s="7">
        <v>678</v>
      </c>
      <c r="U22" s="7">
        <v>67</v>
      </c>
      <c r="V22" s="12" t="s">
        <v>48</v>
      </c>
      <c r="W22" s="12"/>
      <c r="X22" s="25">
        <v>0.30430000000000001</v>
      </c>
      <c r="Z22" s="26">
        <v>4.1529999999999996E-3</v>
      </c>
      <c r="AA22" s="26">
        <v>5.8919999999999997E-3</v>
      </c>
    </row>
    <row r="23" spans="5:27">
      <c r="E23" s="6" t="s">
        <v>128</v>
      </c>
      <c r="F23" s="7">
        <v>719</v>
      </c>
      <c r="G23" s="7">
        <v>86</v>
      </c>
      <c r="H23" s="12" t="s">
        <v>49</v>
      </c>
      <c r="I23" s="12"/>
      <c r="J23" s="7">
        <v>766</v>
      </c>
      <c r="K23" s="7">
        <v>61</v>
      </c>
      <c r="L23" s="12" t="s">
        <v>50</v>
      </c>
      <c r="M23" s="12"/>
      <c r="N23" s="26">
        <v>1.274E-2</v>
      </c>
      <c r="O23" s="12"/>
      <c r="P23" s="7">
        <v>126</v>
      </c>
      <c r="Q23" s="7">
        <v>7</v>
      </c>
      <c r="R23" s="12" t="s">
        <v>51</v>
      </c>
      <c r="S23" s="12"/>
      <c r="T23" s="7">
        <v>679</v>
      </c>
      <c r="U23" s="7">
        <v>50</v>
      </c>
      <c r="V23" s="12" t="s">
        <v>52</v>
      </c>
      <c r="W23" s="12"/>
      <c r="X23" s="25">
        <v>0.59079999999999999</v>
      </c>
      <c r="Z23" s="26">
        <v>4.9419999999999999E-2</v>
      </c>
      <c r="AA23" s="25">
        <v>0.74270000000000003</v>
      </c>
    </row>
    <row r="24" spans="5:27">
      <c r="E24" s="6" t="s">
        <v>129</v>
      </c>
      <c r="F24" s="7">
        <v>723</v>
      </c>
      <c r="G24" s="7">
        <v>163</v>
      </c>
      <c r="H24" s="12" t="s">
        <v>53</v>
      </c>
      <c r="I24" s="12"/>
      <c r="J24" s="7">
        <v>769</v>
      </c>
      <c r="K24" s="7">
        <v>277</v>
      </c>
      <c r="L24" s="12" t="s">
        <v>54</v>
      </c>
      <c r="M24" s="12"/>
      <c r="N24" s="7" t="s">
        <v>111</v>
      </c>
      <c r="O24" s="12"/>
      <c r="P24" s="7">
        <v>127</v>
      </c>
      <c r="Q24" s="7">
        <v>40</v>
      </c>
      <c r="R24" s="12" t="s">
        <v>34</v>
      </c>
      <c r="S24" s="12"/>
      <c r="T24" s="7">
        <v>680</v>
      </c>
      <c r="U24" s="7">
        <v>407</v>
      </c>
      <c r="V24" s="12" t="s">
        <v>55</v>
      </c>
      <c r="W24" s="12"/>
      <c r="X24" s="7" t="s">
        <v>111</v>
      </c>
      <c r="Z24" s="26">
        <v>3.8530000000000002E-2</v>
      </c>
      <c r="AA24" s="7" t="s">
        <v>111</v>
      </c>
    </row>
    <row r="25" spans="5:27">
      <c r="E25" s="10" t="s">
        <v>3</v>
      </c>
      <c r="G25" s="6"/>
      <c r="H25" s="6"/>
      <c r="I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Z25" s="6"/>
      <c r="AA25" s="6"/>
    </row>
    <row r="26" spans="5:27" s="6" customFormat="1" ht="20" customHeight="1">
      <c r="E26" s="6" t="s">
        <v>152</v>
      </c>
      <c r="F26" s="7">
        <v>724</v>
      </c>
      <c r="G26" s="7">
        <v>7.05</v>
      </c>
      <c r="H26" s="7" t="s">
        <v>15</v>
      </c>
      <c r="I26" s="7"/>
      <c r="J26" s="7">
        <v>774</v>
      </c>
      <c r="K26" s="7">
        <v>10.52</v>
      </c>
      <c r="L26" s="7" t="s">
        <v>16</v>
      </c>
      <c r="M26" s="7"/>
      <c r="N26" s="7" t="s">
        <v>111</v>
      </c>
      <c r="O26" s="7"/>
      <c r="P26" s="7">
        <v>127</v>
      </c>
      <c r="Q26" s="14">
        <v>16.600000000000001</v>
      </c>
      <c r="R26" s="7" t="s">
        <v>17</v>
      </c>
      <c r="S26" s="7"/>
      <c r="T26" s="7">
        <v>685</v>
      </c>
      <c r="U26" s="14">
        <v>18.53</v>
      </c>
      <c r="V26" s="7" t="s">
        <v>18</v>
      </c>
      <c r="W26" s="7"/>
      <c r="X26" s="26">
        <v>1.627E-2</v>
      </c>
      <c r="Z26" s="7" t="s">
        <v>111</v>
      </c>
      <c r="AA26" s="7" t="s">
        <v>111</v>
      </c>
    </row>
    <row r="27" spans="5:27" s="6" customFormat="1" ht="20" customHeight="1">
      <c r="E27" s="6" t="s">
        <v>130</v>
      </c>
      <c r="F27" s="7">
        <v>724</v>
      </c>
      <c r="G27" s="23">
        <v>54</v>
      </c>
      <c r="H27" s="7" t="s">
        <v>60</v>
      </c>
      <c r="I27" s="7"/>
      <c r="J27" s="7">
        <v>774</v>
      </c>
      <c r="K27" s="23">
        <v>63</v>
      </c>
      <c r="L27" s="7" t="s">
        <v>64</v>
      </c>
      <c r="M27" s="7"/>
      <c r="N27" s="7" t="s">
        <v>111</v>
      </c>
      <c r="O27" s="7"/>
      <c r="P27" s="7">
        <v>127</v>
      </c>
      <c r="Q27" s="23">
        <v>47</v>
      </c>
      <c r="R27" s="7" t="s">
        <v>69</v>
      </c>
      <c r="S27" s="7"/>
      <c r="T27" s="7">
        <v>684</v>
      </c>
      <c r="U27" s="23">
        <v>47</v>
      </c>
      <c r="V27" s="7" t="s">
        <v>73</v>
      </c>
      <c r="W27" s="7"/>
      <c r="X27" s="7">
        <v>0.13539999999999999</v>
      </c>
      <c r="Z27" s="7" t="s">
        <v>111</v>
      </c>
      <c r="AA27" s="7" t="s">
        <v>111</v>
      </c>
    </row>
    <row r="28" spans="5:27" s="6" customFormat="1" ht="20" customHeight="1">
      <c r="E28" s="6" t="s">
        <v>132</v>
      </c>
      <c r="F28" s="7">
        <v>724</v>
      </c>
      <c r="G28" s="23">
        <v>106</v>
      </c>
      <c r="H28" s="7" t="s">
        <v>62</v>
      </c>
      <c r="I28" s="7"/>
      <c r="J28" s="7">
        <v>774</v>
      </c>
      <c r="K28" s="23">
        <v>117</v>
      </c>
      <c r="L28" s="7" t="s">
        <v>66</v>
      </c>
      <c r="M28" s="7"/>
      <c r="N28" s="7" t="s">
        <v>111</v>
      </c>
      <c r="O28" s="7"/>
      <c r="P28" s="7">
        <v>127</v>
      </c>
      <c r="Q28" s="23">
        <v>90</v>
      </c>
      <c r="R28" s="7" t="s">
        <v>71</v>
      </c>
      <c r="S28" s="7"/>
      <c r="T28" s="7">
        <v>684</v>
      </c>
      <c r="U28" s="23">
        <v>100</v>
      </c>
      <c r="V28" s="7" t="s">
        <v>75</v>
      </c>
      <c r="W28" s="7"/>
      <c r="X28" s="7" t="s">
        <v>111</v>
      </c>
      <c r="Z28" s="7" t="s">
        <v>111</v>
      </c>
      <c r="AA28" s="7" t="s">
        <v>111</v>
      </c>
    </row>
    <row r="29" spans="5:27" s="6" customFormat="1" ht="20" customHeight="1">
      <c r="E29" s="6" t="s">
        <v>131</v>
      </c>
      <c r="F29" s="7">
        <v>724</v>
      </c>
      <c r="G29" s="23">
        <v>189</v>
      </c>
      <c r="H29" s="7" t="s">
        <v>61</v>
      </c>
      <c r="I29" s="7"/>
      <c r="J29" s="7">
        <v>774</v>
      </c>
      <c r="K29" s="23">
        <v>210</v>
      </c>
      <c r="L29" s="7" t="s">
        <v>65</v>
      </c>
      <c r="M29" s="7"/>
      <c r="N29" s="7" t="s">
        <v>111</v>
      </c>
      <c r="O29" s="7"/>
      <c r="P29" s="7">
        <v>127</v>
      </c>
      <c r="Q29" s="23">
        <v>156</v>
      </c>
      <c r="R29" s="7" t="s">
        <v>70</v>
      </c>
      <c r="S29" s="7"/>
      <c r="T29" s="7">
        <v>684</v>
      </c>
      <c r="U29" s="23">
        <v>167</v>
      </c>
      <c r="V29" s="7" t="s">
        <v>74</v>
      </c>
      <c r="W29" s="7"/>
      <c r="X29" s="26">
        <v>1.209E-3</v>
      </c>
      <c r="Z29" s="7" t="s">
        <v>111</v>
      </c>
      <c r="AA29" s="7" t="s">
        <v>111</v>
      </c>
    </row>
    <row r="30" spans="5:27" s="6" customFormat="1" ht="20" customHeight="1">
      <c r="E30" s="6" t="s">
        <v>133</v>
      </c>
      <c r="F30" s="7">
        <v>724</v>
      </c>
      <c r="G30" s="23">
        <v>113</v>
      </c>
      <c r="H30" s="7" t="s">
        <v>63</v>
      </c>
      <c r="I30" s="7"/>
      <c r="J30" s="7">
        <v>774</v>
      </c>
      <c r="K30" s="23">
        <v>111</v>
      </c>
      <c r="L30" s="7" t="s">
        <v>67</v>
      </c>
      <c r="M30" s="7"/>
      <c r="N30" s="7">
        <v>0.99360000000000004</v>
      </c>
      <c r="O30" s="7"/>
      <c r="P30" s="7">
        <v>127</v>
      </c>
      <c r="Q30" s="23">
        <v>81</v>
      </c>
      <c r="R30" s="7" t="s">
        <v>72</v>
      </c>
      <c r="S30" s="7"/>
      <c r="T30" s="7">
        <v>684</v>
      </c>
      <c r="U30" s="23">
        <v>83</v>
      </c>
      <c r="V30" s="7" t="s">
        <v>76</v>
      </c>
      <c r="W30" s="7"/>
      <c r="X30" s="26">
        <v>0.19700000000000001</v>
      </c>
      <c r="Z30" s="7" t="s">
        <v>111</v>
      </c>
      <c r="AA30" s="7" t="s">
        <v>111</v>
      </c>
    </row>
    <row r="31" spans="5:27" s="6" customFormat="1" ht="20" customHeight="1">
      <c r="E31" s="6" t="s">
        <v>134</v>
      </c>
      <c r="F31" s="7">
        <v>724</v>
      </c>
      <c r="G31" s="7">
        <v>273</v>
      </c>
      <c r="H31" s="7" t="s">
        <v>58</v>
      </c>
      <c r="I31" s="7"/>
      <c r="J31" s="7">
        <v>774</v>
      </c>
      <c r="K31" s="7">
        <v>297</v>
      </c>
      <c r="L31" s="7" t="s">
        <v>68</v>
      </c>
      <c r="M31" s="7"/>
      <c r="N31" s="7" t="s">
        <v>111</v>
      </c>
      <c r="O31" s="7"/>
      <c r="P31" s="7">
        <v>126</v>
      </c>
      <c r="Q31" s="13">
        <v>198.5</v>
      </c>
      <c r="R31" s="7" t="s">
        <v>56</v>
      </c>
      <c r="S31" s="7"/>
      <c r="T31" s="7">
        <v>682</v>
      </c>
      <c r="U31" s="23">
        <v>197</v>
      </c>
      <c r="V31" s="7" t="s">
        <v>77</v>
      </c>
      <c r="W31" s="7"/>
      <c r="X31" s="7">
        <v>0.67779999999999996</v>
      </c>
      <c r="Z31" s="7" t="s">
        <v>111</v>
      </c>
      <c r="AA31" s="7" t="s">
        <v>111</v>
      </c>
    </row>
    <row r="32" spans="5:27" s="6" customFormat="1" ht="20" customHeight="1">
      <c r="E32" s="6" t="s">
        <v>135</v>
      </c>
      <c r="F32" s="7">
        <v>724</v>
      </c>
      <c r="G32" s="7">
        <v>22</v>
      </c>
      <c r="H32" s="7" t="s">
        <v>59</v>
      </c>
      <c r="I32" s="7"/>
      <c r="J32" s="7">
        <v>774</v>
      </c>
      <c r="K32" s="7">
        <v>22</v>
      </c>
      <c r="L32" s="7" t="s">
        <v>57</v>
      </c>
      <c r="M32" s="7"/>
      <c r="N32" s="7">
        <v>0.52690000000000003</v>
      </c>
      <c r="O32" s="7"/>
      <c r="P32" s="8" t="s">
        <v>8</v>
      </c>
      <c r="Q32" s="8" t="s">
        <v>8</v>
      </c>
      <c r="R32" s="8" t="s">
        <v>8</v>
      </c>
      <c r="S32" s="7"/>
      <c r="T32" s="8" t="s">
        <v>8</v>
      </c>
      <c r="U32" s="8" t="s">
        <v>8</v>
      </c>
      <c r="V32" s="8" t="s">
        <v>8</v>
      </c>
      <c r="W32" s="8"/>
      <c r="X32" s="7"/>
      <c r="Z32" s="7"/>
      <c r="AA32" s="7"/>
    </row>
    <row r="33" spans="5:27" s="6" customFormat="1" ht="20" customHeight="1">
      <c r="E33" s="6" t="s">
        <v>136</v>
      </c>
      <c r="F33" s="7">
        <v>724</v>
      </c>
      <c r="G33" s="7">
        <v>22</v>
      </c>
      <c r="H33" s="7" t="s">
        <v>78</v>
      </c>
      <c r="I33" s="7"/>
      <c r="J33" s="7">
        <v>774</v>
      </c>
      <c r="K33" s="7">
        <v>17</v>
      </c>
      <c r="L33" s="7" t="s">
        <v>79</v>
      </c>
      <c r="M33" s="7"/>
      <c r="N33" s="7" t="s">
        <v>111</v>
      </c>
      <c r="O33" s="7"/>
      <c r="P33" s="7">
        <v>127</v>
      </c>
      <c r="Q33" s="13">
        <v>17</v>
      </c>
      <c r="R33" s="7" t="s">
        <v>80</v>
      </c>
      <c r="S33" s="7"/>
      <c r="T33" s="7">
        <v>684</v>
      </c>
      <c r="U33" s="13">
        <v>13</v>
      </c>
      <c r="V33" s="7" t="s">
        <v>81</v>
      </c>
      <c r="W33" s="7"/>
      <c r="X33" s="7" t="s">
        <v>111</v>
      </c>
      <c r="Y33" s="7"/>
      <c r="Z33" s="7" t="s">
        <v>111</v>
      </c>
      <c r="AA33" s="7" t="s">
        <v>111</v>
      </c>
    </row>
    <row r="34" spans="5:27" s="6" customFormat="1" ht="20" customHeight="1">
      <c r="E34" s="6" t="s">
        <v>137</v>
      </c>
      <c r="F34" s="7">
        <v>724</v>
      </c>
      <c r="G34" s="7">
        <v>190.5</v>
      </c>
      <c r="H34" s="7" t="s">
        <v>82</v>
      </c>
      <c r="I34" s="7"/>
      <c r="J34" s="7">
        <v>774</v>
      </c>
      <c r="K34" s="7">
        <v>203</v>
      </c>
      <c r="L34" s="7" t="s">
        <v>83</v>
      </c>
      <c r="M34" s="7"/>
      <c r="N34" s="7" t="s">
        <v>111</v>
      </c>
      <c r="O34" s="7"/>
      <c r="P34" s="8" t="s">
        <v>8</v>
      </c>
      <c r="Q34" s="8" t="s">
        <v>8</v>
      </c>
      <c r="R34" s="8" t="s">
        <v>8</v>
      </c>
      <c r="S34" s="7"/>
      <c r="T34" s="8" t="s">
        <v>8</v>
      </c>
      <c r="U34" s="8" t="s">
        <v>8</v>
      </c>
      <c r="V34" s="8" t="s">
        <v>8</v>
      </c>
      <c r="W34" s="8"/>
      <c r="X34" s="7"/>
      <c r="Z34" s="7"/>
      <c r="AA34" s="7"/>
    </row>
    <row r="35" spans="5:27" s="6" customFormat="1" ht="20" customHeight="1">
      <c r="E35" s="6" t="s">
        <v>138</v>
      </c>
      <c r="F35" s="7">
        <v>724</v>
      </c>
      <c r="G35" s="7">
        <v>5.8</v>
      </c>
      <c r="H35" s="7" t="s">
        <v>84</v>
      </c>
      <c r="I35" s="7"/>
      <c r="J35" s="7">
        <v>774</v>
      </c>
      <c r="K35" s="13">
        <v>5</v>
      </c>
      <c r="L35" s="7" t="s">
        <v>85</v>
      </c>
      <c r="M35" s="7"/>
      <c r="N35" s="7" t="s">
        <v>111</v>
      </c>
      <c r="O35" s="7"/>
      <c r="P35" s="7">
        <v>126</v>
      </c>
      <c r="Q35" s="13">
        <v>5.7</v>
      </c>
      <c r="R35" s="7" t="s">
        <v>86</v>
      </c>
      <c r="S35" s="7"/>
      <c r="T35" s="7">
        <v>684</v>
      </c>
      <c r="U35" s="13">
        <v>5.0999999999999996</v>
      </c>
      <c r="V35" s="7" t="s">
        <v>87</v>
      </c>
      <c r="W35" s="7"/>
      <c r="X35" s="7" t="s">
        <v>111</v>
      </c>
      <c r="Z35" s="7">
        <v>0.1168</v>
      </c>
      <c r="AA35" s="26">
        <v>1.0330000000000001E-2</v>
      </c>
    </row>
    <row r="36" spans="5:27" s="6" customFormat="1" ht="20" customHeight="1">
      <c r="E36" s="6" t="s">
        <v>139</v>
      </c>
      <c r="F36" s="7">
        <v>724</v>
      </c>
      <c r="G36" s="7">
        <v>4.0999999999999996</v>
      </c>
      <c r="H36" s="7" t="s">
        <v>88</v>
      </c>
      <c r="I36" s="7"/>
      <c r="J36" s="7">
        <v>774</v>
      </c>
      <c r="K36" s="7">
        <v>4.2</v>
      </c>
      <c r="L36" s="7" t="s">
        <v>89</v>
      </c>
      <c r="M36" s="7"/>
      <c r="N36" s="7">
        <v>0.29570000000000002</v>
      </c>
      <c r="O36" s="7"/>
      <c r="P36" s="7">
        <v>127</v>
      </c>
      <c r="Q36" s="13">
        <v>3.6</v>
      </c>
      <c r="R36" s="7" t="s">
        <v>90</v>
      </c>
      <c r="S36" s="7"/>
      <c r="T36" s="7">
        <v>684</v>
      </c>
      <c r="U36" s="13">
        <v>3.4</v>
      </c>
      <c r="V36" s="7" t="s">
        <v>91</v>
      </c>
      <c r="W36" s="7"/>
      <c r="X36" s="26">
        <v>1.175E-3</v>
      </c>
      <c r="Z36" s="7" t="s">
        <v>111</v>
      </c>
      <c r="AA36" s="7" t="s">
        <v>111</v>
      </c>
    </row>
    <row r="37" spans="5:27" s="6" customFormat="1" ht="20" customHeight="1">
      <c r="E37" s="6" t="s">
        <v>142</v>
      </c>
      <c r="F37" s="7">
        <v>723</v>
      </c>
      <c r="G37" s="7">
        <v>5.8</v>
      </c>
      <c r="H37" s="7" t="s">
        <v>99</v>
      </c>
      <c r="I37" s="7"/>
      <c r="J37" s="7">
        <v>774</v>
      </c>
      <c r="K37" s="7">
        <v>5.8</v>
      </c>
      <c r="L37" s="7" t="s">
        <v>100</v>
      </c>
      <c r="M37" s="7"/>
      <c r="N37" s="7">
        <v>0.4103</v>
      </c>
      <c r="O37" s="7"/>
      <c r="P37" s="7">
        <v>126</v>
      </c>
      <c r="Q37" s="7">
        <v>5.6</v>
      </c>
      <c r="R37" s="7" t="s">
        <v>101</v>
      </c>
      <c r="S37" s="7"/>
      <c r="T37" s="7">
        <v>676</v>
      </c>
      <c r="U37" s="7">
        <v>5.5</v>
      </c>
      <c r="V37" s="7" t="s">
        <v>102</v>
      </c>
      <c r="W37" s="7"/>
      <c r="X37" s="26">
        <v>3.9730000000000001E-2</v>
      </c>
      <c r="Z37" s="7" t="s">
        <v>111</v>
      </c>
      <c r="AA37" s="7" t="s">
        <v>111</v>
      </c>
    </row>
    <row r="38" spans="5:27" s="6" customFormat="1" ht="20" customHeight="1">
      <c r="E38" s="6" t="s">
        <v>140</v>
      </c>
      <c r="F38" s="7">
        <v>715</v>
      </c>
      <c r="G38" s="7">
        <v>1.2</v>
      </c>
      <c r="H38" s="7" t="s">
        <v>93</v>
      </c>
      <c r="I38" s="7"/>
      <c r="J38" s="7">
        <v>762</v>
      </c>
      <c r="K38" s="7">
        <v>1.1000000000000001</v>
      </c>
      <c r="L38" s="7" t="s">
        <v>92</v>
      </c>
      <c r="M38" s="7"/>
      <c r="N38" s="7" t="s">
        <v>111</v>
      </c>
      <c r="O38" s="7"/>
      <c r="P38" s="7">
        <v>122</v>
      </c>
      <c r="Q38" s="13">
        <v>1.7</v>
      </c>
      <c r="R38" s="7" t="s">
        <v>94</v>
      </c>
      <c r="S38" s="7"/>
      <c r="T38" s="7">
        <v>650</v>
      </c>
      <c r="U38" s="13">
        <v>1.6</v>
      </c>
      <c r="V38" s="7" t="s">
        <v>94</v>
      </c>
      <c r="W38" s="7"/>
      <c r="X38" s="7">
        <v>0.75060000000000004</v>
      </c>
      <c r="Z38" s="7" t="s">
        <v>111</v>
      </c>
      <c r="AA38" s="7" t="s">
        <v>111</v>
      </c>
    </row>
    <row r="39" spans="5:27" s="6" customFormat="1" ht="20" customHeight="1">
      <c r="E39" s="6" t="s">
        <v>141</v>
      </c>
      <c r="F39" s="7">
        <v>683</v>
      </c>
      <c r="G39" s="7">
        <v>153</v>
      </c>
      <c r="H39" s="7" t="s">
        <v>95</v>
      </c>
      <c r="I39" s="7"/>
      <c r="J39" s="7">
        <v>752</v>
      </c>
      <c r="K39" s="7">
        <v>163</v>
      </c>
      <c r="L39" s="7" t="s">
        <v>96</v>
      </c>
      <c r="M39" s="7"/>
      <c r="N39" s="7">
        <v>0.2104</v>
      </c>
      <c r="O39" s="7"/>
      <c r="P39" s="7">
        <v>93</v>
      </c>
      <c r="Q39" s="23">
        <v>907</v>
      </c>
      <c r="R39" s="7" t="s">
        <v>97</v>
      </c>
      <c r="S39" s="7"/>
      <c r="T39" s="7">
        <v>477</v>
      </c>
      <c r="U39" s="23">
        <v>901</v>
      </c>
      <c r="V39" s="7" t="s">
        <v>98</v>
      </c>
      <c r="W39" s="7"/>
      <c r="X39" s="7">
        <v>0.90959999999999996</v>
      </c>
      <c r="Z39" s="7" t="s">
        <v>111</v>
      </c>
      <c r="AA39" s="7" t="s">
        <v>111</v>
      </c>
    </row>
    <row r="40" spans="5:27" s="6" customFormat="1" ht="20" customHeight="1">
      <c r="E40" s="6" t="s">
        <v>143</v>
      </c>
      <c r="F40" s="7">
        <v>724</v>
      </c>
      <c r="G40" s="7">
        <v>2.4</v>
      </c>
      <c r="H40" s="7" t="s">
        <v>103</v>
      </c>
      <c r="I40" s="7"/>
      <c r="J40" s="7">
        <v>773</v>
      </c>
      <c r="K40" s="13">
        <v>2</v>
      </c>
      <c r="L40" s="7" t="s">
        <v>104</v>
      </c>
      <c r="M40" s="7"/>
      <c r="N40" s="7" t="s">
        <v>111</v>
      </c>
      <c r="O40" s="7"/>
      <c r="P40" s="7">
        <v>126</v>
      </c>
      <c r="Q40" s="14">
        <v>3.1</v>
      </c>
      <c r="R40" s="7" t="s">
        <v>105</v>
      </c>
      <c r="S40" s="7"/>
      <c r="T40" s="7">
        <v>683</v>
      </c>
      <c r="U40" s="14">
        <v>3.2</v>
      </c>
      <c r="V40" s="7" t="s">
        <v>106</v>
      </c>
      <c r="W40" s="7"/>
      <c r="X40" s="7">
        <v>0.83679999999999999</v>
      </c>
      <c r="Z40" s="7" t="s">
        <v>111</v>
      </c>
      <c r="AA40" s="7" t="s">
        <v>111</v>
      </c>
    </row>
    <row r="41" spans="5:27" s="6" customFormat="1" ht="20" customHeight="1">
      <c r="E41" s="10" t="s">
        <v>4</v>
      </c>
    </row>
    <row r="42" spans="5:27" s="6" customFormat="1" ht="20" customHeight="1">
      <c r="E42" s="6" t="s">
        <v>144</v>
      </c>
      <c r="F42" s="7">
        <f>342+333+47</f>
        <v>722</v>
      </c>
      <c r="G42" s="7">
        <f>333*1 + 47*2</f>
        <v>427</v>
      </c>
      <c r="H42" s="24">
        <f>G42/F42/2</f>
        <v>0.29570637119113574</v>
      </c>
      <c r="I42" s="12"/>
      <c r="J42" s="7">
        <f>381+327+66</f>
        <v>774</v>
      </c>
      <c r="K42" s="7">
        <f>327*1 + 66*2</f>
        <v>459</v>
      </c>
      <c r="L42" s="24">
        <f>K42/J42/2</f>
        <v>0.29651162790697677</v>
      </c>
      <c r="M42" s="12"/>
      <c r="N42" s="26">
        <v>0.16800000000000001</v>
      </c>
      <c r="O42" s="12"/>
      <c r="P42" s="7">
        <f>57+57+13</f>
        <v>127</v>
      </c>
      <c r="Q42" s="7">
        <f>57*1 +13*2</f>
        <v>83</v>
      </c>
      <c r="R42" s="24">
        <f>Q42/P42/2</f>
        <v>0.32677165354330706</v>
      </c>
      <c r="S42" s="12"/>
      <c r="T42" s="7">
        <f>323+319+40</f>
        <v>682</v>
      </c>
      <c r="U42" s="7">
        <f>319*1 +40*2</f>
        <v>399</v>
      </c>
      <c r="V42" s="24">
        <f>U42/T42/2</f>
        <v>0.29252199413489738</v>
      </c>
      <c r="W42" s="24"/>
      <c r="X42" s="25">
        <v>0.1938</v>
      </c>
      <c r="Z42" s="25">
        <v>0.3155</v>
      </c>
      <c r="AA42" s="26">
        <v>6.6159999999999997E-2</v>
      </c>
    </row>
    <row r="43" spans="5:27" s="6" customFormat="1" ht="20" customHeight="1">
      <c r="E43" s="30" t="s">
        <v>145</v>
      </c>
      <c r="F43" s="7">
        <f>313+329+82</f>
        <v>724</v>
      </c>
      <c r="G43" s="7">
        <f>329*1 + 82*2</f>
        <v>493</v>
      </c>
      <c r="H43" s="24">
        <f>G43/F43/2</f>
        <v>0.34046961325966851</v>
      </c>
      <c r="I43" s="12"/>
      <c r="J43" s="7">
        <f>313+357+104</f>
        <v>774</v>
      </c>
      <c r="K43" s="7">
        <f>357*1 + 104*2</f>
        <v>565</v>
      </c>
      <c r="L43" s="24">
        <f>K43/J43/2</f>
        <v>0.36498708010335917</v>
      </c>
      <c r="M43" s="12"/>
      <c r="N43" s="25">
        <v>0.3528</v>
      </c>
      <c r="O43" s="12"/>
      <c r="P43" s="7">
        <f>51+63+13</f>
        <v>127</v>
      </c>
      <c r="Q43" s="7">
        <f>63*1 + 13*2</f>
        <v>89</v>
      </c>
      <c r="R43" s="24">
        <f>Q43/P43/2</f>
        <v>0.35039370078740156</v>
      </c>
      <c r="S43" s="12"/>
      <c r="T43" s="7">
        <f>248+339+95</f>
        <v>682</v>
      </c>
      <c r="U43" s="7">
        <f>339*1 + 95*2</f>
        <v>529</v>
      </c>
      <c r="V43" s="24">
        <f>U43/T43/2</f>
        <v>0.3878299120234604</v>
      </c>
      <c r="W43" s="24"/>
      <c r="X43" s="25">
        <v>0.49230000000000002</v>
      </c>
      <c r="Z43" s="25">
        <v>0.71409999999999996</v>
      </c>
      <c r="AA43" s="25">
        <v>0.27129999999999999</v>
      </c>
    </row>
    <row r="44" spans="5:27">
      <c r="E44" s="31" t="s">
        <v>118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Z44" s="15"/>
      <c r="AA44" s="15"/>
    </row>
    <row r="45" spans="5:27">
      <c r="E45" s="32" t="s">
        <v>146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Z45" s="6"/>
      <c r="AA45" s="6"/>
    </row>
    <row r="46" spans="5:27">
      <c r="E46" s="31" t="s">
        <v>147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Z46" s="6"/>
      <c r="AA46" s="6"/>
    </row>
    <row r="49" spans="5:5">
      <c r="E49" s="6"/>
    </row>
    <row r="50" spans="5:5">
      <c r="E50" s="6"/>
    </row>
    <row r="51" spans="5:5">
      <c r="E51" s="22"/>
    </row>
    <row r="52" spans="5:5">
      <c r="E52" s="22"/>
    </row>
    <row r="53" spans="5:5">
      <c r="E53" s="22"/>
    </row>
    <row r="54" spans="5:5">
      <c r="E54" s="21"/>
    </row>
    <row r="55" spans="5:5">
      <c r="E55" s="21"/>
    </row>
    <row r="56" spans="5:5">
      <c r="E56" s="21"/>
    </row>
    <row r="57" spans="5:5">
      <c r="E57" s="22"/>
    </row>
    <row r="58" spans="5:5">
      <c r="E58" s="22"/>
    </row>
    <row r="59" spans="5:5">
      <c r="E59" s="22"/>
    </row>
    <row r="60" spans="5:5">
      <c r="E60" s="22"/>
    </row>
    <row r="61" spans="5:5">
      <c r="E61" s="22"/>
    </row>
    <row r="62" spans="5:5">
      <c r="E62" s="22"/>
    </row>
  </sheetData>
  <mergeCells count="9">
    <mergeCell ref="F5:H5"/>
    <mergeCell ref="J5:L5"/>
    <mergeCell ref="G6:H6"/>
    <mergeCell ref="Z5:AA5"/>
    <mergeCell ref="K6:L6"/>
    <mergeCell ref="T5:V5"/>
    <mergeCell ref="U6:V6"/>
    <mergeCell ref="P5:R5"/>
    <mergeCell ref="Q6:R6"/>
  </mergeCells>
  <phoneticPr fontId="1"/>
  <pageMargins left="0.7" right="0.7" top="0.75" bottom="0.75" header="0.3" footer="0.3"/>
  <pageSetup paperSize="9"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Table 1</vt:lpstr>
      <vt:lpstr>'Supplementary 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cp:lastPrinted>2022-03-23T08:52:43Z</cp:lastPrinted>
  <dcterms:created xsi:type="dcterms:W3CDTF">2021-11-05T02:29:00Z</dcterms:created>
  <dcterms:modified xsi:type="dcterms:W3CDTF">2022-05-31T06:16:37Z</dcterms:modified>
</cp:coreProperties>
</file>