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C:\Dropbox\제주대 곤충생태학 실험실\신기후) 양파 등 맞춤형 예찰모형\검거세미나방\온도발육자료(이영수)\투고본\"/>
    </mc:Choice>
  </mc:AlternateContent>
  <xr:revisionPtr revIDLastSave="0" documentId="13_ncr:1_{6826EFF9-B849-410D-80AD-E0E99E5C32EC}" xr6:coauthVersionLast="47" xr6:coauthVersionMax="47" xr10:uidLastSave="{00000000-0000-0000-0000-000000000000}"/>
  <bookViews>
    <workbookView xWindow="-103" yWindow="-103" windowWidth="22149" windowHeight="12703" xr2:uid="{00000000-000D-0000-FFFF-FFFF00000000}"/>
  </bookViews>
  <sheets>
    <sheet name="Table S1" sheetId="5" r:id="rId1"/>
    <sheet name="Table S2" sheetId="10" r:id="rId2"/>
    <sheet name="References" sheetId="7"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90" i="10" l="1"/>
  <c r="Q90" i="10" s="1"/>
  <c r="O90" i="10"/>
  <c r="K90" i="10"/>
  <c r="J90" i="10"/>
  <c r="I90" i="10"/>
  <c r="H90" i="10"/>
  <c r="G90" i="10"/>
  <c r="F90" i="10"/>
  <c r="P89" i="10"/>
  <c r="Q89" i="10" s="1"/>
  <c r="O89" i="10"/>
  <c r="L89" i="10"/>
  <c r="K89" i="10"/>
  <c r="J89" i="10"/>
  <c r="I89" i="10"/>
  <c r="H89" i="10"/>
  <c r="G89" i="10"/>
  <c r="F89" i="10"/>
  <c r="P88" i="10"/>
  <c r="Q88" i="10" s="1"/>
  <c r="O88" i="10"/>
  <c r="L88" i="10"/>
  <c r="K88" i="10"/>
  <c r="J88" i="10"/>
  <c r="I88" i="10"/>
  <c r="H88" i="10"/>
  <c r="G88" i="10"/>
  <c r="F88" i="10"/>
  <c r="P87" i="10"/>
  <c r="Q87" i="10" s="1"/>
  <c r="O87" i="10"/>
  <c r="K87" i="10"/>
  <c r="J87" i="10"/>
  <c r="I87" i="10"/>
  <c r="H87" i="10"/>
  <c r="G87" i="10"/>
  <c r="F87" i="10"/>
  <c r="L85" i="10"/>
  <c r="L90" i="10" s="1"/>
  <c r="L84" i="10"/>
  <c r="L83" i="10"/>
  <c r="O74" i="10"/>
  <c r="L74" i="10"/>
  <c r="K74" i="10"/>
  <c r="J74" i="10"/>
  <c r="I74" i="10"/>
  <c r="H74" i="10"/>
  <c r="G74" i="10"/>
  <c r="O73" i="10"/>
  <c r="L73" i="10"/>
  <c r="K73" i="10"/>
  <c r="J73" i="10"/>
  <c r="I73" i="10"/>
  <c r="H73" i="10"/>
  <c r="G73" i="10"/>
  <c r="O72" i="10"/>
  <c r="L72" i="10"/>
  <c r="K72" i="10"/>
  <c r="J72" i="10"/>
  <c r="I72" i="10"/>
  <c r="H72" i="10"/>
  <c r="G72" i="10"/>
  <c r="O71" i="10"/>
  <c r="L71" i="10"/>
  <c r="K71" i="10"/>
  <c r="J71" i="10"/>
  <c r="I71" i="10"/>
  <c r="H71" i="10"/>
  <c r="G71" i="10"/>
  <c r="O70" i="10"/>
  <c r="L70" i="10"/>
  <c r="K70" i="10"/>
  <c r="J70" i="10"/>
  <c r="I70" i="10"/>
  <c r="H70" i="10"/>
  <c r="G70" i="10"/>
  <c r="O69" i="10"/>
  <c r="L69" i="10"/>
  <c r="K69" i="10"/>
  <c r="J69" i="10"/>
  <c r="I69" i="10"/>
  <c r="H69" i="10"/>
  <c r="G69" i="10"/>
  <c r="O68" i="10"/>
  <c r="L68" i="10"/>
  <c r="K68" i="10"/>
  <c r="J68" i="10"/>
  <c r="I68" i="10"/>
  <c r="H68" i="10"/>
  <c r="G68" i="10"/>
  <c r="P57" i="10"/>
  <c r="O57" i="10"/>
  <c r="L57" i="10"/>
  <c r="K57" i="10"/>
  <c r="J57" i="10"/>
  <c r="I57" i="10"/>
  <c r="H57" i="10"/>
  <c r="G57" i="10"/>
  <c r="P56" i="10"/>
  <c r="P58" i="10" s="1"/>
  <c r="O56" i="10"/>
  <c r="O58" i="10" s="1"/>
  <c r="L56" i="10"/>
  <c r="L58" i="10" s="1"/>
  <c r="K56" i="10"/>
  <c r="K58" i="10" s="1"/>
  <c r="J56" i="10"/>
  <c r="J58" i="10" s="1"/>
  <c r="I56" i="10"/>
  <c r="I58" i="10" s="1"/>
  <c r="H56" i="10"/>
  <c r="H58" i="10" s="1"/>
  <c r="G56" i="10"/>
  <c r="G58" i="10" s="1"/>
  <c r="L51" i="10"/>
  <c r="O50" i="10"/>
  <c r="L50" i="10"/>
  <c r="J50" i="10"/>
  <c r="H50" i="10"/>
  <c r="F50" i="10"/>
  <c r="P49" i="10"/>
  <c r="O49" i="10"/>
  <c r="L49" i="10"/>
  <c r="K49" i="10"/>
  <c r="J49" i="10"/>
  <c r="I49" i="10"/>
  <c r="H49" i="10"/>
  <c r="G49" i="10"/>
  <c r="F49" i="10"/>
  <c r="P48" i="10"/>
  <c r="O48" i="10"/>
  <c r="L48" i="10"/>
  <c r="K48" i="10"/>
  <c r="J48" i="10"/>
  <c r="I48" i="10"/>
  <c r="H48" i="10"/>
  <c r="G48" i="10"/>
  <c r="F48" i="10"/>
  <c r="P47" i="10"/>
  <c r="P51" i="10" s="1"/>
  <c r="O47" i="10"/>
  <c r="O51" i="10" s="1"/>
  <c r="L47" i="10"/>
  <c r="K47" i="10"/>
  <c r="K51" i="10" s="1"/>
  <c r="J47" i="10"/>
  <c r="J51" i="10" s="1"/>
  <c r="I47" i="10"/>
  <c r="I51" i="10" s="1"/>
  <c r="H47" i="10"/>
  <c r="H51" i="10" s="1"/>
  <c r="G47" i="10"/>
  <c r="G51" i="10" s="1"/>
  <c r="F47" i="10"/>
  <c r="F51" i="10" s="1"/>
  <c r="O40" i="10"/>
  <c r="O39" i="10"/>
  <c r="O38" i="10"/>
  <c r="O37" i="10"/>
  <c r="J35" i="10"/>
  <c r="P34" i="10"/>
  <c r="O34" i="10"/>
  <c r="L34" i="10"/>
  <c r="K34" i="10"/>
  <c r="J34" i="10"/>
  <c r="I34" i="10"/>
  <c r="H34" i="10"/>
  <c r="G34" i="10"/>
  <c r="F34" i="10"/>
  <c r="P33" i="10"/>
  <c r="O33" i="10"/>
  <c r="L33" i="10"/>
  <c r="L35" i="10" s="1"/>
  <c r="K33" i="10"/>
  <c r="J33" i="10"/>
  <c r="I33" i="10"/>
  <c r="H33" i="10"/>
  <c r="G33" i="10"/>
  <c r="F33" i="10"/>
  <c r="P32" i="10"/>
  <c r="O32" i="10"/>
  <c r="L32" i="10"/>
  <c r="K32" i="10"/>
  <c r="J32" i="10"/>
  <c r="I32" i="10"/>
  <c r="H32" i="10"/>
  <c r="G32" i="10"/>
  <c r="F32" i="10"/>
  <c r="P31" i="10"/>
  <c r="O31" i="10"/>
  <c r="L31" i="10"/>
  <c r="K31" i="10"/>
  <c r="J31" i="10"/>
  <c r="I31" i="10"/>
  <c r="H31" i="10"/>
  <c r="G31" i="10"/>
  <c r="F31" i="10"/>
  <c r="P30" i="10"/>
  <c r="P35" i="10" s="1"/>
  <c r="O30" i="10"/>
  <c r="O35" i="10" s="1"/>
  <c r="L30" i="10"/>
  <c r="K30" i="10"/>
  <c r="K35" i="10" s="1"/>
  <c r="J30" i="10"/>
  <c r="I30" i="10"/>
  <c r="I35" i="10" s="1"/>
  <c r="H30" i="10"/>
  <c r="H35" i="10" s="1"/>
  <c r="G30" i="10"/>
  <c r="G35" i="10" s="1"/>
  <c r="F30" i="10"/>
  <c r="F35" i="10" s="1"/>
  <c r="K15" i="10"/>
  <c r="J15" i="10"/>
  <c r="H15" i="10"/>
  <c r="F15" i="10"/>
  <c r="P14" i="10"/>
  <c r="L14" i="10"/>
  <c r="K14" i="10"/>
  <c r="J14" i="10"/>
  <c r="I14" i="10"/>
  <c r="H14" i="10"/>
  <c r="G14" i="10"/>
  <c r="F14" i="10"/>
  <c r="P13" i="10"/>
  <c r="L13" i="10"/>
  <c r="K13" i="10"/>
  <c r="J13" i="10"/>
  <c r="I13" i="10"/>
  <c r="H13" i="10"/>
  <c r="G13" i="10"/>
  <c r="F13" i="10"/>
  <c r="P12" i="10"/>
  <c r="L12" i="10"/>
  <c r="K12" i="10"/>
  <c r="J12" i="10"/>
  <c r="I12" i="10"/>
  <c r="H12" i="10"/>
  <c r="G12" i="10"/>
  <c r="F12" i="10"/>
  <c r="P11" i="10"/>
  <c r="P16" i="10" s="1"/>
  <c r="L11" i="10"/>
  <c r="L16" i="10" s="1"/>
  <c r="K11" i="10"/>
  <c r="K16" i="10" s="1"/>
  <c r="J11" i="10"/>
  <c r="J16" i="10" s="1"/>
  <c r="I11" i="10"/>
  <c r="I16" i="10" s="1"/>
  <c r="H11" i="10"/>
  <c r="H16" i="10" s="1"/>
  <c r="G11" i="10"/>
  <c r="G16" i="10" s="1"/>
  <c r="F11" i="10"/>
  <c r="F16" i="10" s="1"/>
  <c r="O8" i="10"/>
  <c r="O14" i="10" s="1"/>
  <c r="O7" i="10"/>
  <c r="O13" i="10" s="1"/>
  <c r="O6" i="10"/>
  <c r="O12" i="10" s="1"/>
  <c r="O5" i="10"/>
  <c r="O11" i="10" s="1"/>
  <c r="O16" i="10" s="1"/>
  <c r="Q35" i="10" l="1"/>
  <c r="Q51" i="10"/>
  <c r="Q58" i="10"/>
  <c r="Q16" i="10"/>
  <c r="F117" i="5" l="1"/>
  <c r="F114" i="5"/>
  <c r="F115" i="5" l="1"/>
  <c r="F116" i="5" l="1"/>
</calcChain>
</file>

<file path=xl/sharedStrings.xml><?xml version="1.0" encoding="utf-8"?>
<sst xmlns="http://schemas.openxmlformats.org/spreadsheetml/2006/main" count="331" uniqueCount="223">
  <si>
    <t>Kaster, 1983</t>
    <phoneticPr fontId="1" type="noConversion"/>
  </si>
  <si>
    <t>1st</t>
    <phoneticPr fontId="1" type="noConversion"/>
  </si>
  <si>
    <t>Sweet potato leaves</t>
    <phoneticPr fontId="1" type="noConversion"/>
  </si>
  <si>
    <t>Levine et al. (1982)</t>
    <phoneticPr fontId="1" type="noConversion"/>
  </si>
  <si>
    <t>Muştu et al., 2021</t>
    <phoneticPr fontId="1" type="noConversion"/>
  </si>
  <si>
    <t>Archer et al., 1980</t>
    <phoneticPr fontId="1" type="noConversion"/>
  </si>
  <si>
    <t>Corn</t>
    <phoneticPr fontId="1" type="noConversion"/>
  </si>
  <si>
    <t>Reference</t>
    <phoneticPr fontId="1" type="noConversion"/>
  </si>
  <si>
    <t>Kiyoku and Tsukuda, 1968</t>
    <phoneticPr fontId="1" type="noConversion"/>
  </si>
  <si>
    <t>Temperatrue</t>
    <phoneticPr fontId="1" type="noConversion"/>
  </si>
  <si>
    <t>Soy Bean based</t>
    <phoneticPr fontId="1" type="noConversion"/>
  </si>
  <si>
    <t>Kidney bean based</t>
    <phoneticPr fontId="1" type="noConversion"/>
  </si>
  <si>
    <t>Kidney-Soy bean based</t>
    <phoneticPr fontId="1" type="noConversion"/>
  </si>
  <si>
    <t>Soy-Azuki bean based</t>
    <phoneticPr fontId="1" type="noConversion"/>
  </si>
  <si>
    <t>Sweet potato leaves</t>
    <phoneticPr fontId="1" type="noConversion"/>
  </si>
  <si>
    <t>Food source</t>
    <phoneticPr fontId="1" type="noConversion"/>
  </si>
  <si>
    <t>Larvae</t>
    <phoneticPr fontId="1" type="noConversion"/>
  </si>
  <si>
    <t>Eggs</t>
    <phoneticPr fontId="1" type="noConversion"/>
  </si>
  <si>
    <t>Pupae</t>
    <phoneticPr fontId="1" type="noConversion"/>
  </si>
  <si>
    <t>Prepupae</t>
    <phoneticPr fontId="1" type="noConversion"/>
  </si>
  <si>
    <t>2nd</t>
  </si>
  <si>
    <t>3rd</t>
  </si>
  <si>
    <t>4th</t>
  </si>
  <si>
    <t>5th</t>
  </si>
  <si>
    <t>6th</t>
  </si>
  <si>
    <t>7th</t>
  </si>
  <si>
    <t>8th</t>
  </si>
  <si>
    <t>9th</t>
  </si>
  <si>
    <t>Instars</t>
    <phoneticPr fontId="1" type="noConversion"/>
  </si>
  <si>
    <t>Others</t>
    <phoneticPr fontId="1" type="noConversion"/>
  </si>
  <si>
    <t>Reese et al., 1972</t>
    <phoneticPr fontId="1" type="noConversion"/>
  </si>
  <si>
    <t>20-25</t>
    <phoneticPr fontId="1" type="noConversion"/>
  </si>
  <si>
    <t>Artificial diet</t>
    <phoneticPr fontId="1" type="noConversion"/>
  </si>
  <si>
    <t>12L:12D, 75-85% RH</t>
    <phoneticPr fontId="1" type="noConversion"/>
  </si>
  <si>
    <t>Luckmann et al., 1976</t>
    <phoneticPr fontId="1" type="noConversion"/>
  </si>
  <si>
    <t>Pinto bean diet</t>
    <phoneticPr fontId="1" type="noConversion"/>
  </si>
  <si>
    <t>16L:8D, 55-75% RH</t>
    <phoneticPr fontId="1" type="noConversion"/>
  </si>
  <si>
    <t>Busching and Turpin, 1977</t>
    <phoneticPr fontId="1" type="noConversion"/>
  </si>
  <si>
    <t>15.6-26.7</t>
    <phoneticPr fontId="1" type="noConversion"/>
  </si>
  <si>
    <r>
      <t>15L/26.7℃ &amp; 9D/15.6</t>
    </r>
    <r>
      <rPr>
        <sz val="11"/>
        <color theme="1"/>
        <rFont val="맑은 고딕"/>
        <family val="3"/>
        <charset val="129"/>
      </rPr>
      <t>℃</t>
    </r>
    <phoneticPr fontId="1" type="noConversion"/>
  </si>
  <si>
    <t>Bluegrass</t>
    <phoneticPr fontId="1" type="noConversion"/>
  </si>
  <si>
    <t>Curled Dock</t>
    <phoneticPr fontId="1" type="noConversion"/>
  </si>
  <si>
    <t>Wheat</t>
    <phoneticPr fontId="1" type="noConversion"/>
  </si>
  <si>
    <t>Lambsquarters</t>
    <phoneticPr fontId="1" type="noConversion"/>
  </si>
  <si>
    <t>Oats</t>
    <phoneticPr fontId="1" type="noConversion"/>
  </si>
  <si>
    <t>Soybeans</t>
    <phoneticPr fontId="1" type="noConversion"/>
  </si>
  <si>
    <t>Yellow Rocket</t>
    <phoneticPr fontId="1" type="noConversion"/>
  </si>
  <si>
    <t>Alfalfa</t>
    <phoneticPr fontId="1" type="noConversion"/>
  </si>
  <si>
    <t>Rough pigweed</t>
    <phoneticPr fontId="1" type="noConversion"/>
  </si>
  <si>
    <t>VelvetIeaf</t>
    <phoneticPr fontId="1" type="noConversion"/>
  </si>
  <si>
    <t>Jimsonweed</t>
    <phoneticPr fontId="1" type="noConversion"/>
  </si>
  <si>
    <t>Annual morning
 glory</t>
    <phoneticPr fontId="1" type="noConversion"/>
  </si>
  <si>
    <t>Giant foxtail</t>
    <phoneticPr fontId="1" type="noConversion"/>
  </si>
  <si>
    <t>Fencerow debris</t>
    <phoneticPr fontId="1" type="noConversion"/>
  </si>
  <si>
    <t>Woodland floor
debris</t>
    <phoneticPr fontId="1" type="noConversion"/>
  </si>
  <si>
    <t>No survived</t>
    <phoneticPr fontId="1" type="noConversion"/>
  </si>
  <si>
    <t>Kim, 1991</t>
    <phoneticPr fontId="1" type="noConversion"/>
  </si>
  <si>
    <t>Chaudhary and Malik, 1980</t>
    <phoneticPr fontId="1" type="noConversion"/>
  </si>
  <si>
    <t>15L:9D, 60% RH</t>
    <phoneticPr fontId="1" type="noConversion"/>
  </si>
  <si>
    <t>Corn</t>
    <phoneticPr fontId="1" type="noConversion"/>
  </si>
  <si>
    <t>Beck, 1986</t>
    <phoneticPr fontId="1" type="noConversion"/>
  </si>
  <si>
    <t>16L:8D, 80% RH</t>
    <phoneticPr fontId="1" type="noConversion"/>
  </si>
  <si>
    <t>Soy beans</t>
    <phoneticPr fontId="1" type="noConversion"/>
  </si>
  <si>
    <t>Red pepper</t>
    <phoneticPr fontId="1" type="noConversion"/>
  </si>
  <si>
    <t>Welsh onion</t>
    <phoneticPr fontId="1" type="noConversion"/>
  </si>
  <si>
    <t>Radish</t>
    <phoneticPr fontId="1" type="noConversion"/>
  </si>
  <si>
    <t>Corn</t>
    <phoneticPr fontId="1" type="noConversion"/>
  </si>
  <si>
    <t>Chinese cabbage</t>
    <phoneticPr fontId="1" type="noConversion"/>
  </si>
  <si>
    <t>Amin and Abdin, 1997</t>
    <phoneticPr fontId="1" type="noConversion"/>
  </si>
  <si>
    <t>Santos and Shields, 1998</t>
    <phoneticPr fontId="1" type="noConversion"/>
  </si>
  <si>
    <t>Dahi et al., 2009</t>
    <phoneticPr fontId="1" type="noConversion"/>
  </si>
  <si>
    <t>Mushtaq et al., 2021</t>
    <phoneticPr fontId="1" type="noConversion"/>
  </si>
  <si>
    <t>Lettuce leaf</t>
    <phoneticPr fontId="1" type="noConversion"/>
  </si>
  <si>
    <t>Maize leaf</t>
    <phoneticPr fontId="1" type="noConversion"/>
  </si>
  <si>
    <t>Potato leaf</t>
    <phoneticPr fontId="1" type="noConversion"/>
  </si>
  <si>
    <t>Sugarbeet leaf</t>
    <phoneticPr fontId="1" type="noConversion"/>
  </si>
  <si>
    <t>12L:12D</t>
    <phoneticPr fontId="1" type="noConversion"/>
  </si>
  <si>
    <t>Maize</t>
    <phoneticPr fontId="1" type="noConversion"/>
  </si>
  <si>
    <t>Faba beans</t>
    <phoneticPr fontId="1" type="noConversion"/>
  </si>
  <si>
    <t>Cotton</t>
    <phoneticPr fontId="1" type="noConversion"/>
  </si>
  <si>
    <t>Clover</t>
    <phoneticPr fontId="1" type="noConversion"/>
  </si>
  <si>
    <t>Castor oil beans</t>
    <phoneticPr fontId="1" type="noConversion"/>
  </si>
  <si>
    <t>Field bind weed</t>
    <phoneticPr fontId="1" type="noConversion"/>
  </si>
  <si>
    <t>Gargir</t>
    <phoneticPr fontId="1" type="noConversion"/>
  </si>
  <si>
    <t>Cheese weed</t>
    <phoneticPr fontId="1" type="noConversion"/>
  </si>
  <si>
    <t>Greater ammi</t>
    <phoneticPr fontId="1" type="noConversion"/>
  </si>
  <si>
    <t>Immature development</t>
    <phoneticPr fontId="1" type="noConversion"/>
  </si>
  <si>
    <t>Fahmy et al., 1973</t>
    <phoneticPr fontId="1" type="noConversion"/>
  </si>
  <si>
    <t>Olufade, 1972</t>
    <phoneticPr fontId="1" type="noConversion"/>
  </si>
  <si>
    <t>Blair, 1976</t>
    <phoneticPr fontId="1" type="noConversion"/>
  </si>
  <si>
    <t>Rivnay, 1964</t>
    <phoneticPr fontId="1" type="noConversion"/>
  </si>
  <si>
    <t>Title and Sources</t>
    <phoneticPr fontId="1" type="noConversion"/>
  </si>
  <si>
    <t>Beck, S.D., 1986. Effects of Photoperiod and thermoperiod on growth of Agrotis ipsilon (Lepidoptera: Noctuidae). Ann. Entomol. Soc. Am. 79, 821-828.</t>
    <phoneticPr fontId="1" type="noConversion"/>
  </si>
  <si>
    <t>Kiyoku, M.,  Tsukuda, R., 1968. Experiments concerning the utilization of the bean basic semisynthetic media for rearing two species of cutworm, Agrotis ipsilon Hufnagel and A. fucosa Butler (Lepidoptera, Noctuidae). Sci. Rep. Fae. Agr. Okayama Univ. 31, 1-10.</t>
    <phoneticPr fontId="1" type="noConversion"/>
  </si>
  <si>
    <t>Levine, E., Clement, S.L., Schmidt, R.S., 1982. A low cost and labor efficient method for rearing black cutworms (Lepidoptera: Noctuidae), The Great Lakes Entomologist 15, 47-48.</t>
    <phoneticPr fontId="1" type="noConversion"/>
  </si>
  <si>
    <t>Busching, M. K., &amp; Turpin, F. T. (1977). Survival and development of black cutworm (Agrotis ipsilon) larvae on various species of crop plants and weeds. Environmental Entomology, 6, 63–65.</t>
    <phoneticPr fontId="1" type="noConversion"/>
  </si>
  <si>
    <t>Archer, T.L., Musick, G.R., Murray, R.L., 1980, Influence of temperature and moisture on black cutworm (Lepidoptera: Noctuidae) development and reproduction. Canadian Entomologist 112, 665-673.</t>
    <phoneticPr fontId="1" type="noConversion"/>
  </si>
  <si>
    <t xml:space="preserve">Kaster, L.V., 1983. The influence of diet and fluctuating temperatures on black cutworm, Agrotis ipsilon (Hufnagel), development. P.H.D. Dissertation, 101 pp. Iowa State University. </t>
    <phoneticPr fontId="1" type="noConversion"/>
  </si>
  <si>
    <t>Kim, T.-H., 1991. Host preference by the black cutworm and varietal resistance in soybeans. Res. Rept. RDA (Agri. Institutional Cooperation) 34, 119-124.</t>
    <phoneticPr fontId="1" type="noConversion"/>
  </si>
  <si>
    <t>Amin, A.A.H., Abdin, M.I., 1997. Host preference and lifetable parameters of black cutworm, Agrotis ipsilon (Hufn) (Lepidoptera: Noctuidae).1997 Proceedings Beltwide Cotton Conferences, January 6-10, 1997. New Orleans, LA, USA. 2, 1190-1192.</t>
    <phoneticPr fontId="1" type="noConversion"/>
  </si>
  <si>
    <t>Dahi, H.F., Ibrahem, W. G., Ali, M.M., 2009. Heat requirements for the development of the black cutworm, Agrotis ipsilon (Hüfnagel) (Noctuidae: Lepidoptera). Egypt. Acad. J. biolog. Sci., 2, 117-124.</t>
    <phoneticPr fontId="1" type="noConversion"/>
  </si>
  <si>
    <t xml:space="preserve">Luckmann, W.H., Shaw, J.T., Sherrod, D.W., Ruesink, W.G., 1976. Developmental rate of the black Cutworm. J. Econ. Entomol. 69, 386-388. </t>
  </si>
  <si>
    <t>Mushtaq, A., Khan, Z.H., Pathania, S.S., Mir, S.H., Rasool, K., Maqbool, S., Kant, R.H., 2021.  Larval Biology of Black Cutworm Agrotis ipsilon on Maize in Kashmir. Int. J. Curr. Microbiol. App. Sci, 10, 3382-3388.</t>
    <phoneticPr fontId="1" type="noConversion"/>
  </si>
  <si>
    <t>Mustu, M., Akturk, M., Akkoyun, G., Cakir, S., 2021. Life tables of Agrotis ipsilon (Hufnagel) (Lepidoptera: Noctuidae) on different cultivated plants. Phytoparasitica 49, 1-11.</t>
    <phoneticPr fontId="1" type="noConversion"/>
  </si>
  <si>
    <t>Reese, J.C.,. English, L.M., Yonke, T.R.,  Fairchild, M.L., 1972. A method for rearing black cutworms. J. Econ. Entomol. 65. 1047-1050.</t>
    <phoneticPr fontId="1" type="noConversion"/>
  </si>
  <si>
    <t>Santos, L., &amp; Shields, E. J. (1998). Temperature and diet effect on black cutworm(Lepidoptera: Noctuidae) larval development. Journal of Economic Entomology, 91(1), 267–273.</t>
    <phoneticPr fontId="1" type="noConversion"/>
  </si>
  <si>
    <t>Suwon, Korea</t>
    <phoneticPr fontId="1" type="noConversion"/>
  </si>
  <si>
    <t>City, Country</t>
    <phoneticPr fontId="1" type="noConversion"/>
  </si>
  <si>
    <t>Okayama, Japan</t>
    <phoneticPr fontId="1" type="noConversion"/>
  </si>
  <si>
    <t>Missouri, USA</t>
    <phoneticPr fontId="1" type="noConversion"/>
  </si>
  <si>
    <t>Illinois, USA</t>
    <phoneticPr fontId="1" type="noConversion"/>
  </si>
  <si>
    <t>Indiana, USA</t>
    <phoneticPr fontId="1" type="noConversion"/>
  </si>
  <si>
    <t>Ohio, USA</t>
    <phoneticPr fontId="1" type="noConversion"/>
  </si>
  <si>
    <t>Iowa, USA</t>
    <phoneticPr fontId="1" type="noConversion"/>
  </si>
  <si>
    <t>Dokki, Egypt</t>
    <phoneticPr fontId="1" type="noConversion"/>
  </si>
  <si>
    <t>Ithaca (NY), USA</t>
    <phoneticPr fontId="1" type="noConversion"/>
  </si>
  <si>
    <t>Dakahlya, Egypt</t>
    <phoneticPr fontId="1" type="noConversion"/>
  </si>
  <si>
    <t>Mersin, Turkey</t>
    <phoneticPr fontId="1" type="noConversion"/>
  </si>
  <si>
    <t>Shalimar, India</t>
    <phoneticPr fontId="1" type="noConversion"/>
  </si>
  <si>
    <t>Kim, H.S., Kim, H.S., Choi, K.M., 1980. Studies on bionomics and control of cutworms.  Korean J. Pl. Prot. 19, 244-250.</t>
    <phoneticPr fontId="1" type="noConversion"/>
  </si>
  <si>
    <t>Kim et al., 1980</t>
    <phoneticPr fontId="1" type="noConversion"/>
  </si>
  <si>
    <t>kim et al., 1980</t>
    <phoneticPr fontId="1" type="noConversion"/>
  </si>
  <si>
    <t>16.2-28.3</t>
    <phoneticPr fontId="1" type="noConversion"/>
  </si>
  <si>
    <t>Cabbage</t>
    <phoneticPr fontId="1" type="noConversion"/>
  </si>
  <si>
    <t xml:space="preserve"> </t>
    <phoneticPr fontId="1" type="noConversion"/>
  </si>
  <si>
    <t>14L:10D</t>
    <phoneticPr fontId="1" type="noConversion"/>
  </si>
  <si>
    <t>Artificial diet+Corn</t>
    <phoneticPr fontId="1" type="noConversion"/>
  </si>
  <si>
    <t>Castor leaves</t>
    <phoneticPr fontId="1" type="noConversion"/>
  </si>
  <si>
    <t>Rivnay, E. 1964. A contribution to the biology and phenology of Agrotis ipsiion Rott. in Israel. Z. Angew. Entomol. 53:295-309.</t>
    <phoneticPr fontId="1" type="noConversion"/>
  </si>
  <si>
    <t>4.4-26.7</t>
    <phoneticPr fontId="1" type="noConversion"/>
  </si>
  <si>
    <t>Digitlized</t>
    <phoneticPr fontId="1" type="noConversion"/>
  </si>
  <si>
    <t>N/A</t>
    <phoneticPr fontId="1" type="noConversion"/>
  </si>
  <si>
    <t>Not available</t>
    <phoneticPr fontId="1" type="noConversion"/>
  </si>
  <si>
    <t>10.0-26.6</t>
    <phoneticPr fontId="1" type="noConversion"/>
  </si>
  <si>
    <t>21.1-26.7</t>
    <phoneticPr fontId="1" type="noConversion"/>
  </si>
  <si>
    <t>Israel</t>
    <phoneticPr fontId="1" type="noConversion"/>
  </si>
  <si>
    <t>Nigeria</t>
  </si>
  <si>
    <t>Egypte</t>
  </si>
  <si>
    <t>Hissar, India</t>
    <phoneticPr fontId="1" type="noConversion"/>
  </si>
  <si>
    <t>El-Kifl et al. (1972)</t>
    <phoneticPr fontId="1" type="noConversion"/>
  </si>
  <si>
    <t>Zaazou et al. (1973)</t>
    <phoneticPr fontId="1" type="noConversion"/>
  </si>
  <si>
    <t>Nikolov (1977)</t>
    <phoneticPr fontId="1" type="noConversion"/>
  </si>
  <si>
    <t>Bishara, 1932</t>
  </si>
  <si>
    <t>Hasegawa and Chiba, 1969</t>
    <phoneticPr fontId="1" type="noConversion"/>
  </si>
  <si>
    <t>Mangat, 1971</t>
    <phoneticPr fontId="1" type="noConversion"/>
  </si>
  <si>
    <t>Nikolov, 1978</t>
  </si>
  <si>
    <t>El-Kifl, A. H., E. A. Nasr and 6. M. Moawad. 1972. Effect of host plants on various stages of Agrotis ipsiion (Hufnagel). Bull. Soc. Entomol. Egypte 56:103-111.</t>
    <phoneticPr fontId="1" type="noConversion"/>
  </si>
  <si>
    <t>Hasagawa, T. and T. Chiba. 1969. Relations of temperature to the development of the egg and larval stage of Agrotis ipsiion and Agrotis fucosa. Japan. J. Appl. Entomol. Zool. 13:124-128.</t>
    <phoneticPr fontId="1" type="noConversion"/>
  </si>
  <si>
    <t>Mangat, B. S. 1971. Development of the black cutworm. J. Econ. Entomol. 64:766.</t>
    <phoneticPr fontId="1" type="noConversion"/>
  </si>
  <si>
    <t>Nikolov, N. K. 1977. Influence of different feed plants on the development of some noctuid species of the genus Agrotis. Rast. Nauki 14: 124-132.</t>
    <phoneticPr fontId="1" type="noConversion"/>
  </si>
  <si>
    <t>Nikolov, N. K. 1978. Temperature and moisture as affecting the developmen of the ypsilon noctuid (Agrotis ipsiion Hufnagel). Rast. Nauki 15:120-129.</t>
    <phoneticPr fontId="1" type="noConversion"/>
  </si>
  <si>
    <t>Poitout and Bues, 1974</t>
    <phoneticPr fontId="1" type="noConversion"/>
  </si>
  <si>
    <t>Bishara, I. E. 1932. The greasy cutworm (Agrotis ypsiion Rott.) in Egypt. Minist. Agric., Egypt Bull. 114:1-55.</t>
    <phoneticPr fontId="1" type="noConversion"/>
  </si>
  <si>
    <t>Zaazou, M. H., H. S. M. Fahmy, A. A. M. Kamel and A. H. El-Hemasey. 1973. Effect of food on the development of the greasy cutworm, Agrotis ipsiion (Hufn.). Bull. Soc. Entomol. Egypte 57:379-386.</t>
    <phoneticPr fontId="1" type="noConversion"/>
  </si>
  <si>
    <t>Ladino clover</t>
    <phoneticPr fontId="1" type="noConversion"/>
  </si>
  <si>
    <t>Iwate, Japan</t>
    <phoneticPr fontId="1" type="noConversion"/>
  </si>
  <si>
    <t>16L:8D</t>
    <phoneticPr fontId="1" type="noConversion"/>
  </si>
  <si>
    <t>El-Kifl et al., 1972</t>
    <phoneticPr fontId="1" type="noConversion"/>
  </si>
  <si>
    <t>(Reviewed in Kaster, 1983)</t>
    <phoneticPr fontId="1" type="noConversion"/>
  </si>
  <si>
    <t>Egypte</t>
    <phoneticPr fontId="1" type="noConversion"/>
  </si>
  <si>
    <t>Castor bean</t>
    <phoneticPr fontId="1" type="noConversion"/>
  </si>
  <si>
    <t>solanaceous/maize</t>
    <phoneticPr fontId="1" type="noConversion"/>
  </si>
  <si>
    <t>Mangat, 1971</t>
    <phoneticPr fontId="1" type="noConversion"/>
  </si>
  <si>
    <t>Alabama, USA</t>
    <phoneticPr fontId="1" type="noConversion"/>
  </si>
  <si>
    <t>Artificial diet</t>
    <phoneticPr fontId="1" type="noConversion"/>
  </si>
  <si>
    <t>Muştu et al., 2021</t>
    <phoneticPr fontId="1" type="noConversion"/>
  </si>
  <si>
    <t>Corn seedling</t>
    <phoneticPr fontId="1" type="noConversion"/>
  </si>
  <si>
    <t>Unknown</t>
    <phoneticPr fontId="1" type="noConversion"/>
  </si>
  <si>
    <t>Cited in Kaster (1983)</t>
    <phoneticPr fontId="1" type="noConversion"/>
  </si>
  <si>
    <t>Chaudhary, J. P. and V. S. Malik. 1980. Effect of constant temperature and humidity on the development of different stages of Agrotis ipsiion Hufnagel. Bull. Entomol. 21:83-89.</t>
    <phoneticPr fontId="1" type="noConversion"/>
  </si>
  <si>
    <t>Zimbabwe, S. Africa</t>
    <phoneticPr fontId="1" type="noConversion"/>
  </si>
  <si>
    <t>Blair, 1976</t>
    <phoneticPr fontId="1" type="noConversion"/>
  </si>
  <si>
    <t>Fahmy et al., 1973</t>
    <phoneticPr fontId="1" type="noConversion"/>
  </si>
  <si>
    <t>Kimchi cabbage</t>
    <phoneticPr fontId="1" type="noConversion"/>
  </si>
  <si>
    <t>Amin and Abdin, 1997</t>
    <phoneticPr fontId="1" type="noConversion"/>
  </si>
  <si>
    <t>Archer et al., 1980</t>
    <phoneticPr fontId="1" type="noConversion"/>
  </si>
  <si>
    <t>Kaster, 1983</t>
    <phoneticPr fontId="1" type="noConversion"/>
  </si>
  <si>
    <t>Santos and Shields, 1998</t>
    <phoneticPr fontId="1" type="noConversion"/>
  </si>
  <si>
    <t>Mushtaq et al., 2021</t>
    <phoneticPr fontId="1" type="noConversion"/>
  </si>
  <si>
    <r>
      <t>60</t>
    </r>
    <r>
      <rPr>
        <sz val="11"/>
        <color theme="1"/>
        <rFont val="맑은 고딕"/>
        <family val="3"/>
        <charset val="129"/>
      </rPr>
      <t>±5</t>
    </r>
    <r>
      <rPr>
        <sz val="11"/>
        <color theme="1"/>
        <rFont val="맑은 고딕"/>
        <family val="3"/>
        <charset val="129"/>
        <scheme val="minor"/>
      </rPr>
      <t>% RH</t>
    </r>
    <phoneticPr fontId="1" type="noConversion"/>
  </si>
  <si>
    <r>
      <t>16L:8D, 60</t>
    </r>
    <r>
      <rPr>
        <sz val="11"/>
        <color theme="1"/>
        <rFont val="맑은 고딕"/>
        <family val="3"/>
        <charset val="129"/>
      </rPr>
      <t>±</t>
    </r>
    <r>
      <rPr>
        <sz val="11"/>
        <color theme="1"/>
        <rFont val="맑은 고딕"/>
        <family val="3"/>
        <charset val="129"/>
        <scheme val="minor"/>
      </rPr>
      <t>10% RH</t>
    </r>
    <phoneticPr fontId="1" type="noConversion"/>
  </si>
  <si>
    <t>(Digitlized)</t>
    <phoneticPr fontId="1" type="noConversion"/>
  </si>
  <si>
    <t xml:space="preserve">Poitout S. &amp; Bues R. 1974: Elevage de chenilles de vingt-huit espèces de Lépidoptères Noctuidae et de deux espèces d’Arctiidae sur milieu artificiel simple. Ann. Zool. Ecol. Anim. 6: 431-441. </t>
    <phoneticPr fontId="1" type="noConversion"/>
  </si>
  <si>
    <t>Olufade, A. 0. 1972. The thermal requirements for the development of egg, larval, and pupal stages of black cutworms, Agrotis ipsiion (Hufn.), at constant temperatures. Bull. Entomol. Soc. Nigeria 3:141-146.</t>
    <phoneticPr fontId="1" type="noConversion"/>
  </si>
  <si>
    <t>Fahmy, H. S., M. H. Zaazou, A. A. M. Kamel and A. H. El-Hemasey. 1973. Effect of temperature ahd humidity on the immature stages of the greasy cutworm, Agrotis ipsiion (Hufnagel). Bull. Soc. Entomol. Egypte 57: 153-164.
(Bulletin de la Société entomologique d'Égypte)</t>
    <phoneticPr fontId="1" type="noConversion"/>
  </si>
  <si>
    <t xml:space="preserve">Blair, B. W. 1976. Comparison of the development of Agrotis ipsiion Hufnagel and A. segetum (Denis &amp; Schiff.) (Lepidoptera:Noctuidae) at constant temperatures. J. Entomol. Soc. S. Afr. 39, 271-277. https://journals.co.za/loi/jessa/group/d1970.y1976 </t>
    <phoneticPr fontId="1" type="noConversion"/>
  </si>
  <si>
    <r>
      <t xml:space="preserve">Supp. I. Table S1. Collected development data sets of </t>
    </r>
    <r>
      <rPr>
        <b/>
        <i/>
        <sz val="11"/>
        <color theme="1"/>
        <rFont val="맑은 고딕"/>
        <family val="3"/>
        <charset val="129"/>
        <scheme val="minor"/>
      </rPr>
      <t>Agrotis ipsilon</t>
    </r>
    <r>
      <rPr>
        <b/>
        <sz val="11"/>
        <color theme="1"/>
        <rFont val="맑은 고딕"/>
        <family val="3"/>
        <charset val="129"/>
        <scheme val="minor"/>
      </rPr>
      <t xml:space="preserve"> published worldwide</t>
    </r>
    <phoneticPr fontId="1" type="noConversion"/>
  </si>
  <si>
    <t>Country studied</t>
    <phoneticPr fontId="1" type="noConversion"/>
  </si>
  <si>
    <t>Egg</t>
    <phoneticPr fontId="1" type="noConversion"/>
  </si>
  <si>
    <t>Total DD
(Egg to adults)</t>
    <phoneticPr fontId="1" type="noConversion"/>
  </si>
  <si>
    <t>Remarks</t>
    <phoneticPr fontId="1" type="noConversion"/>
  </si>
  <si>
    <t>1L</t>
    <phoneticPr fontId="1" type="noConversion"/>
  </si>
  <si>
    <t>2L</t>
  </si>
  <si>
    <t>3L</t>
  </si>
  <si>
    <t>4L</t>
  </si>
  <si>
    <t>5L</t>
  </si>
  <si>
    <t>6L</t>
    <phoneticPr fontId="1" type="noConversion"/>
  </si>
  <si>
    <t>7L</t>
  </si>
  <si>
    <t>8L</t>
  </si>
  <si>
    <t>Total</t>
    <phoneticPr fontId="1" type="noConversion"/>
  </si>
  <si>
    <t>Present study</t>
    <phoneticPr fontId="1" type="noConversion"/>
  </si>
  <si>
    <t>Korea</t>
    <phoneticPr fontId="1" type="noConversion"/>
  </si>
  <si>
    <t>Raw data sets</t>
    <phoneticPr fontId="1" type="noConversion"/>
  </si>
  <si>
    <t>2.0*</t>
    <phoneticPr fontId="1" type="noConversion"/>
  </si>
  <si>
    <t>1.2*</t>
    <phoneticPr fontId="1" type="noConversion"/>
  </si>
  <si>
    <t>7.3*</t>
    <phoneticPr fontId="1" type="noConversion"/>
  </si>
  <si>
    <t>16.6*</t>
    <phoneticPr fontId="1" type="noConversion"/>
  </si>
  <si>
    <t>* Excluded</t>
    <phoneticPr fontId="1" type="noConversion"/>
  </si>
  <si>
    <t>Degree days based on common lower threshold</t>
    <phoneticPr fontId="1" type="noConversion"/>
  </si>
  <si>
    <t>Ave. DD</t>
    <phoneticPr fontId="1" type="noConversion"/>
  </si>
  <si>
    <t>Luckmann et al. (1976)</t>
    <phoneticPr fontId="1" type="noConversion"/>
  </si>
  <si>
    <t>Modified data sets to six instar</t>
    <phoneticPr fontId="1" type="noConversion"/>
  </si>
  <si>
    <t>Archer et al. (1980)</t>
    <phoneticPr fontId="1" type="noConversion"/>
  </si>
  <si>
    <t>1.8*</t>
    <phoneticPr fontId="1" type="noConversion"/>
  </si>
  <si>
    <t>2.3*</t>
    <phoneticPr fontId="1" type="noConversion"/>
  </si>
  <si>
    <t>2.5*</t>
    <phoneticPr fontId="1" type="noConversion"/>
  </si>
  <si>
    <t>9*</t>
    <phoneticPr fontId="1" type="noConversion"/>
  </si>
  <si>
    <t>*Excluded</t>
    <phoneticPr fontId="1" type="noConversion"/>
  </si>
  <si>
    <t>Kaster (1983)</t>
    <phoneticPr fontId="1" type="noConversion"/>
  </si>
  <si>
    <t>Kim (1991)</t>
    <phoneticPr fontId="1" type="noConversion"/>
  </si>
  <si>
    <t>Muştu et al. (2021)</t>
    <phoneticPr fontId="1" type="noConversion"/>
  </si>
  <si>
    <t>Only five instars</t>
    <phoneticPr fontId="1" type="noConversion"/>
  </si>
  <si>
    <r>
      <t xml:space="preserve">Supp. I. Table S2. Calculation of thermal constants of Agrotis ipsilon basded on common lower threshold temperature (10.4 </t>
    </r>
    <r>
      <rPr>
        <b/>
        <sz val="11"/>
        <color theme="1"/>
        <rFont val="맑은 고딕"/>
        <family val="3"/>
        <charset val="129"/>
      </rPr>
      <t>℃</t>
    </r>
    <r>
      <rPr>
        <b/>
        <sz val="11"/>
        <color theme="1"/>
        <rFont val="맑은 고딕"/>
        <family val="3"/>
        <charset val="129"/>
        <scheme val="minor"/>
      </rPr>
      <t>)</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</si>
</sst>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8" formatCode="0.0_ "/>
    <numFmt numFmtId="179" formatCode="0.000_ "/>
    <numFmt numFmtId="180" formatCode="0_ "/>
  </numFmts>
  <fonts count="12" x14ac:knownFonts="1">
    <font>
      <sz val="11"/>
      <color theme="1"/>
      <name val="맑은 고딕"/>
      <family val="2"/>
      <charset val="129"/>
      <scheme val="minor"/>
    </font>
    <font>
      <sz val="8"/>
      <name val="맑은 고딕"/>
      <family val="2"/>
      <charset val="129"/>
      <scheme val="minor"/>
    </font>
    <font>
      <sz val="11"/>
      <color rgb="FF000000"/>
      <name val="맑은 고딕"/>
      <family val="3"/>
      <charset val="129"/>
      <scheme val="minor"/>
    </font>
    <font>
      <sz val="11"/>
      <color rgb="FFFF0000"/>
      <name val="맑은 고딕"/>
      <family val="2"/>
      <charset val="129"/>
      <scheme val="minor"/>
    </font>
    <font>
      <b/>
      <sz val="11"/>
      <color theme="1"/>
      <name val="맑은 고딕"/>
      <family val="3"/>
      <charset val="129"/>
      <scheme val="minor"/>
    </font>
    <font>
      <sz val="11"/>
      <color theme="1"/>
      <name val="맑은 고딕"/>
      <family val="3"/>
      <charset val="129"/>
      <scheme val="minor"/>
    </font>
    <font>
      <sz val="11"/>
      <color theme="1"/>
      <name val="맑은 고딕"/>
      <family val="3"/>
      <charset val="129"/>
    </font>
    <font>
      <sz val="11"/>
      <color rgb="FF131413"/>
      <name val="맑은 고딕"/>
      <family val="3"/>
      <charset val="129"/>
      <scheme val="minor"/>
    </font>
    <font>
      <b/>
      <i/>
      <sz val="11"/>
      <color theme="1"/>
      <name val="맑은 고딕"/>
      <family val="3"/>
      <charset val="129"/>
      <scheme val="minor"/>
    </font>
    <font>
      <b/>
      <sz val="11"/>
      <color rgb="FF0070C0"/>
      <name val="맑은 고딕"/>
      <family val="3"/>
      <charset val="129"/>
      <scheme val="minor"/>
    </font>
    <font>
      <b/>
      <sz val="11"/>
      <color rgb="FFFF0000"/>
      <name val="맑은 고딕"/>
      <family val="3"/>
      <charset val="129"/>
      <scheme val="minor"/>
    </font>
    <font>
      <b/>
      <sz val="11"/>
      <color theme="1"/>
      <name val="맑은 고딕"/>
      <family val="3"/>
      <charset val="129"/>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3">
    <xf numFmtId="0" fontId="0" fillId="0" borderId="0" xfId="0">
      <alignment vertical="center"/>
    </xf>
    <xf numFmtId="0" fontId="4" fillId="0" borderId="0" xfId="0" applyFont="1" applyAlignment="1">
      <alignment horizontal="left" vertical="center"/>
    </xf>
    <xf numFmtId="0" fontId="0" fillId="0" borderId="0" xfId="0" applyAlignment="1">
      <alignment horizontal="left" vertical="center" shrinkToFit="1"/>
    </xf>
    <xf numFmtId="0" fontId="0" fillId="0" borderId="0" xfId="0" applyFill="1" applyAlignment="1">
      <alignment horizontal="left" vertical="center" shrinkToFit="1"/>
    </xf>
    <xf numFmtId="0" fontId="0" fillId="0" borderId="0" xfId="0" applyAlignment="1">
      <alignment vertical="center" shrinkToFit="1"/>
    </xf>
    <xf numFmtId="0" fontId="0" fillId="0" borderId="0" xfId="0" applyAlignment="1">
      <alignment vertical="center" wrapText="1"/>
    </xf>
    <xf numFmtId="0" fontId="4" fillId="2" borderId="1" xfId="0" applyFont="1" applyFill="1" applyBorder="1" applyAlignment="1">
      <alignment horizontal="left" vertical="center" shrinkToFit="1"/>
    </xf>
    <xf numFmtId="0" fontId="3" fillId="0" borderId="1" xfId="0" applyFont="1" applyBorder="1" applyAlignment="1">
      <alignment horizontal="left" vertical="center" shrinkToFit="1"/>
    </xf>
    <xf numFmtId="0" fontId="0" fillId="0" borderId="1" xfId="0" applyBorder="1" applyAlignment="1">
      <alignment horizontal="left" vertical="center" shrinkToFit="1"/>
    </xf>
    <xf numFmtId="0" fontId="4" fillId="2" borderId="2" xfId="0" applyFont="1" applyFill="1" applyBorder="1" applyAlignment="1">
      <alignment vertical="center" wrapText="1"/>
    </xf>
    <xf numFmtId="0" fontId="0" fillId="0" borderId="2" xfId="0" applyBorder="1" applyAlignment="1">
      <alignment vertical="center" wrapText="1"/>
    </xf>
    <xf numFmtId="0" fontId="0" fillId="0" borderId="0" xfId="0" applyBorder="1" applyAlignment="1">
      <alignment horizontal="left" vertical="center" shrinkToFit="1"/>
    </xf>
    <xf numFmtId="0" fontId="0" fillId="0" borderId="0" xfId="0" applyBorder="1" applyAlignment="1">
      <alignment vertical="center" wrapText="1"/>
    </xf>
    <xf numFmtId="0" fontId="0" fillId="0" borderId="0" xfId="0" applyAlignment="1">
      <alignment horizontal="left" vertical="center"/>
    </xf>
    <xf numFmtId="0" fontId="4" fillId="2" borderId="0" xfId="0" applyFont="1" applyFill="1" applyAlignment="1">
      <alignment horizontal="left" vertical="center"/>
    </xf>
    <xf numFmtId="0" fontId="0" fillId="2" borderId="0" xfId="0" applyFill="1" applyAlignment="1">
      <alignment horizontal="left" vertical="center" shrinkToFit="1"/>
    </xf>
    <xf numFmtId="176" fontId="5" fillId="0" borderId="0" xfId="0" applyNumberFormat="1" applyFont="1" applyFill="1" applyAlignment="1">
      <alignment horizontal="left" vertical="center" shrinkToFit="1"/>
    </xf>
    <xf numFmtId="0" fontId="5" fillId="0" borderId="0" xfId="0" applyFont="1" applyFill="1" applyAlignment="1">
      <alignment horizontal="left" vertical="center" shrinkToFit="1"/>
    </xf>
    <xf numFmtId="0" fontId="5" fillId="0" borderId="0" xfId="0" applyFont="1" applyFill="1" applyAlignment="1">
      <alignment horizontal="left" vertical="center"/>
    </xf>
    <xf numFmtId="0" fontId="5" fillId="0" borderId="0" xfId="0" applyFont="1" applyFill="1" applyAlignment="1">
      <alignment horizontal="left" vertical="center" wrapText="1" shrinkToFit="1"/>
    </xf>
    <xf numFmtId="2" fontId="5" fillId="0" borderId="0" xfId="0" applyNumberFormat="1" applyFont="1" applyFill="1" applyAlignment="1">
      <alignment horizontal="left" vertical="center" shrinkToFit="1"/>
    </xf>
    <xf numFmtId="0" fontId="5" fillId="0" borderId="0" xfId="0" applyFont="1" applyFill="1" applyBorder="1" applyAlignment="1">
      <alignment horizontal="left" vertical="center" shrinkToFit="1"/>
    </xf>
    <xf numFmtId="0" fontId="4" fillId="0" borderId="0" xfId="0" applyFont="1" applyFill="1" applyAlignment="1">
      <alignment horizontal="left" vertical="center"/>
    </xf>
    <xf numFmtId="0" fontId="0" fillId="0" borderId="0" xfId="0" applyFill="1" applyBorder="1" applyAlignment="1">
      <alignment horizontal="left" vertical="center" shrinkToFit="1"/>
    </xf>
    <xf numFmtId="0" fontId="0" fillId="0" borderId="0" xfId="0" applyFont="1">
      <alignment vertical="center"/>
    </xf>
    <xf numFmtId="0" fontId="0" fillId="0" borderId="1" xfId="0" applyFont="1" applyBorder="1" applyAlignment="1">
      <alignment horizontal="left" vertical="center" shrinkToFit="1"/>
    </xf>
    <xf numFmtId="0" fontId="5" fillId="0" borderId="2" xfId="0" applyFont="1" applyBorder="1" applyAlignment="1">
      <alignment vertical="center" wrapText="1"/>
    </xf>
    <xf numFmtId="0" fontId="5" fillId="0" borderId="0" xfId="0" applyFont="1">
      <alignment vertical="center"/>
    </xf>
    <xf numFmtId="0" fontId="5" fillId="0" borderId="1" xfId="0" applyFont="1" applyBorder="1" applyAlignment="1">
      <alignment horizontal="left" vertical="center" shrinkToFit="1"/>
    </xf>
    <xf numFmtId="0" fontId="0" fillId="0" borderId="1" xfId="0" applyBorder="1" applyAlignment="1">
      <alignment vertical="center" wrapText="1"/>
    </xf>
    <xf numFmtId="0" fontId="5" fillId="0" borderId="1" xfId="0" applyFont="1" applyBorder="1" applyAlignment="1">
      <alignment vertical="center" wrapText="1"/>
    </xf>
    <xf numFmtId="0" fontId="0" fillId="0" borderId="2" xfId="0" applyBorder="1" applyAlignment="1">
      <alignment horizontal="left" vertical="center" wrapText="1" shrinkToFit="1"/>
    </xf>
    <xf numFmtId="0" fontId="7" fillId="0" borderId="1" xfId="0" applyFont="1" applyBorder="1" applyAlignment="1">
      <alignment horizontal="justify" vertical="center"/>
    </xf>
    <xf numFmtId="0" fontId="2" fillId="0" borderId="0" xfId="0" applyFont="1" applyBorder="1" applyAlignment="1">
      <alignment horizontal="justify" vertical="center"/>
    </xf>
    <xf numFmtId="0" fontId="4" fillId="0" borderId="0" xfId="0" applyFont="1" applyFill="1" applyAlignment="1">
      <alignment horizontal="left" vertical="center"/>
    </xf>
    <xf numFmtId="0" fontId="4" fillId="2" borderId="3" xfId="0" applyFont="1" applyFill="1" applyBorder="1" applyAlignment="1">
      <alignment horizontal="left" vertical="center"/>
    </xf>
    <xf numFmtId="0" fontId="4" fillId="2" borderId="2" xfId="0" applyFont="1" applyFill="1" applyBorder="1" applyAlignment="1">
      <alignment horizontal="lef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xf>
    <xf numFmtId="0" fontId="4" fillId="2" borderId="3" xfId="0" applyFont="1" applyFill="1" applyBorder="1" applyAlignment="1">
      <alignment horizontal="center" vertical="center" wrapText="1"/>
    </xf>
    <xf numFmtId="0" fontId="4" fillId="2" borderId="6" xfId="0" applyFont="1" applyFill="1" applyBorder="1" applyAlignment="1">
      <alignment horizontal="left" vertical="center"/>
    </xf>
    <xf numFmtId="0" fontId="4" fillId="2" borderId="1" xfId="0" applyFont="1" applyFill="1" applyBorder="1" applyAlignment="1">
      <alignment horizontal="left" vertical="center"/>
    </xf>
    <xf numFmtId="0" fontId="4" fillId="2" borderId="6" xfId="0" applyFont="1" applyFill="1" applyBorder="1" applyAlignment="1">
      <alignment horizontal="center" vertical="center"/>
    </xf>
    <xf numFmtId="0" fontId="0" fillId="0" borderId="1" xfId="0" applyBorder="1" applyAlignment="1">
      <alignment horizontal="left" vertical="center"/>
    </xf>
    <xf numFmtId="0" fontId="4" fillId="0" borderId="6" xfId="0" applyFont="1" applyBorder="1" applyAlignment="1">
      <alignment horizontal="left" vertical="center"/>
    </xf>
    <xf numFmtId="0" fontId="0" fillId="0" borderId="6" xfId="0" applyBorder="1" applyAlignment="1">
      <alignment horizontal="left" vertical="center"/>
    </xf>
    <xf numFmtId="176" fontId="0" fillId="0" borderId="1" xfId="0" applyNumberFormat="1" applyBorder="1" applyAlignment="1">
      <alignment horizontal="left" vertical="center"/>
    </xf>
    <xf numFmtId="178" fontId="0" fillId="0" borderId="1" xfId="0" applyNumberFormat="1" applyBorder="1" applyAlignment="1">
      <alignment horizontal="left" vertical="center"/>
    </xf>
    <xf numFmtId="176" fontId="3" fillId="0" borderId="1" xfId="0" applyNumberFormat="1" applyFont="1" applyBorder="1" applyAlignment="1">
      <alignment horizontal="left" vertical="center"/>
    </xf>
    <xf numFmtId="0" fontId="3" fillId="0" borderId="1" xfId="0" applyFont="1" applyBorder="1" applyAlignment="1">
      <alignment horizontal="left" vertical="center"/>
    </xf>
    <xf numFmtId="178" fontId="3" fillId="0" borderId="1" xfId="0" applyNumberFormat="1" applyFont="1" applyBorder="1" applyAlignment="1">
      <alignment horizontal="left" vertical="center"/>
    </xf>
    <xf numFmtId="0" fontId="4" fillId="0" borderId="1" xfId="0" applyFont="1" applyBorder="1" applyAlignment="1">
      <alignment horizontal="left" vertical="center"/>
    </xf>
    <xf numFmtId="0" fontId="9" fillId="0" borderId="1" xfId="0" applyFont="1" applyBorder="1" applyAlignment="1">
      <alignment horizontal="left" vertical="center"/>
    </xf>
    <xf numFmtId="176" fontId="9" fillId="0" borderId="1" xfId="0" applyNumberFormat="1" applyFont="1" applyBorder="1" applyAlignment="1">
      <alignment horizontal="left" vertical="center"/>
    </xf>
    <xf numFmtId="176" fontId="4" fillId="0" borderId="1" xfId="0" applyNumberFormat="1" applyFont="1" applyBorder="1" applyAlignment="1">
      <alignment horizontal="left" vertical="center"/>
    </xf>
    <xf numFmtId="1" fontId="9" fillId="0" borderId="1" xfId="0" applyNumberFormat="1" applyFont="1" applyBorder="1" applyAlignment="1">
      <alignment horizontal="left" vertical="center"/>
    </xf>
    <xf numFmtId="1" fontId="0" fillId="0" borderId="1" xfId="0" applyNumberFormat="1" applyBorder="1" applyAlignment="1">
      <alignment horizontal="left" vertical="center"/>
    </xf>
    <xf numFmtId="1" fontId="0" fillId="0" borderId="0" xfId="0" applyNumberFormat="1" applyAlignment="1">
      <alignment horizontal="left" vertical="center"/>
    </xf>
    <xf numFmtId="179" fontId="0" fillId="0" borderId="1" xfId="0" applyNumberFormat="1" applyBorder="1" applyAlignment="1">
      <alignment horizontal="left" vertical="center"/>
    </xf>
    <xf numFmtId="180" fontId="0" fillId="0" borderId="1" xfId="0" applyNumberFormat="1" applyBorder="1" applyAlignment="1">
      <alignment horizontal="left" vertical="center"/>
    </xf>
    <xf numFmtId="0" fontId="10" fillId="0" borderId="1" xfId="0" applyFont="1" applyBorder="1" applyAlignment="1">
      <alignment horizontal="left" vertical="center"/>
    </xf>
    <xf numFmtId="0" fontId="0" fillId="0" borderId="3" xfId="0" applyBorder="1" applyAlignment="1">
      <alignment horizontal="left" vertical="center"/>
    </xf>
    <xf numFmtId="0" fontId="4" fillId="0" borderId="3" xfId="0" applyFont="1" applyBorder="1" applyAlignment="1">
      <alignment horizontal="lef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7"/>
  <sheetViews>
    <sheetView tabSelected="1" workbookViewId="0">
      <pane xSplit="4" ySplit="3" topLeftCell="E4" activePane="bottomRight" state="frozen"/>
      <selection pane="topRight" activeCell="D1" sqref="D1"/>
      <selection pane="bottomLeft" activeCell="A4" sqref="A4"/>
      <selection pane="bottomRight" sqref="A1:R1"/>
    </sheetView>
  </sheetViews>
  <sheetFormatPr defaultColWidth="9" defaultRowHeight="17.600000000000001" x14ac:dyDescent="0.55000000000000004"/>
  <cols>
    <col min="1" max="1" width="23.0703125" style="2" customWidth="1"/>
    <col min="2" max="2" width="16" style="2" customWidth="1"/>
    <col min="3" max="3" width="9.35546875" style="2" customWidth="1"/>
    <col min="4" max="4" width="17.2109375" style="2" customWidth="1"/>
    <col min="5" max="5" width="5.85546875" style="2" customWidth="1"/>
    <col min="6" max="7" width="6.85546875" style="2" customWidth="1"/>
    <col min="8" max="8" width="8" style="2" customWidth="1"/>
    <col min="9" max="9" width="5.35546875" style="2" customWidth="1"/>
    <col min="10" max="13" width="5.85546875" style="3" customWidth="1"/>
    <col min="14" max="15" width="5.85546875" style="2" customWidth="1"/>
    <col min="16" max="16" width="5.85546875" style="4" customWidth="1"/>
    <col min="17" max="17" width="5.7109375" style="4" customWidth="1"/>
    <col min="18" max="18" width="27.92578125" style="2" customWidth="1"/>
    <col min="19" max="16384" width="9" style="2"/>
  </cols>
  <sheetData>
    <row r="1" spans="1:18" s="22" customFormat="1" ht="31.75" customHeight="1" x14ac:dyDescent="0.55000000000000004">
      <c r="A1" s="34" t="s">
        <v>186</v>
      </c>
      <c r="B1" s="34"/>
      <c r="C1" s="34"/>
      <c r="D1" s="34"/>
      <c r="E1" s="34"/>
      <c r="F1" s="34"/>
      <c r="G1" s="34"/>
      <c r="H1" s="34"/>
      <c r="I1" s="34"/>
      <c r="J1" s="34"/>
      <c r="K1" s="34"/>
      <c r="L1" s="34"/>
      <c r="M1" s="34"/>
      <c r="N1" s="34"/>
      <c r="O1" s="34"/>
      <c r="P1" s="34"/>
      <c r="Q1" s="34"/>
      <c r="R1" s="34"/>
    </row>
    <row r="2" spans="1:18" s="1" customFormat="1" x14ac:dyDescent="0.55000000000000004">
      <c r="A2" s="14"/>
      <c r="B2" s="14"/>
      <c r="C2" s="14"/>
      <c r="D2" s="14"/>
      <c r="E2" s="14" t="s">
        <v>86</v>
      </c>
      <c r="F2" s="14"/>
      <c r="G2" s="14"/>
      <c r="H2" s="14"/>
      <c r="I2" s="14" t="s">
        <v>28</v>
      </c>
      <c r="J2" s="14"/>
      <c r="K2" s="14"/>
      <c r="L2" s="14"/>
      <c r="M2" s="14"/>
      <c r="N2" s="14"/>
      <c r="O2" s="14"/>
      <c r="P2" s="14"/>
      <c r="Q2" s="14"/>
      <c r="R2" s="14"/>
    </row>
    <row r="3" spans="1:18" x14ac:dyDescent="0.55000000000000004">
      <c r="A3" s="15" t="s">
        <v>7</v>
      </c>
      <c r="B3" s="15" t="s">
        <v>107</v>
      </c>
      <c r="C3" s="15" t="s">
        <v>9</v>
      </c>
      <c r="D3" s="15" t="s">
        <v>15</v>
      </c>
      <c r="E3" s="15" t="s">
        <v>17</v>
      </c>
      <c r="F3" s="15" t="s">
        <v>16</v>
      </c>
      <c r="G3" s="15" t="s">
        <v>19</v>
      </c>
      <c r="H3" s="15" t="s">
        <v>18</v>
      </c>
      <c r="I3" s="15" t="s">
        <v>1</v>
      </c>
      <c r="J3" s="15" t="s">
        <v>20</v>
      </c>
      <c r="K3" s="15" t="s">
        <v>21</v>
      </c>
      <c r="L3" s="15" t="s">
        <v>22</v>
      </c>
      <c r="M3" s="15" t="s">
        <v>23</v>
      </c>
      <c r="N3" s="15" t="s">
        <v>24</v>
      </c>
      <c r="O3" s="15" t="s">
        <v>25</v>
      </c>
      <c r="P3" s="15" t="s">
        <v>26</v>
      </c>
      <c r="Q3" s="15" t="s">
        <v>27</v>
      </c>
      <c r="R3" s="15" t="s">
        <v>29</v>
      </c>
    </row>
    <row r="4" spans="1:18" s="17" customFormat="1" x14ac:dyDescent="0.55000000000000004">
      <c r="A4" s="17" t="s">
        <v>90</v>
      </c>
      <c r="B4" s="17" t="s">
        <v>135</v>
      </c>
      <c r="C4" s="17">
        <v>10</v>
      </c>
      <c r="D4" s="17" t="s">
        <v>132</v>
      </c>
      <c r="F4" s="17" t="s">
        <v>131</v>
      </c>
      <c r="H4" s="17">
        <v>61.3</v>
      </c>
      <c r="R4" s="17" t="s">
        <v>168</v>
      </c>
    </row>
    <row r="5" spans="1:18" s="17" customFormat="1" x14ac:dyDescent="0.55000000000000004">
      <c r="C5" s="17">
        <v>15</v>
      </c>
      <c r="D5" s="17" t="s">
        <v>181</v>
      </c>
      <c r="H5" s="17">
        <v>35.6</v>
      </c>
    </row>
    <row r="6" spans="1:18" s="17" customFormat="1" x14ac:dyDescent="0.55000000000000004">
      <c r="C6" s="17">
        <v>16</v>
      </c>
      <c r="F6" s="17">
        <v>45.3</v>
      </c>
    </row>
    <row r="7" spans="1:18" s="17" customFormat="1" x14ac:dyDescent="0.55000000000000004">
      <c r="C7" s="17">
        <v>18</v>
      </c>
      <c r="F7" s="17">
        <v>42.6</v>
      </c>
      <c r="H7" s="17">
        <v>26</v>
      </c>
    </row>
    <row r="8" spans="1:18" s="17" customFormat="1" x14ac:dyDescent="0.55000000000000004">
      <c r="C8" s="17">
        <v>20</v>
      </c>
      <c r="H8" s="17">
        <v>24.4</v>
      </c>
    </row>
    <row r="9" spans="1:18" s="17" customFormat="1" x14ac:dyDescent="0.55000000000000004">
      <c r="C9" s="17">
        <v>22</v>
      </c>
      <c r="F9" s="17">
        <v>28.3</v>
      </c>
      <c r="H9" s="17">
        <v>16.2</v>
      </c>
    </row>
    <row r="10" spans="1:18" s="17" customFormat="1" x14ac:dyDescent="0.55000000000000004">
      <c r="C10" s="17">
        <v>26</v>
      </c>
      <c r="F10" s="17">
        <v>22.3</v>
      </c>
      <c r="H10" s="17">
        <v>12.9</v>
      </c>
    </row>
    <row r="11" spans="1:18" s="17" customFormat="1" x14ac:dyDescent="0.55000000000000004">
      <c r="C11" s="17">
        <v>30</v>
      </c>
      <c r="F11" s="17">
        <v>17.5</v>
      </c>
      <c r="H11" s="17">
        <v>11.5</v>
      </c>
    </row>
    <row r="12" spans="1:18" s="17" customFormat="1" x14ac:dyDescent="0.55000000000000004">
      <c r="C12" s="17">
        <v>33</v>
      </c>
      <c r="F12" s="17">
        <v>20.3</v>
      </c>
      <c r="H12" s="17" t="s">
        <v>131</v>
      </c>
    </row>
    <row r="13" spans="1:18" s="17" customFormat="1" x14ac:dyDescent="0.55000000000000004">
      <c r="A13" s="17" t="s">
        <v>8</v>
      </c>
      <c r="B13" s="17" t="s">
        <v>108</v>
      </c>
      <c r="C13" s="17" t="s">
        <v>167</v>
      </c>
      <c r="D13" s="17" t="s">
        <v>11</v>
      </c>
      <c r="F13" s="16">
        <v>18.399999999999999</v>
      </c>
      <c r="G13" s="16">
        <v>1.6</v>
      </c>
      <c r="H13" s="16">
        <v>12</v>
      </c>
      <c r="I13" s="16"/>
      <c r="J13" s="16">
        <v>2.2000000000000002</v>
      </c>
      <c r="K13" s="16">
        <v>2.2999999999999998</v>
      </c>
      <c r="L13" s="16">
        <v>3.3</v>
      </c>
      <c r="M13" s="16">
        <v>3.8</v>
      </c>
      <c r="N13" s="16">
        <v>6.8</v>
      </c>
      <c r="O13" s="16"/>
      <c r="P13" s="16"/>
      <c r="Q13" s="16"/>
    </row>
    <row r="14" spans="1:18" s="17" customFormat="1" x14ac:dyDescent="0.55000000000000004">
      <c r="D14" s="17" t="s">
        <v>10</v>
      </c>
      <c r="F14" s="16">
        <v>23</v>
      </c>
      <c r="G14" s="16">
        <v>3.5</v>
      </c>
      <c r="H14" s="16">
        <v>13</v>
      </c>
      <c r="I14" s="16"/>
      <c r="J14" s="16"/>
      <c r="K14" s="16"/>
      <c r="L14" s="16"/>
      <c r="M14" s="16"/>
      <c r="N14" s="16"/>
      <c r="O14" s="16"/>
      <c r="P14" s="16"/>
      <c r="Q14" s="16"/>
    </row>
    <row r="15" spans="1:18" s="17" customFormat="1" x14ac:dyDescent="0.55000000000000004">
      <c r="D15" s="17" t="s">
        <v>12</v>
      </c>
      <c r="F15" s="16">
        <v>20.5</v>
      </c>
      <c r="G15" s="16">
        <v>2.6</v>
      </c>
      <c r="H15" s="16">
        <v>13.5</v>
      </c>
      <c r="I15" s="16"/>
      <c r="J15" s="16"/>
      <c r="K15" s="16"/>
      <c r="L15" s="16"/>
      <c r="M15" s="16"/>
      <c r="N15" s="16"/>
      <c r="O15" s="16"/>
      <c r="P15" s="16"/>
      <c r="Q15" s="16"/>
    </row>
    <row r="16" spans="1:18" s="17" customFormat="1" x14ac:dyDescent="0.55000000000000004">
      <c r="D16" s="17" t="s">
        <v>13</v>
      </c>
      <c r="F16" s="16">
        <v>21</v>
      </c>
      <c r="G16" s="16">
        <v>2</v>
      </c>
      <c r="H16" s="16">
        <v>12</v>
      </c>
      <c r="I16" s="16"/>
      <c r="J16" s="16"/>
      <c r="K16" s="16"/>
      <c r="L16" s="16"/>
      <c r="M16" s="16"/>
      <c r="N16" s="16"/>
      <c r="O16" s="16"/>
      <c r="P16" s="16"/>
      <c r="Q16" s="16"/>
    </row>
    <row r="17" spans="1:18" s="17" customFormat="1" x14ac:dyDescent="0.55000000000000004">
      <c r="D17" s="17" t="s">
        <v>14</v>
      </c>
      <c r="F17" s="16">
        <v>15.6</v>
      </c>
      <c r="G17" s="16">
        <v>2</v>
      </c>
      <c r="H17" s="16">
        <v>10.5</v>
      </c>
      <c r="I17" s="16"/>
      <c r="J17" s="16">
        <v>2.2999999999999998</v>
      </c>
      <c r="K17" s="16">
        <v>1.8</v>
      </c>
      <c r="L17" s="16">
        <v>2.5</v>
      </c>
      <c r="M17" s="16">
        <v>3.1</v>
      </c>
      <c r="N17" s="16">
        <v>5.9</v>
      </c>
      <c r="O17" s="16"/>
      <c r="P17" s="16"/>
      <c r="Q17" s="16"/>
    </row>
    <row r="18" spans="1:18" s="17" customFormat="1" x14ac:dyDescent="0.55000000000000004">
      <c r="A18" s="17" t="s">
        <v>143</v>
      </c>
      <c r="B18" s="17" t="s">
        <v>155</v>
      </c>
      <c r="C18" s="17">
        <v>15</v>
      </c>
      <c r="D18" s="17" t="s">
        <v>154</v>
      </c>
      <c r="E18" s="17">
        <v>14.7</v>
      </c>
      <c r="F18" s="16"/>
      <c r="G18" s="16"/>
      <c r="H18" s="16"/>
      <c r="I18" s="16"/>
      <c r="J18" s="16"/>
      <c r="K18" s="16"/>
      <c r="L18" s="16"/>
      <c r="M18" s="16"/>
      <c r="N18" s="16"/>
      <c r="O18" s="16"/>
      <c r="P18" s="16"/>
      <c r="Q18" s="16"/>
      <c r="R18" s="17" t="s">
        <v>156</v>
      </c>
    </row>
    <row r="19" spans="1:18" s="17" customFormat="1" x14ac:dyDescent="0.55000000000000004">
      <c r="C19" s="17">
        <v>18</v>
      </c>
      <c r="E19" s="17">
        <v>9</v>
      </c>
      <c r="F19" s="16"/>
      <c r="G19" s="16"/>
      <c r="H19" s="16"/>
      <c r="I19" s="16"/>
      <c r="J19" s="16"/>
      <c r="K19" s="16"/>
      <c r="L19" s="16"/>
      <c r="M19" s="16"/>
      <c r="N19" s="16"/>
      <c r="O19" s="16"/>
      <c r="P19" s="16"/>
      <c r="Q19" s="16"/>
    </row>
    <row r="20" spans="1:18" s="17" customFormat="1" x14ac:dyDescent="0.55000000000000004">
      <c r="C20" s="17">
        <v>20</v>
      </c>
      <c r="E20" s="17">
        <v>6</v>
      </c>
      <c r="F20" s="16">
        <v>27.1</v>
      </c>
      <c r="G20" s="16"/>
      <c r="H20" s="16"/>
      <c r="I20" s="16"/>
      <c r="J20" s="16"/>
      <c r="K20" s="16"/>
      <c r="L20" s="16"/>
      <c r="M20" s="16"/>
      <c r="N20" s="16"/>
      <c r="O20" s="16"/>
      <c r="P20" s="16"/>
      <c r="Q20" s="16"/>
    </row>
    <row r="21" spans="1:18" s="17" customFormat="1" x14ac:dyDescent="0.55000000000000004">
      <c r="C21" s="17">
        <v>23</v>
      </c>
      <c r="E21" s="17">
        <v>5</v>
      </c>
      <c r="F21" s="16"/>
      <c r="G21" s="16"/>
      <c r="H21" s="16"/>
      <c r="I21" s="16"/>
      <c r="J21" s="16"/>
      <c r="K21" s="16"/>
      <c r="L21" s="16"/>
      <c r="M21" s="16"/>
      <c r="N21" s="16"/>
      <c r="O21" s="16"/>
      <c r="P21" s="16"/>
      <c r="Q21" s="16"/>
    </row>
    <row r="22" spans="1:18" s="17" customFormat="1" x14ac:dyDescent="0.55000000000000004">
      <c r="C22" s="17">
        <v>25</v>
      </c>
      <c r="E22" s="17">
        <v>4</v>
      </c>
      <c r="F22" s="16">
        <v>19.7</v>
      </c>
      <c r="G22" s="16"/>
      <c r="H22" s="16"/>
      <c r="I22" s="16"/>
      <c r="J22" s="16"/>
      <c r="K22" s="16"/>
      <c r="L22" s="16"/>
      <c r="M22" s="16"/>
      <c r="N22" s="16"/>
      <c r="O22" s="16"/>
      <c r="P22" s="16"/>
      <c r="Q22" s="16"/>
    </row>
    <row r="23" spans="1:18" s="17" customFormat="1" x14ac:dyDescent="0.55000000000000004">
      <c r="C23" s="17">
        <v>26</v>
      </c>
      <c r="E23" s="17">
        <v>4</v>
      </c>
      <c r="F23" s="16"/>
      <c r="G23" s="16"/>
      <c r="H23" s="16"/>
      <c r="I23" s="16"/>
      <c r="J23" s="16"/>
      <c r="K23" s="16"/>
      <c r="L23" s="16"/>
      <c r="M23" s="16"/>
      <c r="N23" s="16"/>
      <c r="O23" s="16"/>
      <c r="P23" s="16"/>
      <c r="Q23" s="16"/>
    </row>
    <row r="24" spans="1:18" s="17" customFormat="1" x14ac:dyDescent="0.55000000000000004">
      <c r="C24" s="17">
        <v>28</v>
      </c>
      <c r="F24" s="16">
        <v>17.399999999999999</v>
      </c>
      <c r="G24" s="16"/>
      <c r="H24" s="16"/>
      <c r="I24" s="16"/>
      <c r="J24" s="16"/>
      <c r="K24" s="16"/>
      <c r="L24" s="16"/>
      <c r="M24" s="16"/>
      <c r="N24" s="16"/>
      <c r="O24" s="16"/>
      <c r="P24" s="16"/>
      <c r="Q24" s="16"/>
    </row>
    <row r="25" spans="1:18" s="17" customFormat="1" x14ac:dyDescent="0.55000000000000004">
      <c r="C25" s="17">
        <v>30</v>
      </c>
      <c r="E25" s="17">
        <v>3</v>
      </c>
      <c r="F25" s="16">
        <v>15.9</v>
      </c>
      <c r="G25" s="16"/>
      <c r="H25" s="16"/>
      <c r="I25" s="16"/>
      <c r="J25" s="16"/>
      <c r="K25" s="16"/>
      <c r="L25" s="16"/>
      <c r="M25" s="16"/>
      <c r="N25" s="16"/>
      <c r="O25" s="16"/>
      <c r="P25" s="16"/>
      <c r="Q25" s="16"/>
    </row>
    <row r="26" spans="1:18" s="17" customFormat="1" x14ac:dyDescent="0.55000000000000004">
      <c r="A26" s="17" t="s">
        <v>162</v>
      </c>
      <c r="B26" s="17" t="s">
        <v>163</v>
      </c>
      <c r="C26" s="17">
        <v>20</v>
      </c>
      <c r="D26" s="17" t="s">
        <v>164</v>
      </c>
      <c r="F26" s="16"/>
      <c r="G26" s="16"/>
      <c r="H26" s="16"/>
      <c r="I26" s="16"/>
      <c r="J26" s="16"/>
      <c r="K26" s="16"/>
      <c r="L26" s="16"/>
      <c r="M26" s="16"/>
      <c r="N26" s="16"/>
      <c r="O26" s="16"/>
      <c r="P26" s="16"/>
      <c r="Q26" s="16"/>
    </row>
    <row r="27" spans="1:18" s="17" customFormat="1" x14ac:dyDescent="0.55000000000000004">
      <c r="C27" s="17">
        <v>26</v>
      </c>
      <c r="F27" s="16"/>
      <c r="G27" s="16"/>
      <c r="H27" s="16"/>
      <c r="I27" s="16"/>
      <c r="J27" s="16"/>
      <c r="K27" s="16"/>
      <c r="L27" s="16"/>
      <c r="M27" s="16"/>
      <c r="N27" s="16"/>
      <c r="O27" s="16"/>
      <c r="P27" s="16"/>
      <c r="Q27" s="16"/>
    </row>
    <row r="28" spans="1:18" s="17" customFormat="1" x14ac:dyDescent="0.55000000000000004">
      <c r="C28" s="17">
        <v>30</v>
      </c>
      <c r="F28" s="16"/>
      <c r="G28" s="16"/>
      <c r="H28" s="16"/>
      <c r="I28" s="16"/>
      <c r="J28" s="16"/>
      <c r="K28" s="16"/>
      <c r="L28" s="16"/>
      <c r="M28" s="16"/>
      <c r="N28" s="16"/>
      <c r="O28" s="16"/>
      <c r="P28" s="16"/>
      <c r="Q28" s="16"/>
    </row>
    <row r="29" spans="1:18" s="17" customFormat="1" x14ac:dyDescent="0.55000000000000004">
      <c r="A29" s="18" t="s">
        <v>157</v>
      </c>
      <c r="B29" s="17" t="s">
        <v>159</v>
      </c>
      <c r="C29" s="17">
        <v>22.5</v>
      </c>
      <c r="D29" s="17" t="s">
        <v>47</v>
      </c>
      <c r="F29" s="16">
        <v>20.9</v>
      </c>
      <c r="G29" s="16"/>
      <c r="H29" s="16"/>
      <c r="I29" s="16"/>
      <c r="J29" s="16"/>
      <c r="K29" s="16"/>
      <c r="L29" s="16"/>
      <c r="M29" s="16"/>
      <c r="N29" s="16"/>
      <c r="O29" s="16"/>
      <c r="P29" s="16"/>
      <c r="Q29" s="16"/>
      <c r="R29" s="17" t="s">
        <v>168</v>
      </c>
    </row>
    <row r="30" spans="1:18" s="17" customFormat="1" x14ac:dyDescent="0.55000000000000004">
      <c r="A30" s="17" t="s">
        <v>158</v>
      </c>
      <c r="D30" s="17" t="s">
        <v>160</v>
      </c>
      <c r="F30" s="16">
        <v>28.3</v>
      </c>
      <c r="G30" s="16"/>
      <c r="H30" s="16"/>
      <c r="I30" s="16"/>
      <c r="J30" s="16"/>
      <c r="K30" s="16"/>
      <c r="L30" s="16"/>
      <c r="M30" s="16"/>
      <c r="N30" s="16"/>
      <c r="O30" s="16"/>
      <c r="P30" s="16"/>
      <c r="Q30" s="16"/>
    </row>
    <row r="31" spans="1:18" s="17" customFormat="1" x14ac:dyDescent="0.55000000000000004">
      <c r="D31" s="17" t="s">
        <v>6</v>
      </c>
      <c r="F31" s="16">
        <v>22.3</v>
      </c>
      <c r="G31" s="16"/>
      <c r="H31" s="16"/>
      <c r="I31" s="16"/>
      <c r="J31" s="16"/>
      <c r="K31" s="16"/>
      <c r="L31" s="16"/>
      <c r="M31" s="16"/>
      <c r="N31" s="16"/>
      <c r="O31" s="16"/>
      <c r="P31" s="16"/>
      <c r="Q31" s="16"/>
    </row>
    <row r="32" spans="1:18" s="17" customFormat="1" x14ac:dyDescent="0.55000000000000004">
      <c r="A32" s="17" t="s">
        <v>30</v>
      </c>
      <c r="B32" s="17" t="s">
        <v>109</v>
      </c>
      <c r="C32" s="17" t="s">
        <v>31</v>
      </c>
      <c r="D32" s="17" t="s">
        <v>32</v>
      </c>
      <c r="I32" s="17">
        <v>3.6</v>
      </c>
      <c r="J32" s="17">
        <v>2.2000000000000002</v>
      </c>
      <c r="K32" s="17">
        <v>2.5</v>
      </c>
      <c r="L32" s="17">
        <v>2.4</v>
      </c>
      <c r="M32" s="17">
        <v>2.9</v>
      </c>
      <c r="N32" s="17">
        <v>3.3</v>
      </c>
      <c r="O32" s="17">
        <v>9.1</v>
      </c>
      <c r="R32" s="17" t="s">
        <v>33</v>
      </c>
    </row>
    <row r="33" spans="1:18" s="17" customFormat="1" x14ac:dyDescent="0.55000000000000004">
      <c r="A33" s="17" t="s">
        <v>88</v>
      </c>
      <c r="B33" s="17" t="s">
        <v>136</v>
      </c>
      <c r="C33" s="17">
        <v>15</v>
      </c>
      <c r="D33" s="17" t="s">
        <v>132</v>
      </c>
      <c r="E33" s="17">
        <v>14.6</v>
      </c>
      <c r="F33" s="17">
        <v>59.2</v>
      </c>
      <c r="H33" s="17">
        <v>40.9</v>
      </c>
      <c r="R33" s="17" t="s">
        <v>168</v>
      </c>
    </row>
    <row r="34" spans="1:18" s="17" customFormat="1" x14ac:dyDescent="0.55000000000000004">
      <c r="C34" s="17">
        <v>20</v>
      </c>
      <c r="D34" s="17" t="s">
        <v>181</v>
      </c>
      <c r="E34" s="17">
        <v>4.0999999999999996</v>
      </c>
      <c r="F34" s="17">
        <v>30.4</v>
      </c>
      <c r="H34" s="17">
        <v>18.3</v>
      </c>
    </row>
    <row r="35" spans="1:18" s="17" customFormat="1" x14ac:dyDescent="0.55000000000000004">
      <c r="C35" s="17">
        <v>25</v>
      </c>
      <c r="E35" s="17">
        <v>3.2</v>
      </c>
      <c r="F35" s="17">
        <v>22.7</v>
      </c>
      <c r="H35" s="17">
        <v>13.2</v>
      </c>
    </row>
    <row r="36" spans="1:18" s="17" customFormat="1" x14ac:dyDescent="0.55000000000000004">
      <c r="A36" s="17" t="s">
        <v>87</v>
      </c>
      <c r="B36" s="17" t="s">
        <v>137</v>
      </c>
      <c r="C36" s="17">
        <v>20</v>
      </c>
      <c r="D36" s="17" t="s">
        <v>132</v>
      </c>
      <c r="E36" s="17">
        <v>5.9</v>
      </c>
      <c r="F36" s="17">
        <v>49.3</v>
      </c>
      <c r="H36" s="17">
        <v>19.399999999999999</v>
      </c>
      <c r="R36" s="17" t="s">
        <v>168</v>
      </c>
    </row>
    <row r="37" spans="1:18" s="17" customFormat="1" x14ac:dyDescent="0.55000000000000004">
      <c r="C37" s="17">
        <v>25</v>
      </c>
      <c r="D37" s="17" t="s">
        <v>181</v>
      </c>
      <c r="E37" s="17">
        <v>3.9</v>
      </c>
      <c r="F37" s="17">
        <v>34.799999999999997</v>
      </c>
      <c r="H37" s="17">
        <v>12.1</v>
      </c>
    </row>
    <row r="38" spans="1:18" s="17" customFormat="1" x14ac:dyDescent="0.55000000000000004">
      <c r="C38" s="17">
        <v>30</v>
      </c>
      <c r="E38" s="17">
        <v>3.1</v>
      </c>
      <c r="F38" s="17">
        <v>25.1</v>
      </c>
      <c r="H38" s="17">
        <v>10.7</v>
      </c>
    </row>
    <row r="39" spans="1:18" s="17" customFormat="1" x14ac:dyDescent="0.55000000000000004">
      <c r="C39" s="17">
        <v>35</v>
      </c>
      <c r="E39" s="17">
        <v>2.7</v>
      </c>
      <c r="F39" s="17" t="s">
        <v>131</v>
      </c>
      <c r="H39" s="17" t="s">
        <v>131</v>
      </c>
    </row>
    <row r="40" spans="1:18" s="17" customFormat="1" x14ac:dyDescent="0.55000000000000004">
      <c r="A40" s="17" t="s">
        <v>34</v>
      </c>
      <c r="B40" s="17" t="s">
        <v>110</v>
      </c>
      <c r="C40" s="17">
        <v>18.3</v>
      </c>
      <c r="D40" s="17" t="s">
        <v>35</v>
      </c>
      <c r="E40" s="17">
        <v>7.3</v>
      </c>
      <c r="F40" s="17">
        <v>49.6</v>
      </c>
      <c r="H40" s="17">
        <v>26.6</v>
      </c>
      <c r="I40" s="17">
        <v>6.2</v>
      </c>
      <c r="J40" s="17">
        <v>5.3999999999999986</v>
      </c>
      <c r="K40" s="17">
        <v>5.610000000000003</v>
      </c>
      <c r="L40" s="17">
        <v>5.7899999999999991</v>
      </c>
      <c r="M40" s="17">
        <v>7.1500000000000021</v>
      </c>
      <c r="N40" s="17">
        <v>7.0499999999999972</v>
      </c>
      <c r="O40" s="17">
        <v>11.1</v>
      </c>
      <c r="R40" s="17" t="s">
        <v>36</v>
      </c>
    </row>
    <row r="41" spans="1:18" s="17" customFormat="1" x14ac:dyDescent="0.55000000000000004">
      <c r="C41" s="17">
        <v>21.1</v>
      </c>
      <c r="E41" s="17">
        <v>4.3</v>
      </c>
      <c r="F41" s="17">
        <v>31.6</v>
      </c>
      <c r="H41" s="17">
        <v>26.019999999999996</v>
      </c>
      <c r="I41" s="17">
        <v>4.8999999999999995</v>
      </c>
      <c r="J41" s="17">
        <v>2.99</v>
      </c>
      <c r="K41" s="17">
        <v>3.01</v>
      </c>
      <c r="L41" s="17">
        <v>3.6000000000000014</v>
      </c>
      <c r="M41" s="17">
        <v>4.18</v>
      </c>
      <c r="N41" s="17">
        <v>12.73</v>
      </c>
    </row>
    <row r="42" spans="1:18" s="17" customFormat="1" x14ac:dyDescent="0.55000000000000004">
      <c r="C42" s="17">
        <v>23.9</v>
      </c>
      <c r="E42" s="17">
        <v>4.2</v>
      </c>
      <c r="F42" s="17">
        <v>28.3</v>
      </c>
      <c r="H42" s="17">
        <v>14.380000000000003</v>
      </c>
      <c r="I42" s="17">
        <v>5.3999999999999995</v>
      </c>
      <c r="J42" s="17">
        <v>2.4000000000000004</v>
      </c>
      <c r="K42" s="17">
        <v>2.8000000000000007</v>
      </c>
      <c r="L42" s="17">
        <v>3.2100000000000009</v>
      </c>
      <c r="M42" s="17">
        <v>4.7099999999999973</v>
      </c>
      <c r="N42" s="17">
        <v>3.8100000000000023</v>
      </c>
      <c r="O42" s="17">
        <v>6.0399999999999991</v>
      </c>
    </row>
    <row r="43" spans="1:18" s="17" customFormat="1" x14ac:dyDescent="0.55000000000000004">
      <c r="C43" s="17">
        <v>26.7</v>
      </c>
      <c r="E43" s="17">
        <v>2.5</v>
      </c>
      <c r="F43" s="17">
        <v>21.2</v>
      </c>
      <c r="H43" s="17">
        <v>13.500000000000004</v>
      </c>
      <c r="I43" s="17">
        <v>2.9000000000000004</v>
      </c>
      <c r="J43" s="17">
        <v>2.0999999999999996</v>
      </c>
      <c r="K43" s="17">
        <v>2.1999999999999993</v>
      </c>
      <c r="L43" s="17">
        <v>2.41</v>
      </c>
      <c r="M43" s="17">
        <v>3.3000000000000007</v>
      </c>
      <c r="N43" s="17">
        <v>4.59</v>
      </c>
      <c r="O43" s="17">
        <v>3.8099999999999987</v>
      </c>
    </row>
    <row r="44" spans="1:18" s="17" customFormat="1" x14ac:dyDescent="0.55000000000000004">
      <c r="C44" s="17">
        <v>29.4</v>
      </c>
      <c r="E44" s="17">
        <v>2.15</v>
      </c>
      <c r="F44" s="17">
        <v>20.2</v>
      </c>
      <c r="H44" s="17">
        <v>12.780000000000005</v>
      </c>
      <c r="I44" s="17">
        <v>3.0500000000000003</v>
      </c>
      <c r="J44" s="17">
        <v>2</v>
      </c>
      <c r="K44" s="17">
        <v>1.9999999999999991</v>
      </c>
      <c r="L44" s="17">
        <v>3.1000000000000014</v>
      </c>
      <c r="M44" s="17">
        <v>2.5999999999999996</v>
      </c>
      <c r="N44" s="17">
        <v>7.4099999999999984</v>
      </c>
    </row>
    <row r="45" spans="1:18" s="17" customFormat="1" x14ac:dyDescent="0.55000000000000004">
      <c r="A45" s="17" t="s">
        <v>89</v>
      </c>
      <c r="B45" s="17" t="s">
        <v>170</v>
      </c>
      <c r="C45" s="17">
        <v>15</v>
      </c>
      <c r="D45" s="17" t="s">
        <v>132</v>
      </c>
      <c r="E45" s="17">
        <v>14.2</v>
      </c>
      <c r="F45" s="17">
        <v>79.400000000000006</v>
      </c>
      <c r="H45" s="17">
        <v>37.6</v>
      </c>
      <c r="R45" s="17" t="s">
        <v>168</v>
      </c>
    </row>
    <row r="46" spans="1:18" s="17" customFormat="1" x14ac:dyDescent="0.55000000000000004">
      <c r="C46" s="17">
        <v>18</v>
      </c>
      <c r="D46" s="17" t="s">
        <v>181</v>
      </c>
      <c r="E46" s="17">
        <v>7.2</v>
      </c>
      <c r="F46" s="17">
        <v>41.4</v>
      </c>
      <c r="H46" s="17">
        <v>23.6</v>
      </c>
    </row>
    <row r="47" spans="1:18" s="17" customFormat="1" x14ac:dyDescent="0.55000000000000004">
      <c r="C47" s="17">
        <v>21</v>
      </c>
      <c r="E47" s="17">
        <v>5</v>
      </c>
      <c r="F47" s="17">
        <v>32.9</v>
      </c>
      <c r="H47" s="17">
        <v>16.2</v>
      </c>
    </row>
    <row r="48" spans="1:18" s="17" customFormat="1" x14ac:dyDescent="0.55000000000000004">
      <c r="C48" s="17">
        <v>24</v>
      </c>
      <c r="E48" s="17">
        <v>4.3</v>
      </c>
      <c r="F48" s="17">
        <v>28.9</v>
      </c>
      <c r="H48" s="17">
        <v>14.6</v>
      </c>
    </row>
    <row r="49" spans="1:18" s="17" customFormat="1" x14ac:dyDescent="0.55000000000000004">
      <c r="C49" s="17">
        <v>27</v>
      </c>
      <c r="E49" s="17">
        <v>3.5</v>
      </c>
      <c r="F49" s="17">
        <v>24.9</v>
      </c>
      <c r="H49" s="17">
        <v>11.6</v>
      </c>
    </row>
    <row r="50" spans="1:18" s="17" customFormat="1" x14ac:dyDescent="0.55000000000000004">
      <c r="C50" s="17">
        <v>30</v>
      </c>
      <c r="E50" s="17">
        <v>3.1</v>
      </c>
      <c r="F50" s="17">
        <v>21.4</v>
      </c>
      <c r="H50" s="17">
        <v>9.9</v>
      </c>
    </row>
    <row r="51" spans="1:18" s="17" customFormat="1" x14ac:dyDescent="0.55000000000000004">
      <c r="C51" s="17">
        <v>33</v>
      </c>
      <c r="E51" s="17">
        <v>2.9</v>
      </c>
      <c r="F51" s="17" t="s">
        <v>131</v>
      </c>
    </row>
    <row r="52" spans="1:18" s="17" customFormat="1" x14ac:dyDescent="0.55000000000000004">
      <c r="C52" s="17">
        <v>35</v>
      </c>
      <c r="H52" s="17">
        <v>9.6999999999999993</v>
      </c>
    </row>
    <row r="53" spans="1:18" s="17" customFormat="1" x14ac:dyDescent="0.55000000000000004">
      <c r="A53" s="17" t="s">
        <v>37</v>
      </c>
      <c r="B53" s="17" t="s">
        <v>111</v>
      </c>
      <c r="C53" s="17" t="s">
        <v>38</v>
      </c>
      <c r="D53" s="17" t="s">
        <v>40</v>
      </c>
      <c r="F53" s="17">
        <v>28.28</v>
      </c>
      <c r="R53" s="17" t="s">
        <v>39</v>
      </c>
    </row>
    <row r="54" spans="1:18" s="17" customFormat="1" x14ac:dyDescent="0.55000000000000004">
      <c r="D54" s="17" t="s">
        <v>41</v>
      </c>
      <c r="F54" s="17">
        <v>28.04</v>
      </c>
    </row>
    <row r="55" spans="1:18" s="17" customFormat="1" x14ac:dyDescent="0.55000000000000004">
      <c r="D55" s="17" t="s">
        <v>42</v>
      </c>
      <c r="F55" s="17">
        <v>24.6</v>
      </c>
    </row>
    <row r="56" spans="1:18" s="17" customFormat="1" x14ac:dyDescent="0.55000000000000004">
      <c r="D56" s="17" t="s">
        <v>43</v>
      </c>
      <c r="F56" s="17">
        <v>25.65</v>
      </c>
    </row>
    <row r="57" spans="1:18" s="17" customFormat="1" x14ac:dyDescent="0.55000000000000004">
      <c r="D57" s="17" t="s">
        <v>44</v>
      </c>
      <c r="F57" s="17">
        <v>25.96</v>
      </c>
    </row>
    <row r="58" spans="1:18" s="17" customFormat="1" x14ac:dyDescent="0.55000000000000004">
      <c r="D58" s="17" t="s">
        <v>45</v>
      </c>
      <c r="F58" s="17">
        <v>29.17</v>
      </c>
    </row>
    <row r="59" spans="1:18" s="17" customFormat="1" x14ac:dyDescent="0.55000000000000004">
      <c r="D59" s="17" t="s">
        <v>46</v>
      </c>
      <c r="F59" s="17">
        <v>27.54</v>
      </c>
    </row>
    <row r="60" spans="1:18" s="17" customFormat="1" x14ac:dyDescent="0.55000000000000004">
      <c r="D60" s="17" t="s">
        <v>47</v>
      </c>
      <c r="F60" s="17">
        <v>26.43</v>
      </c>
      <c r="K60" s="17" t="s">
        <v>124</v>
      </c>
    </row>
    <row r="61" spans="1:18" s="17" customFormat="1" x14ac:dyDescent="0.55000000000000004">
      <c r="D61" s="17" t="s">
        <v>48</v>
      </c>
      <c r="F61" s="17">
        <v>28.27</v>
      </c>
    </row>
    <row r="62" spans="1:18" s="17" customFormat="1" x14ac:dyDescent="0.55000000000000004">
      <c r="D62" s="17" t="s">
        <v>6</v>
      </c>
      <c r="F62" s="17">
        <v>27</v>
      </c>
    </row>
    <row r="63" spans="1:18" s="17" customFormat="1" x14ac:dyDescent="0.55000000000000004">
      <c r="D63" s="17" t="s">
        <v>49</v>
      </c>
      <c r="F63" s="17">
        <v>38.78</v>
      </c>
    </row>
    <row r="64" spans="1:18" s="17" customFormat="1" x14ac:dyDescent="0.55000000000000004">
      <c r="D64" s="17" t="s">
        <v>50</v>
      </c>
      <c r="F64" s="17">
        <v>38</v>
      </c>
    </row>
    <row r="65" spans="1:18" s="17" customFormat="1" x14ac:dyDescent="0.55000000000000004">
      <c r="D65" s="17" t="s">
        <v>51</v>
      </c>
      <c r="F65" s="17">
        <v>47</v>
      </c>
    </row>
    <row r="66" spans="1:18" s="17" customFormat="1" x14ac:dyDescent="0.55000000000000004">
      <c r="D66" s="17" t="s">
        <v>52</v>
      </c>
      <c r="F66" s="17" t="s">
        <v>55</v>
      </c>
    </row>
    <row r="67" spans="1:18" s="17" customFormat="1" x14ac:dyDescent="0.55000000000000004">
      <c r="D67" s="17" t="s">
        <v>53</v>
      </c>
      <c r="F67" s="17" t="s">
        <v>55</v>
      </c>
    </row>
    <row r="68" spans="1:18" s="17" customFormat="1" x14ac:dyDescent="0.55000000000000004">
      <c r="D68" s="17" t="s">
        <v>54</v>
      </c>
      <c r="F68" s="17" t="s">
        <v>55</v>
      </c>
    </row>
    <row r="69" spans="1:18" s="17" customFormat="1" x14ac:dyDescent="0.55000000000000004">
      <c r="A69" s="17" t="s">
        <v>175</v>
      </c>
      <c r="B69" s="17" t="s">
        <v>112</v>
      </c>
      <c r="C69" s="17">
        <v>13</v>
      </c>
      <c r="D69" s="17" t="s">
        <v>6</v>
      </c>
      <c r="E69" s="17">
        <v>18.8</v>
      </c>
      <c r="F69" s="17">
        <v>89.2</v>
      </c>
      <c r="H69" s="17">
        <v>59</v>
      </c>
      <c r="I69" s="17">
        <v>10.7</v>
      </c>
      <c r="J69" s="17">
        <v>9.5</v>
      </c>
      <c r="K69" s="17">
        <v>8.5</v>
      </c>
      <c r="L69" s="17">
        <v>9.5</v>
      </c>
      <c r="M69" s="17">
        <v>9.5</v>
      </c>
      <c r="N69" s="17">
        <v>11</v>
      </c>
      <c r="O69" s="17">
        <v>11.5</v>
      </c>
      <c r="P69" s="17">
        <v>19</v>
      </c>
      <c r="R69" s="17" t="s">
        <v>58</v>
      </c>
    </row>
    <row r="70" spans="1:18" s="17" customFormat="1" x14ac:dyDescent="0.55000000000000004">
      <c r="C70" s="17">
        <v>20</v>
      </c>
      <c r="D70" s="17" t="s">
        <v>181</v>
      </c>
      <c r="E70" s="17">
        <v>7</v>
      </c>
      <c r="F70" s="17">
        <v>38.5</v>
      </c>
      <c r="H70" s="17">
        <v>14.5</v>
      </c>
      <c r="I70" s="17">
        <v>3</v>
      </c>
      <c r="J70" s="17">
        <v>3.5999999999999996</v>
      </c>
      <c r="K70" s="17">
        <v>3.9000000000000004</v>
      </c>
      <c r="L70" s="17">
        <v>3.3000000000000007</v>
      </c>
      <c r="M70" s="17">
        <v>4</v>
      </c>
      <c r="N70" s="17">
        <v>5.5999999999999979</v>
      </c>
      <c r="O70" s="17">
        <v>6.1000000000000014</v>
      </c>
      <c r="P70" s="17">
        <v>9</v>
      </c>
    </row>
    <row r="71" spans="1:18" s="17" customFormat="1" x14ac:dyDescent="0.55000000000000004">
      <c r="C71" s="17">
        <v>27</v>
      </c>
      <c r="E71" s="17">
        <v>3.8</v>
      </c>
      <c r="F71" s="17">
        <v>26.7</v>
      </c>
      <c r="H71" s="17">
        <v>7.5</v>
      </c>
      <c r="I71" s="17">
        <v>1.7000000000000002</v>
      </c>
      <c r="J71" s="17">
        <v>3</v>
      </c>
      <c r="K71" s="17">
        <v>2.3000000000000007</v>
      </c>
      <c r="L71" s="17">
        <v>2.6999999999999993</v>
      </c>
      <c r="M71" s="17">
        <v>2.5</v>
      </c>
      <c r="N71" s="17">
        <v>3.5</v>
      </c>
      <c r="O71" s="17">
        <v>3.8999999999999986</v>
      </c>
      <c r="P71" s="17">
        <v>7.1000000000000014</v>
      </c>
    </row>
    <row r="72" spans="1:18" s="17" customFormat="1" x14ac:dyDescent="0.55000000000000004">
      <c r="C72" s="17">
        <v>34</v>
      </c>
      <c r="E72" s="17">
        <v>3.2</v>
      </c>
      <c r="F72" s="18">
        <v>18.8</v>
      </c>
      <c r="H72" s="17">
        <v>9</v>
      </c>
      <c r="I72" s="17">
        <v>1.7999999999999998</v>
      </c>
      <c r="J72" s="17">
        <v>1.5</v>
      </c>
      <c r="K72" s="17">
        <v>2.3000000000000007</v>
      </c>
      <c r="L72" s="17">
        <v>1.1999999999999993</v>
      </c>
      <c r="M72" s="17">
        <v>2.5</v>
      </c>
      <c r="N72" s="17">
        <v>2.0999999999999996</v>
      </c>
      <c r="O72" s="17">
        <v>2.4000000000000004</v>
      </c>
      <c r="P72" s="17">
        <v>5</v>
      </c>
    </row>
    <row r="73" spans="1:18" s="17" customFormat="1" x14ac:dyDescent="0.55000000000000004">
      <c r="A73" s="17" t="s">
        <v>57</v>
      </c>
      <c r="B73" s="17" t="s">
        <v>138</v>
      </c>
      <c r="C73" s="17">
        <v>20</v>
      </c>
      <c r="D73" s="17" t="s">
        <v>132</v>
      </c>
      <c r="E73" s="17">
        <v>6.1</v>
      </c>
      <c r="F73" s="17">
        <v>27.2</v>
      </c>
      <c r="H73" s="17">
        <v>17.100000000000001</v>
      </c>
      <c r="R73" s="17" t="s">
        <v>168</v>
      </c>
    </row>
    <row r="74" spans="1:18" s="17" customFormat="1" x14ac:dyDescent="0.55000000000000004">
      <c r="C74" s="17">
        <v>25</v>
      </c>
      <c r="D74" s="17" t="s">
        <v>181</v>
      </c>
      <c r="E74" s="17">
        <v>5</v>
      </c>
      <c r="F74" s="17">
        <v>25.3</v>
      </c>
      <c r="H74" s="17">
        <v>14.5</v>
      </c>
    </row>
    <row r="75" spans="1:18" s="17" customFormat="1" x14ac:dyDescent="0.55000000000000004">
      <c r="C75" s="17">
        <v>30</v>
      </c>
      <c r="E75" s="17">
        <v>4</v>
      </c>
      <c r="F75" s="17">
        <v>18.100000000000001</v>
      </c>
      <c r="H75" s="17">
        <v>11.1</v>
      </c>
    </row>
    <row r="76" spans="1:18" s="17" customFormat="1" x14ac:dyDescent="0.55000000000000004">
      <c r="C76" s="17">
        <v>35</v>
      </c>
      <c r="E76" s="17">
        <v>3.1</v>
      </c>
      <c r="F76" s="17">
        <v>15.1</v>
      </c>
    </row>
    <row r="77" spans="1:18" s="17" customFormat="1" x14ac:dyDescent="0.55000000000000004">
      <c r="A77" s="17" t="s">
        <v>121</v>
      </c>
      <c r="B77" s="17" t="s">
        <v>106</v>
      </c>
      <c r="C77" s="17" t="s">
        <v>122</v>
      </c>
      <c r="D77" s="17" t="s">
        <v>123</v>
      </c>
      <c r="E77" s="17">
        <v>4.2</v>
      </c>
      <c r="F77" s="17">
        <v>29.6</v>
      </c>
      <c r="H77" s="17">
        <v>17.5</v>
      </c>
    </row>
    <row r="78" spans="1:18" s="17" customFormat="1" x14ac:dyDescent="0.55000000000000004">
      <c r="A78" s="17" t="s">
        <v>3</v>
      </c>
      <c r="B78" s="17" t="s">
        <v>110</v>
      </c>
      <c r="C78" s="17">
        <v>27</v>
      </c>
      <c r="D78" s="17" t="s">
        <v>59</v>
      </c>
      <c r="G78" s="17">
        <v>2.2000000000000002</v>
      </c>
      <c r="H78" s="17">
        <v>13.2</v>
      </c>
      <c r="I78" s="17">
        <v>3</v>
      </c>
      <c r="L78" s="17">
        <v>3.5</v>
      </c>
    </row>
    <row r="79" spans="1:18" s="17" customFormat="1" x14ac:dyDescent="0.55000000000000004">
      <c r="A79" s="17" t="s">
        <v>176</v>
      </c>
      <c r="B79" s="17" t="s">
        <v>113</v>
      </c>
      <c r="C79" s="17" t="s">
        <v>129</v>
      </c>
      <c r="D79" s="17" t="s">
        <v>166</v>
      </c>
      <c r="H79" s="17">
        <v>25.9</v>
      </c>
      <c r="I79" s="17">
        <v>6.2</v>
      </c>
      <c r="J79" s="17">
        <v>4.7</v>
      </c>
      <c r="K79" s="17">
        <v>4.3</v>
      </c>
      <c r="L79" s="17">
        <v>5.3</v>
      </c>
      <c r="M79" s="17">
        <v>7.3</v>
      </c>
      <c r="N79" s="17">
        <v>21.1</v>
      </c>
      <c r="R79" s="17" t="s">
        <v>125</v>
      </c>
    </row>
    <row r="80" spans="1:18" s="17" customFormat="1" x14ac:dyDescent="0.55000000000000004">
      <c r="C80" s="17">
        <v>21.1</v>
      </c>
      <c r="D80" s="17" t="s">
        <v>181</v>
      </c>
      <c r="F80" s="17">
        <v>32</v>
      </c>
      <c r="H80" s="17">
        <v>17.899999999999999</v>
      </c>
      <c r="I80" s="17">
        <v>4.4000000000000004</v>
      </c>
      <c r="J80" s="17">
        <v>3.2</v>
      </c>
      <c r="K80" s="17">
        <v>3.4</v>
      </c>
      <c r="L80" s="17">
        <v>4.0999999999999996</v>
      </c>
      <c r="M80" s="17">
        <v>4.5</v>
      </c>
      <c r="N80" s="17">
        <v>12.4</v>
      </c>
    </row>
    <row r="81" spans="1:18" s="17" customFormat="1" x14ac:dyDescent="0.55000000000000004">
      <c r="C81" s="17" t="s">
        <v>133</v>
      </c>
      <c r="F81" s="17">
        <v>36.299999999999997</v>
      </c>
      <c r="H81" s="17">
        <v>14.3</v>
      </c>
      <c r="I81" s="17">
        <v>4.4000000000000004</v>
      </c>
      <c r="J81" s="17">
        <v>4</v>
      </c>
      <c r="K81" s="17">
        <v>4.4000000000000004</v>
      </c>
      <c r="L81" s="17">
        <v>4.5999999999999996</v>
      </c>
      <c r="M81" s="17">
        <v>3.9</v>
      </c>
      <c r="N81" s="17">
        <v>14.9</v>
      </c>
      <c r="R81" s="17" t="s">
        <v>76</v>
      </c>
    </row>
    <row r="82" spans="1:18" s="17" customFormat="1" x14ac:dyDescent="0.55000000000000004">
      <c r="C82" s="17" t="s">
        <v>38</v>
      </c>
      <c r="F82" s="17">
        <v>20.8</v>
      </c>
      <c r="H82" s="17">
        <v>15.9</v>
      </c>
      <c r="I82" s="17">
        <v>3.8</v>
      </c>
      <c r="J82" s="17">
        <v>3.1</v>
      </c>
      <c r="K82" s="17">
        <v>4.2</v>
      </c>
      <c r="L82" s="17">
        <v>3.7</v>
      </c>
      <c r="M82" s="17">
        <v>3.7</v>
      </c>
      <c r="N82" s="17">
        <v>12.3</v>
      </c>
    </row>
    <row r="83" spans="1:18" s="17" customFormat="1" x14ac:dyDescent="0.55000000000000004">
      <c r="C83" s="17" t="s">
        <v>134</v>
      </c>
      <c r="F83" s="17">
        <v>26.7</v>
      </c>
      <c r="H83" s="17">
        <v>13.5</v>
      </c>
      <c r="I83" s="17">
        <v>3.2</v>
      </c>
      <c r="J83" s="17">
        <v>2.9</v>
      </c>
      <c r="K83" s="17">
        <v>2.9</v>
      </c>
      <c r="L83" s="17">
        <v>2.7</v>
      </c>
      <c r="M83" s="17">
        <v>3.1</v>
      </c>
      <c r="N83" s="17">
        <v>11.8</v>
      </c>
    </row>
    <row r="84" spans="1:18" s="17" customFormat="1" x14ac:dyDescent="0.55000000000000004">
      <c r="C84" s="17">
        <v>26.7</v>
      </c>
      <c r="F84" s="17">
        <v>21.8</v>
      </c>
      <c r="H84" s="17">
        <v>11.5</v>
      </c>
      <c r="I84" s="17">
        <v>2.7</v>
      </c>
      <c r="J84" s="17">
        <v>2.2999999999999998</v>
      </c>
      <c r="K84" s="17">
        <v>2.2000000000000002</v>
      </c>
      <c r="L84" s="17">
        <v>2</v>
      </c>
      <c r="M84" s="17">
        <v>3.3</v>
      </c>
      <c r="N84" s="17">
        <v>9.1</v>
      </c>
    </row>
    <row r="85" spans="1:18" s="17" customFormat="1" x14ac:dyDescent="0.55000000000000004">
      <c r="A85" s="17" t="s">
        <v>56</v>
      </c>
      <c r="B85" s="17" t="s">
        <v>106</v>
      </c>
      <c r="C85" s="17">
        <v>25</v>
      </c>
      <c r="D85" s="17" t="s">
        <v>62</v>
      </c>
      <c r="F85" s="17">
        <v>33.67</v>
      </c>
      <c r="I85" s="17">
        <v>2.52</v>
      </c>
      <c r="J85" s="17">
        <v>4.68</v>
      </c>
      <c r="K85" s="17">
        <v>4.47</v>
      </c>
      <c r="L85" s="17">
        <v>5.71</v>
      </c>
      <c r="M85" s="17">
        <v>7.5</v>
      </c>
      <c r="N85" s="17">
        <v>8.7899999999999991</v>
      </c>
      <c r="R85" s="17" t="s">
        <v>61</v>
      </c>
    </row>
    <row r="86" spans="1:18" s="17" customFormat="1" x14ac:dyDescent="0.55000000000000004">
      <c r="D86" s="17" t="s">
        <v>14</v>
      </c>
      <c r="F86" s="17">
        <v>29.26</v>
      </c>
      <c r="I86" s="17">
        <v>2.36</v>
      </c>
      <c r="J86" s="17">
        <v>3.53</v>
      </c>
      <c r="K86" s="17">
        <v>5.26</v>
      </c>
      <c r="L86" s="17">
        <v>5.08</v>
      </c>
      <c r="M86" s="17">
        <v>5.73</v>
      </c>
      <c r="N86" s="17">
        <v>7.2</v>
      </c>
    </row>
    <row r="87" spans="1:18" s="17" customFormat="1" x14ac:dyDescent="0.55000000000000004">
      <c r="D87" s="17" t="s">
        <v>63</v>
      </c>
      <c r="F87" s="17">
        <v>27.56</v>
      </c>
      <c r="I87" s="17">
        <v>2.2599999999999998</v>
      </c>
      <c r="J87" s="17">
        <v>4.04</v>
      </c>
      <c r="K87" s="17">
        <v>4.17</v>
      </c>
      <c r="L87" s="17">
        <v>4.47</v>
      </c>
      <c r="M87" s="17">
        <v>5.57</v>
      </c>
      <c r="N87" s="17">
        <v>7.05</v>
      </c>
    </row>
    <row r="88" spans="1:18" s="17" customFormat="1" x14ac:dyDescent="0.55000000000000004">
      <c r="D88" s="17" t="s">
        <v>64</v>
      </c>
      <c r="F88" s="17">
        <v>25.59</v>
      </c>
      <c r="I88" s="17">
        <v>2.16</v>
      </c>
      <c r="J88" s="17">
        <v>3.65</v>
      </c>
      <c r="K88" s="17">
        <v>4.07</v>
      </c>
      <c r="L88" s="17">
        <v>4.68</v>
      </c>
      <c r="M88" s="17">
        <v>5.66</v>
      </c>
      <c r="N88" s="17">
        <v>5.37</v>
      </c>
    </row>
    <row r="89" spans="1:18" s="17" customFormat="1" x14ac:dyDescent="0.55000000000000004">
      <c r="D89" s="17" t="s">
        <v>65</v>
      </c>
      <c r="F89" s="17">
        <v>25.16</v>
      </c>
      <c r="I89" s="17">
        <v>2.11</v>
      </c>
      <c r="J89" s="17">
        <v>3.31</v>
      </c>
      <c r="K89" s="17">
        <v>4.01</v>
      </c>
      <c r="L89" s="17">
        <v>4.7699999999999996</v>
      </c>
      <c r="M89" s="17">
        <v>5.73</v>
      </c>
      <c r="N89" s="17">
        <v>5.23</v>
      </c>
    </row>
    <row r="90" spans="1:18" s="17" customFormat="1" x14ac:dyDescent="0.55000000000000004">
      <c r="D90" s="17" t="s">
        <v>66</v>
      </c>
      <c r="F90" s="17">
        <v>24.06</v>
      </c>
      <c r="I90" s="17">
        <v>1.85</v>
      </c>
      <c r="J90" s="17">
        <v>3.32</v>
      </c>
      <c r="K90" s="17">
        <v>4.1399999999999997</v>
      </c>
      <c r="L90" s="17">
        <v>3.42</v>
      </c>
      <c r="M90" s="17">
        <v>5.66</v>
      </c>
      <c r="N90" s="17">
        <v>5.67</v>
      </c>
    </row>
    <row r="91" spans="1:18" s="17" customFormat="1" x14ac:dyDescent="0.55000000000000004">
      <c r="D91" s="17" t="s">
        <v>173</v>
      </c>
      <c r="F91" s="17">
        <v>23.64</v>
      </c>
      <c r="I91" s="17">
        <v>2.0099999999999998</v>
      </c>
      <c r="J91" s="17">
        <v>3.83</v>
      </c>
      <c r="K91" s="17">
        <v>3.82</v>
      </c>
      <c r="L91" s="17">
        <v>4.1500000000000004</v>
      </c>
      <c r="M91" s="17">
        <v>4.53</v>
      </c>
      <c r="N91" s="17">
        <v>5.3</v>
      </c>
    </row>
    <row r="92" spans="1:18" s="17" customFormat="1" x14ac:dyDescent="0.55000000000000004">
      <c r="A92" s="17" t="s">
        <v>174</v>
      </c>
      <c r="B92" s="17" t="s">
        <v>114</v>
      </c>
      <c r="C92" s="17">
        <v>27</v>
      </c>
      <c r="D92" s="17" t="s">
        <v>77</v>
      </c>
      <c r="E92" s="17">
        <v>4.0999999999999996</v>
      </c>
      <c r="F92" s="17">
        <v>28.2</v>
      </c>
      <c r="H92" s="17">
        <v>12</v>
      </c>
      <c r="R92" s="17" t="s">
        <v>179</v>
      </c>
    </row>
    <row r="93" spans="1:18" s="17" customFormat="1" x14ac:dyDescent="0.55000000000000004">
      <c r="D93" s="19" t="s">
        <v>78</v>
      </c>
      <c r="E93" s="17">
        <v>4.3</v>
      </c>
      <c r="F93" s="17">
        <v>30.63</v>
      </c>
      <c r="H93" s="17">
        <v>13.6</v>
      </c>
    </row>
    <row r="94" spans="1:18" s="17" customFormat="1" x14ac:dyDescent="0.55000000000000004">
      <c r="D94" s="17" t="s">
        <v>79</v>
      </c>
      <c r="E94" s="17">
        <v>3.49</v>
      </c>
      <c r="F94" s="17">
        <v>24.45</v>
      </c>
      <c r="H94" s="17">
        <v>10.3</v>
      </c>
    </row>
    <row r="95" spans="1:18" s="17" customFormat="1" x14ac:dyDescent="0.55000000000000004">
      <c r="D95" s="17" t="s">
        <v>80</v>
      </c>
      <c r="E95" s="17">
        <v>3.8</v>
      </c>
      <c r="F95" s="17">
        <v>23.86</v>
      </c>
      <c r="H95" s="17">
        <v>12.75</v>
      </c>
    </row>
    <row r="96" spans="1:18" s="17" customFormat="1" x14ac:dyDescent="0.55000000000000004">
      <c r="D96" s="17" t="s">
        <v>81</v>
      </c>
      <c r="E96" s="17">
        <v>3.06</v>
      </c>
      <c r="F96" s="17">
        <v>27.37</v>
      </c>
      <c r="H96" s="17">
        <v>11.26</v>
      </c>
    </row>
    <row r="97" spans="1:18" s="17" customFormat="1" x14ac:dyDescent="0.55000000000000004">
      <c r="D97" s="19" t="s">
        <v>82</v>
      </c>
      <c r="E97" s="17">
        <v>4.21</v>
      </c>
      <c r="F97" s="17">
        <v>27.75</v>
      </c>
      <c r="H97" s="17">
        <v>11.73</v>
      </c>
    </row>
    <row r="98" spans="1:18" s="17" customFormat="1" x14ac:dyDescent="0.55000000000000004">
      <c r="D98" s="17" t="s">
        <v>83</v>
      </c>
      <c r="E98" s="17">
        <v>3.45</v>
      </c>
      <c r="F98" s="17">
        <v>26.04</v>
      </c>
      <c r="H98" s="17">
        <v>11.76</v>
      </c>
    </row>
    <row r="99" spans="1:18" s="17" customFormat="1" x14ac:dyDescent="0.55000000000000004">
      <c r="D99" s="17" t="s">
        <v>84</v>
      </c>
      <c r="E99" s="17">
        <v>3.6</v>
      </c>
      <c r="F99" s="17">
        <v>34.799999999999997</v>
      </c>
      <c r="H99" s="17">
        <v>10.08</v>
      </c>
    </row>
    <row r="100" spans="1:18" s="17" customFormat="1" x14ac:dyDescent="0.55000000000000004">
      <c r="D100" s="19" t="s">
        <v>85</v>
      </c>
      <c r="E100" s="17">
        <v>3.53</v>
      </c>
      <c r="F100" s="17">
        <v>26</v>
      </c>
      <c r="H100" s="17">
        <v>8.9</v>
      </c>
    </row>
    <row r="101" spans="1:18" s="17" customFormat="1" ht="18" customHeight="1" x14ac:dyDescent="0.55000000000000004">
      <c r="A101" s="17" t="s">
        <v>177</v>
      </c>
      <c r="B101" s="17" t="s">
        <v>115</v>
      </c>
      <c r="C101" s="17">
        <v>18</v>
      </c>
      <c r="D101" s="17" t="s">
        <v>32</v>
      </c>
      <c r="F101" s="17">
        <v>18</v>
      </c>
      <c r="R101" s="17" t="s">
        <v>125</v>
      </c>
    </row>
    <row r="102" spans="1:18" s="17" customFormat="1" ht="15" customHeight="1" x14ac:dyDescent="0.55000000000000004">
      <c r="D102" s="17" t="s">
        <v>126</v>
      </c>
      <c r="F102" s="17">
        <v>50</v>
      </c>
    </row>
    <row r="103" spans="1:18" s="17" customFormat="1" ht="15" customHeight="1" x14ac:dyDescent="0.55000000000000004">
      <c r="D103" s="17" t="s">
        <v>6</v>
      </c>
      <c r="F103" s="17">
        <v>51</v>
      </c>
    </row>
    <row r="104" spans="1:18" s="17" customFormat="1" ht="15" customHeight="1" x14ac:dyDescent="0.55000000000000004">
      <c r="C104" s="17">
        <v>24</v>
      </c>
      <c r="D104" s="17" t="s">
        <v>32</v>
      </c>
      <c r="F104" s="17">
        <v>14</v>
      </c>
    </row>
    <row r="105" spans="1:18" s="17" customFormat="1" ht="15" customHeight="1" x14ac:dyDescent="0.55000000000000004">
      <c r="D105" s="17" t="s">
        <v>126</v>
      </c>
      <c r="F105" s="17">
        <v>27</v>
      </c>
    </row>
    <row r="106" spans="1:18" s="17" customFormat="1" ht="15" customHeight="1" x14ac:dyDescent="0.55000000000000004">
      <c r="D106" s="17" t="s">
        <v>6</v>
      </c>
      <c r="F106" s="17">
        <v>31</v>
      </c>
    </row>
    <row r="107" spans="1:18" s="17" customFormat="1" ht="14.25" customHeight="1" x14ac:dyDescent="0.55000000000000004">
      <c r="C107" s="17">
        <v>30</v>
      </c>
      <c r="D107" s="17" t="s">
        <v>32</v>
      </c>
      <c r="F107" s="17">
        <v>11</v>
      </c>
    </row>
    <row r="108" spans="1:18" s="17" customFormat="1" ht="14.25" customHeight="1" x14ac:dyDescent="0.55000000000000004">
      <c r="D108" s="17" t="s">
        <v>126</v>
      </c>
      <c r="F108" s="17">
        <v>18</v>
      </c>
    </row>
    <row r="109" spans="1:18" s="17" customFormat="1" ht="15" customHeight="1" x14ac:dyDescent="0.55000000000000004">
      <c r="D109" s="17" t="s">
        <v>6</v>
      </c>
      <c r="F109" s="17">
        <v>22</v>
      </c>
    </row>
    <row r="110" spans="1:18" s="17" customFormat="1" x14ac:dyDescent="0.55000000000000004">
      <c r="A110" s="17" t="s">
        <v>70</v>
      </c>
      <c r="B110" s="17" t="s">
        <v>116</v>
      </c>
      <c r="C110" s="17">
        <v>20</v>
      </c>
      <c r="D110" s="17" t="s">
        <v>127</v>
      </c>
      <c r="E110" s="17">
        <v>6.18</v>
      </c>
      <c r="F110" s="17">
        <v>33.06</v>
      </c>
      <c r="H110" s="17">
        <v>18.149999999999999</v>
      </c>
    </row>
    <row r="111" spans="1:18" s="17" customFormat="1" x14ac:dyDescent="0.55000000000000004">
      <c r="C111" s="17">
        <v>25</v>
      </c>
      <c r="E111" s="17">
        <v>3.67</v>
      </c>
      <c r="F111" s="17">
        <v>20.49</v>
      </c>
      <c r="H111" s="20">
        <v>12</v>
      </c>
    </row>
    <row r="112" spans="1:18" s="17" customFormat="1" x14ac:dyDescent="0.55000000000000004">
      <c r="C112" s="17">
        <v>30</v>
      </c>
      <c r="E112" s="17">
        <v>2.81</v>
      </c>
      <c r="F112" s="17">
        <v>15.81</v>
      </c>
      <c r="H112" s="17">
        <v>9.1199999999999992</v>
      </c>
    </row>
    <row r="113" spans="1:18" s="17" customFormat="1" x14ac:dyDescent="0.55000000000000004"/>
    <row r="114" spans="1:18" s="17" customFormat="1" x14ac:dyDescent="0.55000000000000004">
      <c r="A114" s="17" t="s">
        <v>165</v>
      </c>
      <c r="B114" s="17" t="s">
        <v>117</v>
      </c>
      <c r="C114" s="17">
        <v>28</v>
      </c>
      <c r="D114" s="17" t="s">
        <v>72</v>
      </c>
      <c r="E114" s="17">
        <v>4</v>
      </c>
      <c r="F114" s="17">
        <f>SUM(I114:O114)</f>
        <v>26.769999999999996</v>
      </c>
      <c r="H114" s="17">
        <v>10.06</v>
      </c>
      <c r="I114" s="17">
        <v>5.89</v>
      </c>
      <c r="J114" s="17">
        <v>2.67</v>
      </c>
      <c r="K114" s="17">
        <v>2.94</v>
      </c>
      <c r="L114" s="17">
        <v>3.44</v>
      </c>
      <c r="M114" s="17">
        <v>11.83</v>
      </c>
      <c r="R114" s="17" t="s">
        <v>180</v>
      </c>
    </row>
    <row r="115" spans="1:18" s="17" customFormat="1" x14ac:dyDescent="0.55000000000000004">
      <c r="D115" s="17" t="s">
        <v>73</v>
      </c>
      <c r="E115" s="17">
        <v>4</v>
      </c>
      <c r="F115" s="17">
        <f>SUM(I115:O115)</f>
        <v>44.8</v>
      </c>
      <c r="H115" s="17">
        <v>12.2</v>
      </c>
      <c r="I115" s="17">
        <v>4</v>
      </c>
      <c r="J115" s="17">
        <v>5.2</v>
      </c>
      <c r="K115" s="17">
        <v>5</v>
      </c>
      <c r="L115" s="17">
        <v>4.2</v>
      </c>
      <c r="M115" s="17">
        <v>4.8</v>
      </c>
      <c r="N115" s="17">
        <v>8.8000000000000007</v>
      </c>
      <c r="O115" s="17">
        <v>12.8</v>
      </c>
    </row>
    <row r="116" spans="1:18" s="17" customFormat="1" x14ac:dyDescent="0.55000000000000004">
      <c r="D116" s="17" t="s">
        <v>74</v>
      </c>
      <c r="E116" s="17">
        <v>4</v>
      </c>
      <c r="F116" s="17">
        <f>SUM(I116:O116)</f>
        <v>34.200000000000003</v>
      </c>
      <c r="H116" s="17">
        <v>9.4</v>
      </c>
      <c r="I116" s="17">
        <v>4</v>
      </c>
      <c r="J116" s="17">
        <v>4.2</v>
      </c>
      <c r="K116" s="17">
        <v>4</v>
      </c>
      <c r="L116" s="17">
        <v>4.4000000000000004</v>
      </c>
      <c r="M116" s="17">
        <v>4</v>
      </c>
      <c r="N116" s="17">
        <v>4.2</v>
      </c>
      <c r="O116" s="17">
        <v>9.4</v>
      </c>
    </row>
    <row r="117" spans="1:18" s="17" customFormat="1" x14ac:dyDescent="0.55000000000000004">
      <c r="D117" s="17" t="s">
        <v>75</v>
      </c>
      <c r="E117" s="17">
        <v>4</v>
      </c>
      <c r="F117" s="17">
        <f>SUM(I117:O117)</f>
        <v>30.119999999999997</v>
      </c>
      <c r="H117" s="17">
        <v>8.11</v>
      </c>
      <c r="I117" s="17">
        <v>4.5599999999999996</v>
      </c>
      <c r="J117" s="17">
        <v>3</v>
      </c>
      <c r="K117" s="17">
        <v>2.67</v>
      </c>
      <c r="L117" s="17">
        <v>3</v>
      </c>
      <c r="M117" s="17">
        <v>4.1100000000000003</v>
      </c>
      <c r="N117" s="17">
        <v>4.67</v>
      </c>
      <c r="O117" s="17">
        <v>8.11</v>
      </c>
    </row>
    <row r="118" spans="1:18" s="17" customFormat="1" x14ac:dyDescent="0.55000000000000004">
      <c r="A118" s="17" t="s">
        <v>178</v>
      </c>
      <c r="B118" s="17" t="s">
        <v>118</v>
      </c>
      <c r="C118" s="17" t="s">
        <v>167</v>
      </c>
      <c r="D118" s="21" t="s">
        <v>161</v>
      </c>
      <c r="E118" s="21">
        <v>5.2</v>
      </c>
      <c r="F118" s="21">
        <v>35.68</v>
      </c>
      <c r="G118" s="21"/>
      <c r="H118" s="21"/>
      <c r="I118" s="21">
        <v>5.85</v>
      </c>
      <c r="J118" s="21">
        <v>4.18</v>
      </c>
      <c r="K118" s="21">
        <v>4</v>
      </c>
      <c r="L118" s="21">
        <v>4.88</v>
      </c>
      <c r="M118" s="21">
        <v>6.33</v>
      </c>
      <c r="N118" s="21">
        <v>10.45</v>
      </c>
      <c r="O118" s="21"/>
    </row>
    <row r="119" spans="1:18" x14ac:dyDescent="0.55000000000000004">
      <c r="D119" s="11"/>
      <c r="E119" s="11"/>
      <c r="F119" s="11"/>
      <c r="G119" s="11"/>
      <c r="H119" s="11"/>
      <c r="I119" s="11"/>
      <c r="J119" s="23"/>
      <c r="K119" s="23"/>
      <c r="L119" s="23"/>
      <c r="M119" s="23"/>
      <c r="N119" s="11"/>
      <c r="O119" s="11"/>
    </row>
    <row r="120" spans="1:18" x14ac:dyDescent="0.55000000000000004">
      <c r="D120" s="11"/>
      <c r="E120" s="11"/>
      <c r="F120" s="11"/>
      <c r="G120" s="11"/>
      <c r="H120" s="11"/>
      <c r="I120" s="11"/>
      <c r="J120" s="23"/>
      <c r="K120" s="23"/>
      <c r="L120" s="23"/>
      <c r="M120" s="23"/>
      <c r="N120" s="11"/>
      <c r="O120" s="11"/>
      <c r="P120" s="2"/>
      <c r="Q120" s="2"/>
    </row>
    <row r="121" spans="1:18" x14ac:dyDescent="0.55000000000000004">
      <c r="D121" s="11"/>
      <c r="E121" s="11"/>
      <c r="F121" s="11"/>
      <c r="G121" s="11"/>
      <c r="H121" s="11"/>
      <c r="I121" s="11"/>
      <c r="J121" s="23"/>
      <c r="K121" s="23"/>
      <c r="L121" s="23"/>
      <c r="M121" s="23"/>
      <c r="N121" s="11"/>
      <c r="O121" s="11"/>
      <c r="P121" s="2"/>
      <c r="Q121" s="2"/>
    </row>
    <row r="122" spans="1:18" x14ac:dyDescent="0.55000000000000004">
      <c r="P122" s="2"/>
      <c r="Q122" s="2"/>
    </row>
    <row r="123" spans="1:18" x14ac:dyDescent="0.55000000000000004">
      <c r="P123" s="2"/>
      <c r="Q123" s="2"/>
    </row>
    <row r="124" spans="1:18" x14ac:dyDescent="0.55000000000000004">
      <c r="P124" s="2"/>
      <c r="Q124" s="2"/>
    </row>
    <row r="125" spans="1:18" x14ac:dyDescent="0.55000000000000004">
      <c r="P125" s="2"/>
      <c r="Q125" s="2"/>
    </row>
    <row r="126" spans="1:18" x14ac:dyDescent="0.55000000000000004">
      <c r="P126" s="2"/>
      <c r="Q126" s="2"/>
    </row>
    <row r="127" spans="1:18" x14ac:dyDescent="0.55000000000000004">
      <c r="P127" s="2"/>
      <c r="Q127" s="2"/>
    </row>
    <row r="128" spans="1:18" x14ac:dyDescent="0.55000000000000004">
      <c r="P128" s="2"/>
      <c r="Q128" s="2"/>
    </row>
    <row r="129" spans="16:17" x14ac:dyDescent="0.55000000000000004">
      <c r="P129" s="2"/>
      <c r="Q129" s="2"/>
    </row>
    <row r="130" spans="16:17" x14ac:dyDescent="0.55000000000000004">
      <c r="P130" s="2"/>
      <c r="Q130" s="2"/>
    </row>
    <row r="131" spans="16:17" x14ac:dyDescent="0.55000000000000004">
      <c r="P131" s="2"/>
      <c r="Q131" s="2"/>
    </row>
    <row r="132" spans="16:17" x14ac:dyDescent="0.55000000000000004">
      <c r="P132" s="2"/>
      <c r="Q132" s="2"/>
    </row>
    <row r="133" spans="16:17" x14ac:dyDescent="0.55000000000000004">
      <c r="P133" s="2"/>
      <c r="Q133" s="2"/>
    </row>
    <row r="134" spans="16:17" x14ac:dyDescent="0.55000000000000004">
      <c r="P134" s="2"/>
      <c r="Q134" s="2"/>
    </row>
    <row r="135" spans="16:17" x14ac:dyDescent="0.55000000000000004">
      <c r="P135" s="2"/>
      <c r="Q135" s="2"/>
    </row>
    <row r="136" spans="16:17" x14ac:dyDescent="0.55000000000000004">
      <c r="P136" s="2"/>
      <c r="Q136" s="2"/>
    </row>
    <row r="137" spans="16:17" x14ac:dyDescent="0.55000000000000004">
      <c r="P137" s="2"/>
      <c r="Q137" s="2"/>
    </row>
  </sheetData>
  <mergeCells count="1">
    <mergeCell ref="A1:R1"/>
  </mergeCells>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93CB5-A016-405B-9A13-48B35EE72F08}">
  <dimension ref="B1:U90"/>
  <sheetViews>
    <sheetView workbookViewId="0">
      <pane xSplit="4" ySplit="4" topLeftCell="E5" activePane="bottomRight" state="frozen"/>
      <selection pane="topRight" activeCell="E1" sqref="E1"/>
      <selection pane="bottomLeft" activeCell="A5" sqref="A5"/>
      <selection pane="bottomRight" activeCell="B10" sqref="B10"/>
    </sheetView>
  </sheetViews>
  <sheetFormatPr defaultColWidth="9.140625" defaultRowHeight="17.600000000000001" x14ac:dyDescent="0.55000000000000004"/>
  <cols>
    <col min="1" max="1" width="4.7109375" style="13" customWidth="1"/>
    <col min="2" max="2" width="21.5" style="13" customWidth="1"/>
    <col min="3" max="3" width="14.7109375" style="13" customWidth="1"/>
    <col min="4" max="4" width="15.85546875" style="13" customWidth="1"/>
    <col min="5" max="5" width="11.640625" style="13" customWidth="1"/>
    <col min="6" max="6" width="6.85546875" style="13" customWidth="1"/>
    <col min="7" max="14" width="6.5" style="13" customWidth="1"/>
    <col min="15" max="16" width="9.140625" style="13"/>
    <col min="17" max="17" width="15.640625" style="13" customWidth="1"/>
    <col min="18" max="18" width="21.7109375" style="13" customWidth="1"/>
    <col min="19" max="16384" width="9.140625" style="13"/>
  </cols>
  <sheetData>
    <row r="1" spans="2:19" ht="27.9" customHeight="1" x14ac:dyDescent="0.55000000000000004">
      <c r="B1" s="1" t="s">
        <v>222</v>
      </c>
    </row>
    <row r="2" spans="2:19" x14ac:dyDescent="0.55000000000000004">
      <c r="B2" s="35" t="s">
        <v>7</v>
      </c>
      <c r="C2" s="35" t="s">
        <v>187</v>
      </c>
      <c r="D2" s="35" t="s">
        <v>15</v>
      </c>
      <c r="E2" s="35" t="s">
        <v>9</v>
      </c>
      <c r="F2" s="35" t="s">
        <v>188</v>
      </c>
      <c r="G2" s="36" t="s">
        <v>16</v>
      </c>
      <c r="H2" s="37"/>
      <c r="I2" s="37"/>
      <c r="J2" s="37"/>
      <c r="K2" s="37"/>
      <c r="L2" s="37"/>
      <c r="M2" s="37"/>
      <c r="N2" s="37"/>
      <c r="O2" s="38"/>
      <c r="P2" s="35" t="s">
        <v>18</v>
      </c>
      <c r="Q2" s="39" t="s">
        <v>189</v>
      </c>
      <c r="R2" s="35" t="s">
        <v>190</v>
      </c>
    </row>
    <row r="3" spans="2:19" x14ac:dyDescent="0.55000000000000004">
      <c r="B3" s="40"/>
      <c r="C3" s="40"/>
      <c r="D3" s="40"/>
      <c r="E3" s="40"/>
      <c r="F3" s="40"/>
      <c r="G3" s="41" t="s">
        <v>191</v>
      </c>
      <c r="H3" s="41" t="s">
        <v>192</v>
      </c>
      <c r="I3" s="41" t="s">
        <v>193</v>
      </c>
      <c r="J3" s="41" t="s">
        <v>194</v>
      </c>
      <c r="K3" s="41" t="s">
        <v>195</v>
      </c>
      <c r="L3" s="41" t="s">
        <v>196</v>
      </c>
      <c r="M3" s="41" t="s">
        <v>197</v>
      </c>
      <c r="N3" s="41" t="s">
        <v>198</v>
      </c>
      <c r="O3" s="41" t="s">
        <v>199</v>
      </c>
      <c r="P3" s="40"/>
      <c r="Q3" s="42"/>
      <c r="R3" s="40"/>
    </row>
    <row r="4" spans="2:19" x14ac:dyDescent="0.55000000000000004">
      <c r="B4" s="43" t="s">
        <v>200</v>
      </c>
      <c r="C4" s="43" t="s">
        <v>201</v>
      </c>
      <c r="D4" s="43" t="s">
        <v>173</v>
      </c>
      <c r="E4" s="44" t="s">
        <v>202</v>
      </c>
      <c r="F4" s="45"/>
      <c r="G4" s="43"/>
      <c r="H4" s="43"/>
      <c r="I4" s="43"/>
      <c r="J4" s="43"/>
      <c r="K4" s="43"/>
      <c r="L4" s="43"/>
      <c r="M4" s="43"/>
      <c r="N4" s="43"/>
      <c r="O4" s="43"/>
      <c r="P4" s="45"/>
      <c r="Q4" s="45"/>
      <c r="R4" s="45"/>
    </row>
    <row r="5" spans="2:19" x14ac:dyDescent="0.55000000000000004">
      <c r="B5" s="43"/>
      <c r="C5" s="43"/>
      <c r="D5" s="43"/>
      <c r="E5" s="43">
        <v>15</v>
      </c>
      <c r="F5" s="43">
        <v>8.1</v>
      </c>
      <c r="G5" s="46">
        <v>9.1999999999999993</v>
      </c>
      <c r="H5" s="46">
        <v>6.1</v>
      </c>
      <c r="I5" s="46">
        <v>6.7</v>
      </c>
      <c r="J5" s="43">
        <v>6.9</v>
      </c>
      <c r="K5" s="43">
        <v>10.7</v>
      </c>
      <c r="L5" s="43">
        <v>22.7</v>
      </c>
      <c r="M5" s="43"/>
      <c r="N5" s="43"/>
      <c r="O5" s="47">
        <f>G5+H5+I5+J5+K5+L5</f>
        <v>62.3</v>
      </c>
      <c r="P5" s="43">
        <v>44.7</v>
      </c>
      <c r="Q5" s="43"/>
      <c r="R5" s="46"/>
    </row>
    <row r="6" spans="2:19" x14ac:dyDescent="0.55000000000000004">
      <c r="B6" s="43"/>
      <c r="C6" s="43"/>
      <c r="D6" s="43"/>
      <c r="E6" s="43">
        <v>20</v>
      </c>
      <c r="F6" s="43">
        <v>4.0999999999999996</v>
      </c>
      <c r="G6" s="46">
        <v>3.6</v>
      </c>
      <c r="H6" s="46">
        <v>3.4</v>
      </c>
      <c r="I6" s="46">
        <v>3.6</v>
      </c>
      <c r="J6" s="43">
        <v>4.5999999999999996</v>
      </c>
      <c r="K6" s="43">
        <v>6.5</v>
      </c>
      <c r="L6" s="43">
        <v>13.100000000000001</v>
      </c>
      <c r="M6" s="43"/>
      <c r="N6" s="43"/>
      <c r="O6" s="47">
        <f t="shared" ref="O6:O8" si="0">G6+H6+I6+J6+K6+L6</f>
        <v>34.799999999999997</v>
      </c>
      <c r="P6" s="43">
        <v>23</v>
      </c>
      <c r="Q6" s="43"/>
      <c r="R6" s="46"/>
    </row>
    <row r="7" spans="2:19" x14ac:dyDescent="0.55000000000000004">
      <c r="B7" s="43"/>
      <c r="C7" s="43"/>
      <c r="D7" s="43"/>
      <c r="E7" s="43">
        <v>25</v>
      </c>
      <c r="F7" s="43">
        <v>4</v>
      </c>
      <c r="G7" s="46">
        <v>1.3</v>
      </c>
      <c r="H7" s="46">
        <v>1.9</v>
      </c>
      <c r="I7" s="46">
        <v>1.8</v>
      </c>
      <c r="J7" s="43">
        <v>2.2999999999999998</v>
      </c>
      <c r="K7" s="43">
        <v>4.8</v>
      </c>
      <c r="L7" s="43">
        <v>8.9</v>
      </c>
      <c r="M7" s="43"/>
      <c r="N7" s="43"/>
      <c r="O7" s="47">
        <f t="shared" si="0"/>
        <v>21</v>
      </c>
      <c r="P7" s="43">
        <v>12.2</v>
      </c>
      <c r="Q7" s="43"/>
      <c r="R7" s="46"/>
    </row>
    <row r="8" spans="2:19" x14ac:dyDescent="0.55000000000000004">
      <c r="B8" s="43"/>
      <c r="C8" s="43"/>
      <c r="D8" s="43"/>
      <c r="E8" s="43">
        <v>30</v>
      </c>
      <c r="F8" s="43">
        <v>2</v>
      </c>
      <c r="G8" s="46">
        <v>1.2</v>
      </c>
      <c r="H8" s="46">
        <v>1.2</v>
      </c>
      <c r="I8" s="46">
        <v>1.1000000000000001</v>
      </c>
      <c r="J8" s="43">
        <v>2.1</v>
      </c>
      <c r="K8" s="43">
        <v>4.0999999999999996</v>
      </c>
      <c r="L8" s="43">
        <v>7.4</v>
      </c>
      <c r="M8" s="43"/>
      <c r="N8" s="43"/>
      <c r="O8" s="47">
        <f t="shared" si="0"/>
        <v>17.100000000000001</v>
      </c>
      <c r="P8" s="43">
        <v>9.9</v>
      </c>
      <c r="Q8" s="43"/>
      <c r="R8" s="46"/>
    </row>
    <row r="9" spans="2:19" x14ac:dyDescent="0.55000000000000004">
      <c r="B9" s="43"/>
      <c r="C9" s="43"/>
      <c r="D9" s="43"/>
      <c r="E9" s="43">
        <v>35</v>
      </c>
      <c r="F9" s="43">
        <v>1.1000000000000001</v>
      </c>
      <c r="G9" s="48" t="s">
        <v>203</v>
      </c>
      <c r="H9" s="46">
        <v>1</v>
      </c>
      <c r="I9" s="48" t="s">
        <v>204</v>
      </c>
      <c r="J9" s="43">
        <v>1.9</v>
      </c>
      <c r="K9" s="43">
        <v>3.2</v>
      </c>
      <c r="L9" s="49" t="s">
        <v>205</v>
      </c>
      <c r="M9" s="43"/>
      <c r="N9" s="43"/>
      <c r="O9" s="50" t="s">
        <v>206</v>
      </c>
      <c r="P9" s="49">
        <v>9.6</v>
      </c>
      <c r="Q9" s="49"/>
      <c r="R9" s="43" t="s">
        <v>207</v>
      </c>
    </row>
    <row r="10" spans="2:19" x14ac:dyDescent="0.55000000000000004">
      <c r="B10" s="43"/>
      <c r="C10" s="43"/>
      <c r="D10" s="60">
        <v>10.4</v>
      </c>
      <c r="E10" s="51" t="s">
        <v>208</v>
      </c>
      <c r="F10" s="51"/>
      <c r="G10" s="43"/>
      <c r="H10" s="43"/>
      <c r="I10" s="43"/>
      <c r="J10" s="43"/>
      <c r="K10" s="43"/>
      <c r="L10" s="43"/>
      <c r="M10" s="43"/>
      <c r="N10" s="43"/>
      <c r="O10" s="43"/>
      <c r="P10" s="43"/>
      <c r="Q10" s="43"/>
      <c r="R10" s="43"/>
    </row>
    <row r="11" spans="2:19" x14ac:dyDescent="0.55000000000000004">
      <c r="B11" s="43"/>
      <c r="C11" s="43"/>
      <c r="D11" s="43"/>
      <c r="E11" s="43">
        <v>15</v>
      </c>
      <c r="F11" s="46">
        <f t="shared" ref="F11:L14" si="1">($E11-$D$10)*F5</f>
        <v>37.26</v>
      </c>
      <c r="G11" s="46">
        <f t="shared" si="1"/>
        <v>42.319999999999993</v>
      </c>
      <c r="H11" s="46">
        <f t="shared" si="1"/>
        <v>28.059999999999995</v>
      </c>
      <c r="I11" s="46">
        <f t="shared" si="1"/>
        <v>30.819999999999997</v>
      </c>
      <c r="J11" s="46">
        <f t="shared" si="1"/>
        <v>31.74</v>
      </c>
      <c r="K11" s="46">
        <f t="shared" si="1"/>
        <v>49.219999999999992</v>
      </c>
      <c r="L11" s="46">
        <f t="shared" si="1"/>
        <v>104.41999999999999</v>
      </c>
      <c r="M11" s="46"/>
      <c r="N11" s="46"/>
      <c r="O11" s="46">
        <f>($E11-$D$10)*O5</f>
        <v>286.58</v>
      </c>
      <c r="P11" s="46">
        <f>($E11-$D$10)*P5</f>
        <v>205.62</v>
      </c>
      <c r="Q11" s="46"/>
      <c r="R11" s="43"/>
    </row>
    <row r="12" spans="2:19" x14ac:dyDescent="0.55000000000000004">
      <c r="B12" s="43"/>
      <c r="C12" s="43"/>
      <c r="D12" s="43"/>
      <c r="E12" s="43">
        <v>20</v>
      </c>
      <c r="F12" s="46">
        <f t="shared" si="1"/>
        <v>39.359999999999992</v>
      </c>
      <c r="G12" s="46">
        <f t="shared" si="1"/>
        <v>34.56</v>
      </c>
      <c r="H12" s="46">
        <f t="shared" si="1"/>
        <v>32.64</v>
      </c>
      <c r="I12" s="46">
        <f t="shared" si="1"/>
        <v>34.56</v>
      </c>
      <c r="J12" s="46">
        <f t="shared" si="1"/>
        <v>44.16</v>
      </c>
      <c r="K12" s="46">
        <f t="shared" si="1"/>
        <v>62.4</v>
      </c>
      <c r="L12" s="46">
        <f t="shared" si="1"/>
        <v>125.76</v>
      </c>
      <c r="M12" s="46"/>
      <c r="N12" s="46"/>
      <c r="O12" s="46">
        <f t="shared" ref="O12:O14" si="2">($E12-$D$10)*O6</f>
        <v>334.08</v>
      </c>
      <c r="P12" s="46">
        <f>($E12-$D$10)*P6</f>
        <v>220.79999999999998</v>
      </c>
      <c r="Q12" s="46"/>
      <c r="R12" s="43"/>
    </row>
    <row r="13" spans="2:19" x14ac:dyDescent="0.55000000000000004">
      <c r="B13" s="43"/>
      <c r="C13" s="43"/>
      <c r="D13" s="43"/>
      <c r="E13" s="43">
        <v>25</v>
      </c>
      <c r="F13" s="46">
        <f t="shared" si="1"/>
        <v>58.4</v>
      </c>
      <c r="G13" s="46">
        <f t="shared" si="1"/>
        <v>18.98</v>
      </c>
      <c r="H13" s="46">
        <f t="shared" si="1"/>
        <v>27.74</v>
      </c>
      <c r="I13" s="46">
        <f t="shared" si="1"/>
        <v>26.28</v>
      </c>
      <c r="J13" s="46">
        <f t="shared" si="1"/>
        <v>33.58</v>
      </c>
      <c r="K13" s="46">
        <f t="shared" si="1"/>
        <v>70.08</v>
      </c>
      <c r="L13" s="46">
        <f t="shared" si="1"/>
        <v>129.94</v>
      </c>
      <c r="M13" s="46"/>
      <c r="N13" s="46"/>
      <c r="O13" s="46">
        <f t="shared" si="2"/>
        <v>306.59999999999997</v>
      </c>
      <c r="P13" s="46">
        <f>($E13-$D$10)*P7</f>
        <v>178.11999999999998</v>
      </c>
      <c r="Q13" s="46"/>
      <c r="R13" s="43"/>
    </row>
    <row r="14" spans="2:19" x14ac:dyDescent="0.55000000000000004">
      <c r="B14" s="43"/>
      <c r="C14" s="43"/>
      <c r="D14" s="43"/>
      <c r="E14" s="43">
        <v>30</v>
      </c>
      <c r="F14" s="46">
        <f t="shared" si="1"/>
        <v>39.200000000000003</v>
      </c>
      <c r="G14" s="46">
        <f t="shared" si="1"/>
        <v>23.52</v>
      </c>
      <c r="H14" s="46">
        <f t="shared" si="1"/>
        <v>23.52</v>
      </c>
      <c r="I14" s="46">
        <f t="shared" si="1"/>
        <v>21.560000000000002</v>
      </c>
      <c r="J14" s="46">
        <f t="shared" si="1"/>
        <v>41.160000000000004</v>
      </c>
      <c r="K14" s="46">
        <f t="shared" si="1"/>
        <v>80.36</v>
      </c>
      <c r="L14" s="46">
        <f t="shared" si="1"/>
        <v>145.04000000000002</v>
      </c>
      <c r="M14" s="46"/>
      <c r="N14" s="46"/>
      <c r="O14" s="46">
        <f t="shared" si="2"/>
        <v>335.16</v>
      </c>
      <c r="P14" s="46">
        <f>($E14-$D$10)*P8</f>
        <v>194.04000000000002</v>
      </c>
      <c r="Q14" s="46"/>
      <c r="R14" s="43"/>
    </row>
    <row r="15" spans="2:19" x14ac:dyDescent="0.55000000000000004">
      <c r="B15" s="43"/>
      <c r="C15" s="43"/>
      <c r="D15" s="43"/>
      <c r="E15" s="43">
        <v>35</v>
      </c>
      <c r="F15" s="46">
        <f>($E15-$D$10)*F9</f>
        <v>27.060000000000002</v>
      </c>
      <c r="G15" s="48"/>
      <c r="H15" s="46">
        <f>($E15-$D$10)*H9</f>
        <v>24.6</v>
      </c>
      <c r="I15" s="48"/>
      <c r="J15" s="46">
        <f>($E15-$D$10)*J9</f>
        <v>46.74</v>
      </c>
      <c r="K15" s="46">
        <f>($E15-$D$10)*K9</f>
        <v>78.720000000000013</v>
      </c>
      <c r="L15" s="48"/>
      <c r="M15" s="48"/>
      <c r="N15" s="48"/>
      <c r="O15" s="46"/>
      <c r="P15" s="48"/>
      <c r="Q15" s="48"/>
      <c r="R15" s="43"/>
    </row>
    <row r="16" spans="2:19" x14ac:dyDescent="0.55000000000000004">
      <c r="B16" s="43"/>
      <c r="C16" s="43"/>
      <c r="D16" s="43"/>
      <c r="E16" s="52" t="s">
        <v>209</v>
      </c>
      <c r="F16" s="53">
        <f>AVERAGE(F11:F15)</f>
        <v>40.255999999999993</v>
      </c>
      <c r="G16" s="53">
        <f>AVERAGE(G11:G14)</f>
        <v>29.844999999999999</v>
      </c>
      <c r="H16" s="53">
        <f>AVERAGE(H11:H15)</f>
        <v>27.312000000000001</v>
      </c>
      <c r="I16" s="53">
        <f>AVERAGE(I11:I14)</f>
        <v>28.305</v>
      </c>
      <c r="J16" s="53">
        <f>AVERAGE(J11:J15)</f>
        <v>39.475999999999999</v>
      </c>
      <c r="K16" s="53">
        <f>AVERAGE(K11:K15)</f>
        <v>68.156000000000006</v>
      </c>
      <c r="L16" s="53">
        <f>AVERAGE(L11:L14)</f>
        <v>126.29</v>
      </c>
      <c r="M16" s="54"/>
      <c r="N16" s="54"/>
      <c r="O16" s="53">
        <f>AVERAGE(O11:O14)</f>
        <v>315.60500000000002</v>
      </c>
      <c r="P16" s="53">
        <f>AVERAGE(P11:P14)</f>
        <v>199.64499999999998</v>
      </c>
      <c r="Q16" s="55">
        <f>SUM(F16:L16)+P16</f>
        <v>559.28499999999997</v>
      </c>
      <c r="R16" s="56"/>
      <c r="S16" s="57"/>
    </row>
    <row r="17" spans="2:21" x14ac:dyDescent="0.55000000000000004">
      <c r="B17" s="43" t="s">
        <v>210</v>
      </c>
      <c r="C17" s="43" t="s">
        <v>110</v>
      </c>
      <c r="D17" s="8" t="s">
        <v>35</v>
      </c>
      <c r="E17" s="51" t="s">
        <v>202</v>
      </c>
      <c r="F17" s="43"/>
      <c r="G17" s="43"/>
      <c r="H17" s="43"/>
      <c r="I17" s="43"/>
      <c r="J17" s="43"/>
      <c r="K17" s="58"/>
      <c r="L17" s="59"/>
      <c r="M17" s="59"/>
      <c r="N17" s="59"/>
      <c r="O17" s="43"/>
      <c r="P17" s="43"/>
      <c r="Q17" s="43"/>
      <c r="R17" s="43"/>
    </row>
    <row r="18" spans="2:21" x14ac:dyDescent="0.55000000000000004">
      <c r="B18" s="43"/>
      <c r="C18" s="43"/>
      <c r="D18" s="43"/>
      <c r="E18" s="8">
        <v>18.3</v>
      </c>
      <c r="F18" s="8">
        <v>7.3</v>
      </c>
      <c r="G18" s="8">
        <v>6.2</v>
      </c>
      <c r="H18" s="8">
        <v>5.3999999999999986</v>
      </c>
      <c r="I18" s="8">
        <v>5.610000000000003</v>
      </c>
      <c r="J18" s="8">
        <v>5.7899999999999991</v>
      </c>
      <c r="K18" s="8">
        <v>7.1500000000000021</v>
      </c>
      <c r="L18" s="8">
        <v>7.05</v>
      </c>
      <c r="M18" s="8">
        <v>11.1</v>
      </c>
      <c r="N18" s="43"/>
      <c r="O18" s="8">
        <v>49.6</v>
      </c>
      <c r="P18" s="8">
        <v>26.6</v>
      </c>
      <c r="Q18" s="8"/>
      <c r="R18" s="43"/>
      <c r="T18" s="2"/>
    </row>
    <row r="19" spans="2:21" x14ac:dyDescent="0.55000000000000004">
      <c r="B19" s="43"/>
      <c r="C19" s="43"/>
      <c r="D19" s="43"/>
      <c r="E19" s="8">
        <v>21.1</v>
      </c>
      <c r="F19" s="8">
        <v>4.3</v>
      </c>
      <c r="G19" s="8">
        <v>4.8999999999999995</v>
      </c>
      <c r="H19" s="8">
        <v>2.99</v>
      </c>
      <c r="I19" s="8">
        <v>3.01</v>
      </c>
      <c r="J19" s="8">
        <v>3.6000000000000014</v>
      </c>
      <c r="K19" s="8">
        <v>4.18</v>
      </c>
      <c r="L19" s="8">
        <v>12.73</v>
      </c>
      <c r="M19" s="8"/>
      <c r="N19" s="43"/>
      <c r="O19" s="8">
        <v>31.6</v>
      </c>
      <c r="P19" s="8">
        <v>26.019999999999996</v>
      </c>
      <c r="Q19" s="8"/>
      <c r="R19" s="43"/>
      <c r="T19" s="2"/>
    </row>
    <row r="20" spans="2:21" x14ac:dyDescent="0.55000000000000004">
      <c r="B20" s="43"/>
      <c r="C20" s="43"/>
      <c r="D20" s="43"/>
      <c r="E20" s="8">
        <v>23.9</v>
      </c>
      <c r="F20" s="8">
        <v>4.2</v>
      </c>
      <c r="G20" s="8">
        <v>5.3999999999999995</v>
      </c>
      <c r="H20" s="8">
        <v>2.4000000000000004</v>
      </c>
      <c r="I20" s="8">
        <v>2.8000000000000007</v>
      </c>
      <c r="J20" s="8">
        <v>3.2100000000000009</v>
      </c>
      <c r="K20" s="8">
        <v>4.7099999999999973</v>
      </c>
      <c r="L20" s="8">
        <v>3.8100000000000023</v>
      </c>
      <c r="M20" s="8">
        <v>6.0399999999999991</v>
      </c>
      <c r="N20" s="43"/>
      <c r="O20" s="8">
        <v>28.3</v>
      </c>
      <c r="P20" s="8">
        <v>14.380000000000003</v>
      </c>
      <c r="Q20" s="8"/>
      <c r="R20" s="43"/>
      <c r="T20" s="2"/>
    </row>
    <row r="21" spans="2:21" x14ac:dyDescent="0.55000000000000004">
      <c r="B21" s="43"/>
      <c r="C21" s="43"/>
      <c r="D21" s="43"/>
      <c r="E21" s="8">
        <v>26.7</v>
      </c>
      <c r="F21" s="8">
        <v>2.5</v>
      </c>
      <c r="G21" s="8">
        <v>2.9000000000000004</v>
      </c>
      <c r="H21" s="8">
        <v>2.0999999999999996</v>
      </c>
      <c r="I21" s="8">
        <v>2.1999999999999993</v>
      </c>
      <c r="J21" s="8">
        <v>2.41</v>
      </c>
      <c r="K21" s="8">
        <v>3.3000000000000007</v>
      </c>
      <c r="L21" s="8">
        <v>4.59</v>
      </c>
      <c r="M21" s="8">
        <v>3.8099999999999987</v>
      </c>
      <c r="N21" s="43"/>
      <c r="O21" s="8">
        <v>21.2</v>
      </c>
      <c r="P21" s="8">
        <v>13.500000000000004</v>
      </c>
      <c r="Q21" s="8"/>
      <c r="R21" s="43"/>
      <c r="T21" s="2"/>
    </row>
    <row r="22" spans="2:21" x14ac:dyDescent="0.55000000000000004">
      <c r="B22" s="43"/>
      <c r="C22" s="43"/>
      <c r="D22" s="43"/>
      <c r="E22" s="8">
        <v>29.4</v>
      </c>
      <c r="F22" s="8">
        <v>2.15</v>
      </c>
      <c r="G22" s="8">
        <v>3.0500000000000003</v>
      </c>
      <c r="H22" s="8">
        <v>2</v>
      </c>
      <c r="I22" s="8">
        <v>1.9999999999999991</v>
      </c>
      <c r="J22" s="8">
        <v>3.1000000000000014</v>
      </c>
      <c r="K22" s="8">
        <v>2.5999999999999996</v>
      </c>
      <c r="L22" s="8">
        <v>7.4099999999999984</v>
      </c>
      <c r="M22" s="8"/>
      <c r="N22" s="43"/>
      <c r="O22" s="8">
        <v>20.2</v>
      </c>
      <c r="P22" s="8">
        <v>12.780000000000005</v>
      </c>
      <c r="Q22" s="8"/>
      <c r="R22" s="43"/>
      <c r="T22" s="2"/>
    </row>
    <row r="23" spans="2:21" x14ac:dyDescent="0.55000000000000004">
      <c r="B23" s="43"/>
      <c r="C23" s="43"/>
      <c r="D23" s="43"/>
      <c r="E23" s="51" t="s">
        <v>211</v>
      </c>
      <c r="F23" s="8"/>
      <c r="G23" s="8"/>
      <c r="H23" s="8"/>
      <c r="I23" s="8"/>
      <c r="J23" s="8"/>
      <c r="K23" s="8"/>
      <c r="L23" s="43"/>
      <c r="M23" s="8"/>
      <c r="N23" s="43"/>
      <c r="O23" s="8"/>
      <c r="P23" s="8"/>
      <c r="Q23" s="8"/>
      <c r="R23" s="43"/>
      <c r="T23" s="2"/>
      <c r="U23" s="2"/>
    </row>
    <row r="24" spans="2:21" x14ac:dyDescent="0.55000000000000004">
      <c r="B24" s="43"/>
      <c r="C24" s="43"/>
      <c r="D24" s="43"/>
      <c r="E24" s="8">
        <v>18.3</v>
      </c>
      <c r="F24" s="8">
        <v>7.3</v>
      </c>
      <c r="G24" s="8">
        <v>6.2</v>
      </c>
      <c r="H24" s="8">
        <v>5.3999999999999986</v>
      </c>
      <c r="I24" s="8">
        <v>5.610000000000003</v>
      </c>
      <c r="J24" s="8">
        <v>5.7899999999999991</v>
      </c>
      <c r="K24" s="8">
        <v>7.1500000000000021</v>
      </c>
      <c r="L24" s="8">
        <v>19.45</v>
      </c>
      <c r="M24" s="8"/>
      <c r="N24" s="43"/>
      <c r="O24" s="8">
        <v>49.6</v>
      </c>
      <c r="P24" s="8">
        <v>26.6</v>
      </c>
      <c r="Q24" s="8"/>
      <c r="R24" s="43"/>
      <c r="T24" s="2"/>
      <c r="U24" s="2"/>
    </row>
    <row r="25" spans="2:21" x14ac:dyDescent="0.55000000000000004">
      <c r="B25" s="43"/>
      <c r="C25" s="43"/>
      <c r="D25" s="43"/>
      <c r="E25" s="8">
        <v>21.1</v>
      </c>
      <c r="F25" s="8">
        <v>4.3</v>
      </c>
      <c r="G25" s="8">
        <v>4.8999999999999995</v>
      </c>
      <c r="H25" s="8">
        <v>2.99</v>
      </c>
      <c r="I25" s="8">
        <v>3.01</v>
      </c>
      <c r="J25" s="8">
        <v>3.6000000000000014</v>
      </c>
      <c r="K25" s="8">
        <v>4.18</v>
      </c>
      <c r="L25" s="8">
        <v>12.920000000000002</v>
      </c>
      <c r="M25" s="8"/>
      <c r="N25" s="43"/>
      <c r="O25" s="8">
        <v>31.6</v>
      </c>
      <c r="P25" s="8">
        <v>26.019999999999996</v>
      </c>
      <c r="Q25" s="8"/>
      <c r="R25" s="43"/>
      <c r="T25" s="2"/>
      <c r="U25" s="2"/>
    </row>
    <row r="26" spans="2:21" x14ac:dyDescent="0.55000000000000004">
      <c r="B26" s="43"/>
      <c r="C26" s="43"/>
      <c r="D26" s="43"/>
      <c r="E26" s="8">
        <v>23.9</v>
      </c>
      <c r="F26" s="8">
        <v>4.2</v>
      </c>
      <c r="G26" s="8">
        <v>5.3999999999999995</v>
      </c>
      <c r="H26" s="8">
        <v>2.4000000000000004</v>
      </c>
      <c r="I26" s="8">
        <v>2.8000000000000007</v>
      </c>
      <c r="J26" s="8">
        <v>3.2100000000000009</v>
      </c>
      <c r="K26" s="8">
        <v>4.7099999999999973</v>
      </c>
      <c r="L26" s="8">
        <v>9.7800000000000011</v>
      </c>
      <c r="M26" s="8"/>
      <c r="N26" s="43"/>
      <c r="O26" s="8">
        <v>28.3</v>
      </c>
      <c r="P26" s="8">
        <v>14.380000000000003</v>
      </c>
      <c r="Q26" s="8"/>
      <c r="R26" s="43"/>
      <c r="T26" s="2"/>
      <c r="U26" s="2"/>
    </row>
    <row r="27" spans="2:21" x14ac:dyDescent="0.55000000000000004">
      <c r="B27" s="43"/>
      <c r="C27" s="43"/>
      <c r="D27" s="43"/>
      <c r="E27" s="8">
        <v>26.7</v>
      </c>
      <c r="F27" s="8">
        <v>2.5</v>
      </c>
      <c r="G27" s="8">
        <v>2.9000000000000004</v>
      </c>
      <c r="H27" s="8">
        <v>2.0999999999999996</v>
      </c>
      <c r="I27" s="8">
        <v>2.1999999999999993</v>
      </c>
      <c r="J27" s="8">
        <v>2.41</v>
      </c>
      <c r="K27" s="8">
        <v>3.3000000000000007</v>
      </c>
      <c r="L27" s="8">
        <v>8.2899999999999991</v>
      </c>
      <c r="M27" s="8"/>
      <c r="N27" s="43"/>
      <c r="O27" s="8">
        <v>21.2</v>
      </c>
      <c r="P27" s="8">
        <v>13.500000000000004</v>
      </c>
      <c r="Q27" s="8"/>
      <c r="R27" s="43"/>
      <c r="T27" s="2"/>
      <c r="U27" s="2"/>
    </row>
    <row r="28" spans="2:21" x14ac:dyDescent="0.55000000000000004">
      <c r="B28" s="43"/>
      <c r="C28" s="43"/>
      <c r="D28" s="43"/>
      <c r="E28" s="8">
        <v>29.4</v>
      </c>
      <c r="F28" s="8">
        <v>2.15</v>
      </c>
      <c r="G28" s="8">
        <v>3.0500000000000003</v>
      </c>
      <c r="H28" s="8">
        <v>2</v>
      </c>
      <c r="I28" s="8">
        <v>1.9999999999999991</v>
      </c>
      <c r="J28" s="8">
        <v>3.1000000000000014</v>
      </c>
      <c r="K28" s="8">
        <v>2.5999999999999996</v>
      </c>
      <c r="L28" s="8">
        <v>7.4499999999999975</v>
      </c>
      <c r="M28" s="8"/>
      <c r="N28" s="43"/>
      <c r="O28" s="8">
        <v>20.2</v>
      </c>
      <c r="P28" s="8">
        <v>12.780000000000005</v>
      </c>
      <c r="Q28" s="8"/>
      <c r="R28" s="43"/>
      <c r="T28" s="2"/>
      <c r="U28" s="2"/>
    </row>
    <row r="29" spans="2:21" ht="19.399999999999999" customHeight="1" x14ac:dyDescent="0.55000000000000004">
      <c r="B29" s="43"/>
      <c r="C29" s="43"/>
      <c r="D29" s="60">
        <v>10.4</v>
      </c>
      <c r="E29" s="51" t="s">
        <v>208</v>
      </c>
      <c r="F29" s="8"/>
      <c r="G29" s="8"/>
      <c r="H29" s="8"/>
      <c r="I29" s="8"/>
      <c r="J29" s="8"/>
      <c r="K29" s="8"/>
      <c r="L29" s="43"/>
      <c r="M29" s="8"/>
      <c r="N29" s="43"/>
      <c r="O29" s="8"/>
      <c r="P29" s="8"/>
      <c r="Q29" s="8"/>
      <c r="R29" s="43"/>
      <c r="T29" s="2"/>
      <c r="U29" s="2"/>
    </row>
    <row r="30" spans="2:21" x14ac:dyDescent="0.55000000000000004">
      <c r="B30" s="43"/>
      <c r="C30" s="43"/>
      <c r="D30" s="43"/>
      <c r="E30" s="8">
        <v>18.3</v>
      </c>
      <c r="F30" s="56">
        <f t="shared" ref="F30:K34" si="3">($E18-$D$29)*F18</f>
        <v>57.67</v>
      </c>
      <c r="G30" s="56">
        <f t="shared" si="3"/>
        <v>48.980000000000004</v>
      </c>
      <c r="H30" s="56">
        <f t="shared" si="3"/>
        <v>42.659999999999989</v>
      </c>
      <c r="I30" s="56">
        <f t="shared" si="3"/>
        <v>44.319000000000024</v>
      </c>
      <c r="J30" s="56">
        <f t="shared" si="3"/>
        <v>45.740999999999993</v>
      </c>
      <c r="K30" s="56">
        <f t="shared" si="3"/>
        <v>56.485000000000021</v>
      </c>
      <c r="L30" s="56">
        <f>($E18-$D$29)*L24</f>
        <v>153.655</v>
      </c>
      <c r="M30" s="43"/>
      <c r="N30" s="43"/>
      <c r="O30" s="56">
        <f>($E18-$D$29)*O24</f>
        <v>391.84000000000003</v>
      </c>
      <c r="P30" s="56">
        <f>(E30-$D$29)*P18</f>
        <v>210.14000000000001</v>
      </c>
      <c r="Q30" s="56"/>
      <c r="R30" s="43"/>
    </row>
    <row r="31" spans="2:21" x14ac:dyDescent="0.55000000000000004">
      <c r="B31" s="43"/>
      <c r="C31" s="43"/>
      <c r="D31" s="43"/>
      <c r="E31" s="8">
        <v>21.1</v>
      </c>
      <c r="F31" s="56">
        <f t="shared" si="3"/>
        <v>46.010000000000005</v>
      </c>
      <c r="G31" s="56">
        <f t="shared" si="3"/>
        <v>52.43</v>
      </c>
      <c r="H31" s="56">
        <f t="shared" si="3"/>
        <v>31.993000000000006</v>
      </c>
      <c r="I31" s="56">
        <f t="shared" si="3"/>
        <v>32.207000000000001</v>
      </c>
      <c r="J31" s="56">
        <f t="shared" si="3"/>
        <v>38.520000000000017</v>
      </c>
      <c r="K31" s="56">
        <f t="shared" si="3"/>
        <v>44.725999999999999</v>
      </c>
      <c r="L31" s="56">
        <f>($E19-$D$29)*L25</f>
        <v>138.24400000000003</v>
      </c>
      <c r="M31" s="43"/>
      <c r="N31" s="43"/>
      <c r="O31" s="56">
        <f t="shared" ref="O31:O34" si="4">($E19-$D$29)*O25</f>
        <v>338.12000000000006</v>
      </c>
      <c r="P31" s="56">
        <f>(E31-$D$29)*P19</f>
        <v>278.41399999999999</v>
      </c>
      <c r="Q31" s="56"/>
      <c r="R31" s="43"/>
    </row>
    <row r="32" spans="2:21" x14ac:dyDescent="0.55000000000000004">
      <c r="B32" s="43"/>
      <c r="C32" s="43"/>
      <c r="D32" s="43"/>
      <c r="E32" s="8">
        <v>23.9</v>
      </c>
      <c r="F32" s="56">
        <f t="shared" si="3"/>
        <v>56.699999999999996</v>
      </c>
      <c r="G32" s="56">
        <f t="shared" si="3"/>
        <v>72.899999999999977</v>
      </c>
      <c r="H32" s="56">
        <f t="shared" si="3"/>
        <v>32.4</v>
      </c>
      <c r="I32" s="56">
        <f t="shared" si="3"/>
        <v>37.800000000000004</v>
      </c>
      <c r="J32" s="56">
        <f t="shared" si="3"/>
        <v>43.335000000000008</v>
      </c>
      <c r="K32" s="56">
        <f t="shared" si="3"/>
        <v>63.584999999999958</v>
      </c>
      <c r="L32" s="56">
        <f>($E20-$D$29)*L26</f>
        <v>132.03</v>
      </c>
      <c r="M32" s="43"/>
      <c r="N32" s="43"/>
      <c r="O32" s="56">
        <f t="shared" si="4"/>
        <v>382.04999999999995</v>
      </c>
      <c r="P32" s="56">
        <f>(E32-$D$29)*P20</f>
        <v>194.13</v>
      </c>
      <c r="Q32" s="56"/>
      <c r="R32" s="43"/>
    </row>
    <row r="33" spans="2:18" x14ac:dyDescent="0.55000000000000004">
      <c r="B33" s="43"/>
      <c r="C33" s="43"/>
      <c r="D33" s="43"/>
      <c r="E33" s="8">
        <v>26.7</v>
      </c>
      <c r="F33" s="56">
        <f t="shared" si="3"/>
        <v>40.749999999999993</v>
      </c>
      <c r="G33" s="56">
        <f t="shared" si="3"/>
        <v>47.269999999999996</v>
      </c>
      <c r="H33" s="56">
        <f t="shared" si="3"/>
        <v>34.22999999999999</v>
      </c>
      <c r="I33" s="56">
        <f t="shared" si="3"/>
        <v>35.859999999999985</v>
      </c>
      <c r="J33" s="56">
        <f t="shared" si="3"/>
        <v>39.282999999999994</v>
      </c>
      <c r="K33" s="56">
        <f t="shared" si="3"/>
        <v>53.79</v>
      </c>
      <c r="L33" s="56">
        <f>($E21-$D$29)*L27</f>
        <v>135.12699999999995</v>
      </c>
      <c r="M33" s="43"/>
      <c r="N33" s="43"/>
      <c r="O33" s="56">
        <f t="shared" si="4"/>
        <v>345.55999999999995</v>
      </c>
      <c r="P33" s="56">
        <f>(E33-$D$29)*P21</f>
        <v>220.05</v>
      </c>
      <c r="Q33" s="56"/>
      <c r="R33" s="43"/>
    </row>
    <row r="34" spans="2:18" x14ac:dyDescent="0.55000000000000004">
      <c r="B34" s="43"/>
      <c r="C34" s="43"/>
      <c r="D34" s="43"/>
      <c r="E34" s="8">
        <v>29.4</v>
      </c>
      <c r="F34" s="56">
        <f t="shared" si="3"/>
        <v>40.85</v>
      </c>
      <c r="G34" s="56">
        <f t="shared" si="3"/>
        <v>57.95</v>
      </c>
      <c r="H34" s="56">
        <f t="shared" si="3"/>
        <v>38</v>
      </c>
      <c r="I34" s="56">
        <f t="shared" si="3"/>
        <v>37.999999999999986</v>
      </c>
      <c r="J34" s="56">
        <f t="shared" si="3"/>
        <v>58.900000000000027</v>
      </c>
      <c r="K34" s="56">
        <f t="shared" si="3"/>
        <v>49.399999999999991</v>
      </c>
      <c r="L34" s="56">
        <f>($E22-$D$29)*L28</f>
        <v>141.54999999999995</v>
      </c>
      <c r="M34" s="43"/>
      <c r="N34" s="43"/>
      <c r="O34" s="56">
        <f t="shared" si="4"/>
        <v>383.8</v>
      </c>
      <c r="P34" s="56">
        <f>(E34-$D$29)*P22</f>
        <v>242.82000000000008</v>
      </c>
      <c r="Q34" s="56"/>
      <c r="R34" s="43"/>
    </row>
    <row r="35" spans="2:18" x14ac:dyDescent="0.55000000000000004">
      <c r="B35" s="43"/>
      <c r="C35" s="43"/>
      <c r="D35" s="43"/>
      <c r="E35" s="52" t="s">
        <v>209</v>
      </c>
      <c r="F35" s="55">
        <f>AVERAGE(F30:F34)</f>
        <v>48.396000000000001</v>
      </c>
      <c r="G35" s="55">
        <f t="shared" ref="G35:L35" si="5">AVERAGE(G30:G34)</f>
        <v>55.905999999999992</v>
      </c>
      <c r="H35" s="55">
        <f t="shared" si="5"/>
        <v>35.8566</v>
      </c>
      <c r="I35" s="55">
        <f t="shared" si="5"/>
        <v>37.637199999999993</v>
      </c>
      <c r="J35" s="55">
        <f t="shared" si="5"/>
        <v>45.155800000000013</v>
      </c>
      <c r="K35" s="55">
        <f t="shared" si="5"/>
        <v>53.597199999999987</v>
      </c>
      <c r="L35" s="55">
        <f t="shared" si="5"/>
        <v>140.12119999999999</v>
      </c>
      <c r="M35" s="52"/>
      <c r="N35" s="52"/>
      <c r="O35" s="55">
        <f t="shared" ref="O35" si="6">AVERAGE(O30:O34)</f>
        <v>368.274</v>
      </c>
      <c r="P35" s="55">
        <f>AVERAGE(P30:P34)</f>
        <v>229.11080000000001</v>
      </c>
      <c r="Q35" s="55">
        <f>SUM(F35:L35)+P35</f>
        <v>645.7808</v>
      </c>
      <c r="R35" s="56"/>
    </row>
    <row r="36" spans="2:18" x14ac:dyDescent="0.55000000000000004">
      <c r="B36" s="8" t="s">
        <v>212</v>
      </c>
      <c r="C36" s="8" t="s">
        <v>112</v>
      </c>
      <c r="D36" s="43" t="s">
        <v>6</v>
      </c>
      <c r="E36" s="51" t="s">
        <v>202</v>
      </c>
      <c r="F36" s="43"/>
      <c r="G36" s="43"/>
      <c r="H36" s="43"/>
      <c r="I36" s="43"/>
      <c r="J36" s="43"/>
      <c r="K36" s="43"/>
      <c r="L36" s="43"/>
      <c r="M36" s="43"/>
      <c r="N36" s="43"/>
      <c r="O36" s="43"/>
      <c r="P36" s="43"/>
      <c r="Q36" s="43"/>
      <c r="R36" s="43"/>
    </row>
    <row r="37" spans="2:18" x14ac:dyDescent="0.55000000000000004">
      <c r="B37" s="43"/>
      <c r="C37" s="43"/>
      <c r="D37" s="43"/>
      <c r="E37" s="43">
        <v>13</v>
      </c>
      <c r="F37" s="43">
        <v>18.8</v>
      </c>
      <c r="G37" s="43">
        <v>10.7</v>
      </c>
      <c r="H37" s="43">
        <v>9.5</v>
      </c>
      <c r="I37" s="43">
        <v>8.5</v>
      </c>
      <c r="J37" s="43">
        <v>9.5</v>
      </c>
      <c r="K37" s="43">
        <v>9.5</v>
      </c>
      <c r="L37" s="43">
        <v>11</v>
      </c>
      <c r="M37" s="43">
        <v>11.5</v>
      </c>
      <c r="N37" s="43">
        <v>19</v>
      </c>
      <c r="O37" s="43">
        <f>SUM(G37:N37)</f>
        <v>89.2</v>
      </c>
      <c r="P37" s="43">
        <v>59</v>
      </c>
      <c r="Q37" s="43"/>
      <c r="R37" s="43" t="s">
        <v>130</v>
      </c>
    </row>
    <row r="38" spans="2:18" x14ac:dyDescent="0.55000000000000004">
      <c r="B38" s="43"/>
      <c r="C38" s="43"/>
      <c r="D38" s="43"/>
      <c r="E38" s="43">
        <v>20</v>
      </c>
      <c r="F38" s="43">
        <v>7</v>
      </c>
      <c r="G38" s="43">
        <v>3</v>
      </c>
      <c r="H38" s="43">
        <v>3.5999999999999996</v>
      </c>
      <c r="I38" s="43">
        <v>3.9000000000000004</v>
      </c>
      <c r="J38" s="43">
        <v>3.3000000000000007</v>
      </c>
      <c r="K38" s="43">
        <v>4</v>
      </c>
      <c r="L38" s="43">
        <v>5.5999999999999979</v>
      </c>
      <c r="M38" s="43">
        <v>6.1000000000000014</v>
      </c>
      <c r="N38" s="43">
        <v>9</v>
      </c>
      <c r="O38" s="43">
        <f t="shared" ref="O38:O40" si="7">SUM(G38:N38)</f>
        <v>38.5</v>
      </c>
      <c r="P38" s="43">
        <v>14.5</v>
      </c>
      <c r="Q38" s="43"/>
      <c r="R38" s="43" t="s">
        <v>130</v>
      </c>
    </row>
    <row r="39" spans="2:18" x14ac:dyDescent="0.55000000000000004">
      <c r="B39" s="43"/>
      <c r="C39" s="43"/>
      <c r="D39" s="43"/>
      <c r="E39" s="43">
        <v>27</v>
      </c>
      <c r="F39" s="43">
        <v>3.8</v>
      </c>
      <c r="G39" s="43">
        <v>1.7000000000000002</v>
      </c>
      <c r="H39" s="43">
        <v>3</v>
      </c>
      <c r="I39" s="43">
        <v>2.3000000000000007</v>
      </c>
      <c r="J39" s="43">
        <v>2.6999999999999993</v>
      </c>
      <c r="K39" s="43">
        <v>2.5</v>
      </c>
      <c r="L39" s="43">
        <v>3.5</v>
      </c>
      <c r="M39" s="43">
        <v>3.8999999999999986</v>
      </c>
      <c r="N39" s="43">
        <v>7.1000000000000014</v>
      </c>
      <c r="O39" s="43">
        <f t="shared" si="7"/>
        <v>26.7</v>
      </c>
      <c r="P39" s="43">
        <v>7.5</v>
      </c>
      <c r="Q39" s="43"/>
      <c r="R39" s="43" t="s">
        <v>130</v>
      </c>
    </row>
    <row r="40" spans="2:18" x14ac:dyDescent="0.55000000000000004">
      <c r="B40" s="43"/>
      <c r="C40" s="43"/>
      <c r="D40" s="43"/>
      <c r="E40" s="43">
        <v>34</v>
      </c>
      <c r="F40" s="43">
        <v>3.2</v>
      </c>
      <c r="G40" s="43">
        <v>1.7999999999999998</v>
      </c>
      <c r="H40" s="43">
        <v>1.5</v>
      </c>
      <c r="I40" s="43">
        <v>2.3000000000000007</v>
      </c>
      <c r="J40" s="43">
        <v>1.1999999999999993</v>
      </c>
      <c r="K40" s="43">
        <v>2.5</v>
      </c>
      <c r="L40" s="43">
        <v>2.0999999999999996</v>
      </c>
      <c r="M40" s="43">
        <v>2.4000000000000004</v>
      </c>
      <c r="N40" s="43">
        <v>5</v>
      </c>
      <c r="O40" s="43">
        <f t="shared" si="7"/>
        <v>18.8</v>
      </c>
      <c r="P40" s="43">
        <v>9</v>
      </c>
      <c r="Q40" s="43"/>
      <c r="R40" s="43" t="s">
        <v>130</v>
      </c>
    </row>
    <row r="41" spans="2:18" x14ac:dyDescent="0.55000000000000004">
      <c r="B41" s="61"/>
      <c r="C41" s="61"/>
      <c r="D41" s="61"/>
      <c r="E41" s="62" t="s">
        <v>211</v>
      </c>
      <c r="F41" s="61"/>
      <c r="G41" s="61"/>
      <c r="H41" s="61"/>
      <c r="I41" s="61"/>
      <c r="J41" s="61"/>
      <c r="K41" s="61"/>
      <c r="L41" s="61"/>
      <c r="M41" s="61"/>
      <c r="N41" s="61"/>
      <c r="O41" s="61"/>
      <c r="P41" s="61"/>
      <c r="Q41" s="61"/>
      <c r="R41" s="43"/>
    </row>
    <row r="42" spans="2:18" x14ac:dyDescent="0.55000000000000004">
      <c r="B42" s="43"/>
      <c r="C42" s="43"/>
      <c r="D42" s="43"/>
      <c r="E42" s="43">
        <v>13</v>
      </c>
      <c r="F42" s="43">
        <v>18.8</v>
      </c>
      <c r="G42" s="43">
        <v>10.7</v>
      </c>
      <c r="H42" s="43">
        <v>9.5</v>
      </c>
      <c r="I42" s="43">
        <v>8.5</v>
      </c>
      <c r="J42" s="43">
        <v>9.5</v>
      </c>
      <c r="K42" s="43">
        <v>9.5</v>
      </c>
      <c r="L42" s="43">
        <v>41.5</v>
      </c>
      <c r="M42" s="43"/>
      <c r="N42" s="43"/>
      <c r="O42" s="43">
        <v>89.2</v>
      </c>
      <c r="P42" s="43">
        <v>59</v>
      </c>
      <c r="Q42" s="43"/>
      <c r="R42" s="43"/>
    </row>
    <row r="43" spans="2:18" x14ac:dyDescent="0.55000000000000004">
      <c r="B43" s="43"/>
      <c r="C43" s="43"/>
      <c r="D43" s="43"/>
      <c r="E43" s="43">
        <v>20</v>
      </c>
      <c r="F43" s="43">
        <v>7</v>
      </c>
      <c r="G43" s="43">
        <v>3</v>
      </c>
      <c r="H43" s="43">
        <v>3.5999999999999996</v>
      </c>
      <c r="I43" s="43">
        <v>3.9000000000000004</v>
      </c>
      <c r="J43" s="43">
        <v>3.3000000000000007</v>
      </c>
      <c r="K43" s="43">
        <v>4</v>
      </c>
      <c r="L43" s="43">
        <v>20.7</v>
      </c>
      <c r="M43" s="43"/>
      <c r="N43" s="43"/>
      <c r="O43" s="43">
        <v>38.5</v>
      </c>
      <c r="P43" s="43">
        <v>14.5</v>
      </c>
      <c r="Q43" s="43"/>
      <c r="R43" s="43"/>
    </row>
    <row r="44" spans="2:18" x14ac:dyDescent="0.55000000000000004">
      <c r="B44" s="43"/>
      <c r="C44" s="43"/>
      <c r="D44" s="43"/>
      <c r="E44" s="43">
        <v>27</v>
      </c>
      <c r="F44" s="43">
        <v>3.8</v>
      </c>
      <c r="G44" s="43">
        <v>1.7000000000000002</v>
      </c>
      <c r="H44" s="43">
        <v>3</v>
      </c>
      <c r="I44" s="43">
        <v>2.3000000000000007</v>
      </c>
      <c r="J44" s="43">
        <v>2.6999999999999993</v>
      </c>
      <c r="K44" s="43">
        <v>2.5</v>
      </c>
      <c r="L44" s="43">
        <v>14.5</v>
      </c>
      <c r="M44" s="43"/>
      <c r="N44" s="43"/>
      <c r="O44" s="43">
        <v>26.7</v>
      </c>
      <c r="P44" s="43">
        <v>7.5</v>
      </c>
      <c r="Q44" s="43"/>
      <c r="R44" s="43"/>
    </row>
    <row r="45" spans="2:18" x14ac:dyDescent="0.55000000000000004">
      <c r="B45" s="43"/>
      <c r="C45" s="43"/>
      <c r="D45" s="43"/>
      <c r="E45" s="43">
        <v>34</v>
      </c>
      <c r="F45" s="43">
        <v>3.2</v>
      </c>
      <c r="G45" s="49" t="s">
        <v>213</v>
      </c>
      <c r="H45" s="43">
        <v>1.5</v>
      </c>
      <c r="I45" s="49" t="s">
        <v>214</v>
      </c>
      <c r="J45" s="43">
        <v>1.1999999999999993</v>
      </c>
      <c r="K45" s="49" t="s">
        <v>215</v>
      </c>
      <c r="L45" s="43">
        <v>9.5</v>
      </c>
      <c r="M45" s="43"/>
      <c r="N45" s="43"/>
      <c r="O45" s="43">
        <v>18.8</v>
      </c>
      <c r="P45" s="49" t="s">
        <v>216</v>
      </c>
      <c r="Q45" s="49"/>
      <c r="R45" s="43" t="s">
        <v>217</v>
      </c>
    </row>
    <row r="46" spans="2:18" x14ac:dyDescent="0.55000000000000004">
      <c r="B46" s="43"/>
      <c r="C46" s="43"/>
      <c r="D46" s="60">
        <v>10.4</v>
      </c>
      <c r="E46" s="51" t="s">
        <v>208</v>
      </c>
      <c r="F46" s="43"/>
      <c r="G46" s="43"/>
      <c r="H46" s="43"/>
      <c r="I46" s="43"/>
      <c r="J46" s="43"/>
      <c r="K46" s="43"/>
      <c r="L46" s="43"/>
      <c r="M46" s="43"/>
      <c r="N46" s="43"/>
      <c r="O46" s="43"/>
      <c r="P46" s="43"/>
      <c r="Q46" s="43"/>
      <c r="R46" s="43"/>
    </row>
    <row r="47" spans="2:18" x14ac:dyDescent="0.55000000000000004">
      <c r="B47" s="43"/>
      <c r="C47" s="43"/>
      <c r="D47" s="43"/>
      <c r="E47" s="43">
        <v>13</v>
      </c>
      <c r="F47" s="56">
        <f>($E42-$D$46)*F42</f>
        <v>48.879999999999995</v>
      </c>
      <c r="G47" s="56">
        <f t="shared" ref="G47:L47" si="8">($E42-$D$46)*G42</f>
        <v>27.819999999999993</v>
      </c>
      <c r="H47" s="56">
        <f t="shared" si="8"/>
        <v>24.699999999999996</v>
      </c>
      <c r="I47" s="56">
        <f t="shared" si="8"/>
        <v>22.099999999999998</v>
      </c>
      <c r="J47" s="56">
        <f t="shared" si="8"/>
        <v>24.699999999999996</v>
      </c>
      <c r="K47" s="56">
        <f t="shared" si="8"/>
        <v>24.699999999999996</v>
      </c>
      <c r="L47" s="56">
        <f t="shared" si="8"/>
        <v>107.89999999999999</v>
      </c>
      <c r="M47" s="43"/>
      <c r="N47" s="43"/>
      <c r="O47" s="56">
        <f t="shared" ref="O47:O50" si="9">($E42-$D$46)*O42</f>
        <v>231.92</v>
      </c>
      <c r="P47" s="56">
        <f>($E42-$D$46)*P42</f>
        <v>153.39999999999998</v>
      </c>
      <c r="Q47" s="56"/>
      <c r="R47" s="43"/>
    </row>
    <row r="48" spans="2:18" x14ac:dyDescent="0.55000000000000004">
      <c r="B48" s="43"/>
      <c r="C48" s="43"/>
      <c r="D48" s="43"/>
      <c r="E48" s="43">
        <v>20</v>
      </c>
      <c r="F48" s="56">
        <f t="shared" ref="F48:L50" si="10">($E43-$D$46)*F43</f>
        <v>67.2</v>
      </c>
      <c r="G48" s="56">
        <f t="shared" si="10"/>
        <v>28.799999999999997</v>
      </c>
      <c r="H48" s="56">
        <f t="shared" si="10"/>
        <v>34.559999999999995</v>
      </c>
      <c r="I48" s="56">
        <f t="shared" si="10"/>
        <v>37.440000000000005</v>
      </c>
      <c r="J48" s="56">
        <f t="shared" si="10"/>
        <v>31.680000000000007</v>
      </c>
      <c r="K48" s="56">
        <f t="shared" si="10"/>
        <v>38.4</v>
      </c>
      <c r="L48" s="56">
        <f t="shared" si="10"/>
        <v>198.72</v>
      </c>
      <c r="M48" s="43"/>
      <c r="N48" s="43"/>
      <c r="O48" s="56">
        <f t="shared" si="9"/>
        <v>369.59999999999997</v>
      </c>
      <c r="P48" s="56">
        <f>($E43-$D$46)*P43</f>
        <v>139.19999999999999</v>
      </c>
      <c r="Q48" s="56"/>
      <c r="R48" s="43"/>
    </row>
    <row r="49" spans="2:18" x14ac:dyDescent="0.55000000000000004">
      <c r="B49" s="43"/>
      <c r="C49" s="43"/>
      <c r="D49" s="43"/>
      <c r="E49" s="43">
        <v>27</v>
      </c>
      <c r="F49" s="56">
        <f t="shared" si="10"/>
        <v>63.080000000000005</v>
      </c>
      <c r="G49" s="56">
        <f t="shared" si="10"/>
        <v>28.220000000000006</v>
      </c>
      <c r="H49" s="56">
        <f t="shared" si="10"/>
        <v>49.800000000000004</v>
      </c>
      <c r="I49" s="56">
        <f t="shared" si="10"/>
        <v>38.180000000000014</v>
      </c>
      <c r="J49" s="56">
        <f t="shared" si="10"/>
        <v>44.819999999999993</v>
      </c>
      <c r="K49" s="56">
        <f t="shared" si="10"/>
        <v>41.5</v>
      </c>
      <c r="L49" s="56">
        <f t="shared" si="10"/>
        <v>240.70000000000002</v>
      </c>
      <c r="M49" s="43"/>
      <c r="N49" s="43"/>
      <c r="O49" s="56">
        <f t="shared" si="9"/>
        <v>443.22</v>
      </c>
      <c r="P49" s="56">
        <f>($E44-$D$46)*P44</f>
        <v>124.50000000000001</v>
      </c>
      <c r="Q49" s="56"/>
      <c r="R49" s="43"/>
    </row>
    <row r="50" spans="2:18" x14ac:dyDescent="0.55000000000000004">
      <c r="B50" s="43"/>
      <c r="C50" s="43"/>
      <c r="D50" s="43"/>
      <c r="E50" s="43">
        <v>34</v>
      </c>
      <c r="F50" s="56">
        <f t="shared" si="10"/>
        <v>75.52000000000001</v>
      </c>
      <c r="G50" s="56"/>
      <c r="H50" s="56">
        <f t="shared" si="10"/>
        <v>35.400000000000006</v>
      </c>
      <c r="I50" s="56"/>
      <c r="J50" s="56">
        <f t="shared" si="10"/>
        <v>28.319999999999986</v>
      </c>
      <c r="K50" s="56"/>
      <c r="L50" s="56">
        <f t="shared" si="10"/>
        <v>224.20000000000002</v>
      </c>
      <c r="M50" s="43"/>
      <c r="N50" s="43"/>
      <c r="O50" s="56">
        <f t="shared" si="9"/>
        <v>443.68000000000006</v>
      </c>
      <c r="P50" s="56"/>
      <c r="Q50" s="56"/>
      <c r="R50" s="43"/>
    </row>
    <row r="51" spans="2:18" x14ac:dyDescent="0.55000000000000004">
      <c r="B51" s="43"/>
      <c r="C51" s="43"/>
      <c r="D51" s="43"/>
      <c r="E51" s="52" t="s">
        <v>209</v>
      </c>
      <c r="F51" s="55">
        <f>AVERAGE(F47:F50)</f>
        <v>63.67</v>
      </c>
      <c r="G51" s="55">
        <f t="shared" ref="G51:L51" si="11">AVERAGE(G47:G50)</f>
        <v>28.28</v>
      </c>
      <c r="H51" s="55">
        <f t="shared" si="11"/>
        <v>36.115000000000002</v>
      </c>
      <c r="I51" s="55">
        <f t="shared" si="11"/>
        <v>32.573333333333345</v>
      </c>
      <c r="J51" s="55">
        <f t="shared" si="11"/>
        <v>32.379999999999995</v>
      </c>
      <c r="K51" s="55">
        <f t="shared" si="11"/>
        <v>34.866666666666667</v>
      </c>
      <c r="L51" s="55">
        <f t="shared" si="11"/>
        <v>192.88000000000002</v>
      </c>
      <c r="M51" s="52"/>
      <c r="N51" s="52"/>
      <c r="O51" s="55">
        <f t="shared" ref="O51:P51" si="12">AVERAGE(O47:O50)</f>
        <v>372.10500000000002</v>
      </c>
      <c r="P51" s="55">
        <f t="shared" si="12"/>
        <v>139.03333333333333</v>
      </c>
      <c r="Q51" s="55">
        <f>SUM(F51:L51)+P51</f>
        <v>559.7983333333334</v>
      </c>
      <c r="R51" s="43"/>
    </row>
    <row r="52" spans="2:18" x14ac:dyDescent="0.55000000000000004">
      <c r="B52" s="8" t="s">
        <v>218</v>
      </c>
      <c r="C52" s="8" t="s">
        <v>113</v>
      </c>
      <c r="D52" s="8" t="s">
        <v>6</v>
      </c>
      <c r="E52" s="51" t="s">
        <v>202</v>
      </c>
      <c r="F52" s="8"/>
      <c r="G52" s="8"/>
      <c r="H52" s="8"/>
      <c r="I52" s="8"/>
      <c r="J52" s="8"/>
      <c r="K52" s="8"/>
      <c r="L52" s="8"/>
      <c r="M52" s="8"/>
      <c r="N52" s="8"/>
      <c r="O52" s="8"/>
      <c r="P52" s="43"/>
      <c r="Q52" s="43"/>
      <c r="R52" s="8"/>
    </row>
    <row r="53" spans="2:18" x14ac:dyDescent="0.55000000000000004">
      <c r="B53" s="7"/>
      <c r="C53" s="8"/>
      <c r="D53" s="43"/>
      <c r="E53" s="8">
        <v>21.1</v>
      </c>
      <c r="F53" s="43"/>
      <c r="G53" s="8">
        <v>4.4000000000000004</v>
      </c>
      <c r="H53" s="8">
        <v>3.2</v>
      </c>
      <c r="I53" s="8">
        <v>3.4</v>
      </c>
      <c r="J53" s="8">
        <v>4.0999999999999996</v>
      </c>
      <c r="K53" s="8">
        <v>4.5</v>
      </c>
      <c r="L53" s="8">
        <v>12.4</v>
      </c>
      <c r="M53" s="43"/>
      <c r="N53" s="43"/>
      <c r="O53" s="8">
        <v>32</v>
      </c>
      <c r="P53" s="8">
        <v>17.899999999999999</v>
      </c>
      <c r="Q53" s="8"/>
      <c r="R53" s="8" t="s">
        <v>130</v>
      </c>
    </row>
    <row r="54" spans="2:18" x14ac:dyDescent="0.55000000000000004">
      <c r="B54" s="7"/>
      <c r="C54" s="8"/>
      <c r="D54" s="43"/>
      <c r="E54" s="8">
        <v>26.7</v>
      </c>
      <c r="F54" s="8"/>
      <c r="G54" s="8">
        <v>2.7</v>
      </c>
      <c r="H54" s="8">
        <v>2.2999999999999998</v>
      </c>
      <c r="I54" s="8">
        <v>2.2000000000000002</v>
      </c>
      <c r="J54" s="8">
        <v>2</v>
      </c>
      <c r="K54" s="8">
        <v>3.3</v>
      </c>
      <c r="L54" s="8">
        <v>9.1</v>
      </c>
      <c r="M54" s="43"/>
      <c r="N54" s="43"/>
      <c r="O54" s="8">
        <v>21.8</v>
      </c>
      <c r="P54" s="8">
        <v>11.5</v>
      </c>
      <c r="Q54" s="8"/>
      <c r="R54" s="28" t="s">
        <v>130</v>
      </c>
    </row>
    <row r="55" spans="2:18" x14ac:dyDescent="0.55000000000000004">
      <c r="B55" s="43"/>
      <c r="C55" s="43"/>
      <c r="D55" s="60">
        <v>10.4</v>
      </c>
      <c r="E55" s="51" t="s">
        <v>208</v>
      </c>
      <c r="F55" s="43"/>
      <c r="G55" s="43"/>
      <c r="H55" s="43"/>
      <c r="I55" s="43"/>
      <c r="J55" s="43"/>
      <c r="K55" s="43"/>
      <c r="L55" s="43"/>
      <c r="M55" s="43"/>
      <c r="N55" s="43"/>
      <c r="O55" s="43"/>
      <c r="P55" s="43"/>
      <c r="Q55" s="43"/>
      <c r="R55" s="43"/>
    </row>
    <row r="56" spans="2:18" x14ac:dyDescent="0.55000000000000004">
      <c r="B56" s="43"/>
      <c r="C56" s="43"/>
      <c r="D56" s="43"/>
      <c r="E56" s="8">
        <v>21.1</v>
      </c>
      <c r="F56" s="43"/>
      <c r="G56" s="56">
        <f>($E53-$D$55)*G53</f>
        <v>47.080000000000005</v>
      </c>
      <c r="H56" s="56">
        <f t="shared" ref="H56:K57" si="13">($E53-$D$55)*H53</f>
        <v>34.24</v>
      </c>
      <c r="I56" s="56">
        <f t="shared" si="13"/>
        <v>36.380000000000003</v>
      </c>
      <c r="J56" s="56">
        <f t="shared" si="13"/>
        <v>43.87</v>
      </c>
      <c r="K56" s="56">
        <f t="shared" si="13"/>
        <v>48.150000000000006</v>
      </c>
      <c r="L56" s="56">
        <f>($E53-$D$55)*L53</f>
        <v>132.68</v>
      </c>
      <c r="M56" s="43"/>
      <c r="N56" s="43"/>
      <c r="O56" s="56">
        <f>($E53-$D$55)*O53</f>
        <v>342.40000000000003</v>
      </c>
      <c r="P56" s="56">
        <f t="shared" ref="P56:P57" si="14">($E53-$D$55)*P53</f>
        <v>191.53</v>
      </c>
      <c r="Q56" s="56"/>
      <c r="R56" s="43"/>
    </row>
    <row r="57" spans="2:18" x14ac:dyDescent="0.55000000000000004">
      <c r="B57" s="43"/>
      <c r="C57" s="43"/>
      <c r="D57" s="43"/>
      <c r="E57" s="8">
        <v>26.7</v>
      </c>
      <c r="F57" s="43"/>
      <c r="G57" s="56">
        <f>($E54-$D$55)*G54</f>
        <v>44.01</v>
      </c>
      <c r="H57" s="56">
        <f t="shared" si="13"/>
        <v>37.489999999999988</v>
      </c>
      <c r="I57" s="56">
        <f t="shared" si="13"/>
        <v>35.86</v>
      </c>
      <c r="J57" s="56">
        <f t="shared" si="13"/>
        <v>32.599999999999994</v>
      </c>
      <c r="K57" s="56">
        <f t="shared" si="13"/>
        <v>53.789999999999985</v>
      </c>
      <c r="L57" s="56">
        <f>($E54-$D$55)*L54</f>
        <v>148.32999999999996</v>
      </c>
      <c r="M57" s="43"/>
      <c r="N57" s="43"/>
      <c r="O57" s="56">
        <f>($E54-$D$55)*O54</f>
        <v>355.34</v>
      </c>
      <c r="P57" s="56">
        <f t="shared" si="14"/>
        <v>187.44999999999996</v>
      </c>
      <c r="Q57" s="56"/>
      <c r="R57" s="43"/>
    </row>
    <row r="58" spans="2:18" x14ac:dyDescent="0.55000000000000004">
      <c r="B58" s="43"/>
      <c r="C58" s="43"/>
      <c r="D58" s="43"/>
      <c r="E58" s="52" t="s">
        <v>209</v>
      </c>
      <c r="F58" s="55"/>
      <c r="G58" s="55">
        <f>AVERAGE(G56:G57)</f>
        <v>45.545000000000002</v>
      </c>
      <c r="H58" s="55">
        <f>AVERAGE(H56:H57)</f>
        <v>35.864999999999995</v>
      </c>
      <c r="I58" s="55">
        <f t="shared" ref="I58:L58" si="15">AVERAGE(I56:I57)</f>
        <v>36.120000000000005</v>
      </c>
      <c r="J58" s="55">
        <f t="shared" si="15"/>
        <v>38.234999999999999</v>
      </c>
      <c r="K58" s="55">
        <f t="shared" si="15"/>
        <v>50.97</v>
      </c>
      <c r="L58" s="55">
        <f t="shared" si="15"/>
        <v>140.505</v>
      </c>
      <c r="M58" s="52"/>
      <c r="N58" s="52"/>
      <c r="O58" s="55">
        <f t="shared" ref="O58:P58" si="16">AVERAGE(O56:O57)</f>
        <v>348.87</v>
      </c>
      <c r="P58" s="55">
        <f t="shared" si="16"/>
        <v>189.48999999999998</v>
      </c>
      <c r="Q58" s="55">
        <f>SUM(F58:L58)+P58</f>
        <v>536.73</v>
      </c>
      <c r="R58" s="43"/>
    </row>
    <row r="59" spans="2:18" x14ac:dyDescent="0.55000000000000004">
      <c r="B59" s="8" t="s">
        <v>219</v>
      </c>
      <c r="C59" s="8" t="s">
        <v>106</v>
      </c>
      <c r="D59" s="43"/>
      <c r="E59" s="51" t="s">
        <v>202</v>
      </c>
      <c r="F59" s="43"/>
      <c r="G59" s="43"/>
      <c r="H59" s="43"/>
      <c r="I59" s="43"/>
      <c r="J59" s="43"/>
      <c r="K59" s="43"/>
      <c r="L59" s="43"/>
      <c r="M59" s="43"/>
      <c r="N59" s="43"/>
      <c r="O59" s="43"/>
      <c r="P59" s="43"/>
      <c r="Q59" s="43"/>
      <c r="R59" s="43"/>
    </row>
    <row r="60" spans="2:18" x14ac:dyDescent="0.55000000000000004">
      <c r="B60" s="8"/>
      <c r="C60" s="8"/>
      <c r="D60" s="8" t="s">
        <v>62</v>
      </c>
      <c r="E60" s="43">
        <v>25</v>
      </c>
      <c r="F60" s="8"/>
      <c r="G60" s="8">
        <v>2.52</v>
      </c>
      <c r="H60" s="8">
        <v>4.68</v>
      </c>
      <c r="I60" s="8">
        <v>4.47</v>
      </c>
      <c r="J60" s="8">
        <v>5.71</v>
      </c>
      <c r="K60" s="8">
        <v>7.5</v>
      </c>
      <c r="L60" s="8">
        <v>8.7899999999999991</v>
      </c>
      <c r="M60" s="8"/>
      <c r="N60" s="8"/>
      <c r="O60" s="8">
        <v>33.67</v>
      </c>
      <c r="P60" s="43"/>
      <c r="Q60" s="43"/>
      <c r="R60" s="8"/>
    </row>
    <row r="61" spans="2:18" x14ac:dyDescent="0.55000000000000004">
      <c r="B61" s="8"/>
      <c r="C61" s="8"/>
      <c r="D61" s="8" t="s">
        <v>2</v>
      </c>
      <c r="E61" s="43">
        <v>25</v>
      </c>
      <c r="F61" s="8"/>
      <c r="G61" s="8">
        <v>2.36</v>
      </c>
      <c r="H61" s="8">
        <v>3.53</v>
      </c>
      <c r="I61" s="8">
        <v>5.26</v>
      </c>
      <c r="J61" s="8">
        <v>5.08</v>
      </c>
      <c r="K61" s="8">
        <v>5.73</v>
      </c>
      <c r="L61" s="8">
        <v>7.2</v>
      </c>
      <c r="M61" s="8"/>
      <c r="N61" s="8"/>
      <c r="O61" s="8">
        <v>29.26</v>
      </c>
      <c r="P61" s="43"/>
      <c r="Q61" s="43"/>
      <c r="R61" s="8"/>
    </row>
    <row r="62" spans="2:18" x14ac:dyDescent="0.55000000000000004">
      <c r="B62" s="8"/>
      <c r="C62" s="8"/>
      <c r="D62" s="8" t="s">
        <v>63</v>
      </c>
      <c r="E62" s="43">
        <v>25</v>
      </c>
      <c r="F62" s="8"/>
      <c r="G62" s="8">
        <v>2.2599999999999998</v>
      </c>
      <c r="H62" s="8">
        <v>4.04</v>
      </c>
      <c r="I62" s="8">
        <v>4.17</v>
      </c>
      <c r="J62" s="8">
        <v>4.47</v>
      </c>
      <c r="K62" s="8">
        <v>5.57</v>
      </c>
      <c r="L62" s="8">
        <v>7.05</v>
      </c>
      <c r="M62" s="8"/>
      <c r="N62" s="8"/>
      <c r="O62" s="8">
        <v>27.56</v>
      </c>
      <c r="P62" s="43"/>
      <c r="Q62" s="43"/>
      <c r="R62" s="8"/>
    </row>
    <row r="63" spans="2:18" x14ac:dyDescent="0.55000000000000004">
      <c r="B63" s="8"/>
      <c r="C63" s="8"/>
      <c r="D63" s="8" t="s">
        <v>64</v>
      </c>
      <c r="E63" s="43">
        <v>25</v>
      </c>
      <c r="F63" s="8"/>
      <c r="G63" s="8">
        <v>2.16</v>
      </c>
      <c r="H63" s="8">
        <v>3.65</v>
      </c>
      <c r="I63" s="8">
        <v>4.07</v>
      </c>
      <c r="J63" s="8">
        <v>4.68</v>
      </c>
      <c r="K63" s="8">
        <v>5.66</v>
      </c>
      <c r="L63" s="8">
        <v>5.37</v>
      </c>
      <c r="M63" s="8"/>
      <c r="N63" s="8"/>
      <c r="O63" s="8">
        <v>25.59</v>
      </c>
      <c r="P63" s="43"/>
      <c r="Q63" s="43"/>
      <c r="R63" s="8"/>
    </row>
    <row r="64" spans="2:18" x14ac:dyDescent="0.55000000000000004">
      <c r="B64" s="8"/>
      <c r="C64" s="8"/>
      <c r="D64" s="8" t="s">
        <v>65</v>
      </c>
      <c r="E64" s="43">
        <v>25</v>
      </c>
      <c r="F64" s="8"/>
      <c r="G64" s="8">
        <v>2.11</v>
      </c>
      <c r="H64" s="8">
        <v>3.31</v>
      </c>
      <c r="I64" s="8">
        <v>4.01</v>
      </c>
      <c r="J64" s="8">
        <v>4.7699999999999996</v>
      </c>
      <c r="K64" s="8">
        <v>5.73</v>
      </c>
      <c r="L64" s="8">
        <v>5.23</v>
      </c>
      <c r="M64" s="8"/>
      <c r="N64" s="8"/>
      <c r="O64" s="8">
        <v>25.16</v>
      </c>
      <c r="P64" s="43"/>
      <c r="Q64" s="43"/>
      <c r="R64" s="8"/>
    </row>
    <row r="65" spans="2:18" x14ac:dyDescent="0.55000000000000004">
      <c r="B65" s="8"/>
      <c r="C65" s="8"/>
      <c r="D65" s="28" t="s">
        <v>6</v>
      </c>
      <c r="E65" s="43">
        <v>25</v>
      </c>
      <c r="F65" s="28"/>
      <c r="G65" s="28">
        <v>1.85</v>
      </c>
      <c r="H65" s="28">
        <v>3.32</v>
      </c>
      <c r="I65" s="28">
        <v>4.1399999999999997</v>
      </c>
      <c r="J65" s="28">
        <v>3.42</v>
      </c>
      <c r="K65" s="28">
        <v>5.66</v>
      </c>
      <c r="L65" s="28">
        <v>5.67</v>
      </c>
      <c r="M65" s="28"/>
      <c r="N65" s="28"/>
      <c r="O65" s="28">
        <v>24.06</v>
      </c>
      <c r="P65" s="43"/>
      <c r="Q65" s="43"/>
      <c r="R65" s="28"/>
    </row>
    <row r="66" spans="2:18" x14ac:dyDescent="0.55000000000000004">
      <c r="B66" s="8"/>
      <c r="C66" s="8"/>
      <c r="D66" s="8" t="s">
        <v>67</v>
      </c>
      <c r="E66" s="43">
        <v>25</v>
      </c>
      <c r="F66" s="8"/>
      <c r="G66" s="8">
        <v>2.0099999999999998</v>
      </c>
      <c r="H66" s="8">
        <v>3.83</v>
      </c>
      <c r="I66" s="8">
        <v>3.82</v>
      </c>
      <c r="J66" s="8">
        <v>4.1500000000000004</v>
      </c>
      <c r="K66" s="8">
        <v>4.53</v>
      </c>
      <c r="L66" s="8">
        <v>5.3</v>
      </c>
      <c r="M66" s="8"/>
      <c r="N66" s="8"/>
      <c r="O66" s="8">
        <v>23.64</v>
      </c>
      <c r="P66" s="43"/>
      <c r="Q66" s="43"/>
      <c r="R66" s="8"/>
    </row>
    <row r="67" spans="2:18" x14ac:dyDescent="0.55000000000000004">
      <c r="B67" s="43"/>
      <c r="C67" s="43"/>
      <c r="D67" s="60">
        <v>10.4</v>
      </c>
      <c r="E67" s="51" t="s">
        <v>208</v>
      </c>
      <c r="F67" s="43"/>
      <c r="G67" s="43"/>
      <c r="H67" s="43"/>
      <c r="I67" s="43"/>
      <c r="J67" s="43"/>
      <c r="K67" s="43"/>
      <c r="L67" s="43"/>
      <c r="M67" s="43"/>
      <c r="N67" s="43"/>
      <c r="O67" s="43"/>
      <c r="P67" s="43"/>
      <c r="Q67" s="43"/>
      <c r="R67" s="43"/>
    </row>
    <row r="68" spans="2:18" x14ac:dyDescent="0.55000000000000004">
      <c r="B68" s="43"/>
      <c r="C68" s="43"/>
      <c r="D68" s="8" t="s">
        <v>62</v>
      </c>
      <c r="E68" s="43">
        <v>25</v>
      </c>
      <c r="F68" s="43"/>
      <c r="G68" s="55">
        <f>($E60-$D$55)*G60</f>
        <v>36.792000000000002</v>
      </c>
      <c r="H68" s="55">
        <f t="shared" ref="H68:L68" si="17">($E60-$D$55)*H60</f>
        <v>68.327999999999989</v>
      </c>
      <c r="I68" s="55">
        <f t="shared" si="17"/>
        <v>65.262</v>
      </c>
      <c r="J68" s="55">
        <f t="shared" si="17"/>
        <v>83.366</v>
      </c>
      <c r="K68" s="55">
        <f t="shared" si="17"/>
        <v>109.5</v>
      </c>
      <c r="L68" s="55">
        <f t="shared" si="17"/>
        <v>128.33399999999997</v>
      </c>
      <c r="M68" s="43"/>
      <c r="N68" s="43"/>
      <c r="O68" s="55">
        <f t="shared" ref="O68:O74" si="18">($E60-$D$55)*O60</f>
        <v>491.58199999999999</v>
      </c>
      <c r="P68" s="43"/>
      <c r="Q68" s="55"/>
      <c r="R68" s="43"/>
    </row>
    <row r="69" spans="2:18" x14ac:dyDescent="0.55000000000000004">
      <c r="B69" s="43"/>
      <c r="C69" s="43"/>
      <c r="D69" s="8" t="s">
        <v>2</v>
      </c>
      <c r="E69" s="43">
        <v>25</v>
      </c>
      <c r="F69" s="43"/>
      <c r="G69" s="55">
        <f t="shared" ref="G69:L74" si="19">($E61-$D$55)*G61</f>
        <v>34.455999999999996</v>
      </c>
      <c r="H69" s="55">
        <f t="shared" si="19"/>
        <v>51.537999999999997</v>
      </c>
      <c r="I69" s="55">
        <f t="shared" si="19"/>
        <v>76.795999999999992</v>
      </c>
      <c r="J69" s="55">
        <f t="shared" si="19"/>
        <v>74.167999999999992</v>
      </c>
      <c r="K69" s="55">
        <f t="shared" si="19"/>
        <v>83.658000000000001</v>
      </c>
      <c r="L69" s="55">
        <f t="shared" si="19"/>
        <v>105.12</v>
      </c>
      <c r="M69" s="43"/>
      <c r="N69" s="43"/>
      <c r="O69" s="55">
        <f t="shared" si="18"/>
        <v>427.19600000000003</v>
      </c>
      <c r="P69" s="43"/>
      <c r="Q69" s="55"/>
      <c r="R69" s="43"/>
    </row>
    <row r="70" spans="2:18" x14ac:dyDescent="0.55000000000000004">
      <c r="B70" s="43"/>
      <c r="C70" s="43"/>
      <c r="D70" s="8" t="s">
        <v>63</v>
      </c>
      <c r="E70" s="43">
        <v>25</v>
      </c>
      <c r="F70" s="43"/>
      <c r="G70" s="55">
        <f t="shared" si="19"/>
        <v>32.995999999999995</v>
      </c>
      <c r="H70" s="55">
        <f t="shared" si="19"/>
        <v>58.984000000000002</v>
      </c>
      <c r="I70" s="55">
        <f t="shared" si="19"/>
        <v>60.881999999999998</v>
      </c>
      <c r="J70" s="55">
        <f t="shared" si="19"/>
        <v>65.262</v>
      </c>
      <c r="K70" s="55">
        <f t="shared" si="19"/>
        <v>81.322000000000003</v>
      </c>
      <c r="L70" s="55">
        <f t="shared" si="19"/>
        <v>102.92999999999999</v>
      </c>
      <c r="M70" s="43"/>
      <c r="N70" s="43"/>
      <c r="O70" s="55">
        <f t="shared" si="18"/>
        <v>402.37599999999998</v>
      </c>
      <c r="P70" s="43"/>
      <c r="Q70" s="55"/>
      <c r="R70" s="43"/>
    </row>
    <row r="71" spans="2:18" x14ac:dyDescent="0.55000000000000004">
      <c r="B71" s="43"/>
      <c r="C71" s="43"/>
      <c r="D71" s="8" t="s">
        <v>64</v>
      </c>
      <c r="E71" s="43">
        <v>25</v>
      </c>
      <c r="F71" s="43"/>
      <c r="G71" s="55">
        <f t="shared" si="19"/>
        <v>31.536000000000001</v>
      </c>
      <c r="H71" s="55">
        <f t="shared" si="19"/>
        <v>53.29</v>
      </c>
      <c r="I71" s="55">
        <f t="shared" si="19"/>
        <v>59.422000000000004</v>
      </c>
      <c r="J71" s="55">
        <f t="shared" si="19"/>
        <v>68.327999999999989</v>
      </c>
      <c r="K71" s="55">
        <f t="shared" si="19"/>
        <v>82.635999999999996</v>
      </c>
      <c r="L71" s="55">
        <f t="shared" si="19"/>
        <v>78.402000000000001</v>
      </c>
      <c r="M71" s="43"/>
      <c r="N71" s="43"/>
      <c r="O71" s="55">
        <f t="shared" si="18"/>
        <v>373.61399999999998</v>
      </c>
      <c r="P71" s="43"/>
      <c r="Q71" s="55"/>
      <c r="R71" s="43"/>
    </row>
    <row r="72" spans="2:18" x14ac:dyDescent="0.55000000000000004">
      <c r="B72" s="43"/>
      <c r="C72" s="43"/>
      <c r="D72" s="8" t="s">
        <v>65</v>
      </c>
      <c r="E72" s="43">
        <v>25</v>
      </c>
      <c r="F72" s="43"/>
      <c r="G72" s="55">
        <f t="shared" si="19"/>
        <v>30.805999999999997</v>
      </c>
      <c r="H72" s="55">
        <f t="shared" si="19"/>
        <v>48.326000000000001</v>
      </c>
      <c r="I72" s="55">
        <f t="shared" si="19"/>
        <v>58.545999999999992</v>
      </c>
      <c r="J72" s="55">
        <f t="shared" si="19"/>
        <v>69.641999999999996</v>
      </c>
      <c r="K72" s="55">
        <f t="shared" si="19"/>
        <v>83.658000000000001</v>
      </c>
      <c r="L72" s="55">
        <f t="shared" si="19"/>
        <v>76.358000000000004</v>
      </c>
      <c r="M72" s="43"/>
      <c r="N72" s="43"/>
      <c r="O72" s="55">
        <f t="shared" si="18"/>
        <v>367.33600000000001</v>
      </c>
      <c r="P72" s="43"/>
      <c r="Q72" s="55"/>
      <c r="R72" s="43"/>
    </row>
    <row r="73" spans="2:18" x14ac:dyDescent="0.55000000000000004">
      <c r="B73" s="43"/>
      <c r="C73" s="43"/>
      <c r="D73" s="28" t="s">
        <v>6</v>
      </c>
      <c r="E73" s="43">
        <v>25</v>
      </c>
      <c r="F73" s="43"/>
      <c r="G73" s="55">
        <f t="shared" si="19"/>
        <v>27.01</v>
      </c>
      <c r="H73" s="55">
        <f t="shared" si="19"/>
        <v>48.471999999999994</v>
      </c>
      <c r="I73" s="55">
        <f t="shared" si="19"/>
        <v>60.443999999999996</v>
      </c>
      <c r="J73" s="55">
        <f t="shared" si="19"/>
        <v>49.931999999999995</v>
      </c>
      <c r="K73" s="55">
        <f t="shared" si="19"/>
        <v>82.635999999999996</v>
      </c>
      <c r="L73" s="55">
        <f t="shared" si="19"/>
        <v>82.781999999999996</v>
      </c>
      <c r="M73" s="43"/>
      <c r="N73" s="43"/>
      <c r="O73" s="55">
        <f t="shared" si="18"/>
        <v>351.27599999999995</v>
      </c>
      <c r="P73" s="43"/>
      <c r="Q73" s="55"/>
      <c r="R73" s="43"/>
    </row>
    <row r="74" spans="2:18" x14ac:dyDescent="0.55000000000000004">
      <c r="B74" s="43"/>
      <c r="C74" s="43"/>
      <c r="D74" s="8" t="s">
        <v>173</v>
      </c>
      <c r="E74" s="43">
        <v>25</v>
      </c>
      <c r="F74" s="43"/>
      <c r="G74" s="55">
        <f t="shared" si="19"/>
        <v>29.345999999999997</v>
      </c>
      <c r="H74" s="55">
        <f t="shared" si="19"/>
        <v>55.917999999999999</v>
      </c>
      <c r="I74" s="55">
        <f t="shared" si="19"/>
        <v>55.771999999999998</v>
      </c>
      <c r="J74" s="55">
        <f t="shared" si="19"/>
        <v>60.59</v>
      </c>
      <c r="K74" s="55">
        <f t="shared" si="19"/>
        <v>66.138000000000005</v>
      </c>
      <c r="L74" s="55">
        <f t="shared" si="19"/>
        <v>77.38</v>
      </c>
      <c r="M74" s="43"/>
      <c r="N74" s="43"/>
      <c r="O74" s="55">
        <f t="shared" si="18"/>
        <v>345.14400000000001</v>
      </c>
      <c r="P74" s="43"/>
      <c r="Q74" s="55"/>
      <c r="R74" s="43"/>
    </row>
    <row r="75" spans="2:18" x14ac:dyDescent="0.55000000000000004">
      <c r="B75" s="43"/>
      <c r="C75" s="43"/>
      <c r="D75" s="43"/>
      <c r="E75" s="43"/>
      <c r="F75" s="43"/>
      <c r="G75" s="43"/>
      <c r="H75" s="43"/>
      <c r="I75" s="43"/>
      <c r="J75" s="43"/>
      <c r="K75" s="43"/>
      <c r="L75" s="43"/>
      <c r="M75" s="43"/>
      <c r="N75" s="43"/>
      <c r="O75" s="43"/>
      <c r="P75" s="43"/>
      <c r="Q75" s="43"/>
      <c r="R75" s="43"/>
    </row>
    <row r="76" spans="2:18" x14ac:dyDescent="0.55000000000000004">
      <c r="B76" s="8" t="s">
        <v>220</v>
      </c>
      <c r="C76" s="8" t="s">
        <v>117</v>
      </c>
      <c r="D76" s="43"/>
      <c r="E76" s="51" t="s">
        <v>202</v>
      </c>
      <c r="F76" s="43"/>
      <c r="G76" s="43"/>
      <c r="H76" s="43"/>
      <c r="I76" s="43"/>
      <c r="J76" s="43"/>
      <c r="K76" s="43"/>
      <c r="L76" s="43"/>
      <c r="M76" s="43"/>
      <c r="N76" s="43"/>
      <c r="O76" s="43"/>
      <c r="P76" s="43"/>
      <c r="Q76" s="43"/>
      <c r="R76" s="43"/>
    </row>
    <row r="77" spans="2:18" x14ac:dyDescent="0.55000000000000004">
      <c r="B77" s="43"/>
      <c r="C77" s="43"/>
      <c r="D77" s="8" t="s">
        <v>72</v>
      </c>
      <c r="E77" s="43">
        <v>28</v>
      </c>
      <c r="F77" s="8">
        <v>4</v>
      </c>
      <c r="G77" s="8">
        <v>5.89</v>
      </c>
      <c r="H77" s="8">
        <v>2.67</v>
      </c>
      <c r="I77" s="8">
        <v>2.94</v>
      </c>
      <c r="J77" s="8">
        <v>3.44</v>
      </c>
      <c r="K77" s="8">
        <v>11.83</v>
      </c>
      <c r="L77" s="8"/>
      <c r="M77" s="8"/>
      <c r="N77" s="43"/>
      <c r="O77" s="8">
        <v>26.769999999999996</v>
      </c>
      <c r="P77" s="8">
        <v>10.06</v>
      </c>
      <c r="Q77" s="8"/>
      <c r="R77" s="8"/>
    </row>
    <row r="78" spans="2:18" x14ac:dyDescent="0.55000000000000004">
      <c r="B78" s="8"/>
      <c r="C78" s="8"/>
      <c r="D78" s="8" t="s">
        <v>73</v>
      </c>
      <c r="E78" s="43">
        <v>28</v>
      </c>
      <c r="F78" s="8">
        <v>4</v>
      </c>
      <c r="G78" s="8">
        <v>4</v>
      </c>
      <c r="H78" s="8">
        <v>5.2</v>
      </c>
      <c r="I78" s="8">
        <v>5</v>
      </c>
      <c r="J78" s="8">
        <v>4.2</v>
      </c>
      <c r="K78" s="8">
        <v>4.8</v>
      </c>
      <c r="L78" s="8">
        <v>8.8000000000000007</v>
      </c>
      <c r="M78" s="8">
        <v>12.8</v>
      </c>
      <c r="N78" s="43"/>
      <c r="O78" s="8">
        <v>44.8</v>
      </c>
      <c r="P78" s="8">
        <v>12.2</v>
      </c>
      <c r="Q78" s="8"/>
      <c r="R78" s="8"/>
    </row>
    <row r="79" spans="2:18" x14ac:dyDescent="0.55000000000000004">
      <c r="B79" s="8"/>
      <c r="C79" s="8"/>
      <c r="D79" s="8" t="s">
        <v>74</v>
      </c>
      <c r="E79" s="43">
        <v>28</v>
      </c>
      <c r="F79" s="8">
        <v>4</v>
      </c>
      <c r="G79" s="8">
        <v>4</v>
      </c>
      <c r="H79" s="8">
        <v>4.2</v>
      </c>
      <c r="I79" s="8">
        <v>4</v>
      </c>
      <c r="J79" s="8">
        <v>4.4000000000000004</v>
      </c>
      <c r="K79" s="8">
        <v>4</v>
      </c>
      <c r="L79" s="8">
        <v>4.2</v>
      </c>
      <c r="M79" s="8">
        <v>9.4</v>
      </c>
      <c r="N79" s="43"/>
      <c r="O79" s="8">
        <v>34.200000000000003</v>
      </c>
      <c r="P79" s="8">
        <v>9.4</v>
      </c>
      <c r="Q79" s="8"/>
      <c r="R79" s="8"/>
    </row>
    <row r="80" spans="2:18" x14ac:dyDescent="0.55000000000000004">
      <c r="B80" s="8"/>
      <c r="C80" s="8"/>
      <c r="D80" s="8" t="s">
        <v>75</v>
      </c>
      <c r="E80" s="43">
        <v>28</v>
      </c>
      <c r="F80" s="8">
        <v>4</v>
      </c>
      <c r="G80" s="8">
        <v>4.5599999999999996</v>
      </c>
      <c r="H80" s="8">
        <v>3</v>
      </c>
      <c r="I80" s="8">
        <v>2.67</v>
      </c>
      <c r="J80" s="8">
        <v>3</v>
      </c>
      <c r="K80" s="8">
        <v>4.1100000000000003</v>
      </c>
      <c r="L80" s="8">
        <v>4.67</v>
      </c>
      <c r="M80" s="8">
        <v>8.11</v>
      </c>
      <c r="N80" s="43"/>
      <c r="O80" s="8">
        <v>30.119999999999997</v>
      </c>
      <c r="P80" s="8">
        <v>8.11</v>
      </c>
      <c r="Q80" s="8"/>
      <c r="R80" s="8"/>
    </row>
    <row r="81" spans="2:18" x14ac:dyDescent="0.55000000000000004">
      <c r="B81" s="43"/>
      <c r="C81" s="43"/>
      <c r="D81" s="43"/>
      <c r="E81" s="51" t="s">
        <v>208</v>
      </c>
      <c r="F81" s="43"/>
      <c r="G81" s="43"/>
      <c r="H81" s="43"/>
      <c r="I81" s="43"/>
      <c r="J81" s="43"/>
      <c r="K81" s="43"/>
      <c r="L81" s="43"/>
      <c r="M81" s="43"/>
      <c r="N81" s="43"/>
      <c r="O81" s="43"/>
      <c r="P81" s="43"/>
      <c r="Q81" s="43"/>
      <c r="R81" s="43"/>
    </row>
    <row r="82" spans="2:18" x14ac:dyDescent="0.55000000000000004">
      <c r="B82" s="43"/>
      <c r="C82" s="43"/>
      <c r="D82" s="8" t="s">
        <v>72</v>
      </c>
      <c r="E82" s="43">
        <v>28</v>
      </c>
      <c r="F82" s="8">
        <v>4</v>
      </c>
      <c r="G82" s="8">
        <v>5.89</v>
      </c>
      <c r="H82" s="8">
        <v>2.67</v>
      </c>
      <c r="I82" s="8">
        <v>2.94</v>
      </c>
      <c r="J82" s="8">
        <v>3.44</v>
      </c>
      <c r="K82" s="8">
        <v>11.83</v>
      </c>
      <c r="L82" s="43"/>
      <c r="M82" s="43"/>
      <c r="N82" s="43"/>
      <c r="O82" s="8">
        <v>26.769999999999996</v>
      </c>
      <c r="P82" s="8">
        <v>10.06</v>
      </c>
      <c r="Q82" s="8"/>
      <c r="R82" s="43" t="s">
        <v>221</v>
      </c>
    </row>
    <row r="83" spans="2:18" x14ac:dyDescent="0.55000000000000004">
      <c r="B83" s="43"/>
      <c r="C83" s="43"/>
      <c r="D83" s="8" t="s">
        <v>73</v>
      </c>
      <c r="E83" s="43">
        <v>28</v>
      </c>
      <c r="F83" s="8">
        <v>4</v>
      </c>
      <c r="G83" s="8">
        <v>4</v>
      </c>
      <c r="H83" s="8">
        <v>5.2</v>
      </c>
      <c r="I83" s="8">
        <v>5</v>
      </c>
      <c r="J83" s="8">
        <v>4.2</v>
      </c>
      <c r="K83" s="8">
        <v>4.8</v>
      </c>
      <c r="L83" s="43">
        <f>L78+M78</f>
        <v>21.6</v>
      </c>
      <c r="M83" s="43"/>
      <c r="N83" s="43"/>
      <c r="O83" s="8">
        <v>44.8</v>
      </c>
      <c r="P83" s="8">
        <v>12.2</v>
      </c>
      <c r="Q83" s="8"/>
      <c r="R83" s="43"/>
    </row>
    <row r="84" spans="2:18" x14ac:dyDescent="0.55000000000000004">
      <c r="B84" s="43"/>
      <c r="C84" s="43"/>
      <c r="D84" s="8" t="s">
        <v>74</v>
      </c>
      <c r="E84" s="43">
        <v>28</v>
      </c>
      <c r="F84" s="8">
        <v>4</v>
      </c>
      <c r="G84" s="8">
        <v>4</v>
      </c>
      <c r="H84" s="8">
        <v>4.2</v>
      </c>
      <c r="I84" s="8">
        <v>4</v>
      </c>
      <c r="J84" s="8">
        <v>4.4000000000000004</v>
      </c>
      <c r="K84" s="8">
        <v>4</v>
      </c>
      <c r="L84" s="43">
        <f t="shared" ref="L84:L85" si="20">L79+M79</f>
        <v>13.600000000000001</v>
      </c>
      <c r="M84" s="43"/>
      <c r="N84" s="43"/>
      <c r="O84" s="8">
        <v>34.200000000000003</v>
      </c>
      <c r="P84" s="8">
        <v>9.4</v>
      </c>
      <c r="Q84" s="8"/>
      <c r="R84" s="43"/>
    </row>
    <row r="85" spans="2:18" x14ac:dyDescent="0.55000000000000004">
      <c r="B85" s="43"/>
      <c r="C85" s="43"/>
      <c r="D85" s="8" t="s">
        <v>75</v>
      </c>
      <c r="E85" s="43">
        <v>28</v>
      </c>
      <c r="F85" s="8">
        <v>4</v>
      </c>
      <c r="G85" s="8">
        <v>4.5599999999999996</v>
      </c>
      <c r="H85" s="8">
        <v>3</v>
      </c>
      <c r="I85" s="8">
        <v>2.67</v>
      </c>
      <c r="J85" s="8">
        <v>3</v>
      </c>
      <c r="K85" s="8">
        <v>4.1100000000000003</v>
      </c>
      <c r="L85" s="43">
        <f t="shared" si="20"/>
        <v>12.78</v>
      </c>
      <c r="M85" s="43"/>
      <c r="N85" s="43"/>
      <c r="O85" s="8">
        <v>30.119999999999997</v>
      </c>
      <c r="P85" s="8">
        <v>8.11</v>
      </c>
      <c r="Q85" s="8"/>
      <c r="R85" s="43"/>
    </row>
    <row r="86" spans="2:18" x14ac:dyDescent="0.55000000000000004">
      <c r="B86" s="43"/>
      <c r="C86" s="43"/>
      <c r="D86" s="60">
        <v>10.4</v>
      </c>
      <c r="E86" s="51" t="s">
        <v>208</v>
      </c>
      <c r="F86" s="43"/>
      <c r="G86" s="43"/>
      <c r="H86" s="43"/>
      <c r="I86" s="43"/>
      <c r="J86" s="43"/>
      <c r="K86" s="43"/>
      <c r="L86" s="43"/>
      <c r="M86" s="43"/>
      <c r="N86" s="43"/>
      <c r="O86" s="43"/>
      <c r="P86" s="43"/>
      <c r="Q86" s="43"/>
      <c r="R86" s="43"/>
    </row>
    <row r="87" spans="2:18" x14ac:dyDescent="0.55000000000000004">
      <c r="B87" s="43"/>
      <c r="C87" s="43"/>
      <c r="D87" s="8" t="s">
        <v>72</v>
      </c>
      <c r="E87" s="43">
        <v>28</v>
      </c>
      <c r="F87" s="55">
        <f>($E82-$D$55)*F82</f>
        <v>70.400000000000006</v>
      </c>
      <c r="G87" s="55">
        <f>($E82-$D$55)*G82</f>
        <v>103.664</v>
      </c>
      <c r="H87" s="55">
        <f t="shared" ref="H87:L90" si="21">($E82-$D$55)*H82</f>
        <v>46.992000000000004</v>
      </c>
      <c r="I87" s="55">
        <f t="shared" si="21"/>
        <v>51.744</v>
      </c>
      <c r="J87" s="55">
        <f t="shared" si="21"/>
        <v>60.544000000000004</v>
      </c>
      <c r="K87" s="55">
        <f t="shared" si="21"/>
        <v>208.20800000000003</v>
      </c>
      <c r="L87" s="55"/>
      <c r="M87" s="43"/>
      <c r="N87" s="43"/>
      <c r="O87" s="55">
        <f t="shared" ref="O87:P90" si="22">($E82-$D$55)*O82</f>
        <v>471.15199999999999</v>
      </c>
      <c r="P87" s="55">
        <f t="shared" si="22"/>
        <v>177.05600000000001</v>
      </c>
      <c r="Q87" s="55">
        <f>SUM(F87:L87)+P87</f>
        <v>718.60800000000017</v>
      </c>
      <c r="R87" s="43"/>
    </row>
    <row r="88" spans="2:18" x14ac:dyDescent="0.55000000000000004">
      <c r="B88" s="43"/>
      <c r="C88" s="43"/>
      <c r="D88" s="8" t="s">
        <v>73</v>
      </c>
      <c r="E88" s="43">
        <v>28</v>
      </c>
      <c r="F88" s="55">
        <f t="shared" ref="F88:G90" si="23">($E83-$D$55)*F83</f>
        <v>70.400000000000006</v>
      </c>
      <c r="G88" s="55">
        <f t="shared" si="23"/>
        <v>70.400000000000006</v>
      </c>
      <c r="H88" s="55">
        <f t="shared" si="21"/>
        <v>91.52000000000001</v>
      </c>
      <c r="I88" s="55">
        <f t="shared" si="21"/>
        <v>88</v>
      </c>
      <c r="J88" s="55">
        <f t="shared" si="21"/>
        <v>73.920000000000016</v>
      </c>
      <c r="K88" s="55">
        <f t="shared" si="21"/>
        <v>84.48</v>
      </c>
      <c r="L88" s="55">
        <f t="shared" si="21"/>
        <v>380.16000000000008</v>
      </c>
      <c r="M88" s="43"/>
      <c r="N88" s="43"/>
      <c r="O88" s="55">
        <f t="shared" si="22"/>
        <v>788.48</v>
      </c>
      <c r="P88" s="55">
        <f t="shared" si="22"/>
        <v>214.72</v>
      </c>
      <c r="Q88" s="55">
        <f t="shared" ref="Q88:Q90" si="24">SUM(F88:L88)+P88</f>
        <v>1073.6000000000001</v>
      </c>
      <c r="R88" s="43"/>
    </row>
    <row r="89" spans="2:18" x14ac:dyDescent="0.55000000000000004">
      <c r="B89" s="43"/>
      <c r="C89" s="43"/>
      <c r="D89" s="8" t="s">
        <v>74</v>
      </c>
      <c r="E89" s="43">
        <v>28</v>
      </c>
      <c r="F89" s="55">
        <f t="shared" si="23"/>
        <v>70.400000000000006</v>
      </c>
      <c r="G89" s="55">
        <f t="shared" si="23"/>
        <v>70.400000000000006</v>
      </c>
      <c r="H89" s="55">
        <f t="shared" si="21"/>
        <v>73.920000000000016</v>
      </c>
      <c r="I89" s="55">
        <f t="shared" si="21"/>
        <v>70.400000000000006</v>
      </c>
      <c r="J89" s="55">
        <f t="shared" si="21"/>
        <v>77.440000000000012</v>
      </c>
      <c r="K89" s="55">
        <f t="shared" si="21"/>
        <v>70.400000000000006</v>
      </c>
      <c r="L89" s="55">
        <f t="shared" si="21"/>
        <v>239.36000000000004</v>
      </c>
      <c r="M89" s="43"/>
      <c r="N89" s="43"/>
      <c r="O89" s="55">
        <f t="shared" si="22"/>
        <v>601.92000000000007</v>
      </c>
      <c r="P89" s="55">
        <f t="shared" si="22"/>
        <v>165.44000000000003</v>
      </c>
      <c r="Q89" s="55">
        <f t="shared" si="24"/>
        <v>837.7600000000001</v>
      </c>
      <c r="R89" s="43"/>
    </row>
    <row r="90" spans="2:18" x14ac:dyDescent="0.55000000000000004">
      <c r="B90" s="43"/>
      <c r="C90" s="43"/>
      <c r="D90" s="8" t="s">
        <v>75</v>
      </c>
      <c r="E90" s="43">
        <v>28</v>
      </c>
      <c r="F90" s="55">
        <f t="shared" si="23"/>
        <v>70.400000000000006</v>
      </c>
      <c r="G90" s="55">
        <f t="shared" si="23"/>
        <v>80.256</v>
      </c>
      <c r="H90" s="55">
        <f t="shared" si="21"/>
        <v>52.800000000000004</v>
      </c>
      <c r="I90" s="55">
        <f t="shared" si="21"/>
        <v>46.992000000000004</v>
      </c>
      <c r="J90" s="55">
        <f t="shared" si="21"/>
        <v>52.800000000000004</v>
      </c>
      <c r="K90" s="55">
        <f t="shared" si="21"/>
        <v>72.336000000000013</v>
      </c>
      <c r="L90" s="55">
        <f t="shared" si="21"/>
        <v>224.928</v>
      </c>
      <c r="M90" s="43"/>
      <c r="N90" s="43"/>
      <c r="O90" s="55">
        <f t="shared" si="22"/>
        <v>530.11199999999997</v>
      </c>
      <c r="P90" s="55">
        <f t="shared" si="22"/>
        <v>142.73599999999999</v>
      </c>
      <c r="Q90" s="55">
        <f t="shared" si="24"/>
        <v>743.24800000000005</v>
      </c>
      <c r="R90" s="43"/>
    </row>
  </sheetData>
  <mergeCells count="9">
    <mergeCell ref="P2:P3"/>
    <mergeCell ref="Q2:Q3"/>
    <mergeCell ref="R2:R3"/>
    <mergeCell ref="B2:B3"/>
    <mergeCell ref="C2:C3"/>
    <mergeCell ref="D2:D3"/>
    <mergeCell ref="E2:E3"/>
    <mergeCell ref="F2:F3"/>
    <mergeCell ref="G2:O2"/>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0"/>
  <sheetViews>
    <sheetView zoomScale="85" zoomScaleNormal="85" workbookViewId="0">
      <pane xSplit="2" ySplit="2" topLeftCell="C3" activePane="bottomRight" state="frozen"/>
      <selection pane="topRight" activeCell="C1" sqref="C1"/>
      <selection pane="bottomLeft" activeCell="A3" sqref="A3"/>
      <selection pane="bottomRight" activeCell="F10" sqref="F10"/>
    </sheetView>
  </sheetViews>
  <sheetFormatPr defaultRowHeight="17.600000000000001" x14ac:dyDescent="0.55000000000000004"/>
  <cols>
    <col min="1" max="1" width="3.35546875" customWidth="1"/>
    <col min="2" max="2" width="20.7109375" style="2" customWidth="1"/>
    <col min="3" max="3" width="79.640625" style="5" customWidth="1"/>
  </cols>
  <sheetData>
    <row r="1" spans="1:6" x14ac:dyDescent="0.55000000000000004">
      <c r="B1" s="1"/>
    </row>
    <row r="2" spans="1:6" x14ac:dyDescent="0.55000000000000004">
      <c r="B2" s="6" t="s">
        <v>7</v>
      </c>
      <c r="C2" s="9" t="s">
        <v>91</v>
      </c>
    </row>
    <row r="3" spans="1:6" s="27" customFormat="1" ht="52.75" x14ac:dyDescent="0.55000000000000004">
      <c r="A3"/>
      <c r="B3" s="8" t="s">
        <v>68</v>
      </c>
      <c r="C3" s="10" t="s">
        <v>99</v>
      </c>
      <c r="D3"/>
      <c r="E3"/>
      <c r="F3"/>
    </row>
    <row r="4" spans="1:6" ht="52.75" x14ac:dyDescent="0.55000000000000004">
      <c r="B4" s="8" t="s">
        <v>5</v>
      </c>
      <c r="C4" s="10" t="s">
        <v>96</v>
      </c>
    </row>
    <row r="5" spans="1:6" ht="35.15" x14ac:dyDescent="0.55000000000000004">
      <c r="B5" s="8" t="s">
        <v>60</v>
      </c>
      <c r="C5" s="10" t="s">
        <v>92</v>
      </c>
    </row>
    <row r="6" spans="1:6" s="27" customFormat="1" ht="35.15" x14ac:dyDescent="0.55000000000000004">
      <c r="A6"/>
      <c r="B6" s="8" t="s">
        <v>142</v>
      </c>
      <c r="C6" s="10" t="s">
        <v>152</v>
      </c>
      <c r="D6"/>
      <c r="E6"/>
      <c r="F6"/>
    </row>
    <row r="7" spans="1:6" s="27" customFormat="1" ht="60.9" customHeight="1" x14ac:dyDescent="0.55000000000000004">
      <c r="B7" s="28" t="s">
        <v>171</v>
      </c>
      <c r="C7" s="26" t="s">
        <v>185</v>
      </c>
    </row>
    <row r="8" spans="1:6" ht="52.75" x14ac:dyDescent="0.55000000000000004">
      <c r="B8" s="8" t="s">
        <v>37</v>
      </c>
      <c r="C8" s="10" t="s">
        <v>95</v>
      </c>
    </row>
    <row r="9" spans="1:6" s="27" customFormat="1" ht="35.15" x14ac:dyDescent="0.55000000000000004">
      <c r="A9"/>
      <c r="B9" s="8" t="s">
        <v>57</v>
      </c>
      <c r="C9" s="10" t="s">
        <v>169</v>
      </c>
      <c r="D9"/>
      <c r="E9"/>
      <c r="F9"/>
    </row>
    <row r="10" spans="1:6" ht="52.75" x14ac:dyDescent="0.55000000000000004">
      <c r="B10" s="8" t="s">
        <v>70</v>
      </c>
      <c r="C10" s="10" t="s">
        <v>100</v>
      </c>
    </row>
    <row r="11" spans="1:6" ht="35.15" x14ac:dyDescent="0.55000000000000004">
      <c r="B11" s="8" t="s">
        <v>139</v>
      </c>
      <c r="C11" s="31" t="s">
        <v>146</v>
      </c>
    </row>
    <row r="12" spans="1:6" ht="70.3" x14ac:dyDescent="0.55000000000000004">
      <c r="A12" s="27"/>
      <c r="B12" s="28" t="s">
        <v>172</v>
      </c>
      <c r="C12" s="26" t="s">
        <v>184</v>
      </c>
      <c r="D12" s="27"/>
      <c r="E12" s="27"/>
      <c r="F12" s="27"/>
    </row>
    <row r="13" spans="1:6" ht="52.75" x14ac:dyDescent="0.55000000000000004">
      <c r="B13" s="8" t="s">
        <v>143</v>
      </c>
      <c r="C13" s="10" t="s">
        <v>147</v>
      </c>
    </row>
    <row r="14" spans="1:6" ht="35.15" x14ac:dyDescent="0.55000000000000004">
      <c r="B14" s="8" t="s">
        <v>0</v>
      </c>
      <c r="C14" s="10" t="s">
        <v>97</v>
      </c>
    </row>
    <row r="15" spans="1:6" ht="35.15" x14ac:dyDescent="0.55000000000000004">
      <c r="B15" s="8" t="s">
        <v>120</v>
      </c>
      <c r="C15" s="10" t="s">
        <v>119</v>
      </c>
    </row>
    <row r="16" spans="1:6" ht="35.15" x14ac:dyDescent="0.55000000000000004">
      <c r="B16" s="8" t="s">
        <v>56</v>
      </c>
      <c r="C16" s="10" t="s">
        <v>98</v>
      </c>
    </row>
    <row r="17" spans="1:6" ht="52.75" x14ac:dyDescent="0.55000000000000004">
      <c r="B17" s="8" t="s">
        <v>8</v>
      </c>
      <c r="C17" s="12" t="s">
        <v>93</v>
      </c>
    </row>
    <row r="18" spans="1:6" ht="35.15" x14ac:dyDescent="0.55000000000000004">
      <c r="B18" s="8" t="s">
        <v>3</v>
      </c>
      <c r="C18" s="10" t="s">
        <v>94</v>
      </c>
    </row>
    <row r="19" spans="1:6" ht="35.15" x14ac:dyDescent="0.55000000000000004">
      <c r="B19" s="8" t="s">
        <v>34</v>
      </c>
      <c r="C19" s="33" t="s">
        <v>101</v>
      </c>
    </row>
    <row r="20" spans="1:6" x14ac:dyDescent="0.55000000000000004">
      <c r="B20" s="8" t="s">
        <v>144</v>
      </c>
      <c r="C20" s="10" t="s">
        <v>148</v>
      </c>
    </row>
    <row r="21" spans="1:6" ht="52.75" x14ac:dyDescent="0.55000000000000004">
      <c r="B21" s="8" t="s">
        <v>71</v>
      </c>
      <c r="C21" s="10" t="s">
        <v>102</v>
      </c>
    </row>
    <row r="22" spans="1:6" ht="35.15" x14ac:dyDescent="0.55000000000000004">
      <c r="B22" s="8" t="s">
        <v>4</v>
      </c>
      <c r="C22" s="29" t="s">
        <v>103</v>
      </c>
    </row>
    <row r="23" spans="1:6" ht="35.15" x14ac:dyDescent="0.55000000000000004">
      <c r="B23" s="8" t="s">
        <v>141</v>
      </c>
      <c r="C23" s="29" t="s">
        <v>149</v>
      </c>
    </row>
    <row r="24" spans="1:6" ht="35.15" x14ac:dyDescent="0.55000000000000004">
      <c r="B24" s="8" t="s">
        <v>145</v>
      </c>
      <c r="C24" s="29" t="s">
        <v>150</v>
      </c>
    </row>
    <row r="25" spans="1:6" ht="52.75" x14ac:dyDescent="0.55000000000000004">
      <c r="A25" s="27"/>
      <c r="B25" s="28" t="s">
        <v>88</v>
      </c>
      <c r="C25" s="30" t="s">
        <v>183</v>
      </c>
      <c r="D25" s="27"/>
      <c r="E25" s="27"/>
      <c r="F25" s="27"/>
    </row>
    <row r="26" spans="1:6" ht="52.75" x14ac:dyDescent="0.55000000000000004">
      <c r="B26" s="8" t="s">
        <v>151</v>
      </c>
      <c r="C26" s="29" t="s">
        <v>182</v>
      </c>
    </row>
    <row r="27" spans="1:6" ht="35.15" x14ac:dyDescent="0.55000000000000004">
      <c r="B27" s="8" t="s">
        <v>30</v>
      </c>
      <c r="C27" s="29" t="s">
        <v>104</v>
      </c>
    </row>
    <row r="28" spans="1:6" ht="35.15" x14ac:dyDescent="0.55000000000000004">
      <c r="A28" s="24"/>
      <c r="B28" s="25" t="s">
        <v>90</v>
      </c>
      <c r="C28" s="30" t="s">
        <v>128</v>
      </c>
      <c r="D28" s="27"/>
      <c r="E28" s="27"/>
      <c r="F28" s="27"/>
    </row>
    <row r="29" spans="1:6" ht="35.15" x14ac:dyDescent="0.55000000000000004">
      <c r="B29" s="8" t="s">
        <v>69</v>
      </c>
      <c r="C29" s="32" t="s">
        <v>105</v>
      </c>
    </row>
    <row r="30" spans="1:6" ht="52.75" x14ac:dyDescent="0.55000000000000004">
      <c r="B30" s="8" t="s">
        <v>140</v>
      </c>
      <c r="C30" s="29" t="s">
        <v>153</v>
      </c>
    </row>
  </sheetData>
  <sortState xmlns:xlrd2="http://schemas.microsoft.com/office/spreadsheetml/2017/richdata2" ref="A3:F30">
    <sortCondition ref="B3:B30"/>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Table S1</vt:lpstr>
      <vt:lpstr>Table S2</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2021-03-24T06:29:39Z</dcterms:created>
  <dcterms:modified xsi:type="dcterms:W3CDTF">2022-05-23T13:54:47Z</dcterms:modified>
</cp:coreProperties>
</file>