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_space\1research\Moon\CE5sample\space_weathering\for_Science\20220324\"/>
    </mc:Choice>
  </mc:AlternateContent>
  <xr:revisionPtr revIDLastSave="0" documentId="13_ncr:1_{BB568719-40CC-48D1-B89F-3EB602B3EC29}" xr6:coauthVersionLast="47" xr6:coauthVersionMax="47" xr10:uidLastSave="{00000000-0000-0000-0000-000000000000}"/>
  <bookViews>
    <workbookView xWindow="-110" yWindow="-21710" windowWidth="38620" windowHeight="21100" xr2:uid="{027170C2-DD1B-4904-9058-AD3D3CCD51BA}"/>
  </bookViews>
  <sheets>
    <sheet name="Fig.3" sheetId="1" r:id="rId1"/>
    <sheet name="Fig.S4" sheetId="2" r:id="rId2"/>
    <sheet name="Fig.S5" sheetId="3" r:id="rId3"/>
    <sheet name="Sheet1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4" l="1"/>
  <c r="D6" i="4"/>
  <c r="E6" i="4"/>
  <c r="F6" i="4"/>
  <c r="G6" i="4"/>
  <c r="B6" i="4"/>
  <c r="C5" i="4"/>
  <c r="D5" i="4"/>
  <c r="E5" i="4"/>
  <c r="F5" i="4"/>
  <c r="G5" i="4"/>
  <c r="B5" i="4"/>
  <c r="J2" i="3" l="1"/>
  <c r="J2" i="1"/>
  <c r="D2" i="3" l="1"/>
  <c r="D21" i="3" l="1"/>
  <c r="D22" i="3"/>
  <c r="D23" i="3"/>
  <c r="F4" i="3" s="1"/>
  <c r="D24" i="3"/>
  <c r="D25" i="3"/>
  <c r="D26" i="3"/>
  <c r="D27" i="3"/>
  <c r="D28" i="3"/>
  <c r="D29" i="3"/>
  <c r="D30" i="3"/>
  <c r="D31" i="3"/>
  <c r="C21" i="3"/>
  <c r="C22" i="3"/>
  <c r="C23" i="3"/>
  <c r="C24" i="3"/>
  <c r="C25" i="3"/>
  <c r="C26" i="3"/>
  <c r="C27" i="3"/>
  <c r="C28" i="3"/>
  <c r="C29" i="3"/>
  <c r="C30" i="3"/>
  <c r="C31" i="3"/>
  <c r="C20" i="3"/>
  <c r="D20" i="3" s="1"/>
  <c r="C19" i="3"/>
  <c r="D19" i="3" s="1"/>
  <c r="C18" i="3"/>
  <c r="D18" i="3" s="1"/>
  <c r="C17" i="3"/>
  <c r="D17" i="3" s="1"/>
  <c r="C16" i="3"/>
  <c r="D16" i="3" s="1"/>
  <c r="D15" i="3"/>
  <c r="C15" i="3"/>
  <c r="C14" i="3"/>
  <c r="D14" i="3" s="1"/>
  <c r="C13" i="3"/>
  <c r="D13" i="3" s="1"/>
  <c r="C12" i="3"/>
  <c r="D12" i="3" s="1"/>
  <c r="C11" i="3"/>
  <c r="D11" i="3" s="1"/>
  <c r="C10" i="3"/>
  <c r="D10" i="3" s="1"/>
  <c r="C9" i="3"/>
  <c r="D9" i="3" s="1"/>
  <c r="C8" i="3"/>
  <c r="D8" i="3" s="1"/>
  <c r="C7" i="3"/>
  <c r="D7" i="3" s="1"/>
  <c r="C6" i="3"/>
  <c r="D6" i="3" s="1"/>
  <c r="C5" i="3"/>
  <c r="D5" i="3" s="1"/>
  <c r="C4" i="3"/>
  <c r="D4" i="3" s="1"/>
  <c r="C3" i="3"/>
  <c r="D3" i="3" s="1"/>
  <c r="C2" i="3"/>
  <c r="C12" i="2"/>
  <c r="D12" i="2" s="1"/>
  <c r="C11" i="2"/>
  <c r="D11" i="2" s="1"/>
  <c r="C10" i="2"/>
  <c r="D10" i="2" s="1"/>
  <c r="C9" i="2"/>
  <c r="D9" i="2" s="1"/>
  <c r="C8" i="2"/>
  <c r="D8" i="2" s="1"/>
  <c r="C7" i="2"/>
  <c r="D7" i="2" s="1"/>
  <c r="C6" i="2"/>
  <c r="D6" i="2" s="1"/>
  <c r="C5" i="2"/>
  <c r="D5" i="2" s="1"/>
  <c r="C4" i="2"/>
  <c r="D4" i="2" s="1"/>
  <c r="C3" i="2"/>
  <c r="D3" i="2" s="1"/>
  <c r="C2" i="2"/>
  <c r="D2" i="2" s="1"/>
  <c r="M2" i="1"/>
  <c r="H2" i="1"/>
  <c r="F2" i="1"/>
  <c r="G2" i="1" s="1"/>
  <c r="C3" i="1"/>
  <c r="C4" i="1"/>
  <c r="C5" i="1"/>
  <c r="C6" i="1"/>
  <c r="C7" i="1"/>
  <c r="D7" i="1" s="1"/>
  <c r="C8" i="1"/>
  <c r="D8" i="1" s="1"/>
  <c r="C9" i="1"/>
  <c r="C10" i="1"/>
  <c r="C11" i="1"/>
  <c r="C12" i="1"/>
  <c r="C13" i="1"/>
  <c r="C14" i="1"/>
  <c r="C15" i="1"/>
  <c r="D15" i="1" s="1"/>
  <c r="C16" i="1"/>
  <c r="D16" i="1" s="1"/>
  <c r="C17" i="1"/>
  <c r="D17" i="1" s="1"/>
  <c r="C18" i="1"/>
  <c r="D18" i="1" s="1"/>
  <c r="C19" i="1"/>
  <c r="C20" i="1"/>
  <c r="C2" i="1"/>
  <c r="D2" i="1" s="1"/>
  <c r="D3" i="1"/>
  <c r="D4" i="1"/>
  <c r="D5" i="1"/>
  <c r="D6" i="1"/>
  <c r="D9" i="1"/>
  <c r="D10" i="1"/>
  <c r="D11" i="1"/>
  <c r="D12" i="1"/>
  <c r="D13" i="1"/>
  <c r="D14" i="1"/>
  <c r="D19" i="1"/>
  <c r="D20" i="1"/>
  <c r="L2" i="1" l="1"/>
  <c r="I9" i="1" s="1"/>
  <c r="F2" i="3"/>
  <c r="F4" i="2"/>
  <c r="F2" i="2" s="1"/>
  <c r="F4" i="1"/>
  <c r="G2" i="3" l="1"/>
  <c r="H2" i="3" s="1"/>
  <c r="G2" i="2"/>
  <c r="H2" i="2" s="1"/>
  <c r="J2" i="2" s="1"/>
  <c r="M2" i="3" l="1"/>
  <c r="L2" i="3"/>
  <c r="I9" i="3" s="1"/>
  <c r="M2" i="2"/>
  <c r="L2" i="2"/>
  <c r="I9" i="2" s="1"/>
</calcChain>
</file>

<file path=xl/sharedStrings.xml><?xml version="1.0" encoding="utf-8"?>
<sst xmlns="http://schemas.openxmlformats.org/spreadsheetml/2006/main" count="62" uniqueCount="28">
  <si>
    <t>diameter/pixel</t>
    <phoneticPr fontId="2" type="noConversion"/>
  </si>
  <si>
    <t>pixel size/ nm</t>
    <phoneticPr fontId="2" type="noConversion"/>
  </si>
  <si>
    <t>radii/ nm</t>
    <phoneticPr fontId="2" type="noConversion"/>
  </si>
  <si>
    <t>Vol/ nm3</t>
    <phoneticPr fontId="2" type="noConversion"/>
  </si>
  <si>
    <t>total vol. of npFe0/nm3</t>
    <phoneticPr fontId="2" type="noConversion"/>
  </si>
  <si>
    <t>vol. fraction of npFe0</t>
    <phoneticPr fontId="2" type="noConversion"/>
  </si>
  <si>
    <t>vol. fraction of glass</t>
    <phoneticPr fontId="2" type="noConversion"/>
  </si>
  <si>
    <t>density of Fe0/ g/cc</t>
    <phoneticPr fontId="2" type="noConversion"/>
  </si>
  <si>
    <t>density of glass/ g/cc</t>
    <phoneticPr fontId="2" type="noConversion"/>
  </si>
  <si>
    <t>wt. fraction of npFe0</t>
    <phoneticPr fontId="2" type="noConversion"/>
  </si>
  <si>
    <t>wt. fraction of Fe in glass</t>
    <phoneticPr fontId="2" type="noConversion"/>
  </si>
  <si>
    <t>wt. fraction of glass Fe in specimen</t>
    <phoneticPr fontId="2" type="noConversion"/>
  </si>
  <si>
    <r>
      <t>Fe3+/</t>
    </r>
    <r>
      <rPr>
        <sz val="11"/>
        <color theme="1"/>
        <rFont val="等线"/>
        <family val="1"/>
        <charset val="134"/>
      </rPr>
      <t>∑</t>
    </r>
    <r>
      <rPr>
        <sz val="11"/>
        <color theme="1"/>
        <rFont val="Cambria Math"/>
        <family val="1"/>
      </rPr>
      <t>Fe</t>
    </r>
    <phoneticPr fontId="2" type="noConversion"/>
  </si>
  <si>
    <t>wt. factionof Fe3+</t>
    <phoneticPr fontId="2" type="noConversion"/>
  </si>
  <si>
    <t>wt. fraction of Fe2+</t>
    <phoneticPr fontId="2" type="noConversion"/>
  </si>
  <si>
    <t>Contribution to npFe0</t>
    <phoneticPr fontId="2" type="noConversion"/>
  </si>
  <si>
    <t>specimen vol./ nm3</t>
    <phoneticPr fontId="2" type="noConversion"/>
  </si>
  <si>
    <r>
      <t>Fe</t>
    </r>
    <r>
      <rPr>
        <vertAlign val="superscript"/>
        <sz val="10"/>
        <color rgb="FF000000"/>
        <rFont val="Arial"/>
        <family val="2"/>
      </rPr>
      <t>0</t>
    </r>
  </si>
  <si>
    <r>
      <t>Fe</t>
    </r>
    <r>
      <rPr>
        <vertAlign val="superscript"/>
        <sz val="10"/>
        <color rgb="FF000000"/>
        <rFont val="Arial"/>
        <family val="2"/>
      </rPr>
      <t>2+</t>
    </r>
  </si>
  <si>
    <r>
      <t>Fe</t>
    </r>
    <r>
      <rPr>
        <vertAlign val="superscript"/>
        <sz val="10"/>
        <color rgb="FF000000"/>
        <rFont val="Arial"/>
        <family val="2"/>
      </rPr>
      <t>3+</t>
    </r>
  </si>
  <si>
    <t>Total Fe</t>
  </si>
  <si>
    <r>
      <t>Fe</t>
    </r>
    <r>
      <rPr>
        <vertAlign val="superscript"/>
        <sz val="10"/>
        <color rgb="FF000000"/>
        <rFont val="Arial"/>
        <family val="2"/>
      </rPr>
      <t>3+</t>
    </r>
    <r>
      <rPr>
        <sz val="10"/>
        <color rgb="FF000000"/>
        <rFont val="Arial"/>
        <family val="2"/>
      </rPr>
      <t>/(Fe</t>
    </r>
    <r>
      <rPr>
        <vertAlign val="superscript"/>
        <sz val="10"/>
        <color rgb="FF000000"/>
        <rFont val="Arial"/>
        <family val="2"/>
      </rPr>
      <t>2+</t>
    </r>
    <r>
      <rPr>
        <sz val="10"/>
        <color rgb="FF000000"/>
        <rFont val="Arial"/>
        <family val="2"/>
      </rPr>
      <t>+Fe</t>
    </r>
    <r>
      <rPr>
        <vertAlign val="superscript"/>
        <sz val="10"/>
        <color rgb="FF000000"/>
        <rFont val="Arial"/>
        <family val="2"/>
      </rPr>
      <t>3+</t>
    </r>
    <r>
      <rPr>
        <sz val="10"/>
        <color rgb="FF000000"/>
        <rFont val="Arial"/>
        <family val="2"/>
      </rPr>
      <t>)</t>
    </r>
  </si>
  <si>
    <r>
      <t>Fe</t>
    </r>
    <r>
      <rPr>
        <vertAlign val="superscript"/>
        <sz val="10"/>
        <color rgb="FF000000"/>
        <rFont val="Arial"/>
        <family val="2"/>
      </rPr>
      <t>3+</t>
    </r>
    <r>
      <rPr>
        <sz val="10"/>
        <color rgb="FF000000"/>
        <rFont val="Arial"/>
        <family val="2"/>
      </rPr>
      <t>/2(Fe</t>
    </r>
    <r>
      <rPr>
        <vertAlign val="superscript"/>
        <sz val="10"/>
        <color rgb="FF000000"/>
        <rFont val="Arial"/>
        <family val="2"/>
      </rPr>
      <t>0</t>
    </r>
    <r>
      <rPr>
        <sz val="10"/>
        <color rgb="FF000000"/>
        <rFont val="Arial"/>
        <family val="2"/>
      </rPr>
      <t>)</t>
    </r>
  </si>
  <si>
    <t>No.1</t>
  </si>
  <si>
    <t>No.2</t>
  </si>
  <si>
    <t>No.3</t>
  </si>
  <si>
    <t>Average</t>
  </si>
  <si>
    <t>S.D.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</si>
</sst>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.0"/>
  </numFmts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Cambria Math"/>
      <family val="1"/>
    </font>
    <font>
      <sz val="11"/>
      <color theme="1"/>
      <name val="等线"/>
      <family val="1"/>
      <charset val="134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10" fontId="0" fillId="0" borderId="0" xfId="0" applyNumberFormat="1">
      <alignment vertical="center"/>
    </xf>
    <xf numFmtId="176" fontId="0" fillId="3" borderId="0" xfId="1" applyNumberFormat="1" applyFont="1" applyFill="1">
      <alignment vertical="center"/>
    </xf>
    <xf numFmtId="10" fontId="0" fillId="3" borderId="0" xfId="1" applyNumberFormat="1" applyFont="1" applyFill="1">
      <alignment vertical="center"/>
    </xf>
    <xf numFmtId="176" fontId="0" fillId="0" borderId="0" xfId="1" applyNumberFormat="1" applyFont="1">
      <alignment vertical="center"/>
    </xf>
    <xf numFmtId="9" fontId="0" fillId="3" borderId="0" xfId="1" applyNumberFormat="1" applyFont="1" applyFill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77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8C36D-20FC-4BF9-A4B1-E555EB762958}">
  <dimension ref="A1:M22"/>
  <sheetViews>
    <sheetView tabSelected="1" topLeftCell="B1" workbookViewId="0">
      <selection activeCell="E24" sqref="E24"/>
    </sheetView>
  </sheetViews>
  <sheetFormatPr defaultRowHeight="14.1" x14ac:dyDescent="0.5"/>
  <cols>
    <col min="1" max="2" width="12.1484375" customWidth="1"/>
    <col min="5" max="5" width="19.44921875" customWidth="1"/>
    <col min="6" max="6" width="16.94921875" customWidth="1"/>
    <col min="7" max="7" width="17.046875" customWidth="1"/>
    <col min="8" max="8" width="17.44921875" customWidth="1"/>
    <col min="9" max="9" width="20.09765625" customWidth="1"/>
    <col min="10" max="10" width="13.296875" customWidth="1"/>
    <col min="11" max="11" width="10.25" customWidth="1"/>
    <col min="12" max="12" width="15.546875" customWidth="1"/>
  </cols>
  <sheetData>
    <row r="1" spans="1:13" ht="24.6" customHeight="1" x14ac:dyDescent="0.5">
      <c r="A1" t="s">
        <v>0</v>
      </c>
      <c r="B1" t="s">
        <v>1</v>
      </c>
      <c r="C1" t="s">
        <v>2</v>
      </c>
      <c r="D1" t="s">
        <v>3</v>
      </c>
      <c r="E1" t="s">
        <v>16</v>
      </c>
      <c r="F1" t="s">
        <v>5</v>
      </c>
      <c r="G1" t="s">
        <v>6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 spans="1:13" x14ac:dyDescent="0.5">
      <c r="A2" s="1">
        <v>12.861227</v>
      </c>
      <c r="B2">
        <v>2</v>
      </c>
      <c r="C2">
        <f>A2*B2/2</f>
        <v>12.861227</v>
      </c>
      <c r="D2">
        <f>(4*3.14*(C2)^3)/3</f>
        <v>8906.6747944976723</v>
      </c>
      <c r="E2" s="2">
        <v>9319272</v>
      </c>
      <c r="F2">
        <f>F4/E2</f>
        <v>1.7105906143058597E-2</v>
      </c>
      <c r="G2">
        <f>1-F2</f>
        <v>0.98289409385694138</v>
      </c>
      <c r="H2" s="5">
        <f>F2*F5/(F2*F5+G2*F6)</f>
        <v>4.2002180040839658E-2</v>
      </c>
      <c r="I2" s="6">
        <v>0.114</v>
      </c>
      <c r="J2" s="3">
        <f>I2/(1+H2)</f>
        <v>0.10940476150974267</v>
      </c>
      <c r="K2">
        <v>0.42</v>
      </c>
      <c r="L2" s="4">
        <f>J2*K2</f>
        <v>4.5949999834091919E-2</v>
      </c>
      <c r="M2" s="4">
        <f>J2*(1-K2)</f>
        <v>6.3454761675650756E-2</v>
      </c>
    </row>
    <row r="3" spans="1:13" x14ac:dyDescent="0.5">
      <c r="A3" s="1">
        <v>2.3581216</v>
      </c>
      <c r="B3">
        <v>2</v>
      </c>
      <c r="C3">
        <f t="shared" ref="C3:C20" si="0">A3*B3/2</f>
        <v>2.3581216</v>
      </c>
      <c r="D3">
        <f t="shared" ref="D3:D20" si="1">(4*3.14*(C3)^3)/3</f>
        <v>54.899321088409941</v>
      </c>
    </row>
    <row r="4" spans="1:13" x14ac:dyDescent="0.5">
      <c r="A4" s="1">
        <v>10.163732</v>
      </c>
      <c r="B4">
        <v>2</v>
      </c>
      <c r="C4">
        <f t="shared" si="0"/>
        <v>10.163732</v>
      </c>
      <c r="D4">
        <f t="shared" si="1"/>
        <v>4395.6995413113518</v>
      </c>
      <c r="E4" s="2" t="s">
        <v>4</v>
      </c>
      <c r="F4" s="2">
        <f>SUM(D2:D20)</f>
        <v>159414.59215363397</v>
      </c>
    </row>
    <row r="5" spans="1:13" x14ac:dyDescent="0.5">
      <c r="A5" s="1">
        <v>12.233200999999999</v>
      </c>
      <c r="B5">
        <v>2</v>
      </c>
      <c r="C5">
        <f t="shared" si="0"/>
        <v>12.233200999999999</v>
      </c>
      <c r="D5">
        <f t="shared" si="1"/>
        <v>7664.5863138804352</v>
      </c>
      <c r="E5" t="s">
        <v>7</v>
      </c>
      <c r="F5">
        <v>7.86</v>
      </c>
    </row>
    <row r="6" spans="1:13" x14ac:dyDescent="0.5">
      <c r="A6" s="1">
        <v>4.3436197999999999</v>
      </c>
      <c r="B6">
        <v>2</v>
      </c>
      <c r="C6">
        <f t="shared" si="0"/>
        <v>4.3436197999999999</v>
      </c>
      <c r="D6">
        <f t="shared" si="1"/>
        <v>343.1024325363569</v>
      </c>
      <c r="E6" t="s">
        <v>8</v>
      </c>
      <c r="F6">
        <v>3.12</v>
      </c>
    </row>
    <row r="7" spans="1:13" x14ac:dyDescent="0.5">
      <c r="A7" s="1">
        <v>8.6804667000000002</v>
      </c>
      <c r="B7">
        <v>2</v>
      </c>
      <c r="C7">
        <f t="shared" si="0"/>
        <v>8.6804667000000002</v>
      </c>
      <c r="D7">
        <f t="shared" si="1"/>
        <v>2738.4045695166765</v>
      </c>
    </row>
    <row r="8" spans="1:13" x14ac:dyDescent="0.5">
      <c r="A8" s="1">
        <v>6.7116251</v>
      </c>
      <c r="B8">
        <v>2</v>
      </c>
      <c r="C8">
        <f t="shared" si="0"/>
        <v>6.7116251</v>
      </c>
      <c r="D8">
        <f t="shared" si="1"/>
        <v>1265.7602510754998</v>
      </c>
    </row>
    <row r="9" spans="1:13" x14ac:dyDescent="0.5">
      <c r="A9" s="1">
        <v>15.742812000000001</v>
      </c>
      <c r="B9">
        <v>2</v>
      </c>
      <c r="C9">
        <f t="shared" si="0"/>
        <v>15.742812000000001</v>
      </c>
      <c r="D9">
        <f t="shared" si="1"/>
        <v>16334.856069259127</v>
      </c>
      <c r="H9" t="s">
        <v>15</v>
      </c>
      <c r="I9" s="7">
        <f>L2/2/H2</f>
        <v>0.54699541535003315</v>
      </c>
    </row>
    <row r="10" spans="1:13" x14ac:dyDescent="0.5">
      <c r="A10" s="1">
        <v>18.559391000000002</v>
      </c>
      <c r="B10">
        <v>2</v>
      </c>
      <c r="C10">
        <f t="shared" si="0"/>
        <v>18.559391000000002</v>
      </c>
      <c r="D10">
        <f t="shared" si="1"/>
        <v>26764.525527764457</v>
      </c>
    </row>
    <row r="11" spans="1:13" x14ac:dyDescent="0.5">
      <c r="A11" s="1">
        <v>19.982182000000002</v>
      </c>
      <c r="B11">
        <v>2</v>
      </c>
      <c r="C11">
        <f t="shared" si="0"/>
        <v>19.982182000000002</v>
      </c>
      <c r="D11">
        <f t="shared" si="1"/>
        <v>33403.895428908225</v>
      </c>
      <c r="H11" s="3"/>
    </row>
    <row r="12" spans="1:13" x14ac:dyDescent="0.5">
      <c r="A12" s="1">
        <v>8.4484929999999991</v>
      </c>
      <c r="B12">
        <v>2</v>
      </c>
      <c r="C12">
        <f t="shared" si="0"/>
        <v>8.4484929999999991</v>
      </c>
      <c r="D12">
        <f t="shared" si="1"/>
        <v>2524.6787835421769</v>
      </c>
    </row>
    <row r="13" spans="1:13" x14ac:dyDescent="0.5">
      <c r="A13" s="1">
        <v>9.4189138000000003</v>
      </c>
      <c r="B13">
        <v>2</v>
      </c>
      <c r="C13">
        <f t="shared" si="0"/>
        <v>9.4189138000000003</v>
      </c>
      <c r="D13">
        <f t="shared" si="1"/>
        <v>3498.411175746849</v>
      </c>
    </row>
    <row r="14" spans="1:13" x14ac:dyDescent="0.5">
      <c r="A14" s="1">
        <v>16.923272999999998</v>
      </c>
      <c r="B14">
        <v>2</v>
      </c>
      <c r="C14">
        <f t="shared" si="0"/>
        <v>16.923272999999998</v>
      </c>
      <c r="D14">
        <f t="shared" si="1"/>
        <v>20291.841707745261</v>
      </c>
    </row>
    <row r="15" spans="1:13" x14ac:dyDescent="0.5">
      <c r="A15" s="1">
        <v>17.324062000000001</v>
      </c>
      <c r="B15">
        <v>2</v>
      </c>
      <c r="C15">
        <f t="shared" si="0"/>
        <v>17.324062000000001</v>
      </c>
      <c r="D15">
        <f t="shared" si="1"/>
        <v>21767.952077740665</v>
      </c>
    </row>
    <row r="16" spans="1:13" x14ac:dyDescent="0.5">
      <c r="A16" s="1">
        <v>11.003816</v>
      </c>
      <c r="B16">
        <v>2</v>
      </c>
      <c r="C16">
        <f t="shared" si="0"/>
        <v>11.003816</v>
      </c>
      <c r="D16">
        <f t="shared" si="1"/>
        <v>5578.2547495920044</v>
      </c>
    </row>
    <row r="17" spans="1:6" x14ac:dyDescent="0.5">
      <c r="A17" s="1">
        <v>4.4739589999999998</v>
      </c>
      <c r="B17">
        <v>2</v>
      </c>
      <c r="C17">
        <f t="shared" si="0"/>
        <v>4.4739589999999998</v>
      </c>
      <c r="D17">
        <f t="shared" si="1"/>
        <v>374.92498624213454</v>
      </c>
    </row>
    <row r="18" spans="1:6" x14ac:dyDescent="0.5">
      <c r="A18" s="1">
        <v>7.1351604000000002</v>
      </c>
      <c r="B18">
        <v>2</v>
      </c>
      <c r="C18">
        <f t="shared" si="0"/>
        <v>7.1351604000000002</v>
      </c>
      <c r="D18">
        <f t="shared" si="1"/>
        <v>1520.8262726742112</v>
      </c>
    </row>
    <row r="19" spans="1:6" x14ac:dyDescent="0.5">
      <c r="A19" s="1">
        <v>6.2171725999999996</v>
      </c>
      <c r="B19">
        <v>2</v>
      </c>
      <c r="C19">
        <f t="shared" si="0"/>
        <v>6.2171725999999996</v>
      </c>
      <c r="D19">
        <f t="shared" si="1"/>
        <v>1006.1139200318702</v>
      </c>
    </row>
    <row r="20" spans="1:6" x14ac:dyDescent="0.5">
      <c r="A20" s="1">
        <v>6.1612004999999996</v>
      </c>
      <c r="B20">
        <v>2</v>
      </c>
      <c r="C20">
        <f t="shared" si="0"/>
        <v>6.1612004999999996</v>
      </c>
      <c r="D20">
        <f t="shared" si="1"/>
        <v>979.18423048056502</v>
      </c>
    </row>
    <row r="22" spans="1:6" x14ac:dyDescent="0.5">
      <c r="F22" s="2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F69C9-66F8-4B65-9CC8-1DBB748D9B9D}">
  <dimension ref="A1:M22"/>
  <sheetViews>
    <sheetView workbookViewId="0">
      <selection activeCell="B53" sqref="B53"/>
    </sheetView>
  </sheetViews>
  <sheetFormatPr defaultRowHeight="14.1" x14ac:dyDescent="0.5"/>
  <cols>
    <col min="1" max="2" width="12.1484375" customWidth="1"/>
    <col min="5" max="5" width="19.44921875" customWidth="1"/>
    <col min="6" max="6" width="16.94921875" customWidth="1"/>
    <col min="7" max="7" width="17.046875" customWidth="1"/>
    <col min="8" max="8" width="17.44921875" customWidth="1"/>
    <col min="9" max="9" width="20.09765625" customWidth="1"/>
    <col min="10" max="10" width="13.296875" customWidth="1"/>
    <col min="12" max="12" width="15.546875" customWidth="1"/>
  </cols>
  <sheetData>
    <row r="1" spans="1:13" ht="85.5" x14ac:dyDescent="0.5">
      <c r="A1" t="s">
        <v>0</v>
      </c>
      <c r="B1" t="s">
        <v>1</v>
      </c>
      <c r="C1" t="s">
        <v>2</v>
      </c>
      <c r="D1" t="s">
        <v>3</v>
      </c>
      <c r="E1" t="s">
        <v>16</v>
      </c>
      <c r="F1" t="s">
        <v>5</v>
      </c>
      <c r="G1" t="s">
        <v>6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 spans="1:13" x14ac:dyDescent="0.5">
      <c r="A2" s="2">
        <v>9.9506978999999998</v>
      </c>
      <c r="B2">
        <v>2</v>
      </c>
      <c r="C2">
        <f>A2*B2/2</f>
        <v>9.9506978999999998</v>
      </c>
      <c r="D2">
        <f>(4*3.14*(C2)^3)/3</f>
        <v>4125.0480228942297</v>
      </c>
      <c r="E2" s="2">
        <v>8832000</v>
      </c>
      <c r="F2">
        <f>F4/E2</f>
        <v>1.2704596187688214E-2</v>
      </c>
      <c r="G2">
        <f>1-F2</f>
        <v>0.98729540381231173</v>
      </c>
      <c r="H2" s="4">
        <f>F2*F5/(F2*F5+G2*F6)</f>
        <v>3.1399756229753419E-2</v>
      </c>
      <c r="I2" s="6">
        <v>0.114</v>
      </c>
      <c r="J2" s="3">
        <f>I2/(1+H2)</f>
        <v>0.11052940366858638</v>
      </c>
      <c r="K2">
        <v>0.44</v>
      </c>
      <c r="L2" s="4">
        <f>J2*K2</f>
        <v>4.8632937614178008E-2</v>
      </c>
      <c r="M2" s="4">
        <f>J2*(1-K2)</f>
        <v>6.1896466054408378E-2</v>
      </c>
    </row>
    <row r="3" spans="1:13" x14ac:dyDescent="0.5">
      <c r="A3" s="2">
        <v>15.43013</v>
      </c>
      <c r="B3">
        <v>2</v>
      </c>
      <c r="C3">
        <f t="shared" ref="C3:C12" si="0">A3*B3/2</f>
        <v>15.43013</v>
      </c>
      <c r="D3">
        <f t="shared" ref="D3:D12" si="1">(4*3.14*(C3)^3)/3</f>
        <v>15380.736777606631</v>
      </c>
    </row>
    <row r="4" spans="1:13" x14ac:dyDescent="0.5">
      <c r="A4" s="2">
        <v>10.792782000000001</v>
      </c>
      <c r="B4">
        <v>2</v>
      </c>
      <c r="C4">
        <f t="shared" si="0"/>
        <v>10.792782000000001</v>
      </c>
      <c r="D4">
        <f t="shared" si="1"/>
        <v>5263.4269471706184</v>
      </c>
      <c r="E4" s="2" t="s">
        <v>4</v>
      </c>
      <c r="F4" s="2">
        <f>SUM(D2:D20)</f>
        <v>112206.9935296623</v>
      </c>
    </row>
    <row r="5" spans="1:13" x14ac:dyDescent="0.5">
      <c r="A5" s="2">
        <v>14.989938</v>
      </c>
      <c r="B5">
        <v>2</v>
      </c>
      <c r="C5">
        <f t="shared" si="0"/>
        <v>14.989938</v>
      </c>
      <c r="D5">
        <f t="shared" si="1"/>
        <v>14101.58385807519</v>
      </c>
      <c r="E5" t="s">
        <v>7</v>
      </c>
      <c r="F5">
        <v>7.86</v>
      </c>
    </row>
    <row r="6" spans="1:13" x14ac:dyDescent="0.5">
      <c r="A6" s="2">
        <v>11.526242</v>
      </c>
      <c r="B6">
        <v>2</v>
      </c>
      <c r="C6">
        <f t="shared" si="0"/>
        <v>11.526242</v>
      </c>
      <c r="D6">
        <f t="shared" si="1"/>
        <v>6411.0857463773646</v>
      </c>
      <c r="E6" t="s">
        <v>8</v>
      </c>
      <c r="F6">
        <v>3.12</v>
      </c>
    </row>
    <row r="7" spans="1:13" x14ac:dyDescent="0.5">
      <c r="A7" s="2">
        <v>14.545394</v>
      </c>
      <c r="B7">
        <v>2</v>
      </c>
      <c r="C7">
        <f t="shared" si="0"/>
        <v>14.545394</v>
      </c>
      <c r="D7">
        <f t="shared" si="1"/>
        <v>12883.826089092438</v>
      </c>
    </row>
    <row r="8" spans="1:13" x14ac:dyDescent="0.5">
      <c r="A8" s="2">
        <v>10.689418</v>
      </c>
      <c r="B8">
        <v>2</v>
      </c>
      <c r="C8">
        <f t="shared" si="0"/>
        <v>10.689418</v>
      </c>
      <c r="D8">
        <f t="shared" si="1"/>
        <v>5113.6448806761819</v>
      </c>
    </row>
    <row r="9" spans="1:13" x14ac:dyDescent="0.5">
      <c r="A9" s="2">
        <v>13.743079</v>
      </c>
      <c r="B9">
        <v>2</v>
      </c>
      <c r="C9">
        <f t="shared" si="0"/>
        <v>13.743079</v>
      </c>
      <c r="D9">
        <f t="shared" si="1"/>
        <v>10867.271408025334</v>
      </c>
      <c r="H9" t="s">
        <v>15</v>
      </c>
      <c r="I9" s="7">
        <f>L2/2/H2</f>
        <v>0.7744158467079908</v>
      </c>
    </row>
    <row r="10" spans="1:13" x14ac:dyDescent="0.5">
      <c r="A10" s="2">
        <v>14.265069</v>
      </c>
      <c r="B10">
        <v>2</v>
      </c>
      <c r="C10">
        <f t="shared" si="0"/>
        <v>14.265069</v>
      </c>
      <c r="D10">
        <f t="shared" si="1"/>
        <v>12153.182363251617</v>
      </c>
    </row>
    <row r="11" spans="1:13" x14ac:dyDescent="0.5">
      <c r="A11" s="2">
        <v>14.606156</v>
      </c>
      <c r="B11">
        <v>2</v>
      </c>
      <c r="C11">
        <f t="shared" si="0"/>
        <v>14.606156</v>
      </c>
      <c r="D11">
        <f t="shared" si="1"/>
        <v>13045.964398366152</v>
      </c>
      <c r="H11" s="3"/>
    </row>
    <row r="12" spans="1:13" x14ac:dyDescent="0.5">
      <c r="A12" s="2">
        <v>14.536883</v>
      </c>
      <c r="B12">
        <v>2</v>
      </c>
      <c r="C12">
        <f t="shared" si="0"/>
        <v>14.536883</v>
      </c>
      <c r="D12">
        <f t="shared" si="1"/>
        <v>12861.223038126554</v>
      </c>
    </row>
    <row r="13" spans="1:13" x14ac:dyDescent="0.5">
      <c r="A13" s="2"/>
    </row>
    <row r="14" spans="1:13" x14ac:dyDescent="0.5">
      <c r="A14" s="2"/>
    </row>
    <row r="15" spans="1:13" x14ac:dyDescent="0.5">
      <c r="A15" s="2"/>
    </row>
    <row r="16" spans="1:13" x14ac:dyDescent="0.5">
      <c r="A16" s="2"/>
    </row>
    <row r="17" spans="1:6" x14ac:dyDescent="0.5">
      <c r="A17" s="2"/>
    </row>
    <row r="18" spans="1:6" x14ac:dyDescent="0.5">
      <c r="A18" s="2"/>
    </row>
    <row r="19" spans="1:6" x14ac:dyDescent="0.5">
      <c r="A19" s="2"/>
    </row>
    <row r="20" spans="1:6" x14ac:dyDescent="0.5">
      <c r="A20" s="2"/>
    </row>
    <row r="21" spans="1:6" x14ac:dyDescent="0.5">
      <c r="A21" s="2"/>
    </row>
    <row r="22" spans="1:6" x14ac:dyDescent="0.5">
      <c r="F22" s="2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47CD0-4B91-401B-930D-4390F181990F}">
  <dimension ref="A1:M100"/>
  <sheetViews>
    <sheetView topLeftCell="B1" workbookViewId="0">
      <selection activeCell="G20" sqref="G20"/>
    </sheetView>
  </sheetViews>
  <sheetFormatPr defaultRowHeight="14.1" x14ac:dyDescent="0.5"/>
  <cols>
    <col min="1" max="2" width="12.1484375" customWidth="1"/>
    <col min="5" max="5" width="19.44921875" customWidth="1"/>
    <col min="6" max="6" width="16.94921875" customWidth="1"/>
    <col min="7" max="7" width="17.046875" customWidth="1"/>
    <col min="8" max="8" width="17.44921875" customWidth="1"/>
    <col min="9" max="9" width="20.09765625" customWidth="1"/>
    <col min="10" max="10" width="13.296875" customWidth="1"/>
    <col min="12" max="12" width="15.546875" customWidth="1"/>
  </cols>
  <sheetData>
    <row r="1" spans="1:13" ht="85.5" x14ac:dyDescent="0.5">
      <c r="A1" t="s">
        <v>0</v>
      </c>
      <c r="B1" t="s">
        <v>1</v>
      </c>
      <c r="C1" t="s">
        <v>2</v>
      </c>
      <c r="D1" t="s">
        <v>3</v>
      </c>
      <c r="E1" t="s">
        <v>16</v>
      </c>
      <c r="F1" t="s">
        <v>5</v>
      </c>
      <c r="G1" t="s">
        <v>6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 spans="1:13" x14ac:dyDescent="0.5">
      <c r="A2" s="1">
        <v>8.7467507999999992</v>
      </c>
      <c r="B2">
        <v>2</v>
      </c>
      <c r="C2">
        <f>A2*B2/2</f>
        <v>8.7467507999999992</v>
      </c>
      <c r="D2">
        <f>(4*3.14*(C2)^3)/3</f>
        <v>2801.6162314870594</v>
      </c>
      <c r="E2" s="2">
        <v>10260000</v>
      </c>
      <c r="F2">
        <f>F4/E2</f>
        <v>1.4329390264851955E-2</v>
      </c>
      <c r="G2">
        <f>1-F2</f>
        <v>0.98567060973514808</v>
      </c>
      <c r="H2" s="4">
        <f>F2*F5/(F2*F5+G2*F6)</f>
        <v>3.5329920827576869E-2</v>
      </c>
      <c r="I2" s="6">
        <v>0.114</v>
      </c>
      <c r="J2" s="3">
        <f>I2/(1+H2)</f>
        <v>0.1101098284775501</v>
      </c>
      <c r="K2">
        <v>0.37</v>
      </c>
      <c r="L2" s="4">
        <f>J2*K2</f>
        <v>4.0740636536693541E-2</v>
      </c>
      <c r="M2" s="4">
        <f>J2*(1-K2)</f>
        <v>6.936919194085657E-2</v>
      </c>
    </row>
    <row r="3" spans="1:13" x14ac:dyDescent="0.5">
      <c r="A3" s="1">
        <v>5.8021482999999998</v>
      </c>
      <c r="B3">
        <v>2</v>
      </c>
      <c r="C3">
        <f t="shared" ref="C3:C31" si="0">A3*B3/2</f>
        <v>5.8021482999999998</v>
      </c>
      <c r="D3">
        <f t="shared" ref="D3:D31" si="1">(4*3.14*(C3)^3)/3</f>
        <v>817.77693919446835</v>
      </c>
    </row>
    <row r="4" spans="1:13" x14ac:dyDescent="0.5">
      <c r="A4" s="1">
        <v>15.878372000000001</v>
      </c>
      <c r="B4">
        <v>2</v>
      </c>
      <c r="C4">
        <f t="shared" si="0"/>
        <v>15.878372000000001</v>
      </c>
      <c r="D4">
        <f t="shared" si="1"/>
        <v>16760.474203279722</v>
      </c>
      <c r="E4" s="2" t="s">
        <v>4</v>
      </c>
      <c r="F4" s="2">
        <f>SUM(D2:D50)</f>
        <v>147019.54411738107</v>
      </c>
    </row>
    <row r="5" spans="1:13" x14ac:dyDescent="0.5">
      <c r="A5" s="1">
        <v>6.1612010000000001</v>
      </c>
      <c r="B5">
        <v>2</v>
      </c>
      <c r="C5">
        <f t="shared" si="0"/>
        <v>6.1612010000000001</v>
      </c>
      <c r="D5">
        <f t="shared" si="1"/>
        <v>979.18446887184382</v>
      </c>
      <c r="E5" t="s">
        <v>7</v>
      </c>
      <c r="F5">
        <v>7.86</v>
      </c>
    </row>
    <row r="6" spans="1:13" x14ac:dyDescent="0.5">
      <c r="A6" s="1">
        <v>16.322685</v>
      </c>
      <c r="B6">
        <v>2</v>
      </c>
      <c r="C6">
        <f t="shared" si="0"/>
        <v>16.322685</v>
      </c>
      <c r="D6">
        <f t="shared" si="1"/>
        <v>18207.200861742851</v>
      </c>
      <c r="E6" t="s">
        <v>8</v>
      </c>
      <c r="F6">
        <v>3.12</v>
      </c>
    </row>
    <row r="7" spans="1:13" x14ac:dyDescent="0.5">
      <c r="A7" s="1">
        <v>9.3397570000000005</v>
      </c>
      <c r="B7">
        <v>2</v>
      </c>
      <c r="C7">
        <f t="shared" si="0"/>
        <v>9.3397570000000005</v>
      </c>
      <c r="D7">
        <f t="shared" si="1"/>
        <v>3410.9481336436206</v>
      </c>
    </row>
    <row r="8" spans="1:13" x14ac:dyDescent="0.5">
      <c r="A8" s="1">
        <v>9.4748868999999996</v>
      </c>
      <c r="B8">
        <v>2</v>
      </c>
      <c r="C8">
        <f t="shared" si="0"/>
        <v>9.4748868999999996</v>
      </c>
      <c r="D8">
        <f t="shared" si="1"/>
        <v>3561.1518149317039</v>
      </c>
    </row>
    <row r="9" spans="1:13" x14ac:dyDescent="0.5">
      <c r="A9" s="1">
        <v>17.055053999999998</v>
      </c>
      <c r="B9">
        <v>2</v>
      </c>
      <c r="C9">
        <f t="shared" si="0"/>
        <v>17.055053999999998</v>
      </c>
      <c r="D9">
        <f t="shared" si="1"/>
        <v>20769.57841023511</v>
      </c>
      <c r="H9" t="s">
        <v>15</v>
      </c>
      <c r="I9" s="7">
        <f>L2/2/H2</f>
        <v>0.57657412728891999</v>
      </c>
    </row>
    <row r="10" spans="1:13" x14ac:dyDescent="0.5">
      <c r="A10" s="1">
        <v>5.5038914999999999</v>
      </c>
      <c r="B10">
        <v>2</v>
      </c>
      <c r="C10">
        <f t="shared" si="0"/>
        <v>5.5038914999999999</v>
      </c>
      <c r="D10">
        <f t="shared" si="1"/>
        <v>698.03624955518228</v>
      </c>
    </row>
    <row r="11" spans="1:13" x14ac:dyDescent="0.5">
      <c r="A11" s="1">
        <v>5.9536880999999999</v>
      </c>
      <c r="B11">
        <v>2</v>
      </c>
      <c r="C11">
        <f t="shared" si="0"/>
        <v>5.9536880999999999</v>
      </c>
      <c r="D11">
        <f t="shared" si="1"/>
        <v>883.54082696819717</v>
      </c>
      <c r="H11" s="3"/>
    </row>
    <row r="12" spans="1:13" x14ac:dyDescent="0.5">
      <c r="A12" s="1">
        <v>5.9536876999999997</v>
      </c>
      <c r="B12">
        <v>2</v>
      </c>
      <c r="C12">
        <f t="shared" si="0"/>
        <v>5.9536876999999997</v>
      </c>
      <c r="D12">
        <f t="shared" si="1"/>
        <v>883.54064888548544</v>
      </c>
    </row>
    <row r="13" spans="1:13" x14ac:dyDescent="0.5">
      <c r="A13" s="1">
        <v>2.5444334</v>
      </c>
      <c r="B13">
        <v>2</v>
      </c>
      <c r="C13">
        <f t="shared" si="0"/>
        <v>2.5444334</v>
      </c>
      <c r="D13">
        <f t="shared" si="1"/>
        <v>68.967049715366599</v>
      </c>
    </row>
    <row r="14" spans="1:13" x14ac:dyDescent="0.5">
      <c r="A14" s="1">
        <v>5.4295248999999997</v>
      </c>
      <c r="B14">
        <v>2</v>
      </c>
      <c r="C14">
        <f t="shared" si="0"/>
        <v>5.4295248999999997</v>
      </c>
      <c r="D14">
        <f t="shared" si="1"/>
        <v>670.12199408740173</v>
      </c>
    </row>
    <row r="15" spans="1:13" x14ac:dyDescent="0.5">
      <c r="A15" s="1">
        <v>5.8629436000000004</v>
      </c>
      <c r="B15">
        <v>2</v>
      </c>
      <c r="C15">
        <f t="shared" si="0"/>
        <v>5.8629436000000004</v>
      </c>
      <c r="D15">
        <f t="shared" si="1"/>
        <v>843.75339613998642</v>
      </c>
    </row>
    <row r="16" spans="1:13" x14ac:dyDescent="0.5">
      <c r="A16" s="1">
        <v>6.1400008000000001</v>
      </c>
      <c r="B16">
        <v>2</v>
      </c>
      <c r="C16">
        <f t="shared" si="0"/>
        <v>6.1400008000000001</v>
      </c>
      <c r="D16">
        <f t="shared" si="1"/>
        <v>969.1113230189635</v>
      </c>
    </row>
    <row r="17" spans="1:6" x14ac:dyDescent="0.5">
      <c r="A17" s="1">
        <v>15.389011</v>
      </c>
      <c r="B17">
        <v>2</v>
      </c>
      <c r="C17">
        <f t="shared" si="0"/>
        <v>15.389011</v>
      </c>
      <c r="D17">
        <f t="shared" si="1"/>
        <v>15258.102039055311</v>
      </c>
    </row>
    <row r="18" spans="1:6" x14ac:dyDescent="0.5">
      <c r="A18" s="1">
        <v>9.0810633000000003</v>
      </c>
      <c r="B18">
        <v>2</v>
      </c>
      <c r="C18">
        <f t="shared" si="0"/>
        <v>9.0810633000000003</v>
      </c>
      <c r="D18">
        <f t="shared" si="1"/>
        <v>3135.2956041476305</v>
      </c>
    </row>
    <row r="19" spans="1:6" x14ac:dyDescent="0.5">
      <c r="A19" s="1">
        <v>6.0096601999999999</v>
      </c>
      <c r="B19">
        <v>2</v>
      </c>
      <c r="C19">
        <f t="shared" si="0"/>
        <v>6.0096601999999999</v>
      </c>
      <c r="D19">
        <f t="shared" si="1"/>
        <v>908.69499236102592</v>
      </c>
    </row>
    <row r="20" spans="1:6" x14ac:dyDescent="0.5">
      <c r="A20" s="1">
        <v>14.644341000000001</v>
      </c>
      <c r="B20">
        <v>2</v>
      </c>
      <c r="C20">
        <f t="shared" si="0"/>
        <v>14.644341000000001</v>
      </c>
      <c r="D20">
        <f t="shared" si="1"/>
        <v>13148.550656486339</v>
      </c>
    </row>
    <row r="21" spans="1:6" x14ac:dyDescent="0.5">
      <c r="A21" s="1">
        <v>5.3735518000000004</v>
      </c>
      <c r="B21">
        <v>2</v>
      </c>
      <c r="C21">
        <f t="shared" si="0"/>
        <v>5.3735518000000004</v>
      </c>
      <c r="D21">
        <f t="shared" si="1"/>
        <v>649.610003254959</v>
      </c>
    </row>
    <row r="22" spans="1:6" x14ac:dyDescent="0.5">
      <c r="A22" s="1">
        <v>9.9363030999999999</v>
      </c>
      <c r="B22">
        <v>2</v>
      </c>
      <c r="C22">
        <f t="shared" si="0"/>
        <v>9.9363030999999999</v>
      </c>
      <c r="D22">
        <f t="shared" si="1"/>
        <v>4107.171874537341</v>
      </c>
      <c r="F22" s="2"/>
    </row>
    <row r="23" spans="1:6" x14ac:dyDescent="0.5">
      <c r="A23" s="1">
        <v>5.9005217999999999</v>
      </c>
      <c r="B23">
        <v>2</v>
      </c>
      <c r="C23">
        <f t="shared" si="0"/>
        <v>5.9005217999999999</v>
      </c>
      <c r="D23">
        <f t="shared" si="1"/>
        <v>860.08157156709251</v>
      </c>
    </row>
    <row r="24" spans="1:6" x14ac:dyDescent="0.5">
      <c r="A24" s="1">
        <v>7.8620128999999999</v>
      </c>
      <c r="B24">
        <v>2</v>
      </c>
      <c r="C24">
        <f t="shared" si="0"/>
        <v>7.8620128999999999</v>
      </c>
      <c r="D24">
        <f t="shared" si="1"/>
        <v>2034.5559664809186</v>
      </c>
    </row>
    <row r="25" spans="1:6" x14ac:dyDescent="0.5">
      <c r="A25" s="1">
        <v>11.084956</v>
      </c>
      <c r="B25">
        <v>2</v>
      </c>
      <c r="C25">
        <f t="shared" si="0"/>
        <v>11.084956</v>
      </c>
      <c r="D25">
        <f t="shared" si="1"/>
        <v>5702.5658038699212</v>
      </c>
    </row>
    <row r="26" spans="1:6" x14ac:dyDescent="0.5">
      <c r="A26" s="1">
        <v>8.9691191000000003</v>
      </c>
      <c r="B26">
        <v>2</v>
      </c>
      <c r="C26">
        <f t="shared" si="0"/>
        <v>8.9691191000000003</v>
      </c>
      <c r="D26">
        <f t="shared" si="1"/>
        <v>3020.7706826165363</v>
      </c>
    </row>
    <row r="27" spans="1:6" x14ac:dyDescent="0.5">
      <c r="A27" s="1">
        <v>16.822372000000001</v>
      </c>
      <c r="B27">
        <v>2</v>
      </c>
      <c r="C27">
        <f t="shared" si="0"/>
        <v>16.822372000000001</v>
      </c>
      <c r="D27">
        <f t="shared" si="1"/>
        <v>19931.045570127364</v>
      </c>
    </row>
    <row r="28" spans="1:6" x14ac:dyDescent="0.5">
      <c r="A28" s="1">
        <v>6.9304543000000001</v>
      </c>
      <c r="B28">
        <v>2</v>
      </c>
      <c r="C28">
        <f t="shared" si="0"/>
        <v>6.9304543000000001</v>
      </c>
      <c r="D28">
        <f t="shared" si="1"/>
        <v>1393.6492870682112</v>
      </c>
    </row>
    <row r="29" spans="1:6" x14ac:dyDescent="0.5">
      <c r="A29" s="1">
        <v>8.6312674999999999</v>
      </c>
      <c r="B29">
        <v>2</v>
      </c>
      <c r="C29">
        <f t="shared" si="0"/>
        <v>8.6312674999999999</v>
      </c>
      <c r="D29">
        <f t="shared" si="1"/>
        <v>2692.1057402736092</v>
      </c>
    </row>
    <row r="30" spans="1:6" x14ac:dyDescent="0.5">
      <c r="A30" s="1">
        <v>2.5444334</v>
      </c>
      <c r="B30">
        <v>2</v>
      </c>
      <c r="C30">
        <f t="shared" si="0"/>
        <v>2.5444334</v>
      </c>
      <c r="D30">
        <f t="shared" si="1"/>
        <v>68.967049715366599</v>
      </c>
    </row>
    <row r="31" spans="1:6" x14ac:dyDescent="0.5">
      <c r="A31" s="1">
        <v>7.5241609</v>
      </c>
      <c r="B31">
        <v>2</v>
      </c>
      <c r="C31">
        <f t="shared" si="0"/>
        <v>7.5241609</v>
      </c>
      <c r="D31">
        <f t="shared" si="1"/>
        <v>1783.3747240625082</v>
      </c>
    </row>
    <row r="32" spans="1:6" x14ac:dyDescent="0.5">
      <c r="A32" s="1"/>
    </row>
    <row r="33" spans="1:1" x14ac:dyDescent="0.5">
      <c r="A33" s="1"/>
    </row>
    <row r="34" spans="1:1" x14ac:dyDescent="0.5">
      <c r="A34" s="1"/>
    </row>
    <row r="35" spans="1:1" x14ac:dyDescent="0.5">
      <c r="A35" s="1"/>
    </row>
    <row r="36" spans="1:1" x14ac:dyDescent="0.5">
      <c r="A36" s="1"/>
    </row>
    <row r="37" spans="1:1" x14ac:dyDescent="0.5">
      <c r="A37" s="1"/>
    </row>
    <row r="38" spans="1:1" x14ac:dyDescent="0.5">
      <c r="A38" s="1"/>
    </row>
    <row r="39" spans="1:1" x14ac:dyDescent="0.5">
      <c r="A39" s="1"/>
    </row>
    <row r="40" spans="1:1" x14ac:dyDescent="0.5">
      <c r="A40" s="1"/>
    </row>
    <row r="41" spans="1:1" x14ac:dyDescent="0.5">
      <c r="A41" s="1"/>
    </row>
    <row r="42" spans="1:1" x14ac:dyDescent="0.5">
      <c r="A42" s="1"/>
    </row>
    <row r="43" spans="1:1" x14ac:dyDescent="0.5">
      <c r="A43" s="1"/>
    </row>
    <row r="44" spans="1:1" x14ac:dyDescent="0.5">
      <c r="A44" s="1"/>
    </row>
    <row r="45" spans="1:1" x14ac:dyDescent="0.5">
      <c r="A45" s="1"/>
    </row>
    <row r="46" spans="1:1" x14ac:dyDescent="0.5">
      <c r="A46" s="1"/>
    </row>
    <row r="47" spans="1:1" x14ac:dyDescent="0.5">
      <c r="A47" s="1"/>
    </row>
    <row r="48" spans="1:1" x14ac:dyDescent="0.5">
      <c r="A48" s="1"/>
    </row>
    <row r="49" spans="1:1" x14ac:dyDescent="0.5">
      <c r="A49" s="1"/>
    </row>
    <row r="50" spans="1:1" x14ac:dyDescent="0.5">
      <c r="A50" s="1"/>
    </row>
    <row r="51" spans="1:1" x14ac:dyDescent="0.5">
      <c r="A51" s="1"/>
    </row>
    <row r="52" spans="1:1" x14ac:dyDescent="0.5">
      <c r="A52" s="1"/>
    </row>
    <row r="53" spans="1:1" x14ac:dyDescent="0.5">
      <c r="A53" s="1"/>
    </row>
    <row r="54" spans="1:1" x14ac:dyDescent="0.5">
      <c r="A54" s="1"/>
    </row>
    <row r="55" spans="1:1" x14ac:dyDescent="0.5">
      <c r="A55" s="1"/>
    </row>
    <row r="56" spans="1:1" x14ac:dyDescent="0.5">
      <c r="A56" s="1"/>
    </row>
    <row r="57" spans="1:1" x14ac:dyDescent="0.5">
      <c r="A57" s="1"/>
    </row>
    <row r="58" spans="1:1" x14ac:dyDescent="0.5">
      <c r="A58" s="1"/>
    </row>
    <row r="59" spans="1:1" x14ac:dyDescent="0.5">
      <c r="A59" s="1"/>
    </row>
    <row r="60" spans="1:1" x14ac:dyDescent="0.5">
      <c r="A60" s="1"/>
    </row>
    <row r="61" spans="1:1" x14ac:dyDescent="0.5">
      <c r="A61" s="1"/>
    </row>
    <row r="62" spans="1:1" x14ac:dyDescent="0.5">
      <c r="A62" s="1"/>
    </row>
    <row r="63" spans="1:1" x14ac:dyDescent="0.5">
      <c r="A63" s="1"/>
    </row>
    <row r="64" spans="1:1" x14ac:dyDescent="0.5">
      <c r="A64" s="1"/>
    </row>
    <row r="65" spans="1:1" x14ac:dyDescent="0.5">
      <c r="A65" s="1"/>
    </row>
    <row r="66" spans="1:1" x14ac:dyDescent="0.5">
      <c r="A66" s="1"/>
    </row>
    <row r="67" spans="1:1" x14ac:dyDescent="0.5">
      <c r="A67" s="1"/>
    </row>
    <row r="68" spans="1:1" x14ac:dyDescent="0.5">
      <c r="A68" s="1"/>
    </row>
    <row r="69" spans="1:1" x14ac:dyDescent="0.5">
      <c r="A69" s="1"/>
    </row>
    <row r="70" spans="1:1" x14ac:dyDescent="0.5">
      <c r="A70" s="1"/>
    </row>
    <row r="71" spans="1:1" x14ac:dyDescent="0.5">
      <c r="A71" s="1"/>
    </row>
    <row r="72" spans="1:1" x14ac:dyDescent="0.5">
      <c r="A72" s="1"/>
    </row>
    <row r="73" spans="1:1" x14ac:dyDescent="0.5">
      <c r="A73" s="1"/>
    </row>
    <row r="74" spans="1:1" x14ac:dyDescent="0.5">
      <c r="A74" s="1"/>
    </row>
    <row r="75" spans="1:1" x14ac:dyDescent="0.5">
      <c r="A75" s="1"/>
    </row>
    <row r="76" spans="1:1" x14ac:dyDescent="0.5">
      <c r="A76" s="1"/>
    </row>
    <row r="77" spans="1:1" x14ac:dyDescent="0.5">
      <c r="A77" s="1"/>
    </row>
    <row r="78" spans="1:1" x14ac:dyDescent="0.5">
      <c r="A78" s="1"/>
    </row>
    <row r="79" spans="1:1" x14ac:dyDescent="0.5">
      <c r="A79" s="1"/>
    </row>
    <row r="80" spans="1:1" x14ac:dyDescent="0.5">
      <c r="A80" s="1"/>
    </row>
    <row r="81" spans="1:1" x14ac:dyDescent="0.5">
      <c r="A81" s="1"/>
    </row>
    <row r="82" spans="1:1" x14ac:dyDescent="0.5">
      <c r="A82" s="1"/>
    </row>
    <row r="83" spans="1:1" x14ac:dyDescent="0.5">
      <c r="A83" s="1"/>
    </row>
    <row r="84" spans="1:1" x14ac:dyDescent="0.5">
      <c r="A84" s="1"/>
    </row>
    <row r="85" spans="1:1" x14ac:dyDescent="0.5">
      <c r="A85" s="1"/>
    </row>
    <row r="86" spans="1:1" x14ac:dyDescent="0.5">
      <c r="A86" s="1"/>
    </row>
    <row r="87" spans="1:1" x14ac:dyDescent="0.5">
      <c r="A87" s="1"/>
    </row>
    <row r="88" spans="1:1" x14ac:dyDescent="0.5">
      <c r="A88" s="1"/>
    </row>
    <row r="89" spans="1:1" x14ac:dyDescent="0.5">
      <c r="A89" s="1"/>
    </row>
    <row r="90" spans="1:1" x14ac:dyDescent="0.5">
      <c r="A90" s="1"/>
    </row>
    <row r="91" spans="1:1" x14ac:dyDescent="0.5">
      <c r="A91" s="1"/>
    </row>
    <row r="92" spans="1:1" x14ac:dyDescent="0.5">
      <c r="A92" s="1"/>
    </row>
    <row r="93" spans="1:1" x14ac:dyDescent="0.5">
      <c r="A93" s="1"/>
    </row>
    <row r="94" spans="1:1" x14ac:dyDescent="0.5">
      <c r="A94" s="1"/>
    </row>
    <row r="95" spans="1:1" x14ac:dyDescent="0.5">
      <c r="A95" s="1"/>
    </row>
    <row r="96" spans="1:1" x14ac:dyDescent="0.5">
      <c r="A96" s="1"/>
    </row>
    <row r="97" spans="1:1" x14ac:dyDescent="0.5">
      <c r="A97" s="1"/>
    </row>
    <row r="98" spans="1:1" x14ac:dyDescent="0.5">
      <c r="A98" s="1"/>
    </row>
    <row r="99" spans="1:1" x14ac:dyDescent="0.5">
      <c r="A99" s="1"/>
    </row>
    <row r="100" spans="1:1" x14ac:dyDescent="0.5">
      <c r="A100" s="1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86C6E-11F7-4EC2-9BDF-43D0451A95D8}">
  <dimension ref="A1:G6"/>
  <sheetViews>
    <sheetView workbookViewId="0">
      <selection activeCell="E6" sqref="E6"/>
    </sheetView>
  </sheetViews>
  <sheetFormatPr defaultRowHeight="14.1" x14ac:dyDescent="0.5"/>
  <sheetData>
    <row r="1" spans="1:7" ht="27.6" x14ac:dyDescent="0.5">
      <c r="A1" s="8"/>
      <c r="B1" s="9" t="s">
        <v>17</v>
      </c>
      <c r="C1" s="9" t="s">
        <v>18</v>
      </c>
      <c r="D1" s="9" t="s">
        <v>19</v>
      </c>
      <c r="E1" s="9" t="s">
        <v>20</v>
      </c>
      <c r="F1" s="9" t="s">
        <v>21</v>
      </c>
      <c r="G1" s="9" t="s">
        <v>22</v>
      </c>
    </row>
    <row r="2" spans="1:7" x14ac:dyDescent="0.5">
      <c r="A2" s="8" t="s">
        <v>23</v>
      </c>
      <c r="B2" s="9">
        <v>4.2</v>
      </c>
      <c r="C2" s="9">
        <v>6.3</v>
      </c>
      <c r="D2" s="9">
        <v>4.5999999999999996</v>
      </c>
      <c r="E2" s="9">
        <v>15.1</v>
      </c>
      <c r="F2" s="9">
        <v>0.42</v>
      </c>
      <c r="G2" s="9">
        <v>0.55000000000000004</v>
      </c>
    </row>
    <row r="3" spans="1:7" x14ac:dyDescent="0.5">
      <c r="A3" s="8" t="s">
        <v>24</v>
      </c>
      <c r="B3" s="9">
        <v>3.1</v>
      </c>
      <c r="C3" s="9">
        <v>6.2</v>
      </c>
      <c r="D3" s="9">
        <v>4.9000000000000004</v>
      </c>
      <c r="E3" s="9">
        <v>14</v>
      </c>
      <c r="F3" s="9">
        <v>0.44</v>
      </c>
      <c r="G3" s="9">
        <v>0.77</v>
      </c>
    </row>
    <row r="4" spans="1:7" x14ac:dyDescent="0.5">
      <c r="A4" s="8" t="s">
        <v>25</v>
      </c>
      <c r="B4" s="9">
        <v>3.5</v>
      </c>
      <c r="C4" s="9">
        <v>6.9</v>
      </c>
      <c r="D4" s="9">
        <v>4.0999999999999996</v>
      </c>
      <c r="E4" s="9">
        <v>14.4</v>
      </c>
      <c r="F4" s="9">
        <v>0.37</v>
      </c>
      <c r="G4" s="9">
        <v>0.57999999999999996</v>
      </c>
    </row>
    <row r="5" spans="1:7" x14ac:dyDescent="0.5">
      <c r="A5" s="8" t="s">
        <v>26</v>
      </c>
      <c r="B5" s="10">
        <f>AVERAGE(B2:B4)</f>
        <v>3.6</v>
      </c>
      <c r="C5" s="10">
        <f t="shared" ref="C5:G5" si="0">AVERAGE(C2:C4)</f>
        <v>6.4666666666666659</v>
      </c>
      <c r="D5" s="10">
        <f t="shared" si="0"/>
        <v>4.5333333333333332</v>
      </c>
      <c r="E5">
        <f t="shared" si="0"/>
        <v>14.5</v>
      </c>
      <c r="F5">
        <f t="shared" si="0"/>
        <v>0.41</v>
      </c>
      <c r="G5" s="11">
        <f t="shared" si="0"/>
        <v>0.6333333333333333</v>
      </c>
    </row>
    <row r="6" spans="1:7" x14ac:dyDescent="0.5">
      <c r="A6" s="8" t="s">
        <v>27</v>
      </c>
      <c r="B6" s="10">
        <f>STDEV(B2:B4)</f>
        <v>0.556776436283001</v>
      </c>
      <c r="C6" s="10">
        <f t="shared" ref="C6:G6" si="1">STDEV(C2:C4)</f>
        <v>0.37859388972001845</v>
      </c>
      <c r="D6" s="10">
        <f t="shared" si="1"/>
        <v>0.40414518843273839</v>
      </c>
      <c r="E6" s="10">
        <f t="shared" si="1"/>
        <v>0.556776436283002</v>
      </c>
      <c r="F6" s="11">
        <f t="shared" si="1"/>
        <v>3.605551275463989E-2</v>
      </c>
      <c r="G6" s="11">
        <f t="shared" si="1"/>
        <v>0.11930353445448848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Fig.3</vt:lpstr>
      <vt:lpstr>Fig.S4</vt:lpstr>
      <vt:lpstr>Fig.S5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Haiyang Xian</dc:creator>
  <cp:lastModifiedBy>Haiyang Xian</cp:lastModifiedBy>
  <dcterms:created xsi:type="dcterms:W3CDTF">2021-12-15T09:13:43Z</dcterms:created>
  <dcterms:modified xsi:type="dcterms:W3CDTF">2022-05-20T06:24:33Z</dcterms:modified>
</cp:coreProperties>
</file>