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6E5DB660-9B90-B648-96DC-8A931532A07F}" xr6:coauthVersionLast="47" xr6:coauthVersionMax="47" xr10:uidLastSave="{00000000-0000-0000-0000-000000000000}"/>
  <bookViews>
    <workbookView xWindow="0" yWindow="500" windowWidth="35840" windowHeight="207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1" l="1"/>
  <c r="J3" i="1" s="1"/>
  <c r="M3" i="1"/>
  <c r="H40" i="1"/>
  <c r="H39" i="1"/>
  <c r="G39" i="1"/>
  <c r="D39" i="1"/>
  <c r="H37" i="1"/>
  <c r="J27" i="1"/>
  <c r="I27" i="1"/>
  <c r="J26" i="1"/>
  <c r="I26" i="1"/>
  <c r="L25" i="1"/>
  <c r="J25" i="1"/>
  <c r="I25" i="1"/>
  <c r="J24" i="1"/>
  <c r="I24" i="1"/>
  <c r="J23" i="1"/>
  <c r="I23" i="1"/>
  <c r="K22" i="1"/>
  <c r="M22" i="1" s="1"/>
  <c r="J22" i="1"/>
  <c r="I22" i="1"/>
  <c r="M21" i="1"/>
  <c r="L21" i="1"/>
  <c r="J21" i="1" s="1"/>
  <c r="I21" i="1"/>
  <c r="M20" i="1"/>
  <c r="L20" i="1"/>
  <c r="J20" i="1"/>
  <c r="I20" i="1"/>
  <c r="M19" i="1"/>
  <c r="L19" i="1"/>
  <c r="J19" i="1" s="1"/>
  <c r="I19" i="1"/>
  <c r="M18" i="1"/>
  <c r="J18" i="1"/>
  <c r="I18" i="1"/>
  <c r="M17" i="1"/>
  <c r="J17" i="1"/>
  <c r="I17" i="1"/>
  <c r="M16" i="1"/>
  <c r="J16" i="1"/>
  <c r="I16" i="1"/>
  <c r="M15" i="1"/>
  <c r="L15" i="1"/>
  <c r="J15" i="1" s="1"/>
  <c r="I15" i="1"/>
  <c r="M14" i="1"/>
  <c r="L14" i="1"/>
  <c r="J14" i="1" s="1"/>
  <c r="I14" i="1"/>
  <c r="M13" i="1"/>
  <c r="L13" i="1"/>
  <c r="J13" i="1"/>
  <c r="I13" i="1"/>
  <c r="M12" i="1"/>
  <c r="J12" i="1"/>
  <c r="I12" i="1"/>
  <c r="M11" i="1"/>
  <c r="L11" i="1"/>
  <c r="J11" i="1"/>
  <c r="I11" i="1"/>
  <c r="M10" i="1"/>
  <c r="L10" i="1"/>
  <c r="J10" i="1"/>
  <c r="I10" i="1"/>
  <c r="M9" i="1"/>
  <c r="J9" i="1"/>
  <c r="I9" i="1"/>
  <c r="M8" i="1"/>
  <c r="L8" i="1"/>
  <c r="J8" i="1"/>
  <c r="I8" i="1"/>
  <c r="M7" i="1"/>
  <c r="L7" i="1"/>
  <c r="L37" i="1" s="1"/>
  <c r="J7" i="1"/>
  <c r="I7" i="1"/>
  <c r="M6" i="1"/>
  <c r="L6" i="1"/>
  <c r="J6" i="1"/>
  <c r="I6" i="1"/>
  <c r="M5" i="1"/>
  <c r="L5" i="1"/>
  <c r="J5" i="1"/>
  <c r="I5" i="1"/>
  <c r="M4" i="1"/>
  <c r="L4" i="1"/>
  <c r="J4" i="1"/>
  <c r="I4" i="1"/>
  <c r="E3" i="1"/>
  <c r="J37" i="1" l="1"/>
  <c r="M39" i="1"/>
  <c r="J38" i="1"/>
  <c r="L38" i="1"/>
  <c r="J39" i="1"/>
  <c r="J41" i="1" s="1"/>
  <c r="M38" i="1"/>
  <c r="M37" i="1"/>
  <c r="J40" i="1" l="1"/>
  <c r="M41" i="1"/>
  <c r="M40" i="1"/>
</calcChain>
</file>

<file path=xl/sharedStrings.xml><?xml version="1.0" encoding="utf-8"?>
<sst xmlns="http://schemas.openxmlformats.org/spreadsheetml/2006/main" count="125" uniqueCount="95">
  <si>
    <t>Usine marémotirce</t>
  </si>
  <si>
    <t>Year</t>
  </si>
  <si>
    <t>Type</t>
  </si>
  <si>
    <t>Area (km²)</t>
  </si>
  <si>
    <t>Area pool (km²)</t>
  </si>
  <si>
    <t>Number of turbines</t>
  </si>
  <si>
    <t>Capacity (kW)</t>
  </si>
  <si>
    <t>Power density (W/m²)</t>
  </si>
  <si>
    <t>Power elec density pool (W/m²)</t>
  </si>
  <si>
    <t>Energy (GWh)</t>
  </si>
  <si>
    <t>Capacity factor</t>
  </si>
  <si>
    <t>Energy density (TWh/km²)</t>
  </si>
  <si>
    <t>Tidal range (m)</t>
  </si>
  <si>
    <t>Construction cost (usd)</t>
  </si>
  <si>
    <t>Runner diameter</t>
  </si>
  <si>
    <t>Turbine output (MW)</t>
  </si>
  <si>
    <t>Generator Output (MVA)</t>
  </si>
  <si>
    <t>Rated speed (rpm)</t>
  </si>
  <si>
    <t>Rated head (m)</t>
  </si>
  <si>
    <t>Rtaeddischarge (m^3/s)</t>
  </si>
  <si>
    <t>Rated voltage (kV)</t>
  </si>
  <si>
    <t>Rated current (A)</t>
  </si>
  <si>
    <t>Cost electricty ($/kWh)</t>
  </si>
  <si>
    <t>Décharge diurne (km^3)</t>
  </si>
  <si>
    <t>Commentaires</t>
  </si>
  <si>
    <t>Rance</t>
  </si>
  <si>
    <t>France</t>
  </si>
  <si>
    <t>Two-way with pumping</t>
  </si>
  <si>
    <t>Shiwa Lake</t>
  </si>
  <si>
    <t>Corée-du-sud</t>
  </si>
  <si>
    <t>Flood only</t>
  </si>
  <si>
    <t>Annapolis Royal</t>
  </si>
  <si>
    <t>Canada</t>
  </si>
  <si>
    <t>Decommissioned</t>
  </si>
  <si>
    <t>Ebb only</t>
  </si>
  <si>
    <t>test</t>
  </si>
  <si>
    <t>Incheon</t>
  </si>
  <si>
    <t>Abandon</t>
  </si>
  <si>
    <t>Penzhin/Penjine Sud</t>
  </si>
  <si>
    <t>Russie</t>
  </si>
  <si>
    <t>Etude</t>
  </si>
  <si>
    <t>360 à 530</t>
  </si>
  <si>
    <t>20530 est l'aire totale, pas que pour Nord ou Sud</t>
  </si>
  <si>
    <t>Penzhin/Penjine Nord</t>
  </si>
  <si>
    <t>Tougourskaya</t>
  </si>
  <si>
    <t>Mezen</t>
  </si>
  <si>
    <t>Severn</t>
  </si>
  <si>
    <t>UK</t>
  </si>
  <si>
    <t>baie de Swansea</t>
  </si>
  <si>
    <t>Projet Cardiff</t>
  </si>
  <si>
    <t>Lagoon</t>
  </si>
  <si>
    <t>Swansea</t>
  </si>
  <si>
    <t>yes</t>
  </si>
  <si>
    <t>Jiangxia</t>
  </si>
  <si>
    <t>China</t>
  </si>
  <si>
    <t>Two-way</t>
  </si>
  <si>
    <t>Uldolmok</t>
  </si>
  <si>
    <t>Strangford Lough SeaGen</t>
  </si>
  <si>
    <t>Decommissionned</t>
  </si>
  <si>
    <t>Kislaya Guba</t>
  </si>
  <si>
    <t>1968 et 2006</t>
  </si>
  <si>
    <t>Péiode de gel 100 jours/an</t>
  </si>
  <si>
    <t>Garorim</t>
  </si>
  <si>
    <t>Kutch</t>
  </si>
  <si>
    <t>Inde</t>
  </si>
  <si>
    <t>Dalupiri Blue Energy</t>
  </si>
  <si>
    <t>Philippines</t>
  </si>
  <si>
    <t>Skerries</t>
  </si>
  <si>
    <t>Bluemull Sound</t>
  </si>
  <si>
    <t>Eastern Scheldt Barrier</t>
  </si>
  <si>
    <t>The Netherlands</t>
  </si>
  <si>
    <t>MeyGen</t>
  </si>
  <si>
    <t>Pempa'q</t>
  </si>
  <si>
    <t xml:space="preserve">Minas </t>
  </si>
  <si>
    <t>Decomissionned</t>
  </si>
  <si>
    <t>Passamaquoddy</t>
  </si>
  <si>
    <t>USA</t>
  </si>
  <si>
    <t>Cook Inlet</t>
  </si>
  <si>
    <t>Mersey</t>
  </si>
  <si>
    <t>San Jose</t>
  </si>
  <si>
    <t>Argentina</t>
  </si>
  <si>
    <t>Secure</t>
  </si>
  <si>
    <t>Australia</t>
  </si>
  <si>
    <t>Walcott</t>
  </si>
  <si>
    <t>Moyenne</t>
  </si>
  <si>
    <t>Total consumption</t>
  </si>
  <si>
    <t>Total production (TWh/an)</t>
  </si>
  <si>
    <t>Percentage</t>
  </si>
  <si>
    <t>Real production (TWh/an)</t>
  </si>
  <si>
    <t>Real capacity (GW)</t>
  </si>
  <si>
    <t>Mediane</t>
  </si>
  <si>
    <t>Possibilities</t>
  </si>
  <si>
    <t>Standard deviation</t>
  </si>
  <si>
    <t>MOY-ST</t>
  </si>
  <si>
    <t>MOY+ST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</si>
</sst>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>
    <font>
      <sz val="10"/>
      <color rgb="FF000000"/>
      <name val="Arial"/>
      <scheme val="minor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z val="11"/>
      <color rgb="FF2E2E2E"/>
      <name val="NexusSerif"/>
    </font>
    <font>
      <b/>
      <sz val="11"/>
      <color rgb="FF000000"/>
      <name val="Sans-serif"/>
    </font>
    <font>
      <b/>
      <strike/>
      <sz val="11"/>
      <color rgb="FF000000"/>
      <name val="Arial"/>
      <family val="2"/>
    </font>
    <font>
      <i/>
      <strike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202122"/>
      <name val="Sans-serif"/>
    </font>
    <font>
      <sz val="11"/>
      <color rgb="FF202122"/>
      <name val="Arial"/>
      <family val="2"/>
    </font>
    <font>
      <i/>
      <strike/>
      <sz val="11"/>
      <color rgb="FF202122"/>
      <name val="Arial"/>
      <family val="2"/>
    </font>
    <font>
      <u/>
      <sz val="11"/>
      <color rgb="FFBA0000"/>
      <name val="Arial"/>
      <family val="2"/>
    </font>
    <font>
      <strike/>
      <sz val="11"/>
      <color rgb="FFBA0000"/>
      <name val="Arial"/>
      <family val="2"/>
    </font>
    <font>
      <u/>
      <sz val="11"/>
      <color rgb="FF0645AD"/>
      <name val="Sans-serif"/>
    </font>
    <font>
      <strike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/>
    <xf numFmtId="0" fontId="7" fillId="0" borderId="0" xfId="0" applyFont="1" applyAlignment="1"/>
    <xf numFmtId="3" fontId="7" fillId="0" borderId="0" xfId="0" applyNumberFormat="1" applyFont="1" applyAlignment="1"/>
    <xf numFmtId="164" fontId="7" fillId="0" borderId="0" xfId="0" applyNumberFormat="1" applyFont="1" applyAlignment="1"/>
    <xf numFmtId="0" fontId="7" fillId="3" borderId="0" xfId="0" applyFont="1" applyFill="1" applyAlignment="1"/>
    <xf numFmtId="0" fontId="8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 vertical="top"/>
    </xf>
    <xf numFmtId="165" fontId="7" fillId="0" borderId="0" xfId="0" applyNumberFormat="1" applyFont="1" applyAlignment="1"/>
    <xf numFmtId="165" fontId="7" fillId="3" borderId="0" xfId="0" applyNumberFormat="1" applyFont="1" applyFill="1" applyAlignme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0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3" borderId="0" xfId="0" applyFont="1" applyFill="1" applyAlignment="1">
      <alignment horizontal="right"/>
    </xf>
    <xf numFmtId="0" fontId="5" fillId="0" borderId="0" xfId="0" applyFont="1" applyAlignment="1"/>
    <xf numFmtId="0" fontId="10" fillId="3" borderId="0" xfId="0" applyFont="1" applyFill="1" applyAlignment="1"/>
    <xf numFmtId="0" fontId="11" fillId="4" borderId="0" xfId="0" applyFont="1" applyFill="1" applyAlignment="1"/>
    <xf numFmtId="0" fontId="7" fillId="3" borderId="0" xfId="0" applyFont="1" applyFill="1" applyAlignment="1"/>
    <xf numFmtId="0" fontId="12" fillId="0" borderId="0" xfId="0" applyFont="1" applyAlignment="1"/>
    <xf numFmtId="0" fontId="13" fillId="3" borderId="0" xfId="0" applyFont="1" applyFill="1" applyAlignment="1"/>
    <xf numFmtId="3" fontId="7" fillId="0" borderId="0" xfId="0" applyNumberFormat="1" applyFont="1" applyAlignment="1">
      <alignment horizontal="right"/>
    </xf>
    <xf numFmtId="0" fontId="14" fillId="3" borderId="0" xfId="0" applyFont="1" applyFill="1" applyAlignment="1"/>
    <xf numFmtId="0" fontId="15" fillId="4" borderId="0" xfId="0" applyFont="1" applyFill="1" applyAlignment="1"/>
    <xf numFmtId="0" fontId="15" fillId="3" borderId="0" xfId="0" applyFont="1" applyFill="1" applyAlignment="1"/>
    <xf numFmtId="0" fontId="16" fillId="4" borderId="0" xfId="0" applyFont="1" applyFill="1" applyAlignment="1"/>
    <xf numFmtId="3" fontId="7" fillId="0" borderId="0" xfId="0" applyNumberFormat="1" applyFont="1" applyAlignment="1"/>
    <xf numFmtId="10" fontId="7" fillId="0" borderId="0" xfId="0" applyNumberFormat="1" applyFont="1" applyAlignment="1">
      <alignment horizontal="center"/>
    </xf>
    <xf numFmtId="0" fontId="17" fillId="3" borderId="0" xfId="0" applyFont="1" applyFill="1" applyAlignment="1"/>
    <xf numFmtId="0" fontId="18" fillId="0" borderId="0" xfId="0" applyFont="1" applyAlignment="1"/>
    <xf numFmtId="0" fontId="19" fillId="0" borderId="0" xfId="0" applyFont="1" applyAlignment="1"/>
    <xf numFmtId="0" fontId="14" fillId="4" borderId="0" xfId="0" applyFont="1" applyFill="1" applyAlignment="1"/>
    <xf numFmtId="0" fontId="8" fillId="0" borderId="0" xfId="0" applyFont="1" applyAlignment="1"/>
    <xf numFmtId="0" fontId="5" fillId="3" borderId="0" xfId="0" applyFont="1" applyFill="1" applyAlignment="1"/>
    <xf numFmtId="0" fontId="20" fillId="0" borderId="0" xfId="0" applyFont="1" applyAlignment="1"/>
    <xf numFmtId="3" fontId="5" fillId="0" borderId="0" xfId="0" applyNumberFormat="1" applyFont="1" applyAlignment="1"/>
    <xf numFmtId="10" fontId="7" fillId="0" borderId="0" xfId="0" applyNumberFormat="1" applyFont="1" applyAlignment="1">
      <alignment horizontal="right"/>
    </xf>
    <xf numFmtId="0" fontId="5" fillId="4" borderId="0" xfId="0" applyFont="1" applyFill="1" applyAlignment="1"/>
    <xf numFmtId="0" fontId="21" fillId="0" borderId="0" xfId="0" applyFont="1" applyAlignment="1"/>
    <xf numFmtId="0" fontId="5" fillId="0" borderId="0" xfId="0" applyFont="1"/>
    <xf numFmtId="164" fontId="5" fillId="0" borderId="0" xfId="0" applyNumberFormat="1" applyFont="1"/>
    <xf numFmtId="3" fontId="5" fillId="5" borderId="0" xfId="0" applyNumberFormat="1" applyFont="1" applyFill="1" applyAlignment="1"/>
    <xf numFmtId="0" fontId="7" fillId="6" borderId="0" xfId="0" applyFont="1" applyFill="1" applyAlignment="1"/>
    <xf numFmtId="0" fontId="7" fillId="0" borderId="0" xfId="0" applyFont="1" applyAlignment="1"/>
    <xf numFmtId="3" fontId="5" fillId="0" borderId="0" xfId="0" applyNumberFormat="1" applyFont="1"/>
    <xf numFmtId="10" fontId="5" fillId="0" borderId="0" xfId="0" applyNumberFormat="1" applyFont="1"/>
    <xf numFmtId="3" fontId="5" fillId="0" borderId="0" xfId="0" applyNumberFormat="1" applyFont="1" applyAlignment="1">
      <alignment wrapText="1"/>
    </xf>
    <xf numFmtId="10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0" fontId="5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r.wikipedia.org/w/index.php?title=Severn_Barrage&amp;action=edit&amp;redlink=1" TargetMode="External"/><Relationship Id="rId2" Type="http://schemas.openxmlformats.org/officeDocument/2006/relationships/hyperlink" Target="https://www.sciencedirect.com/science/article/pii/S0960148118305263" TargetMode="External"/><Relationship Id="rId1" Type="http://schemas.openxmlformats.org/officeDocument/2006/relationships/hyperlink" Target="https://fr.wikipedia.org/wiki/%C3%89nergie_mar%C3%A9motrice" TargetMode="External"/><Relationship Id="rId4" Type="http://schemas.openxmlformats.org/officeDocument/2006/relationships/hyperlink" Target="https://fr.wikipedia.org/wiki/Swan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10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K15" sqref="AH1:AK15"/>
    </sheetView>
  </sheetViews>
  <sheetFormatPr baseColWidth="10" defaultColWidth="12.6640625" defaultRowHeight="15.75" customHeight="1" outlineLevelCol="1"/>
  <cols>
    <col min="1" max="1" width="35.83203125" customWidth="1"/>
    <col min="3" max="3" width="22.5" customWidth="1"/>
    <col min="4" max="4" width="24.5" customWidth="1"/>
    <col min="5" max="5" width="21" customWidth="1"/>
    <col min="6" max="6" width="19.33203125" customWidth="1"/>
    <col min="7" max="7" width="22.33203125" customWidth="1"/>
    <col min="9" max="9" width="16.6640625" customWidth="1"/>
    <col min="10" max="10" width="30.1640625" customWidth="1"/>
    <col min="11" max="11" width="15.6640625" customWidth="1"/>
    <col min="12" max="12" width="20.5" customWidth="1"/>
    <col min="13" max="13" width="27.5" customWidth="1" collapsed="1"/>
    <col min="14" max="25" width="12.6640625" hidden="1" outlineLevel="1"/>
  </cols>
  <sheetData>
    <row r="1" spans="1:32" ht="15.75" customHeight="1">
      <c r="A1" s="1" t="s">
        <v>0</v>
      </c>
      <c r="B1" s="2"/>
      <c r="C1" s="3" t="s">
        <v>1</v>
      </c>
      <c r="D1" s="3" t="s">
        <v>2</v>
      </c>
      <c r="E1" s="2" t="s">
        <v>3</v>
      </c>
      <c r="F1" s="4" t="s">
        <v>4</v>
      </c>
      <c r="G1" s="3" t="s">
        <v>5</v>
      </c>
      <c r="H1" s="5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6" t="s">
        <v>11</v>
      </c>
      <c r="N1" s="7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9" t="s">
        <v>24</v>
      </c>
      <c r="AA1" s="10"/>
      <c r="AB1" s="10"/>
      <c r="AC1" s="10"/>
      <c r="AD1" s="10"/>
      <c r="AE1" s="10"/>
      <c r="AF1" s="10"/>
    </row>
    <row r="2" spans="1:32" ht="15.75" customHeight="1">
      <c r="A2" s="11"/>
      <c r="B2" s="12"/>
      <c r="C2" s="12"/>
      <c r="D2" s="12"/>
      <c r="E2" s="12"/>
      <c r="F2" s="12"/>
      <c r="G2" s="12"/>
      <c r="H2" s="13"/>
      <c r="I2" s="12"/>
      <c r="J2" s="12"/>
      <c r="K2" s="12"/>
      <c r="L2" s="12"/>
      <c r="M2" s="14"/>
      <c r="N2" s="12"/>
    </row>
    <row r="3" spans="1:32" ht="15.75" customHeight="1">
      <c r="A3" s="15" t="s">
        <v>25</v>
      </c>
      <c r="B3" s="16" t="s">
        <v>26</v>
      </c>
      <c r="C3" s="17">
        <v>1966</v>
      </c>
      <c r="D3" s="18" t="s">
        <v>27</v>
      </c>
      <c r="E3" s="19">
        <f>H3*10^-3/I3</f>
        <v>92.307692307692307</v>
      </c>
      <c r="F3" s="20">
        <v>22</v>
      </c>
      <c r="G3" s="19">
        <v>24</v>
      </c>
      <c r="H3" s="21">
        <v>240000</v>
      </c>
      <c r="I3" s="17">
        <v>2.6</v>
      </c>
      <c r="J3" s="15">
        <f>H3*10^-3/F3*L3</f>
        <v>2.8019925280199254</v>
      </c>
      <c r="K3" s="22">
        <v>540</v>
      </c>
      <c r="L3" s="23">
        <f>K3*10^6/(H3*24*365)</f>
        <v>0.25684931506849318</v>
      </c>
      <c r="M3" s="24">
        <f>K3*10^-3/F3</f>
        <v>2.4545454545454547E-2</v>
      </c>
      <c r="N3" s="17">
        <v>8.1999999999999993</v>
      </c>
    </row>
    <row r="4" spans="1:32" ht="15.75" customHeight="1">
      <c r="A4" s="15" t="s">
        <v>28</v>
      </c>
      <c r="B4" s="16" t="s">
        <v>29</v>
      </c>
      <c r="C4" s="22">
        <v>2011</v>
      </c>
      <c r="D4" s="25" t="s">
        <v>30</v>
      </c>
      <c r="E4" s="26"/>
      <c r="F4" s="27">
        <v>30</v>
      </c>
      <c r="G4" s="22">
        <v>10</v>
      </c>
      <c r="H4" s="21">
        <v>254000</v>
      </c>
      <c r="I4" s="12" t="e">
        <f t="shared" ref="I4:I27" si="0">H4*10^-3/E4</f>
        <v>#DIV/0!</v>
      </c>
      <c r="J4" s="15">
        <f t="shared" ref="J4:J27" si="1">H4*10^-3/F4*L4</f>
        <v>2.1004566210045663</v>
      </c>
      <c r="K4" s="22">
        <v>552</v>
      </c>
      <c r="L4" s="23">
        <f t="shared" ref="L4:L8" si="2">K4*10^6/(H4*24*365)</f>
        <v>0.24808542767770467</v>
      </c>
      <c r="M4" s="24">
        <f t="shared" ref="M4:M22" si="3">K4*10^-3/F4</f>
        <v>1.8400000000000003E-2</v>
      </c>
      <c r="N4" s="17">
        <v>5.6</v>
      </c>
      <c r="O4" s="28">
        <v>560000000</v>
      </c>
      <c r="P4" s="28">
        <v>7.5</v>
      </c>
      <c r="Q4" s="28">
        <v>25.4</v>
      </c>
      <c r="R4" s="28">
        <v>26.8</v>
      </c>
      <c r="S4" s="28">
        <v>64.3</v>
      </c>
      <c r="T4" s="28">
        <v>5.82</v>
      </c>
      <c r="U4" s="28">
        <v>482.1</v>
      </c>
      <c r="V4" s="28">
        <v>10.199999999999999</v>
      </c>
      <c r="W4" s="28">
        <v>1515</v>
      </c>
      <c r="X4" s="28">
        <v>0.02</v>
      </c>
      <c r="Y4" s="28"/>
    </row>
    <row r="5" spans="1:32" ht="14">
      <c r="A5" s="29" t="s">
        <v>31</v>
      </c>
      <c r="B5" s="30" t="s">
        <v>32</v>
      </c>
      <c r="C5" s="17" t="s">
        <v>33</v>
      </c>
      <c r="D5" s="25" t="s">
        <v>34</v>
      </c>
      <c r="E5" s="17">
        <v>104.07</v>
      </c>
      <c r="F5" s="31">
        <v>6</v>
      </c>
      <c r="G5" s="12"/>
      <c r="H5" s="21">
        <v>20000</v>
      </c>
      <c r="I5" s="12">
        <f t="shared" si="0"/>
        <v>0.19217834150091287</v>
      </c>
      <c r="J5" s="15">
        <f t="shared" si="1"/>
        <v>0.95129375951293771</v>
      </c>
      <c r="K5" s="17">
        <v>50</v>
      </c>
      <c r="L5" s="23">
        <f t="shared" si="2"/>
        <v>0.28538812785388129</v>
      </c>
      <c r="M5" s="24">
        <f t="shared" si="3"/>
        <v>8.3333333333333332E-3</v>
      </c>
      <c r="N5" s="12"/>
      <c r="Z5" s="28" t="s">
        <v>35</v>
      </c>
    </row>
    <row r="6" spans="1:32" ht="15.75" customHeight="1">
      <c r="A6" s="15" t="s">
        <v>36</v>
      </c>
      <c r="B6" s="12" t="s">
        <v>29</v>
      </c>
      <c r="C6" s="17" t="s">
        <v>37</v>
      </c>
      <c r="D6" s="17"/>
      <c r="E6" s="12"/>
      <c r="F6" s="12"/>
      <c r="G6" s="12"/>
      <c r="H6" s="21">
        <v>1320000</v>
      </c>
      <c r="I6" s="12" t="e">
        <f t="shared" si="0"/>
        <v>#DIV/0!</v>
      </c>
      <c r="J6" s="12" t="e">
        <f t="shared" si="1"/>
        <v>#DIV/0!</v>
      </c>
      <c r="K6" s="17">
        <v>2410</v>
      </c>
      <c r="L6" s="23">
        <f t="shared" si="2"/>
        <v>0.20841981458419814</v>
      </c>
      <c r="M6" s="24" t="e">
        <f t="shared" si="3"/>
        <v>#DIV/0!</v>
      </c>
      <c r="N6" s="12"/>
    </row>
    <row r="7" spans="1:32" ht="15.75" customHeight="1">
      <c r="A7" s="31" t="s">
        <v>38</v>
      </c>
      <c r="B7" s="32" t="s">
        <v>39</v>
      </c>
      <c r="C7" s="17" t="s">
        <v>40</v>
      </c>
      <c r="D7" s="17"/>
      <c r="E7" s="12"/>
      <c r="F7" s="33">
        <v>20530</v>
      </c>
      <c r="G7" s="12"/>
      <c r="H7" s="34">
        <v>87100000</v>
      </c>
      <c r="I7" s="12" t="e">
        <f t="shared" si="0"/>
        <v>#DIV/0!</v>
      </c>
      <c r="J7" s="15">
        <f t="shared" si="1"/>
        <v>1.112082329679031</v>
      </c>
      <c r="K7" s="17">
        <v>200000</v>
      </c>
      <c r="L7" s="23">
        <f t="shared" si="2"/>
        <v>0.26212457208163609</v>
      </c>
      <c r="M7" s="24">
        <f t="shared" si="3"/>
        <v>9.74184120798831E-3</v>
      </c>
      <c r="N7" s="17">
        <v>11</v>
      </c>
      <c r="Y7" s="28" t="s">
        <v>41</v>
      </c>
      <c r="Z7" s="28" t="s">
        <v>42</v>
      </c>
    </row>
    <row r="8" spans="1:32" ht="15.75" customHeight="1">
      <c r="A8" s="31" t="s">
        <v>43</v>
      </c>
      <c r="B8" s="17" t="s">
        <v>39</v>
      </c>
      <c r="C8" s="17"/>
      <c r="D8" s="17"/>
      <c r="E8" s="12"/>
      <c r="F8" s="17"/>
      <c r="G8" s="12"/>
      <c r="H8" s="34">
        <v>21400000</v>
      </c>
      <c r="I8" s="12" t="e">
        <f t="shared" si="0"/>
        <v>#DIV/0!</v>
      </c>
      <c r="J8" s="12" t="e">
        <f t="shared" si="1"/>
        <v>#DIV/0!</v>
      </c>
      <c r="K8" s="17">
        <v>50000</v>
      </c>
      <c r="L8" s="23">
        <f t="shared" si="2"/>
        <v>0.26671787649895445</v>
      </c>
      <c r="M8" s="24" t="e">
        <f t="shared" si="3"/>
        <v>#DIV/0!</v>
      </c>
      <c r="N8" s="17">
        <v>13.4</v>
      </c>
      <c r="Y8" s="28"/>
    </row>
    <row r="9" spans="1:32" ht="15.75" customHeight="1">
      <c r="A9" s="35" t="s">
        <v>44</v>
      </c>
      <c r="B9" s="36" t="s">
        <v>39</v>
      </c>
      <c r="C9" s="17" t="s">
        <v>40</v>
      </c>
      <c r="D9" s="17"/>
      <c r="E9" s="12"/>
      <c r="F9" s="12"/>
      <c r="G9" s="12"/>
      <c r="H9" s="21">
        <v>3640000</v>
      </c>
      <c r="I9" s="12" t="e">
        <f t="shared" si="0"/>
        <v>#DIV/0!</v>
      </c>
      <c r="J9" s="12" t="e">
        <f t="shared" si="1"/>
        <v>#DIV/0!</v>
      </c>
      <c r="K9" s="12"/>
      <c r="L9" s="23"/>
      <c r="M9" s="24" t="e">
        <f t="shared" si="3"/>
        <v>#DIV/0!</v>
      </c>
      <c r="N9" s="12"/>
    </row>
    <row r="10" spans="1:32" ht="15.75" customHeight="1">
      <c r="A10" s="37" t="s">
        <v>45</v>
      </c>
      <c r="B10" s="38" t="s">
        <v>39</v>
      </c>
      <c r="C10" s="17" t="s">
        <v>40</v>
      </c>
      <c r="D10" s="17"/>
      <c r="E10" s="12"/>
      <c r="F10" s="31">
        <v>2300</v>
      </c>
      <c r="G10" s="12"/>
      <c r="H10" s="39">
        <v>15000000</v>
      </c>
      <c r="I10" s="12" t="e">
        <f t="shared" si="0"/>
        <v>#DIV/0!</v>
      </c>
      <c r="J10" s="15">
        <f t="shared" si="1"/>
        <v>2.4816358943815762</v>
      </c>
      <c r="K10" s="17">
        <v>50000</v>
      </c>
      <c r="L10" s="40">
        <f t="shared" ref="L10:L11" si="4">K10*10^6/(H10*24*365)</f>
        <v>0.38051750380517502</v>
      </c>
      <c r="M10" s="24">
        <f t="shared" si="3"/>
        <v>2.1739130434782608E-2</v>
      </c>
      <c r="N10" s="12"/>
    </row>
    <row r="11" spans="1:32" ht="15.75" customHeight="1">
      <c r="A11" s="41" t="s">
        <v>46</v>
      </c>
      <c r="B11" s="42" t="s">
        <v>47</v>
      </c>
      <c r="C11" s="17" t="s">
        <v>40</v>
      </c>
      <c r="D11" s="17"/>
      <c r="E11" s="17"/>
      <c r="F11" s="31">
        <v>520</v>
      </c>
      <c r="G11" s="17">
        <v>214</v>
      </c>
      <c r="H11" s="39">
        <v>8640000</v>
      </c>
      <c r="I11" s="12" t="e">
        <f t="shared" si="0"/>
        <v>#DIV/0!</v>
      </c>
      <c r="J11" s="15">
        <f t="shared" si="1"/>
        <v>3.731998595012294</v>
      </c>
      <c r="K11" s="17">
        <v>17000</v>
      </c>
      <c r="L11" s="40">
        <f t="shared" si="4"/>
        <v>0.22461102655166582</v>
      </c>
      <c r="M11" s="24">
        <f t="shared" si="3"/>
        <v>3.2692307692307694E-2</v>
      </c>
      <c r="N11" s="17">
        <v>14</v>
      </c>
    </row>
    <row r="12" spans="1:32" ht="15.75" customHeight="1">
      <c r="A12" s="43" t="s">
        <v>48</v>
      </c>
      <c r="B12" s="12" t="s">
        <v>47</v>
      </c>
      <c r="C12" s="12"/>
      <c r="D12" s="12"/>
      <c r="E12" s="12"/>
      <c r="F12" s="12"/>
      <c r="G12" s="12"/>
      <c r="H12" s="13"/>
      <c r="I12" s="12" t="e">
        <f t="shared" si="0"/>
        <v>#DIV/0!</v>
      </c>
      <c r="J12" s="12" t="e">
        <f t="shared" si="1"/>
        <v>#DIV/0!</v>
      </c>
      <c r="K12" s="12"/>
      <c r="L12" s="40"/>
      <c r="M12" s="24" t="e">
        <f t="shared" si="3"/>
        <v>#DIV/0!</v>
      </c>
      <c r="N12" s="12"/>
    </row>
    <row r="13" spans="1:32" ht="15.75" customHeight="1">
      <c r="A13" s="12" t="s">
        <v>49</v>
      </c>
      <c r="B13" s="16" t="s">
        <v>47</v>
      </c>
      <c r="C13" s="26"/>
      <c r="D13" s="22" t="s">
        <v>50</v>
      </c>
      <c r="E13" s="26"/>
      <c r="F13" s="27">
        <v>70</v>
      </c>
      <c r="G13" s="26"/>
      <c r="H13" s="21">
        <v>3000000</v>
      </c>
      <c r="I13" s="12" t="e">
        <f t="shared" si="0"/>
        <v>#DIV/0!</v>
      </c>
      <c r="J13" s="15">
        <f t="shared" si="1"/>
        <v>8.9693411611219815</v>
      </c>
      <c r="K13" s="26">
        <v>5500</v>
      </c>
      <c r="L13" s="23">
        <f t="shared" ref="L13:L15" si="5">K13*10^6/(H13*24*365)</f>
        <v>0.20928462709284626</v>
      </c>
      <c r="M13" s="24">
        <f t="shared" si="3"/>
        <v>7.857142857142857E-2</v>
      </c>
      <c r="N13" s="12"/>
    </row>
    <row r="14" spans="1:32" ht="15.75" customHeight="1">
      <c r="A14" s="44" t="s">
        <v>51</v>
      </c>
      <c r="B14" s="45" t="s">
        <v>47</v>
      </c>
      <c r="C14" s="17" t="s">
        <v>40</v>
      </c>
      <c r="D14" s="17" t="s">
        <v>52</v>
      </c>
      <c r="E14" s="12"/>
      <c r="F14" s="31">
        <v>11.5</v>
      </c>
      <c r="G14" s="12"/>
      <c r="H14" s="21">
        <v>320000</v>
      </c>
      <c r="I14" s="12" t="e">
        <f t="shared" si="0"/>
        <v>#DIV/0!</v>
      </c>
      <c r="J14" s="15">
        <f t="shared" si="1"/>
        <v>5.261068096088942</v>
      </c>
      <c r="K14" s="22">
        <v>530</v>
      </c>
      <c r="L14" s="23">
        <f t="shared" si="5"/>
        <v>0.18906963470319635</v>
      </c>
      <c r="M14" s="24">
        <f t="shared" si="3"/>
        <v>4.6086956521739129E-2</v>
      </c>
      <c r="N14" s="12"/>
    </row>
    <row r="15" spans="1:32" ht="15.75" customHeight="1">
      <c r="A15" s="46" t="s">
        <v>53</v>
      </c>
      <c r="B15" s="47" t="s">
        <v>54</v>
      </c>
      <c r="C15" s="28">
        <v>1980</v>
      </c>
      <c r="D15" s="18" t="s">
        <v>55</v>
      </c>
      <c r="F15" s="46">
        <v>2</v>
      </c>
      <c r="H15" s="48">
        <v>3200</v>
      </c>
      <c r="I15" s="12" t="e">
        <f t="shared" si="0"/>
        <v>#DIV/0!</v>
      </c>
      <c r="J15" s="15">
        <f t="shared" si="1"/>
        <v>0.3995433789954338</v>
      </c>
      <c r="K15" s="28">
        <v>7</v>
      </c>
      <c r="L15" s="23">
        <f t="shared" si="5"/>
        <v>0.24971461187214611</v>
      </c>
      <c r="M15" s="24">
        <f t="shared" si="3"/>
        <v>3.5000000000000001E-3</v>
      </c>
    </row>
    <row r="16" spans="1:32" ht="15.75" customHeight="1">
      <c r="A16" s="46" t="s">
        <v>56</v>
      </c>
      <c r="B16" s="28" t="s">
        <v>29</v>
      </c>
      <c r="C16" s="28">
        <v>2009</v>
      </c>
      <c r="D16" s="28"/>
      <c r="H16" s="48">
        <v>1500</v>
      </c>
      <c r="I16" s="12" t="e">
        <f t="shared" si="0"/>
        <v>#DIV/0!</v>
      </c>
      <c r="J16" s="12" t="e">
        <f t="shared" si="1"/>
        <v>#DIV/0!</v>
      </c>
      <c r="L16" s="23"/>
      <c r="M16" s="24" t="e">
        <f t="shared" si="3"/>
        <v>#DIV/0!</v>
      </c>
    </row>
    <row r="17" spans="1:26" ht="15.75" customHeight="1">
      <c r="A17" s="46" t="s">
        <v>57</v>
      </c>
      <c r="B17" s="28" t="s">
        <v>47</v>
      </c>
      <c r="C17" s="28" t="s">
        <v>58</v>
      </c>
      <c r="D17" s="28"/>
      <c r="F17" s="28">
        <v>6500</v>
      </c>
      <c r="H17" s="48">
        <v>1200</v>
      </c>
      <c r="I17" s="12" t="e">
        <f t="shared" si="0"/>
        <v>#DIV/0!</v>
      </c>
      <c r="J17" s="12">
        <f t="shared" si="1"/>
        <v>0</v>
      </c>
      <c r="L17" s="49"/>
      <c r="M17" s="24">
        <f t="shared" si="3"/>
        <v>0</v>
      </c>
    </row>
    <row r="18" spans="1:26" ht="15.75" customHeight="1">
      <c r="A18" s="46" t="s">
        <v>59</v>
      </c>
      <c r="B18" s="28" t="s">
        <v>39</v>
      </c>
      <c r="C18" s="28" t="s">
        <v>60</v>
      </c>
      <c r="D18" s="18" t="s">
        <v>55</v>
      </c>
      <c r="F18" s="50">
        <v>1.1000000000000001</v>
      </c>
      <c r="G18" s="28">
        <v>2</v>
      </c>
      <c r="H18" s="48">
        <v>1700</v>
      </c>
      <c r="I18" s="12" t="e">
        <f t="shared" si="0"/>
        <v>#DIV/0!</v>
      </c>
      <c r="J18" s="12">
        <f t="shared" si="1"/>
        <v>0</v>
      </c>
      <c r="L18" s="49"/>
      <c r="M18" s="24">
        <f t="shared" si="3"/>
        <v>0</v>
      </c>
      <c r="Z18" s="28" t="s">
        <v>61</v>
      </c>
    </row>
    <row r="19" spans="1:26" ht="15.75" customHeight="1">
      <c r="A19" s="46" t="s">
        <v>62</v>
      </c>
      <c r="B19" s="47" t="s">
        <v>29</v>
      </c>
      <c r="C19" s="28" t="s">
        <v>40</v>
      </c>
      <c r="D19" s="28"/>
      <c r="F19" s="46">
        <v>100</v>
      </c>
      <c r="H19" s="48">
        <v>480000</v>
      </c>
      <c r="I19" s="12" t="e">
        <f t="shared" si="0"/>
        <v>#DIV/0!</v>
      </c>
      <c r="J19" s="15">
        <f t="shared" si="1"/>
        <v>0.60502283105022836</v>
      </c>
      <c r="K19" s="51">
        <v>530</v>
      </c>
      <c r="L19" s="23">
        <f t="shared" ref="L19:L21" si="6">K19*10^6/(H19*24*365)</f>
        <v>0.12604642313546424</v>
      </c>
      <c r="M19" s="24">
        <f t="shared" si="3"/>
        <v>5.3E-3</v>
      </c>
    </row>
    <row r="20" spans="1:26" ht="15.75" customHeight="1">
      <c r="A20" s="46" t="s">
        <v>63</v>
      </c>
      <c r="B20" s="47" t="s">
        <v>64</v>
      </c>
      <c r="C20" s="28" t="s">
        <v>40</v>
      </c>
      <c r="D20" s="28"/>
      <c r="F20" s="46">
        <v>170</v>
      </c>
      <c r="H20" s="48">
        <v>900000</v>
      </c>
      <c r="I20" s="12" t="e">
        <f t="shared" si="0"/>
        <v>#DIV/0!</v>
      </c>
      <c r="J20" s="15">
        <f t="shared" si="1"/>
        <v>1.1415525114155249</v>
      </c>
      <c r="K20" s="28">
        <v>1700</v>
      </c>
      <c r="L20" s="23">
        <f t="shared" si="6"/>
        <v>0.21562658548959918</v>
      </c>
      <c r="M20" s="24">
        <f t="shared" si="3"/>
        <v>0.01</v>
      </c>
    </row>
    <row r="21" spans="1:26" ht="15.75" customHeight="1">
      <c r="A21" s="46" t="s">
        <v>65</v>
      </c>
      <c r="B21" s="28" t="s">
        <v>66</v>
      </c>
      <c r="C21" s="28" t="s">
        <v>40</v>
      </c>
      <c r="D21" s="28"/>
      <c r="H21" s="48">
        <v>2200000</v>
      </c>
      <c r="I21" s="12" t="e">
        <f t="shared" si="0"/>
        <v>#DIV/0!</v>
      </c>
      <c r="J21" s="12" t="e">
        <f t="shared" si="1"/>
        <v>#DIV/0!</v>
      </c>
      <c r="K21" s="28">
        <v>4000</v>
      </c>
      <c r="L21" s="23">
        <f t="shared" si="6"/>
        <v>0.20755500207555003</v>
      </c>
      <c r="M21" s="24" t="e">
        <f t="shared" si="3"/>
        <v>#DIV/0!</v>
      </c>
    </row>
    <row r="22" spans="1:26" ht="15.75" customHeight="1">
      <c r="A22" s="46" t="s">
        <v>67</v>
      </c>
      <c r="B22" s="28" t="s">
        <v>47</v>
      </c>
      <c r="C22" s="28" t="s">
        <v>40</v>
      </c>
      <c r="D22" s="28"/>
      <c r="F22" s="28">
        <v>0.56000000000000005</v>
      </c>
      <c r="G22" s="28">
        <v>7</v>
      </c>
      <c r="H22" s="48">
        <v>10500</v>
      </c>
      <c r="I22" s="12" t="e">
        <f t="shared" si="0"/>
        <v>#DIV/0!</v>
      </c>
      <c r="J22" s="12">
        <f t="shared" si="1"/>
        <v>4.5131249999999987</v>
      </c>
      <c r="K22" s="52">
        <f>H22*10^-6*24*365*L22</f>
        <v>22.139586000000001</v>
      </c>
      <c r="L22" s="49">
        <v>0.2407</v>
      </c>
      <c r="M22" s="24">
        <f t="shared" si="3"/>
        <v>3.9534975E-2</v>
      </c>
    </row>
    <row r="23" spans="1:26" ht="15.75" customHeight="1">
      <c r="A23" s="28" t="s">
        <v>68</v>
      </c>
      <c r="B23" s="28" t="s">
        <v>47</v>
      </c>
      <c r="C23" s="28">
        <v>2016</v>
      </c>
      <c r="D23" s="28"/>
      <c r="H23" s="48">
        <v>300</v>
      </c>
      <c r="I23" s="12" t="e">
        <f t="shared" si="0"/>
        <v>#DIV/0!</v>
      </c>
      <c r="J23" s="12" t="e">
        <f t="shared" si="1"/>
        <v>#DIV/0!</v>
      </c>
      <c r="L23" s="23"/>
      <c r="M23" s="53"/>
    </row>
    <row r="24" spans="1:26" ht="15.75" customHeight="1">
      <c r="A24" s="28" t="s">
        <v>69</v>
      </c>
      <c r="B24" s="28" t="s">
        <v>70</v>
      </c>
      <c r="C24" s="28">
        <v>2015</v>
      </c>
      <c r="D24" s="28"/>
      <c r="H24" s="48">
        <v>1250</v>
      </c>
      <c r="I24" s="12" t="e">
        <f t="shared" si="0"/>
        <v>#DIV/0!</v>
      </c>
      <c r="J24" s="12" t="e">
        <f t="shared" si="1"/>
        <v>#DIV/0!</v>
      </c>
      <c r="L24" s="23"/>
      <c r="M24" s="53"/>
    </row>
    <row r="25" spans="1:26" ht="15.75" customHeight="1">
      <c r="A25" s="28" t="s">
        <v>71</v>
      </c>
      <c r="B25" s="28" t="s">
        <v>47</v>
      </c>
      <c r="C25" s="28">
        <v>2017</v>
      </c>
      <c r="D25" s="28"/>
      <c r="H25" s="54">
        <v>6000</v>
      </c>
      <c r="I25" s="12" t="e">
        <f t="shared" si="0"/>
        <v>#DIV/0!</v>
      </c>
      <c r="J25" s="12" t="e">
        <f t="shared" si="1"/>
        <v>#DIV/0!</v>
      </c>
      <c r="K25" s="28">
        <v>13.8</v>
      </c>
      <c r="L25" s="23">
        <f>K25*10^6/(H25*24*365)</f>
        <v>0.26255707762557079</v>
      </c>
      <c r="M25" s="53"/>
    </row>
    <row r="26" spans="1:26" ht="15.75" customHeight="1">
      <c r="A26" s="28" t="s">
        <v>72</v>
      </c>
      <c r="B26" s="28" t="s">
        <v>32</v>
      </c>
      <c r="C26" s="28">
        <v>2019</v>
      </c>
      <c r="D26" s="28"/>
      <c r="H26" s="48">
        <v>1260</v>
      </c>
      <c r="I26" s="12" t="e">
        <f t="shared" si="0"/>
        <v>#DIV/0!</v>
      </c>
      <c r="J26" s="12" t="e">
        <f t="shared" si="1"/>
        <v>#DIV/0!</v>
      </c>
      <c r="L26" s="23"/>
      <c r="M26" s="53"/>
    </row>
    <row r="27" spans="1:26" ht="15.75" customHeight="1">
      <c r="A27" s="28" t="s">
        <v>73</v>
      </c>
      <c r="B27" s="28" t="s">
        <v>32</v>
      </c>
      <c r="C27" s="28" t="s">
        <v>74</v>
      </c>
      <c r="D27" s="28"/>
      <c r="H27" s="48">
        <v>2000</v>
      </c>
      <c r="I27" s="12" t="e">
        <f t="shared" si="0"/>
        <v>#DIV/0!</v>
      </c>
      <c r="J27" s="12" t="e">
        <f t="shared" si="1"/>
        <v>#DIV/0!</v>
      </c>
      <c r="L27" s="23"/>
      <c r="M27" s="53"/>
    </row>
    <row r="28" spans="1:26" ht="15.75" customHeight="1">
      <c r="A28" s="55" t="s">
        <v>75</v>
      </c>
      <c r="B28" s="56" t="s">
        <v>76</v>
      </c>
      <c r="C28" s="12"/>
      <c r="D28" s="12"/>
      <c r="E28" s="12"/>
      <c r="F28" s="26">
        <v>300</v>
      </c>
      <c r="G28" s="12"/>
      <c r="H28" s="21">
        <v>400000</v>
      </c>
      <c r="M28" s="53"/>
    </row>
    <row r="29" spans="1:26" ht="15.75" customHeight="1">
      <c r="A29" s="55" t="s">
        <v>77</v>
      </c>
      <c r="B29" s="56" t="s">
        <v>76</v>
      </c>
      <c r="C29" s="12"/>
      <c r="D29" s="12"/>
      <c r="E29" s="12"/>
      <c r="F29" s="26">
        <v>3100</v>
      </c>
      <c r="G29" s="12"/>
      <c r="H29" s="21">
        <v>18000000</v>
      </c>
      <c r="M29" s="53"/>
    </row>
    <row r="30" spans="1:26" ht="15.75" customHeight="1">
      <c r="A30" s="55" t="s">
        <v>78</v>
      </c>
      <c r="B30" s="12" t="s">
        <v>47</v>
      </c>
      <c r="C30" s="12"/>
      <c r="D30" s="12"/>
      <c r="E30" s="12"/>
      <c r="F30" s="26">
        <v>60</v>
      </c>
      <c r="G30" s="12"/>
      <c r="H30" s="21">
        <v>700000</v>
      </c>
      <c r="M30" s="53"/>
    </row>
    <row r="31" spans="1:26" ht="15.75" customHeight="1">
      <c r="A31" s="55" t="s">
        <v>79</v>
      </c>
      <c r="B31" s="12" t="s">
        <v>80</v>
      </c>
      <c r="C31" s="12"/>
      <c r="D31" s="12"/>
      <c r="E31" s="12"/>
      <c r="F31" s="26">
        <v>780</v>
      </c>
      <c r="G31" s="12"/>
      <c r="H31" s="21">
        <v>7000</v>
      </c>
      <c r="M31" s="53"/>
    </row>
    <row r="32" spans="1:26" ht="15.75" customHeight="1">
      <c r="A32" s="55" t="s">
        <v>81</v>
      </c>
      <c r="B32" s="12" t="s">
        <v>82</v>
      </c>
      <c r="C32" s="12"/>
      <c r="D32" s="12"/>
      <c r="E32" s="12"/>
      <c r="F32" s="26">
        <v>130</v>
      </c>
      <c r="G32" s="12"/>
      <c r="H32" s="21">
        <v>570000</v>
      </c>
      <c r="M32" s="53"/>
    </row>
    <row r="33" spans="1:32" ht="15.75" customHeight="1">
      <c r="A33" s="55" t="s">
        <v>83</v>
      </c>
      <c r="B33" s="12" t="s">
        <v>82</v>
      </c>
      <c r="C33" s="12"/>
      <c r="D33" s="12"/>
      <c r="E33" s="12"/>
      <c r="F33" s="26">
        <v>260</v>
      </c>
      <c r="G33" s="12"/>
      <c r="H33" s="21">
        <v>1750000</v>
      </c>
      <c r="M33" s="53"/>
    </row>
    <row r="34" spans="1:32" ht="15.75" customHeight="1">
      <c r="H34" s="57"/>
      <c r="M34" s="53"/>
    </row>
    <row r="35" spans="1:32" ht="15.75" customHeight="1">
      <c r="H35" s="57"/>
      <c r="M35" s="53"/>
    </row>
    <row r="36" spans="1:32" ht="15.75" customHeight="1">
      <c r="H36" s="57"/>
      <c r="M36" s="53"/>
    </row>
    <row r="37" spans="1:32" ht="15.75" customHeight="1">
      <c r="H37" s="57">
        <f>SUM(H3:H5,H15:H16,H18,H23:H26)</f>
        <v>529210</v>
      </c>
      <c r="I37" s="28" t="s">
        <v>84</v>
      </c>
      <c r="J37" s="52">
        <f>AVERAGE(J3:J5,J7,J10:J11,J15,J19:J20,J13,J14,J22)</f>
        <v>2.8390927255235368</v>
      </c>
      <c r="L37" s="58">
        <f>AVERAGE(L3:L5,L7,L10:L11,L13:L15,L19:L20)</f>
        <v>0.24066525957561896</v>
      </c>
      <c r="M37" s="53">
        <f>AVERAGE(M3:M5,M7,M10:M11,M13:M15,M19:M20,M22)</f>
        <v>2.487045227558618E-2</v>
      </c>
    </row>
    <row r="38" spans="1:32" ht="15.75" customHeight="1">
      <c r="A38" s="10"/>
      <c r="B38" s="9" t="s">
        <v>85</v>
      </c>
      <c r="C38" s="9" t="s">
        <v>86</v>
      </c>
      <c r="D38" s="9" t="s">
        <v>87</v>
      </c>
      <c r="E38" s="59" t="s">
        <v>88</v>
      </c>
      <c r="F38" s="9" t="s">
        <v>89</v>
      </c>
      <c r="G38" s="9" t="s">
        <v>10</v>
      </c>
      <c r="H38" s="59" t="s">
        <v>87</v>
      </c>
      <c r="I38" s="9" t="s">
        <v>90</v>
      </c>
      <c r="J38" s="10">
        <f>MEDIAN(J3:J5,J10:J11,J13,J15,J19:J20,J7,J14,J22)</f>
        <v>2.291046257693071</v>
      </c>
      <c r="K38" s="10"/>
      <c r="L38" s="60">
        <f>MEDIAN(L3:L5,L10:L11,L13,L15,L19:L20,L7,L14)</f>
        <v>0.24808542767770467</v>
      </c>
      <c r="M38" s="61">
        <f>MEDIAN(M3:M5,M10:M11,M13,M15,M19:M20,M7,M14,M22)</f>
        <v>2.0069565217391304E-2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28" t="s">
        <v>91</v>
      </c>
      <c r="B39" s="28">
        <v>115776</v>
      </c>
      <c r="C39" s="28">
        <v>22000</v>
      </c>
      <c r="D39" s="58">
        <f>C39/B39</f>
        <v>0.1900221116639027</v>
      </c>
      <c r="E39" s="48">
        <v>380</v>
      </c>
      <c r="F39" s="28">
        <v>160</v>
      </c>
      <c r="G39" s="58">
        <f>E39*10^3/(F39*24*365)</f>
        <v>0.27111872146118721</v>
      </c>
      <c r="H39" s="62">
        <f>E39/B39</f>
        <v>3.2822001105583193E-3</v>
      </c>
      <c r="I39" s="28" t="s">
        <v>92</v>
      </c>
      <c r="J39" s="52">
        <f>STDEV(J3:J5,J7,J10:J11,J13:J15,J19:J20,J22)</f>
        <v>2.4879851753559361</v>
      </c>
      <c r="M39" s="53">
        <f>STDEV(M3:M5,M7,M10:M11,M13:M15,M19:M20,M22)</f>
        <v>2.1794750136118004E-2</v>
      </c>
    </row>
    <row r="40" spans="1:32" ht="15.75" customHeight="1">
      <c r="E40" s="28">
        <v>1200</v>
      </c>
      <c r="H40" s="58">
        <f>E40/B39</f>
        <v>1.0364842454394693E-2</v>
      </c>
      <c r="I40" s="28" t="s">
        <v>93</v>
      </c>
      <c r="J40" s="52">
        <f>J37-J39</f>
        <v>0.35110755016760065</v>
      </c>
      <c r="M40" s="53">
        <f>M37-M39</f>
        <v>3.0757021394681762E-3</v>
      </c>
    </row>
    <row r="41" spans="1:32" ht="15.75" customHeight="1">
      <c r="H41" s="57"/>
      <c r="I41" s="28" t="s">
        <v>94</v>
      </c>
      <c r="J41" s="52">
        <f>J37+J39</f>
        <v>5.3270779008794733</v>
      </c>
      <c r="M41" s="53">
        <f>M37+M39</f>
        <v>4.6665202411704187E-2</v>
      </c>
    </row>
    <row r="42" spans="1:32" ht="15.75" customHeight="1">
      <c r="H42" s="57"/>
      <c r="M42" s="53"/>
    </row>
    <row r="43" spans="1:32" ht="15.75" customHeight="1">
      <c r="F43" s="28">
        <v>1000000</v>
      </c>
      <c r="H43" s="57"/>
      <c r="M43" s="53"/>
    </row>
    <row r="44" spans="1:32" ht="15.75" customHeight="1">
      <c r="H44" s="57"/>
      <c r="M44" s="53"/>
    </row>
    <row r="45" spans="1:32" ht="15.75" customHeight="1">
      <c r="H45" s="57"/>
      <c r="M45" s="53"/>
    </row>
    <row r="46" spans="1:32" ht="15.75" customHeight="1">
      <c r="H46" s="57"/>
      <c r="M46" s="53"/>
    </row>
    <row r="47" spans="1:32" ht="15.75" customHeight="1">
      <c r="H47" s="57"/>
      <c r="M47" s="53"/>
    </row>
    <row r="48" spans="1:32" ht="15.75" customHeight="1">
      <c r="H48" s="57"/>
      <c r="M48" s="53"/>
    </row>
    <row r="49" spans="8:13" ht="15.75" customHeight="1">
      <c r="H49" s="57"/>
      <c r="M49" s="53"/>
    </row>
    <row r="50" spans="8:13" ht="15.75" customHeight="1">
      <c r="H50" s="57"/>
      <c r="M50" s="53"/>
    </row>
    <row r="51" spans="8:13" ht="15.75" customHeight="1">
      <c r="H51" s="57"/>
      <c r="M51" s="53"/>
    </row>
    <row r="52" spans="8:13" ht="15.75" customHeight="1">
      <c r="H52" s="57"/>
      <c r="M52" s="53"/>
    </row>
    <row r="53" spans="8:13" ht="15.75" customHeight="1">
      <c r="H53" s="57"/>
      <c r="M53" s="53"/>
    </row>
    <row r="54" spans="8:13" ht="15.75" customHeight="1">
      <c r="H54" s="57"/>
      <c r="M54" s="53"/>
    </row>
    <row r="55" spans="8:13" ht="15.75" customHeight="1">
      <c r="H55" s="57"/>
      <c r="M55" s="53"/>
    </row>
    <row r="56" spans="8:13" ht="15.75" customHeight="1">
      <c r="H56" s="57"/>
      <c r="M56" s="53"/>
    </row>
    <row r="57" spans="8:13" ht="15.75" customHeight="1">
      <c r="H57" s="57"/>
      <c r="M57" s="53"/>
    </row>
    <row r="58" spans="8:13" ht="15.75" customHeight="1">
      <c r="H58" s="57"/>
      <c r="M58" s="53"/>
    </row>
    <row r="59" spans="8:13" ht="15.75" customHeight="1">
      <c r="H59" s="57"/>
      <c r="M59" s="53"/>
    </row>
    <row r="60" spans="8:13" ht="15.75" customHeight="1">
      <c r="H60" s="57"/>
      <c r="M60" s="53"/>
    </row>
    <row r="61" spans="8:13" ht="15.75" customHeight="1">
      <c r="H61" s="57"/>
      <c r="M61" s="53"/>
    </row>
    <row r="62" spans="8:13" ht="15.75" customHeight="1">
      <c r="H62" s="57"/>
      <c r="M62" s="53"/>
    </row>
    <row r="63" spans="8:13" ht="15.75" customHeight="1">
      <c r="H63" s="57"/>
      <c r="M63" s="53"/>
    </row>
    <row r="64" spans="8:13" ht="15.75" customHeight="1">
      <c r="H64" s="57"/>
      <c r="M64" s="53"/>
    </row>
    <row r="65" spans="8:13" ht="13">
      <c r="H65" s="57"/>
      <c r="M65" s="53"/>
    </row>
    <row r="66" spans="8:13" ht="13">
      <c r="H66" s="57"/>
      <c r="M66" s="53"/>
    </row>
    <row r="67" spans="8:13" ht="13">
      <c r="H67" s="57"/>
      <c r="M67" s="53"/>
    </row>
    <row r="68" spans="8:13" ht="13">
      <c r="H68" s="57"/>
      <c r="M68" s="53"/>
    </row>
    <row r="69" spans="8:13" ht="13">
      <c r="H69" s="57"/>
      <c r="M69" s="53"/>
    </row>
    <row r="70" spans="8:13" ht="13">
      <c r="H70" s="57"/>
      <c r="M70" s="53"/>
    </row>
    <row r="71" spans="8:13" ht="13">
      <c r="H71" s="57"/>
      <c r="M71" s="53"/>
    </row>
    <row r="72" spans="8:13" ht="13">
      <c r="H72" s="57"/>
      <c r="M72" s="53"/>
    </row>
    <row r="73" spans="8:13" ht="13">
      <c r="H73" s="57"/>
      <c r="M73" s="53"/>
    </row>
    <row r="74" spans="8:13" ht="13">
      <c r="H74" s="57"/>
      <c r="M74" s="53"/>
    </row>
    <row r="75" spans="8:13" ht="13">
      <c r="H75" s="57"/>
      <c r="M75" s="53"/>
    </row>
    <row r="76" spans="8:13" ht="13">
      <c r="H76" s="57"/>
      <c r="M76" s="53"/>
    </row>
    <row r="77" spans="8:13" ht="13">
      <c r="H77" s="57"/>
      <c r="M77" s="53"/>
    </row>
    <row r="78" spans="8:13" ht="13">
      <c r="H78" s="57"/>
      <c r="M78" s="53"/>
    </row>
    <row r="79" spans="8:13" ht="13">
      <c r="H79" s="57"/>
      <c r="M79" s="53"/>
    </row>
    <row r="80" spans="8:13" ht="13">
      <c r="H80" s="57"/>
      <c r="M80" s="53"/>
    </row>
    <row r="81" spans="8:13" ht="13">
      <c r="H81" s="57"/>
      <c r="M81" s="53"/>
    </row>
    <row r="82" spans="8:13" ht="13">
      <c r="H82" s="57"/>
      <c r="M82" s="53"/>
    </row>
    <row r="83" spans="8:13" ht="13">
      <c r="H83" s="57"/>
      <c r="M83" s="53"/>
    </row>
    <row r="84" spans="8:13" ht="13">
      <c r="H84" s="57"/>
      <c r="M84" s="53"/>
    </row>
    <row r="85" spans="8:13" ht="13">
      <c r="H85" s="57"/>
      <c r="M85" s="53"/>
    </row>
    <row r="86" spans="8:13" ht="13">
      <c r="H86" s="57"/>
      <c r="M86" s="53"/>
    </row>
    <row r="87" spans="8:13" ht="13">
      <c r="H87" s="57"/>
      <c r="M87" s="53"/>
    </row>
    <row r="88" spans="8:13" ht="13">
      <c r="H88" s="57"/>
      <c r="M88" s="53"/>
    </row>
    <row r="89" spans="8:13" ht="13">
      <c r="H89" s="57"/>
      <c r="M89" s="53"/>
    </row>
    <row r="90" spans="8:13" ht="13">
      <c r="H90" s="57"/>
      <c r="M90" s="53"/>
    </row>
    <row r="91" spans="8:13" ht="13">
      <c r="H91" s="57"/>
      <c r="M91" s="53"/>
    </row>
    <row r="92" spans="8:13" ht="13">
      <c r="H92" s="57"/>
      <c r="M92" s="53"/>
    </row>
    <row r="93" spans="8:13" ht="13">
      <c r="H93" s="57"/>
      <c r="M93" s="53"/>
    </row>
    <row r="94" spans="8:13" ht="13">
      <c r="H94" s="57"/>
      <c r="M94" s="53"/>
    </row>
    <row r="95" spans="8:13" ht="13">
      <c r="H95" s="57"/>
      <c r="M95" s="53"/>
    </row>
    <row r="96" spans="8:13" ht="13">
      <c r="H96" s="57"/>
      <c r="M96" s="53"/>
    </row>
    <row r="97" spans="8:13" ht="13">
      <c r="H97" s="57"/>
      <c r="M97" s="53"/>
    </row>
    <row r="98" spans="8:13" ht="13">
      <c r="H98" s="57"/>
      <c r="M98" s="53"/>
    </row>
    <row r="99" spans="8:13" ht="13">
      <c r="H99" s="57"/>
      <c r="M99" s="53"/>
    </row>
    <row r="100" spans="8:13" ht="13">
      <c r="H100" s="57"/>
      <c r="M100" s="53"/>
    </row>
    <row r="101" spans="8:13" ht="13">
      <c r="H101" s="57"/>
      <c r="M101" s="53"/>
    </row>
    <row r="102" spans="8:13" ht="13">
      <c r="H102" s="57"/>
      <c r="M102" s="53"/>
    </row>
    <row r="103" spans="8:13" ht="13">
      <c r="H103" s="57"/>
      <c r="M103" s="53"/>
    </row>
    <row r="104" spans="8:13" ht="13">
      <c r="H104" s="57"/>
      <c r="M104" s="53"/>
    </row>
    <row r="105" spans="8:13" ht="13">
      <c r="H105" s="57"/>
      <c r="M105" s="53"/>
    </row>
    <row r="106" spans="8:13" ht="13">
      <c r="H106" s="57"/>
      <c r="M106" s="53"/>
    </row>
    <row r="107" spans="8:13" ht="13">
      <c r="H107" s="57"/>
      <c r="M107" s="53"/>
    </row>
    <row r="108" spans="8:13" ht="13">
      <c r="H108" s="57"/>
      <c r="M108" s="53"/>
    </row>
    <row r="109" spans="8:13" ht="13">
      <c r="H109" s="57"/>
      <c r="M109" s="53"/>
    </row>
    <row r="110" spans="8:13" ht="13">
      <c r="H110" s="57"/>
      <c r="M110" s="53"/>
    </row>
    <row r="111" spans="8:13" ht="13">
      <c r="H111" s="57"/>
      <c r="M111" s="53"/>
    </row>
    <row r="112" spans="8:13" ht="13">
      <c r="H112" s="57"/>
      <c r="M112" s="53"/>
    </row>
    <row r="113" spans="8:13" ht="13">
      <c r="H113" s="57"/>
      <c r="M113" s="53"/>
    </row>
    <row r="114" spans="8:13" ht="13">
      <c r="H114" s="57"/>
      <c r="M114" s="53"/>
    </row>
    <row r="115" spans="8:13" ht="13">
      <c r="H115" s="57"/>
      <c r="M115" s="53"/>
    </row>
    <row r="116" spans="8:13" ht="13">
      <c r="H116" s="57"/>
      <c r="M116" s="53"/>
    </row>
    <row r="117" spans="8:13" ht="13">
      <c r="H117" s="57"/>
      <c r="M117" s="53"/>
    </row>
    <row r="118" spans="8:13" ht="13">
      <c r="H118" s="57"/>
      <c r="M118" s="53"/>
    </row>
    <row r="119" spans="8:13" ht="13">
      <c r="H119" s="57"/>
      <c r="M119" s="53"/>
    </row>
    <row r="120" spans="8:13" ht="13">
      <c r="H120" s="57"/>
      <c r="M120" s="53"/>
    </row>
    <row r="121" spans="8:13" ht="13">
      <c r="H121" s="57"/>
      <c r="M121" s="53"/>
    </row>
    <row r="122" spans="8:13" ht="13">
      <c r="H122" s="57"/>
      <c r="M122" s="53"/>
    </row>
    <row r="123" spans="8:13" ht="13">
      <c r="H123" s="57"/>
      <c r="M123" s="53"/>
    </row>
    <row r="124" spans="8:13" ht="13">
      <c r="H124" s="57"/>
      <c r="M124" s="53"/>
    </row>
    <row r="125" spans="8:13" ht="13">
      <c r="H125" s="57"/>
      <c r="M125" s="53"/>
    </row>
    <row r="126" spans="8:13" ht="13">
      <c r="H126" s="57"/>
      <c r="M126" s="53"/>
    </row>
    <row r="127" spans="8:13" ht="13">
      <c r="H127" s="57"/>
      <c r="M127" s="53"/>
    </row>
    <row r="128" spans="8:13" ht="13">
      <c r="H128" s="57"/>
      <c r="M128" s="53"/>
    </row>
    <row r="129" spans="8:13" ht="13">
      <c r="H129" s="57"/>
      <c r="M129" s="53"/>
    </row>
    <row r="130" spans="8:13" ht="13">
      <c r="H130" s="57"/>
      <c r="M130" s="53"/>
    </row>
    <row r="131" spans="8:13" ht="13">
      <c r="H131" s="57"/>
      <c r="M131" s="53"/>
    </row>
    <row r="132" spans="8:13" ht="13">
      <c r="H132" s="57"/>
      <c r="M132" s="53"/>
    </row>
    <row r="133" spans="8:13" ht="13">
      <c r="H133" s="57"/>
      <c r="M133" s="53"/>
    </row>
    <row r="134" spans="8:13" ht="13">
      <c r="H134" s="57"/>
      <c r="M134" s="53"/>
    </row>
    <row r="135" spans="8:13" ht="13">
      <c r="H135" s="57"/>
      <c r="M135" s="53"/>
    </row>
    <row r="136" spans="8:13" ht="13">
      <c r="H136" s="57"/>
      <c r="M136" s="53"/>
    </row>
    <row r="137" spans="8:13" ht="13">
      <c r="H137" s="57"/>
      <c r="M137" s="53"/>
    </row>
    <row r="138" spans="8:13" ht="13">
      <c r="H138" s="57"/>
      <c r="M138" s="53"/>
    </row>
    <row r="139" spans="8:13" ht="13">
      <c r="H139" s="57"/>
      <c r="M139" s="53"/>
    </row>
    <row r="140" spans="8:13" ht="13">
      <c r="H140" s="57"/>
      <c r="M140" s="53"/>
    </row>
    <row r="141" spans="8:13" ht="13">
      <c r="H141" s="57"/>
      <c r="M141" s="53"/>
    </row>
    <row r="142" spans="8:13" ht="13">
      <c r="H142" s="57"/>
      <c r="M142" s="53"/>
    </row>
    <row r="143" spans="8:13" ht="13">
      <c r="H143" s="57"/>
      <c r="M143" s="53"/>
    </row>
    <row r="144" spans="8:13" ht="13">
      <c r="H144" s="57"/>
      <c r="M144" s="53"/>
    </row>
    <row r="145" spans="8:13" ht="13">
      <c r="H145" s="57"/>
      <c r="M145" s="53"/>
    </row>
    <row r="146" spans="8:13" ht="13">
      <c r="H146" s="57"/>
      <c r="M146" s="53"/>
    </row>
    <row r="147" spans="8:13" ht="13">
      <c r="H147" s="57"/>
      <c r="M147" s="53"/>
    </row>
    <row r="148" spans="8:13" ht="13">
      <c r="H148" s="57"/>
      <c r="M148" s="53"/>
    </row>
    <row r="149" spans="8:13" ht="13">
      <c r="H149" s="57"/>
      <c r="M149" s="53"/>
    </row>
    <row r="150" spans="8:13" ht="13">
      <c r="H150" s="57"/>
      <c r="M150" s="53"/>
    </row>
    <row r="151" spans="8:13" ht="13">
      <c r="H151" s="57"/>
      <c r="M151" s="53"/>
    </row>
    <row r="152" spans="8:13" ht="13">
      <c r="H152" s="57"/>
      <c r="M152" s="53"/>
    </row>
    <row r="153" spans="8:13" ht="13">
      <c r="H153" s="57"/>
      <c r="M153" s="53"/>
    </row>
    <row r="154" spans="8:13" ht="13">
      <c r="H154" s="57"/>
      <c r="M154" s="53"/>
    </row>
    <row r="155" spans="8:13" ht="13">
      <c r="H155" s="57"/>
      <c r="M155" s="53"/>
    </row>
    <row r="156" spans="8:13" ht="13">
      <c r="H156" s="57"/>
      <c r="M156" s="53"/>
    </row>
    <row r="157" spans="8:13" ht="13">
      <c r="H157" s="57"/>
      <c r="M157" s="53"/>
    </row>
    <row r="158" spans="8:13" ht="13">
      <c r="H158" s="57"/>
      <c r="M158" s="53"/>
    </row>
    <row r="159" spans="8:13" ht="13">
      <c r="H159" s="57"/>
      <c r="M159" s="53"/>
    </row>
    <row r="160" spans="8:13" ht="13">
      <c r="H160" s="57"/>
      <c r="M160" s="53"/>
    </row>
    <row r="161" spans="8:13" ht="13">
      <c r="H161" s="57"/>
      <c r="M161" s="53"/>
    </row>
    <row r="162" spans="8:13" ht="13">
      <c r="H162" s="57"/>
      <c r="M162" s="53"/>
    </row>
    <row r="163" spans="8:13" ht="13">
      <c r="H163" s="57"/>
      <c r="M163" s="53"/>
    </row>
    <row r="164" spans="8:13" ht="13">
      <c r="H164" s="57"/>
      <c r="M164" s="53"/>
    </row>
    <row r="165" spans="8:13" ht="13">
      <c r="H165" s="57"/>
      <c r="M165" s="53"/>
    </row>
    <row r="166" spans="8:13" ht="13">
      <c r="H166" s="57"/>
      <c r="M166" s="53"/>
    </row>
    <row r="167" spans="8:13" ht="13">
      <c r="H167" s="57"/>
      <c r="M167" s="53"/>
    </row>
    <row r="168" spans="8:13" ht="13">
      <c r="H168" s="57"/>
      <c r="M168" s="53"/>
    </row>
    <row r="169" spans="8:13" ht="13">
      <c r="H169" s="57"/>
      <c r="M169" s="53"/>
    </row>
    <row r="170" spans="8:13" ht="13">
      <c r="H170" s="57"/>
      <c r="M170" s="53"/>
    </row>
    <row r="171" spans="8:13" ht="13">
      <c r="H171" s="57"/>
      <c r="M171" s="53"/>
    </row>
    <row r="172" spans="8:13" ht="13">
      <c r="H172" s="57"/>
      <c r="M172" s="53"/>
    </row>
    <row r="173" spans="8:13" ht="13">
      <c r="H173" s="57"/>
      <c r="M173" s="53"/>
    </row>
    <row r="174" spans="8:13" ht="13">
      <c r="H174" s="57"/>
      <c r="M174" s="53"/>
    </row>
    <row r="175" spans="8:13" ht="13">
      <c r="H175" s="57"/>
      <c r="M175" s="53"/>
    </row>
    <row r="176" spans="8:13" ht="13">
      <c r="H176" s="57"/>
      <c r="M176" s="53"/>
    </row>
    <row r="177" spans="8:13" ht="13">
      <c r="H177" s="57"/>
      <c r="M177" s="53"/>
    </row>
    <row r="178" spans="8:13" ht="13">
      <c r="H178" s="57"/>
      <c r="M178" s="53"/>
    </row>
    <row r="179" spans="8:13" ht="13">
      <c r="H179" s="57"/>
      <c r="M179" s="53"/>
    </row>
    <row r="180" spans="8:13" ht="13">
      <c r="H180" s="57"/>
      <c r="M180" s="53"/>
    </row>
    <row r="181" spans="8:13" ht="13">
      <c r="H181" s="57"/>
      <c r="M181" s="53"/>
    </row>
    <row r="182" spans="8:13" ht="13">
      <c r="H182" s="57"/>
      <c r="M182" s="53"/>
    </row>
    <row r="183" spans="8:13" ht="13">
      <c r="H183" s="57"/>
      <c r="M183" s="53"/>
    </row>
    <row r="184" spans="8:13" ht="13">
      <c r="H184" s="57"/>
      <c r="M184" s="53"/>
    </row>
    <row r="185" spans="8:13" ht="13">
      <c r="H185" s="57"/>
      <c r="M185" s="53"/>
    </row>
    <row r="186" spans="8:13" ht="13">
      <c r="H186" s="57"/>
      <c r="M186" s="53"/>
    </row>
    <row r="187" spans="8:13" ht="13">
      <c r="H187" s="57"/>
      <c r="M187" s="53"/>
    </row>
    <row r="188" spans="8:13" ht="13">
      <c r="H188" s="57"/>
      <c r="M188" s="53"/>
    </row>
    <row r="189" spans="8:13" ht="13">
      <c r="H189" s="57"/>
      <c r="M189" s="53"/>
    </row>
    <row r="190" spans="8:13" ht="13">
      <c r="H190" s="57"/>
      <c r="M190" s="53"/>
    </row>
    <row r="191" spans="8:13" ht="13">
      <c r="H191" s="57"/>
      <c r="M191" s="53"/>
    </row>
    <row r="192" spans="8:13" ht="13">
      <c r="H192" s="57"/>
      <c r="M192" s="53"/>
    </row>
    <row r="193" spans="8:13" ht="13">
      <c r="H193" s="57"/>
      <c r="M193" s="53"/>
    </row>
    <row r="194" spans="8:13" ht="13">
      <c r="H194" s="57"/>
      <c r="M194" s="53"/>
    </row>
    <row r="195" spans="8:13" ht="13">
      <c r="H195" s="57"/>
      <c r="M195" s="53"/>
    </row>
    <row r="196" spans="8:13" ht="13">
      <c r="H196" s="57"/>
      <c r="M196" s="53"/>
    </row>
    <row r="197" spans="8:13" ht="13">
      <c r="H197" s="57"/>
      <c r="M197" s="53"/>
    </row>
    <row r="198" spans="8:13" ht="13">
      <c r="H198" s="57"/>
      <c r="M198" s="53"/>
    </row>
    <row r="199" spans="8:13" ht="13">
      <c r="H199" s="57"/>
      <c r="M199" s="53"/>
    </row>
    <row r="200" spans="8:13" ht="13">
      <c r="H200" s="57"/>
      <c r="M200" s="53"/>
    </row>
    <row r="201" spans="8:13" ht="13">
      <c r="H201" s="57"/>
      <c r="M201" s="53"/>
    </row>
    <row r="202" spans="8:13" ht="13">
      <c r="H202" s="57"/>
      <c r="M202" s="53"/>
    </row>
    <row r="203" spans="8:13" ht="13">
      <c r="H203" s="57"/>
      <c r="M203" s="53"/>
    </row>
    <row r="204" spans="8:13" ht="13">
      <c r="H204" s="57"/>
      <c r="M204" s="53"/>
    </row>
    <row r="205" spans="8:13" ht="13">
      <c r="H205" s="57"/>
      <c r="M205" s="53"/>
    </row>
    <row r="206" spans="8:13" ht="13">
      <c r="H206" s="57"/>
      <c r="M206" s="53"/>
    </row>
    <row r="207" spans="8:13" ht="13">
      <c r="H207" s="57"/>
      <c r="M207" s="53"/>
    </row>
    <row r="208" spans="8:13" ht="13">
      <c r="H208" s="57"/>
      <c r="M208" s="53"/>
    </row>
    <row r="209" spans="8:13" ht="13">
      <c r="H209" s="57"/>
      <c r="M209" s="53"/>
    </row>
    <row r="210" spans="8:13" ht="13">
      <c r="H210" s="57"/>
      <c r="M210" s="53"/>
    </row>
    <row r="211" spans="8:13" ht="13">
      <c r="H211" s="57"/>
      <c r="M211" s="53"/>
    </row>
    <row r="212" spans="8:13" ht="13">
      <c r="H212" s="57"/>
      <c r="M212" s="53"/>
    </row>
    <row r="213" spans="8:13" ht="13">
      <c r="H213" s="57"/>
      <c r="M213" s="53"/>
    </row>
    <row r="214" spans="8:13" ht="13">
      <c r="H214" s="57"/>
      <c r="M214" s="53"/>
    </row>
    <row r="215" spans="8:13" ht="13">
      <c r="H215" s="57"/>
      <c r="M215" s="53"/>
    </row>
    <row r="216" spans="8:13" ht="13">
      <c r="H216" s="57"/>
      <c r="M216" s="53"/>
    </row>
    <row r="217" spans="8:13" ht="13">
      <c r="H217" s="57"/>
      <c r="M217" s="53"/>
    </row>
    <row r="218" spans="8:13" ht="13">
      <c r="H218" s="57"/>
      <c r="M218" s="53"/>
    </row>
    <row r="219" spans="8:13" ht="13">
      <c r="H219" s="57"/>
      <c r="M219" s="53"/>
    </row>
    <row r="220" spans="8:13" ht="13">
      <c r="H220" s="57"/>
      <c r="M220" s="53"/>
    </row>
    <row r="221" spans="8:13" ht="13">
      <c r="H221" s="57"/>
      <c r="M221" s="53"/>
    </row>
    <row r="222" spans="8:13" ht="13">
      <c r="H222" s="57"/>
      <c r="M222" s="53"/>
    </row>
    <row r="223" spans="8:13" ht="13">
      <c r="H223" s="57"/>
      <c r="M223" s="53"/>
    </row>
    <row r="224" spans="8:13" ht="13">
      <c r="H224" s="57"/>
      <c r="M224" s="53"/>
    </row>
    <row r="225" spans="8:13" ht="13">
      <c r="H225" s="57"/>
      <c r="M225" s="53"/>
    </row>
    <row r="226" spans="8:13" ht="13">
      <c r="H226" s="57"/>
      <c r="M226" s="53"/>
    </row>
    <row r="227" spans="8:13" ht="13">
      <c r="H227" s="57"/>
      <c r="M227" s="53"/>
    </row>
    <row r="228" spans="8:13" ht="13">
      <c r="H228" s="57"/>
      <c r="M228" s="53"/>
    </row>
    <row r="229" spans="8:13" ht="13">
      <c r="H229" s="57"/>
      <c r="M229" s="53"/>
    </row>
    <row r="230" spans="8:13" ht="13">
      <c r="H230" s="57"/>
      <c r="M230" s="53"/>
    </row>
    <row r="231" spans="8:13" ht="13">
      <c r="H231" s="57"/>
      <c r="M231" s="53"/>
    </row>
    <row r="232" spans="8:13" ht="13">
      <c r="H232" s="57"/>
      <c r="M232" s="53"/>
    </row>
    <row r="233" spans="8:13" ht="13">
      <c r="H233" s="57"/>
      <c r="M233" s="53"/>
    </row>
    <row r="234" spans="8:13" ht="13">
      <c r="H234" s="57"/>
      <c r="M234" s="53"/>
    </row>
    <row r="235" spans="8:13" ht="13">
      <c r="H235" s="57"/>
      <c r="M235" s="53"/>
    </row>
    <row r="236" spans="8:13" ht="13">
      <c r="H236" s="57"/>
      <c r="M236" s="53"/>
    </row>
    <row r="237" spans="8:13" ht="13">
      <c r="H237" s="57"/>
      <c r="M237" s="53"/>
    </row>
    <row r="238" spans="8:13" ht="13">
      <c r="H238" s="57"/>
      <c r="M238" s="53"/>
    </row>
    <row r="239" spans="8:13" ht="13">
      <c r="H239" s="57"/>
      <c r="M239" s="53"/>
    </row>
    <row r="240" spans="8:13" ht="13">
      <c r="H240" s="57"/>
      <c r="M240" s="53"/>
    </row>
    <row r="241" spans="8:13" ht="13">
      <c r="H241" s="57"/>
      <c r="M241" s="53"/>
    </row>
    <row r="242" spans="8:13" ht="13">
      <c r="H242" s="57"/>
      <c r="M242" s="53"/>
    </row>
    <row r="243" spans="8:13" ht="13">
      <c r="H243" s="57"/>
      <c r="M243" s="53"/>
    </row>
    <row r="244" spans="8:13" ht="13">
      <c r="H244" s="57"/>
      <c r="M244" s="53"/>
    </row>
    <row r="245" spans="8:13" ht="13">
      <c r="H245" s="57"/>
      <c r="M245" s="53"/>
    </row>
    <row r="246" spans="8:13" ht="13">
      <c r="H246" s="57"/>
      <c r="M246" s="53"/>
    </row>
    <row r="247" spans="8:13" ht="13">
      <c r="H247" s="57"/>
      <c r="M247" s="53"/>
    </row>
    <row r="248" spans="8:13" ht="13">
      <c r="H248" s="57"/>
      <c r="M248" s="53"/>
    </row>
    <row r="249" spans="8:13" ht="13">
      <c r="H249" s="57"/>
      <c r="M249" s="53"/>
    </row>
    <row r="250" spans="8:13" ht="13">
      <c r="H250" s="57"/>
      <c r="M250" s="53"/>
    </row>
    <row r="251" spans="8:13" ht="13">
      <c r="H251" s="57"/>
      <c r="M251" s="53"/>
    </row>
    <row r="252" spans="8:13" ht="13">
      <c r="H252" s="57"/>
      <c r="M252" s="53"/>
    </row>
    <row r="253" spans="8:13" ht="13">
      <c r="H253" s="57"/>
      <c r="M253" s="53"/>
    </row>
    <row r="254" spans="8:13" ht="13">
      <c r="H254" s="57"/>
      <c r="M254" s="53"/>
    </row>
    <row r="255" spans="8:13" ht="13">
      <c r="H255" s="57"/>
      <c r="M255" s="53"/>
    </row>
    <row r="256" spans="8:13" ht="13">
      <c r="H256" s="57"/>
      <c r="M256" s="53"/>
    </row>
    <row r="257" spans="8:13" ht="13">
      <c r="H257" s="57"/>
      <c r="M257" s="53"/>
    </row>
    <row r="258" spans="8:13" ht="13">
      <c r="H258" s="57"/>
      <c r="M258" s="53"/>
    </row>
    <row r="259" spans="8:13" ht="13">
      <c r="H259" s="57"/>
      <c r="M259" s="53"/>
    </row>
    <row r="260" spans="8:13" ht="13">
      <c r="H260" s="57"/>
      <c r="M260" s="53"/>
    </row>
    <row r="261" spans="8:13" ht="13">
      <c r="H261" s="57"/>
      <c r="M261" s="53"/>
    </row>
    <row r="262" spans="8:13" ht="13">
      <c r="H262" s="57"/>
      <c r="M262" s="53"/>
    </row>
    <row r="263" spans="8:13" ht="13">
      <c r="H263" s="57"/>
      <c r="M263" s="53"/>
    </row>
    <row r="264" spans="8:13" ht="13">
      <c r="H264" s="57"/>
      <c r="M264" s="53"/>
    </row>
    <row r="265" spans="8:13" ht="13">
      <c r="H265" s="57"/>
      <c r="M265" s="53"/>
    </row>
    <row r="266" spans="8:13" ht="13">
      <c r="H266" s="57"/>
      <c r="M266" s="53"/>
    </row>
    <row r="267" spans="8:13" ht="13">
      <c r="H267" s="57"/>
      <c r="M267" s="53"/>
    </row>
    <row r="268" spans="8:13" ht="13">
      <c r="H268" s="57"/>
      <c r="M268" s="53"/>
    </row>
    <row r="269" spans="8:13" ht="13">
      <c r="H269" s="57"/>
      <c r="M269" s="53"/>
    </row>
    <row r="270" spans="8:13" ht="13">
      <c r="H270" s="57"/>
      <c r="M270" s="53"/>
    </row>
    <row r="271" spans="8:13" ht="13">
      <c r="H271" s="57"/>
      <c r="M271" s="53"/>
    </row>
    <row r="272" spans="8:13" ht="13">
      <c r="H272" s="57"/>
      <c r="M272" s="53"/>
    </row>
    <row r="273" spans="8:13" ht="13">
      <c r="H273" s="57"/>
      <c r="M273" s="53"/>
    </row>
    <row r="274" spans="8:13" ht="13">
      <c r="H274" s="57"/>
      <c r="M274" s="53"/>
    </row>
    <row r="275" spans="8:13" ht="13">
      <c r="H275" s="57"/>
      <c r="M275" s="53"/>
    </row>
    <row r="276" spans="8:13" ht="13">
      <c r="H276" s="57"/>
      <c r="M276" s="53"/>
    </row>
    <row r="277" spans="8:13" ht="13">
      <c r="H277" s="57"/>
      <c r="M277" s="53"/>
    </row>
    <row r="278" spans="8:13" ht="13">
      <c r="H278" s="57"/>
      <c r="M278" s="53"/>
    </row>
    <row r="279" spans="8:13" ht="13">
      <c r="H279" s="57"/>
      <c r="M279" s="53"/>
    </row>
    <row r="280" spans="8:13" ht="13">
      <c r="H280" s="57"/>
      <c r="M280" s="53"/>
    </row>
    <row r="281" spans="8:13" ht="13">
      <c r="H281" s="57"/>
      <c r="M281" s="53"/>
    </row>
    <row r="282" spans="8:13" ht="13">
      <c r="H282" s="57"/>
      <c r="M282" s="53"/>
    </row>
    <row r="283" spans="8:13" ht="13">
      <c r="H283" s="57"/>
      <c r="M283" s="53"/>
    </row>
    <row r="284" spans="8:13" ht="13">
      <c r="H284" s="57"/>
      <c r="M284" s="53"/>
    </row>
    <row r="285" spans="8:13" ht="13">
      <c r="H285" s="57"/>
      <c r="M285" s="53"/>
    </row>
    <row r="286" spans="8:13" ht="13">
      <c r="H286" s="57"/>
      <c r="M286" s="53"/>
    </row>
    <row r="287" spans="8:13" ht="13">
      <c r="H287" s="57"/>
      <c r="M287" s="53"/>
    </row>
    <row r="288" spans="8:13" ht="13">
      <c r="H288" s="57"/>
      <c r="M288" s="53"/>
    </row>
    <row r="289" spans="8:13" ht="13">
      <c r="H289" s="57"/>
      <c r="M289" s="53"/>
    </row>
    <row r="290" spans="8:13" ht="13">
      <c r="H290" s="57"/>
      <c r="M290" s="53"/>
    </row>
    <row r="291" spans="8:13" ht="13">
      <c r="H291" s="57"/>
      <c r="M291" s="53"/>
    </row>
    <row r="292" spans="8:13" ht="13">
      <c r="H292" s="57"/>
      <c r="M292" s="53"/>
    </row>
    <row r="293" spans="8:13" ht="13">
      <c r="H293" s="57"/>
      <c r="M293" s="53"/>
    </row>
    <row r="294" spans="8:13" ht="13">
      <c r="H294" s="57"/>
      <c r="M294" s="53"/>
    </row>
    <row r="295" spans="8:13" ht="13">
      <c r="H295" s="57"/>
      <c r="M295" s="53"/>
    </row>
    <row r="296" spans="8:13" ht="13">
      <c r="H296" s="57"/>
      <c r="M296" s="53"/>
    </row>
    <row r="297" spans="8:13" ht="13">
      <c r="H297" s="57"/>
      <c r="M297" s="53"/>
    </row>
    <row r="298" spans="8:13" ht="13">
      <c r="H298" s="57"/>
      <c r="M298" s="53"/>
    </row>
    <row r="299" spans="8:13" ht="13">
      <c r="H299" s="57"/>
      <c r="M299" s="53"/>
    </row>
    <row r="300" spans="8:13" ht="13">
      <c r="H300" s="57"/>
      <c r="M300" s="53"/>
    </row>
    <row r="301" spans="8:13" ht="13">
      <c r="H301" s="57"/>
      <c r="M301" s="53"/>
    </row>
    <row r="302" spans="8:13" ht="13">
      <c r="H302" s="57"/>
      <c r="M302" s="53"/>
    </row>
    <row r="303" spans="8:13" ht="13">
      <c r="H303" s="57"/>
      <c r="M303" s="53"/>
    </row>
    <row r="304" spans="8:13" ht="13">
      <c r="H304" s="57"/>
      <c r="M304" s="53"/>
    </row>
    <row r="305" spans="8:13" ht="13">
      <c r="H305" s="57"/>
      <c r="M305" s="53"/>
    </row>
    <row r="306" spans="8:13" ht="13">
      <c r="H306" s="57"/>
      <c r="M306" s="53"/>
    </row>
    <row r="307" spans="8:13" ht="13">
      <c r="H307" s="57"/>
      <c r="M307" s="53"/>
    </row>
    <row r="308" spans="8:13" ht="13">
      <c r="H308" s="57"/>
      <c r="M308" s="53"/>
    </row>
    <row r="309" spans="8:13" ht="13">
      <c r="H309" s="57"/>
      <c r="M309" s="53"/>
    </row>
    <row r="310" spans="8:13" ht="13">
      <c r="H310" s="57"/>
      <c r="M310" s="53"/>
    </row>
    <row r="311" spans="8:13" ht="13">
      <c r="H311" s="57"/>
      <c r="M311" s="53"/>
    </row>
    <row r="312" spans="8:13" ht="13">
      <c r="H312" s="57"/>
      <c r="M312" s="53"/>
    </row>
    <row r="313" spans="8:13" ht="13">
      <c r="H313" s="57"/>
      <c r="M313" s="53"/>
    </row>
    <row r="314" spans="8:13" ht="13">
      <c r="H314" s="57"/>
      <c r="M314" s="53"/>
    </row>
    <row r="315" spans="8:13" ht="13">
      <c r="H315" s="57"/>
      <c r="M315" s="53"/>
    </row>
    <row r="316" spans="8:13" ht="13">
      <c r="H316" s="57"/>
      <c r="M316" s="53"/>
    </row>
    <row r="317" spans="8:13" ht="13">
      <c r="H317" s="57"/>
      <c r="M317" s="53"/>
    </row>
    <row r="318" spans="8:13" ht="13">
      <c r="H318" s="57"/>
      <c r="M318" s="53"/>
    </row>
    <row r="319" spans="8:13" ht="13">
      <c r="H319" s="57"/>
      <c r="M319" s="53"/>
    </row>
    <row r="320" spans="8:13" ht="13">
      <c r="H320" s="57"/>
      <c r="M320" s="53"/>
    </row>
    <row r="321" spans="8:13" ht="13">
      <c r="H321" s="57"/>
      <c r="M321" s="53"/>
    </row>
    <row r="322" spans="8:13" ht="13">
      <c r="H322" s="57"/>
      <c r="M322" s="53"/>
    </row>
    <row r="323" spans="8:13" ht="13">
      <c r="H323" s="57"/>
      <c r="M323" s="53"/>
    </row>
    <row r="324" spans="8:13" ht="13">
      <c r="H324" s="57"/>
      <c r="M324" s="53"/>
    </row>
    <row r="325" spans="8:13" ht="13">
      <c r="H325" s="57"/>
      <c r="M325" s="53"/>
    </row>
    <row r="326" spans="8:13" ht="13">
      <c r="H326" s="57"/>
      <c r="M326" s="53"/>
    </row>
    <row r="327" spans="8:13" ht="13">
      <c r="H327" s="57"/>
      <c r="M327" s="53"/>
    </row>
    <row r="328" spans="8:13" ht="13">
      <c r="H328" s="57"/>
      <c r="M328" s="53"/>
    </row>
    <row r="329" spans="8:13" ht="13">
      <c r="H329" s="57"/>
      <c r="M329" s="53"/>
    </row>
    <row r="330" spans="8:13" ht="13">
      <c r="H330" s="57"/>
      <c r="M330" s="53"/>
    </row>
    <row r="331" spans="8:13" ht="13">
      <c r="H331" s="57"/>
      <c r="M331" s="53"/>
    </row>
    <row r="332" spans="8:13" ht="13">
      <c r="H332" s="57"/>
      <c r="M332" s="53"/>
    </row>
    <row r="333" spans="8:13" ht="13">
      <c r="H333" s="57"/>
      <c r="M333" s="53"/>
    </row>
    <row r="334" spans="8:13" ht="13">
      <c r="H334" s="57"/>
      <c r="M334" s="53"/>
    </row>
    <row r="335" spans="8:13" ht="13">
      <c r="H335" s="57"/>
      <c r="M335" s="53"/>
    </row>
    <row r="336" spans="8:13" ht="13">
      <c r="H336" s="57"/>
      <c r="M336" s="53"/>
    </row>
    <row r="337" spans="8:13" ht="13">
      <c r="H337" s="57"/>
      <c r="M337" s="53"/>
    </row>
    <row r="338" spans="8:13" ht="13">
      <c r="H338" s="57"/>
      <c r="M338" s="53"/>
    </row>
    <row r="339" spans="8:13" ht="13">
      <c r="H339" s="57"/>
      <c r="M339" s="53"/>
    </row>
    <row r="340" spans="8:13" ht="13">
      <c r="H340" s="57"/>
      <c r="M340" s="53"/>
    </row>
    <row r="341" spans="8:13" ht="13">
      <c r="H341" s="57"/>
      <c r="M341" s="53"/>
    </row>
    <row r="342" spans="8:13" ht="13">
      <c r="H342" s="57"/>
      <c r="M342" s="53"/>
    </row>
    <row r="343" spans="8:13" ht="13">
      <c r="H343" s="57"/>
      <c r="M343" s="53"/>
    </row>
    <row r="344" spans="8:13" ht="13">
      <c r="H344" s="57"/>
      <c r="M344" s="53"/>
    </row>
    <row r="345" spans="8:13" ht="13">
      <c r="H345" s="57"/>
      <c r="M345" s="53"/>
    </row>
    <row r="346" spans="8:13" ht="13">
      <c r="H346" s="57"/>
      <c r="M346" s="53"/>
    </row>
    <row r="347" spans="8:13" ht="13">
      <c r="H347" s="57"/>
      <c r="M347" s="53"/>
    </row>
    <row r="348" spans="8:13" ht="13">
      <c r="H348" s="57"/>
      <c r="M348" s="53"/>
    </row>
    <row r="349" spans="8:13" ht="13">
      <c r="H349" s="57"/>
      <c r="M349" s="53"/>
    </row>
    <row r="350" spans="8:13" ht="13">
      <c r="H350" s="57"/>
      <c r="M350" s="53"/>
    </row>
    <row r="351" spans="8:13" ht="13">
      <c r="H351" s="57"/>
      <c r="M351" s="53"/>
    </row>
    <row r="352" spans="8:13" ht="13">
      <c r="H352" s="57"/>
      <c r="M352" s="53"/>
    </row>
    <row r="353" spans="8:13" ht="13">
      <c r="H353" s="57"/>
      <c r="M353" s="53"/>
    </row>
    <row r="354" spans="8:13" ht="13">
      <c r="H354" s="57"/>
      <c r="M354" s="53"/>
    </row>
    <row r="355" spans="8:13" ht="13">
      <c r="H355" s="57"/>
      <c r="M355" s="53"/>
    </row>
    <row r="356" spans="8:13" ht="13">
      <c r="H356" s="57"/>
      <c r="M356" s="53"/>
    </row>
    <row r="357" spans="8:13" ht="13">
      <c r="H357" s="57"/>
      <c r="M357" s="53"/>
    </row>
    <row r="358" spans="8:13" ht="13">
      <c r="H358" s="57"/>
      <c r="M358" s="53"/>
    </row>
    <row r="359" spans="8:13" ht="13">
      <c r="H359" s="57"/>
      <c r="M359" s="53"/>
    </row>
    <row r="360" spans="8:13" ht="13">
      <c r="H360" s="57"/>
      <c r="M360" s="53"/>
    </row>
    <row r="361" spans="8:13" ht="13">
      <c r="H361" s="57"/>
      <c r="M361" s="53"/>
    </row>
    <row r="362" spans="8:13" ht="13">
      <c r="H362" s="57"/>
      <c r="M362" s="53"/>
    </row>
    <row r="363" spans="8:13" ht="13">
      <c r="H363" s="57"/>
      <c r="M363" s="53"/>
    </row>
    <row r="364" spans="8:13" ht="13">
      <c r="H364" s="57"/>
      <c r="M364" s="53"/>
    </row>
    <row r="365" spans="8:13" ht="13">
      <c r="H365" s="57"/>
      <c r="M365" s="53"/>
    </row>
    <row r="366" spans="8:13" ht="13">
      <c r="H366" s="57"/>
      <c r="M366" s="53"/>
    </row>
    <row r="367" spans="8:13" ht="13">
      <c r="H367" s="57"/>
      <c r="M367" s="53"/>
    </row>
    <row r="368" spans="8:13" ht="13">
      <c r="H368" s="57"/>
      <c r="M368" s="53"/>
    </row>
    <row r="369" spans="8:13" ht="13">
      <c r="H369" s="57"/>
      <c r="M369" s="53"/>
    </row>
    <row r="370" spans="8:13" ht="13">
      <c r="H370" s="57"/>
      <c r="M370" s="53"/>
    </row>
    <row r="371" spans="8:13" ht="13">
      <c r="H371" s="57"/>
      <c r="M371" s="53"/>
    </row>
    <row r="372" spans="8:13" ht="13">
      <c r="H372" s="57"/>
      <c r="M372" s="53"/>
    </row>
    <row r="373" spans="8:13" ht="13">
      <c r="H373" s="57"/>
      <c r="M373" s="53"/>
    </row>
    <row r="374" spans="8:13" ht="13">
      <c r="H374" s="57"/>
      <c r="M374" s="53"/>
    </row>
    <row r="375" spans="8:13" ht="13">
      <c r="H375" s="57"/>
      <c r="M375" s="53"/>
    </row>
    <row r="376" spans="8:13" ht="13">
      <c r="H376" s="57"/>
      <c r="M376" s="53"/>
    </row>
    <row r="377" spans="8:13" ht="13">
      <c r="H377" s="57"/>
      <c r="M377" s="53"/>
    </row>
    <row r="378" spans="8:13" ht="13">
      <c r="H378" s="57"/>
      <c r="M378" s="53"/>
    </row>
    <row r="379" spans="8:13" ht="13">
      <c r="H379" s="57"/>
      <c r="M379" s="53"/>
    </row>
    <row r="380" spans="8:13" ht="13">
      <c r="H380" s="57"/>
      <c r="M380" s="53"/>
    </row>
    <row r="381" spans="8:13" ht="13">
      <c r="H381" s="57"/>
      <c r="M381" s="53"/>
    </row>
    <row r="382" spans="8:13" ht="13">
      <c r="H382" s="57"/>
      <c r="M382" s="53"/>
    </row>
    <row r="383" spans="8:13" ht="13">
      <c r="H383" s="57"/>
      <c r="M383" s="53"/>
    </row>
    <row r="384" spans="8:13" ht="13">
      <c r="H384" s="57"/>
      <c r="M384" s="53"/>
    </row>
    <row r="385" spans="8:13" ht="13">
      <c r="H385" s="57"/>
      <c r="M385" s="53"/>
    </row>
    <row r="386" spans="8:13" ht="13">
      <c r="H386" s="57"/>
      <c r="M386" s="53"/>
    </row>
    <row r="387" spans="8:13" ht="13">
      <c r="H387" s="57"/>
      <c r="M387" s="53"/>
    </row>
    <row r="388" spans="8:13" ht="13">
      <c r="H388" s="57"/>
      <c r="M388" s="53"/>
    </row>
    <row r="389" spans="8:13" ht="13">
      <c r="H389" s="57"/>
      <c r="M389" s="53"/>
    </row>
    <row r="390" spans="8:13" ht="13">
      <c r="H390" s="57"/>
      <c r="M390" s="53"/>
    </row>
    <row r="391" spans="8:13" ht="13">
      <c r="H391" s="57"/>
      <c r="M391" s="53"/>
    </row>
    <row r="392" spans="8:13" ht="13">
      <c r="H392" s="57"/>
      <c r="M392" s="53"/>
    </row>
    <row r="393" spans="8:13" ht="13">
      <c r="H393" s="57"/>
      <c r="M393" s="53"/>
    </row>
    <row r="394" spans="8:13" ht="13">
      <c r="H394" s="57"/>
      <c r="M394" s="53"/>
    </row>
    <row r="395" spans="8:13" ht="13">
      <c r="H395" s="57"/>
      <c r="M395" s="53"/>
    </row>
    <row r="396" spans="8:13" ht="13">
      <c r="H396" s="57"/>
      <c r="M396" s="53"/>
    </row>
    <row r="397" spans="8:13" ht="13">
      <c r="H397" s="57"/>
      <c r="M397" s="53"/>
    </row>
    <row r="398" spans="8:13" ht="13">
      <c r="H398" s="57"/>
      <c r="M398" s="53"/>
    </row>
    <row r="399" spans="8:13" ht="13">
      <c r="H399" s="57"/>
      <c r="M399" s="53"/>
    </row>
    <row r="400" spans="8:13" ht="13">
      <c r="H400" s="57"/>
      <c r="M400" s="53"/>
    </row>
    <row r="401" spans="8:13" ht="13">
      <c r="H401" s="57"/>
      <c r="M401" s="53"/>
    </row>
    <row r="402" spans="8:13" ht="13">
      <c r="H402" s="57"/>
      <c r="M402" s="53"/>
    </row>
    <row r="403" spans="8:13" ht="13">
      <c r="H403" s="57"/>
      <c r="M403" s="53"/>
    </row>
    <row r="404" spans="8:13" ht="13">
      <c r="H404" s="57"/>
      <c r="M404" s="53"/>
    </row>
    <row r="405" spans="8:13" ht="13">
      <c r="H405" s="57"/>
      <c r="M405" s="53"/>
    </row>
    <row r="406" spans="8:13" ht="13">
      <c r="H406" s="57"/>
      <c r="M406" s="53"/>
    </row>
    <row r="407" spans="8:13" ht="13">
      <c r="H407" s="57"/>
      <c r="M407" s="53"/>
    </row>
    <row r="408" spans="8:13" ht="13">
      <c r="H408" s="57"/>
      <c r="M408" s="53"/>
    </row>
    <row r="409" spans="8:13" ht="13">
      <c r="H409" s="57"/>
      <c r="M409" s="53"/>
    </row>
    <row r="410" spans="8:13" ht="13">
      <c r="H410" s="57"/>
      <c r="M410" s="53"/>
    </row>
    <row r="411" spans="8:13" ht="13">
      <c r="H411" s="57"/>
      <c r="M411" s="53"/>
    </row>
    <row r="412" spans="8:13" ht="13">
      <c r="H412" s="57"/>
      <c r="M412" s="53"/>
    </row>
    <row r="413" spans="8:13" ht="13">
      <c r="H413" s="57"/>
      <c r="M413" s="53"/>
    </row>
    <row r="414" spans="8:13" ht="13">
      <c r="H414" s="57"/>
      <c r="M414" s="53"/>
    </row>
    <row r="415" spans="8:13" ht="13">
      <c r="H415" s="57"/>
      <c r="M415" s="53"/>
    </row>
    <row r="416" spans="8:13" ht="13">
      <c r="H416" s="57"/>
      <c r="M416" s="53"/>
    </row>
    <row r="417" spans="8:13" ht="13">
      <c r="H417" s="57"/>
      <c r="M417" s="53"/>
    </row>
    <row r="418" spans="8:13" ht="13">
      <c r="H418" s="57"/>
      <c r="M418" s="53"/>
    </row>
    <row r="419" spans="8:13" ht="13">
      <c r="H419" s="57"/>
      <c r="M419" s="53"/>
    </row>
    <row r="420" spans="8:13" ht="13">
      <c r="H420" s="57"/>
      <c r="M420" s="53"/>
    </row>
    <row r="421" spans="8:13" ht="13">
      <c r="H421" s="57"/>
      <c r="M421" s="53"/>
    </row>
    <row r="422" spans="8:13" ht="13">
      <c r="H422" s="57"/>
      <c r="M422" s="53"/>
    </row>
    <row r="423" spans="8:13" ht="13">
      <c r="H423" s="57"/>
      <c r="M423" s="53"/>
    </row>
    <row r="424" spans="8:13" ht="13">
      <c r="H424" s="57"/>
      <c r="M424" s="53"/>
    </row>
    <row r="425" spans="8:13" ht="13">
      <c r="H425" s="57"/>
      <c r="M425" s="53"/>
    </row>
    <row r="426" spans="8:13" ht="13">
      <c r="H426" s="57"/>
      <c r="M426" s="53"/>
    </row>
    <row r="427" spans="8:13" ht="13">
      <c r="H427" s="57"/>
      <c r="M427" s="53"/>
    </row>
    <row r="428" spans="8:13" ht="13">
      <c r="H428" s="57"/>
      <c r="M428" s="53"/>
    </row>
    <row r="429" spans="8:13" ht="13">
      <c r="H429" s="57"/>
      <c r="M429" s="53"/>
    </row>
    <row r="430" spans="8:13" ht="13">
      <c r="H430" s="57"/>
      <c r="M430" s="53"/>
    </row>
    <row r="431" spans="8:13" ht="13">
      <c r="H431" s="57"/>
      <c r="M431" s="53"/>
    </row>
    <row r="432" spans="8:13" ht="13">
      <c r="H432" s="57"/>
      <c r="M432" s="53"/>
    </row>
    <row r="433" spans="8:13" ht="13">
      <c r="H433" s="57"/>
      <c r="M433" s="53"/>
    </row>
    <row r="434" spans="8:13" ht="13">
      <c r="H434" s="57"/>
      <c r="M434" s="53"/>
    </row>
    <row r="435" spans="8:13" ht="13">
      <c r="H435" s="57"/>
      <c r="M435" s="53"/>
    </row>
    <row r="436" spans="8:13" ht="13">
      <c r="H436" s="57"/>
      <c r="M436" s="53"/>
    </row>
    <row r="437" spans="8:13" ht="13">
      <c r="H437" s="57"/>
      <c r="M437" s="53"/>
    </row>
    <row r="438" spans="8:13" ht="13">
      <c r="H438" s="57"/>
      <c r="M438" s="53"/>
    </row>
    <row r="439" spans="8:13" ht="13">
      <c r="H439" s="57"/>
      <c r="M439" s="53"/>
    </row>
    <row r="440" spans="8:13" ht="13">
      <c r="H440" s="57"/>
      <c r="M440" s="53"/>
    </row>
    <row r="441" spans="8:13" ht="13">
      <c r="H441" s="57"/>
      <c r="M441" s="53"/>
    </row>
    <row r="442" spans="8:13" ht="13">
      <c r="H442" s="57"/>
      <c r="M442" s="53"/>
    </row>
    <row r="443" spans="8:13" ht="13">
      <c r="H443" s="57"/>
      <c r="M443" s="53"/>
    </row>
    <row r="444" spans="8:13" ht="13">
      <c r="H444" s="57"/>
      <c r="M444" s="53"/>
    </row>
    <row r="445" spans="8:13" ht="13">
      <c r="H445" s="57"/>
      <c r="M445" s="53"/>
    </row>
    <row r="446" spans="8:13" ht="13">
      <c r="H446" s="57"/>
      <c r="M446" s="53"/>
    </row>
    <row r="447" spans="8:13" ht="13">
      <c r="H447" s="57"/>
      <c r="M447" s="53"/>
    </row>
    <row r="448" spans="8:13" ht="13">
      <c r="H448" s="57"/>
      <c r="M448" s="53"/>
    </row>
    <row r="449" spans="8:13" ht="13">
      <c r="H449" s="57"/>
      <c r="M449" s="53"/>
    </row>
    <row r="450" spans="8:13" ht="13">
      <c r="H450" s="57"/>
      <c r="M450" s="53"/>
    </row>
    <row r="451" spans="8:13" ht="13">
      <c r="H451" s="57"/>
      <c r="M451" s="53"/>
    </row>
    <row r="452" spans="8:13" ht="13">
      <c r="H452" s="57"/>
      <c r="M452" s="53"/>
    </row>
    <row r="453" spans="8:13" ht="13">
      <c r="H453" s="57"/>
      <c r="M453" s="53"/>
    </row>
    <row r="454" spans="8:13" ht="13">
      <c r="H454" s="57"/>
      <c r="M454" s="53"/>
    </row>
    <row r="455" spans="8:13" ht="13">
      <c r="H455" s="57"/>
      <c r="M455" s="53"/>
    </row>
    <row r="456" spans="8:13" ht="13">
      <c r="H456" s="57"/>
      <c r="M456" s="53"/>
    </row>
    <row r="457" spans="8:13" ht="13">
      <c r="H457" s="57"/>
      <c r="M457" s="53"/>
    </row>
    <row r="458" spans="8:13" ht="13">
      <c r="H458" s="57"/>
      <c r="M458" s="53"/>
    </row>
    <row r="459" spans="8:13" ht="13">
      <c r="H459" s="57"/>
      <c r="M459" s="53"/>
    </row>
    <row r="460" spans="8:13" ht="13">
      <c r="H460" s="57"/>
      <c r="M460" s="53"/>
    </row>
    <row r="461" spans="8:13" ht="13">
      <c r="H461" s="57"/>
      <c r="M461" s="53"/>
    </row>
    <row r="462" spans="8:13" ht="13">
      <c r="H462" s="57"/>
      <c r="M462" s="53"/>
    </row>
    <row r="463" spans="8:13" ht="13">
      <c r="H463" s="57"/>
      <c r="M463" s="53"/>
    </row>
    <row r="464" spans="8:13" ht="13">
      <c r="H464" s="57"/>
      <c r="M464" s="53"/>
    </row>
    <row r="465" spans="8:13" ht="13">
      <c r="H465" s="57"/>
      <c r="M465" s="53"/>
    </row>
    <row r="466" spans="8:13" ht="13">
      <c r="H466" s="57"/>
      <c r="M466" s="53"/>
    </row>
    <row r="467" spans="8:13" ht="13">
      <c r="H467" s="57"/>
      <c r="M467" s="53"/>
    </row>
    <row r="468" spans="8:13" ht="13">
      <c r="H468" s="57"/>
      <c r="M468" s="53"/>
    </row>
    <row r="469" spans="8:13" ht="13">
      <c r="H469" s="57"/>
      <c r="M469" s="53"/>
    </row>
    <row r="470" spans="8:13" ht="13">
      <c r="H470" s="57"/>
      <c r="M470" s="53"/>
    </row>
    <row r="471" spans="8:13" ht="13">
      <c r="H471" s="57"/>
      <c r="M471" s="53"/>
    </row>
    <row r="472" spans="8:13" ht="13">
      <c r="H472" s="57"/>
      <c r="M472" s="53"/>
    </row>
    <row r="473" spans="8:13" ht="13">
      <c r="H473" s="57"/>
      <c r="M473" s="53"/>
    </row>
    <row r="474" spans="8:13" ht="13">
      <c r="H474" s="57"/>
      <c r="M474" s="53"/>
    </row>
    <row r="475" spans="8:13" ht="13">
      <c r="H475" s="57"/>
      <c r="M475" s="53"/>
    </row>
    <row r="476" spans="8:13" ht="13">
      <c r="H476" s="57"/>
      <c r="M476" s="53"/>
    </row>
    <row r="477" spans="8:13" ht="13">
      <c r="H477" s="57"/>
      <c r="M477" s="53"/>
    </row>
    <row r="478" spans="8:13" ht="13">
      <c r="H478" s="57"/>
      <c r="M478" s="53"/>
    </row>
    <row r="479" spans="8:13" ht="13">
      <c r="H479" s="57"/>
      <c r="M479" s="53"/>
    </row>
    <row r="480" spans="8:13" ht="13">
      <c r="H480" s="57"/>
      <c r="M480" s="53"/>
    </row>
    <row r="481" spans="8:13" ht="13">
      <c r="H481" s="57"/>
      <c r="M481" s="53"/>
    </row>
    <row r="482" spans="8:13" ht="13">
      <c r="H482" s="57"/>
      <c r="M482" s="53"/>
    </row>
    <row r="483" spans="8:13" ht="13">
      <c r="H483" s="57"/>
      <c r="M483" s="53"/>
    </row>
    <row r="484" spans="8:13" ht="13">
      <c r="H484" s="57"/>
      <c r="M484" s="53"/>
    </row>
    <row r="485" spans="8:13" ht="13">
      <c r="H485" s="57"/>
      <c r="M485" s="53"/>
    </row>
    <row r="486" spans="8:13" ht="13">
      <c r="H486" s="57"/>
      <c r="M486" s="53"/>
    </row>
    <row r="487" spans="8:13" ht="13">
      <c r="H487" s="57"/>
      <c r="M487" s="53"/>
    </row>
    <row r="488" spans="8:13" ht="13">
      <c r="H488" s="57"/>
      <c r="M488" s="53"/>
    </row>
    <row r="489" spans="8:13" ht="13">
      <c r="H489" s="57"/>
      <c r="M489" s="53"/>
    </row>
    <row r="490" spans="8:13" ht="13">
      <c r="H490" s="57"/>
      <c r="M490" s="53"/>
    </row>
    <row r="491" spans="8:13" ht="13">
      <c r="H491" s="57"/>
      <c r="M491" s="53"/>
    </row>
    <row r="492" spans="8:13" ht="13">
      <c r="H492" s="57"/>
      <c r="M492" s="53"/>
    </row>
    <row r="493" spans="8:13" ht="13">
      <c r="H493" s="57"/>
      <c r="M493" s="53"/>
    </row>
    <row r="494" spans="8:13" ht="13">
      <c r="H494" s="57"/>
      <c r="M494" s="53"/>
    </row>
    <row r="495" spans="8:13" ht="13">
      <c r="H495" s="57"/>
      <c r="M495" s="53"/>
    </row>
    <row r="496" spans="8:13" ht="13">
      <c r="H496" s="57"/>
      <c r="M496" s="53"/>
    </row>
    <row r="497" spans="8:13" ht="13">
      <c r="H497" s="57"/>
      <c r="M497" s="53"/>
    </row>
    <row r="498" spans="8:13" ht="13">
      <c r="H498" s="57"/>
      <c r="M498" s="53"/>
    </row>
    <row r="499" spans="8:13" ht="13">
      <c r="H499" s="57"/>
      <c r="M499" s="53"/>
    </row>
    <row r="500" spans="8:13" ht="13">
      <c r="H500" s="57"/>
      <c r="M500" s="53"/>
    </row>
    <row r="501" spans="8:13" ht="13">
      <c r="H501" s="57"/>
      <c r="M501" s="53"/>
    </row>
    <row r="502" spans="8:13" ht="13">
      <c r="H502" s="57"/>
      <c r="M502" s="53"/>
    </row>
    <row r="503" spans="8:13" ht="13">
      <c r="H503" s="57"/>
      <c r="M503" s="53"/>
    </row>
    <row r="504" spans="8:13" ht="13">
      <c r="H504" s="57"/>
      <c r="M504" s="53"/>
    </row>
    <row r="505" spans="8:13" ht="13">
      <c r="H505" s="57"/>
      <c r="M505" s="53"/>
    </row>
    <row r="506" spans="8:13" ht="13">
      <c r="H506" s="57"/>
      <c r="M506" s="53"/>
    </row>
    <row r="507" spans="8:13" ht="13">
      <c r="H507" s="57"/>
      <c r="M507" s="53"/>
    </row>
    <row r="508" spans="8:13" ht="13">
      <c r="H508" s="57"/>
      <c r="M508" s="53"/>
    </row>
    <row r="509" spans="8:13" ht="13">
      <c r="H509" s="57"/>
      <c r="M509" s="53"/>
    </row>
    <row r="510" spans="8:13" ht="13">
      <c r="H510" s="57"/>
      <c r="M510" s="53"/>
    </row>
    <row r="511" spans="8:13" ht="13">
      <c r="H511" s="57"/>
      <c r="M511" s="53"/>
    </row>
    <row r="512" spans="8:13" ht="13">
      <c r="H512" s="57"/>
      <c r="M512" s="53"/>
    </row>
    <row r="513" spans="8:13" ht="13">
      <c r="H513" s="57"/>
      <c r="M513" s="53"/>
    </row>
    <row r="514" spans="8:13" ht="13">
      <c r="H514" s="57"/>
      <c r="M514" s="53"/>
    </row>
    <row r="515" spans="8:13" ht="13">
      <c r="H515" s="57"/>
      <c r="M515" s="53"/>
    </row>
    <row r="516" spans="8:13" ht="13">
      <c r="H516" s="57"/>
      <c r="M516" s="53"/>
    </row>
    <row r="517" spans="8:13" ht="13">
      <c r="H517" s="57"/>
      <c r="M517" s="53"/>
    </row>
    <row r="518" spans="8:13" ht="13">
      <c r="H518" s="57"/>
      <c r="M518" s="53"/>
    </row>
    <row r="519" spans="8:13" ht="13">
      <c r="H519" s="57"/>
      <c r="M519" s="53"/>
    </row>
    <row r="520" spans="8:13" ht="13">
      <c r="H520" s="57"/>
      <c r="M520" s="53"/>
    </row>
    <row r="521" spans="8:13" ht="13">
      <c r="H521" s="57"/>
      <c r="M521" s="53"/>
    </row>
    <row r="522" spans="8:13" ht="13">
      <c r="H522" s="57"/>
      <c r="M522" s="53"/>
    </row>
    <row r="523" spans="8:13" ht="13">
      <c r="H523" s="57"/>
      <c r="M523" s="53"/>
    </row>
    <row r="524" spans="8:13" ht="13">
      <c r="H524" s="57"/>
      <c r="M524" s="53"/>
    </row>
    <row r="525" spans="8:13" ht="13">
      <c r="H525" s="57"/>
      <c r="M525" s="53"/>
    </row>
    <row r="526" spans="8:13" ht="13">
      <c r="H526" s="57"/>
      <c r="M526" s="53"/>
    </row>
    <row r="527" spans="8:13" ht="13">
      <c r="H527" s="57"/>
      <c r="M527" s="53"/>
    </row>
    <row r="528" spans="8:13" ht="13">
      <c r="H528" s="57"/>
      <c r="M528" s="53"/>
    </row>
    <row r="529" spans="8:13" ht="13">
      <c r="H529" s="57"/>
      <c r="M529" s="53"/>
    </row>
    <row r="530" spans="8:13" ht="13">
      <c r="H530" s="57"/>
      <c r="M530" s="53"/>
    </row>
    <row r="531" spans="8:13" ht="13">
      <c r="H531" s="57"/>
      <c r="M531" s="53"/>
    </row>
    <row r="532" spans="8:13" ht="13">
      <c r="H532" s="57"/>
      <c r="M532" s="53"/>
    </row>
    <row r="533" spans="8:13" ht="13">
      <c r="H533" s="57"/>
      <c r="M533" s="53"/>
    </row>
    <row r="534" spans="8:13" ht="13">
      <c r="H534" s="57"/>
      <c r="M534" s="53"/>
    </row>
    <row r="535" spans="8:13" ht="13">
      <c r="H535" s="57"/>
      <c r="M535" s="53"/>
    </row>
    <row r="536" spans="8:13" ht="13">
      <c r="H536" s="57"/>
      <c r="M536" s="53"/>
    </row>
    <row r="537" spans="8:13" ht="13">
      <c r="H537" s="57"/>
      <c r="M537" s="53"/>
    </row>
    <row r="538" spans="8:13" ht="13">
      <c r="H538" s="57"/>
      <c r="M538" s="53"/>
    </row>
    <row r="539" spans="8:13" ht="13">
      <c r="H539" s="57"/>
      <c r="M539" s="53"/>
    </row>
    <row r="540" spans="8:13" ht="13">
      <c r="H540" s="57"/>
      <c r="M540" s="53"/>
    </row>
    <row r="541" spans="8:13" ht="13">
      <c r="H541" s="57"/>
      <c r="M541" s="53"/>
    </row>
    <row r="542" spans="8:13" ht="13">
      <c r="H542" s="57"/>
      <c r="M542" s="53"/>
    </row>
    <row r="543" spans="8:13" ht="13">
      <c r="H543" s="57"/>
      <c r="M543" s="53"/>
    </row>
    <row r="544" spans="8:13" ht="13">
      <c r="H544" s="57"/>
      <c r="M544" s="53"/>
    </row>
    <row r="545" spans="8:13" ht="13">
      <c r="H545" s="57"/>
      <c r="M545" s="53"/>
    </row>
    <row r="546" spans="8:13" ht="13">
      <c r="H546" s="57"/>
      <c r="M546" s="53"/>
    </row>
    <row r="547" spans="8:13" ht="13">
      <c r="H547" s="57"/>
      <c r="M547" s="53"/>
    </row>
    <row r="548" spans="8:13" ht="13">
      <c r="H548" s="57"/>
      <c r="M548" s="53"/>
    </row>
    <row r="549" spans="8:13" ht="13">
      <c r="H549" s="57"/>
      <c r="M549" s="53"/>
    </row>
    <row r="550" spans="8:13" ht="13">
      <c r="H550" s="57"/>
      <c r="M550" s="53"/>
    </row>
    <row r="551" spans="8:13" ht="13">
      <c r="H551" s="57"/>
      <c r="M551" s="53"/>
    </row>
    <row r="552" spans="8:13" ht="13">
      <c r="H552" s="57"/>
      <c r="M552" s="53"/>
    </row>
    <row r="553" spans="8:13" ht="13">
      <c r="H553" s="57"/>
      <c r="M553" s="53"/>
    </row>
    <row r="554" spans="8:13" ht="13">
      <c r="H554" s="57"/>
      <c r="M554" s="53"/>
    </row>
    <row r="555" spans="8:13" ht="13">
      <c r="H555" s="57"/>
      <c r="M555" s="53"/>
    </row>
    <row r="556" spans="8:13" ht="13">
      <c r="H556" s="57"/>
      <c r="M556" s="53"/>
    </row>
    <row r="557" spans="8:13" ht="13">
      <c r="H557" s="57"/>
      <c r="M557" s="53"/>
    </row>
    <row r="558" spans="8:13" ht="13">
      <c r="H558" s="57"/>
      <c r="M558" s="53"/>
    </row>
    <row r="559" spans="8:13" ht="13">
      <c r="H559" s="57"/>
      <c r="M559" s="53"/>
    </row>
    <row r="560" spans="8:13" ht="13">
      <c r="H560" s="57"/>
      <c r="M560" s="53"/>
    </row>
    <row r="561" spans="8:13" ht="13">
      <c r="H561" s="57"/>
      <c r="M561" s="53"/>
    </row>
    <row r="562" spans="8:13" ht="13">
      <c r="H562" s="57"/>
      <c r="M562" s="53"/>
    </row>
    <row r="563" spans="8:13" ht="13">
      <c r="H563" s="57"/>
      <c r="M563" s="53"/>
    </row>
    <row r="564" spans="8:13" ht="13">
      <c r="H564" s="57"/>
      <c r="M564" s="53"/>
    </row>
    <row r="565" spans="8:13" ht="13">
      <c r="H565" s="57"/>
      <c r="M565" s="53"/>
    </row>
    <row r="566" spans="8:13" ht="13">
      <c r="H566" s="57"/>
      <c r="M566" s="53"/>
    </row>
    <row r="567" spans="8:13" ht="13">
      <c r="H567" s="57"/>
      <c r="M567" s="53"/>
    </row>
    <row r="568" spans="8:13" ht="13">
      <c r="H568" s="57"/>
      <c r="M568" s="53"/>
    </row>
    <row r="569" spans="8:13" ht="13">
      <c r="H569" s="57"/>
      <c r="M569" s="53"/>
    </row>
    <row r="570" spans="8:13" ht="13">
      <c r="H570" s="57"/>
      <c r="M570" s="53"/>
    </row>
    <row r="571" spans="8:13" ht="13">
      <c r="H571" s="57"/>
      <c r="M571" s="53"/>
    </row>
    <row r="572" spans="8:13" ht="13">
      <c r="H572" s="57"/>
      <c r="M572" s="53"/>
    </row>
    <row r="573" spans="8:13" ht="13">
      <c r="H573" s="57"/>
      <c r="M573" s="53"/>
    </row>
    <row r="574" spans="8:13" ht="13">
      <c r="H574" s="57"/>
      <c r="M574" s="53"/>
    </row>
    <row r="575" spans="8:13" ht="13">
      <c r="H575" s="57"/>
      <c r="M575" s="53"/>
    </row>
    <row r="576" spans="8:13" ht="13">
      <c r="H576" s="57"/>
      <c r="M576" s="53"/>
    </row>
    <row r="577" spans="8:13" ht="13">
      <c r="H577" s="57"/>
      <c r="M577" s="53"/>
    </row>
    <row r="578" spans="8:13" ht="13">
      <c r="H578" s="57"/>
      <c r="M578" s="53"/>
    </row>
    <row r="579" spans="8:13" ht="13">
      <c r="H579" s="57"/>
      <c r="M579" s="53"/>
    </row>
    <row r="580" spans="8:13" ht="13">
      <c r="H580" s="57"/>
      <c r="M580" s="53"/>
    </row>
    <row r="581" spans="8:13" ht="13">
      <c r="H581" s="57"/>
      <c r="M581" s="53"/>
    </row>
    <row r="582" spans="8:13" ht="13">
      <c r="H582" s="57"/>
      <c r="M582" s="53"/>
    </row>
    <row r="583" spans="8:13" ht="13">
      <c r="H583" s="57"/>
      <c r="M583" s="53"/>
    </row>
    <row r="584" spans="8:13" ht="13">
      <c r="H584" s="57"/>
      <c r="M584" s="53"/>
    </row>
    <row r="585" spans="8:13" ht="13">
      <c r="H585" s="57"/>
      <c r="M585" s="53"/>
    </row>
    <row r="586" spans="8:13" ht="13">
      <c r="H586" s="57"/>
      <c r="M586" s="53"/>
    </row>
    <row r="587" spans="8:13" ht="13">
      <c r="H587" s="57"/>
      <c r="M587" s="53"/>
    </row>
    <row r="588" spans="8:13" ht="13">
      <c r="H588" s="57"/>
      <c r="M588" s="53"/>
    </row>
    <row r="589" spans="8:13" ht="13">
      <c r="H589" s="57"/>
      <c r="M589" s="53"/>
    </row>
    <row r="590" spans="8:13" ht="13">
      <c r="H590" s="57"/>
      <c r="M590" s="53"/>
    </row>
    <row r="591" spans="8:13" ht="13">
      <c r="H591" s="57"/>
      <c r="M591" s="53"/>
    </row>
    <row r="592" spans="8:13" ht="13">
      <c r="H592" s="57"/>
      <c r="M592" s="53"/>
    </row>
    <row r="593" spans="8:13" ht="13">
      <c r="H593" s="57"/>
      <c r="M593" s="53"/>
    </row>
    <row r="594" spans="8:13" ht="13">
      <c r="H594" s="57"/>
      <c r="M594" s="53"/>
    </row>
    <row r="595" spans="8:13" ht="13">
      <c r="H595" s="57"/>
      <c r="M595" s="53"/>
    </row>
    <row r="596" spans="8:13" ht="13">
      <c r="H596" s="57"/>
      <c r="M596" s="53"/>
    </row>
    <row r="597" spans="8:13" ht="13">
      <c r="H597" s="57"/>
      <c r="M597" s="53"/>
    </row>
    <row r="598" spans="8:13" ht="13">
      <c r="H598" s="57"/>
      <c r="M598" s="53"/>
    </row>
    <row r="599" spans="8:13" ht="13">
      <c r="H599" s="57"/>
      <c r="M599" s="53"/>
    </row>
    <row r="600" spans="8:13" ht="13">
      <c r="H600" s="57"/>
      <c r="M600" s="53"/>
    </row>
    <row r="601" spans="8:13" ht="13">
      <c r="H601" s="57"/>
      <c r="M601" s="53"/>
    </row>
    <row r="602" spans="8:13" ht="13">
      <c r="H602" s="57"/>
      <c r="M602" s="53"/>
    </row>
    <row r="603" spans="8:13" ht="13">
      <c r="H603" s="57"/>
      <c r="M603" s="53"/>
    </row>
    <row r="604" spans="8:13" ht="13">
      <c r="H604" s="57"/>
      <c r="M604" s="53"/>
    </row>
    <row r="605" spans="8:13" ht="13">
      <c r="H605" s="57"/>
      <c r="M605" s="53"/>
    </row>
    <row r="606" spans="8:13" ht="13">
      <c r="H606" s="57"/>
      <c r="M606" s="53"/>
    </row>
    <row r="607" spans="8:13" ht="13">
      <c r="H607" s="57"/>
      <c r="M607" s="53"/>
    </row>
    <row r="608" spans="8:13" ht="13">
      <c r="H608" s="57"/>
      <c r="M608" s="53"/>
    </row>
    <row r="609" spans="8:13" ht="13">
      <c r="H609" s="57"/>
      <c r="M609" s="53"/>
    </row>
    <row r="610" spans="8:13" ht="13">
      <c r="H610" s="57"/>
      <c r="M610" s="53"/>
    </row>
    <row r="611" spans="8:13" ht="13">
      <c r="H611" s="57"/>
      <c r="M611" s="53"/>
    </row>
    <row r="612" spans="8:13" ht="13">
      <c r="H612" s="57"/>
      <c r="M612" s="53"/>
    </row>
    <row r="613" spans="8:13" ht="13">
      <c r="H613" s="57"/>
      <c r="M613" s="53"/>
    </row>
    <row r="614" spans="8:13" ht="13">
      <c r="H614" s="57"/>
      <c r="M614" s="53"/>
    </row>
    <row r="615" spans="8:13" ht="13">
      <c r="H615" s="57"/>
      <c r="M615" s="53"/>
    </row>
    <row r="616" spans="8:13" ht="13">
      <c r="H616" s="57"/>
      <c r="M616" s="53"/>
    </row>
    <row r="617" spans="8:13" ht="13">
      <c r="H617" s="57"/>
      <c r="M617" s="53"/>
    </row>
    <row r="618" spans="8:13" ht="13">
      <c r="H618" s="57"/>
      <c r="M618" s="53"/>
    </row>
    <row r="619" spans="8:13" ht="13">
      <c r="H619" s="57"/>
      <c r="M619" s="53"/>
    </row>
    <row r="620" spans="8:13" ht="13">
      <c r="H620" s="57"/>
      <c r="M620" s="53"/>
    </row>
    <row r="621" spans="8:13" ht="13">
      <c r="H621" s="57"/>
      <c r="M621" s="53"/>
    </row>
    <row r="622" spans="8:13" ht="13">
      <c r="H622" s="57"/>
      <c r="M622" s="53"/>
    </row>
    <row r="623" spans="8:13" ht="13">
      <c r="H623" s="57"/>
      <c r="M623" s="53"/>
    </row>
    <row r="624" spans="8:13" ht="13">
      <c r="H624" s="57"/>
      <c r="M624" s="53"/>
    </row>
    <row r="625" spans="8:13" ht="13">
      <c r="H625" s="57"/>
      <c r="M625" s="53"/>
    </row>
    <row r="626" spans="8:13" ht="13">
      <c r="H626" s="57"/>
      <c r="M626" s="53"/>
    </row>
    <row r="627" spans="8:13" ht="13">
      <c r="H627" s="57"/>
      <c r="M627" s="53"/>
    </row>
    <row r="628" spans="8:13" ht="13">
      <c r="H628" s="57"/>
      <c r="M628" s="53"/>
    </row>
    <row r="629" spans="8:13" ht="13">
      <c r="H629" s="57"/>
      <c r="M629" s="53"/>
    </row>
    <row r="630" spans="8:13" ht="13">
      <c r="H630" s="57"/>
      <c r="M630" s="53"/>
    </row>
    <row r="631" spans="8:13" ht="13">
      <c r="H631" s="57"/>
      <c r="M631" s="53"/>
    </row>
    <row r="632" spans="8:13" ht="13">
      <c r="H632" s="57"/>
      <c r="M632" s="53"/>
    </row>
    <row r="633" spans="8:13" ht="13">
      <c r="H633" s="57"/>
      <c r="M633" s="53"/>
    </row>
    <row r="634" spans="8:13" ht="13">
      <c r="H634" s="57"/>
      <c r="M634" s="53"/>
    </row>
    <row r="635" spans="8:13" ht="13">
      <c r="H635" s="57"/>
      <c r="M635" s="53"/>
    </row>
    <row r="636" spans="8:13" ht="13">
      <c r="H636" s="57"/>
      <c r="M636" s="53"/>
    </row>
    <row r="637" spans="8:13" ht="13">
      <c r="H637" s="57"/>
      <c r="M637" s="53"/>
    </row>
    <row r="638" spans="8:13" ht="13">
      <c r="H638" s="57"/>
      <c r="M638" s="53"/>
    </row>
    <row r="639" spans="8:13" ht="13">
      <c r="H639" s="57"/>
      <c r="M639" s="53"/>
    </row>
    <row r="640" spans="8:13" ht="13">
      <c r="H640" s="57"/>
      <c r="M640" s="53"/>
    </row>
    <row r="641" spans="8:13" ht="13">
      <c r="H641" s="57"/>
      <c r="M641" s="53"/>
    </row>
    <row r="642" spans="8:13" ht="13">
      <c r="H642" s="57"/>
      <c r="M642" s="53"/>
    </row>
    <row r="643" spans="8:13" ht="13">
      <c r="H643" s="57"/>
      <c r="M643" s="53"/>
    </row>
    <row r="644" spans="8:13" ht="13">
      <c r="H644" s="57"/>
      <c r="M644" s="53"/>
    </row>
    <row r="645" spans="8:13" ht="13">
      <c r="H645" s="57"/>
      <c r="M645" s="53"/>
    </row>
    <row r="646" spans="8:13" ht="13">
      <c r="H646" s="57"/>
      <c r="M646" s="53"/>
    </row>
    <row r="647" spans="8:13" ht="13">
      <c r="H647" s="57"/>
      <c r="M647" s="53"/>
    </row>
    <row r="648" spans="8:13" ht="13">
      <c r="H648" s="57"/>
      <c r="M648" s="53"/>
    </row>
    <row r="649" spans="8:13" ht="13">
      <c r="H649" s="57"/>
      <c r="M649" s="53"/>
    </row>
    <row r="650" spans="8:13" ht="13">
      <c r="H650" s="57"/>
      <c r="M650" s="53"/>
    </row>
    <row r="651" spans="8:13" ht="13">
      <c r="H651" s="57"/>
      <c r="M651" s="53"/>
    </row>
    <row r="652" spans="8:13" ht="13">
      <c r="H652" s="57"/>
      <c r="M652" s="53"/>
    </row>
    <row r="653" spans="8:13" ht="13">
      <c r="H653" s="57"/>
      <c r="M653" s="53"/>
    </row>
    <row r="654" spans="8:13" ht="13">
      <c r="H654" s="57"/>
      <c r="M654" s="53"/>
    </row>
    <row r="655" spans="8:13" ht="13">
      <c r="H655" s="57"/>
      <c r="M655" s="53"/>
    </row>
    <row r="656" spans="8:13" ht="13">
      <c r="H656" s="57"/>
      <c r="M656" s="53"/>
    </row>
    <row r="657" spans="8:13" ht="13">
      <c r="H657" s="57"/>
      <c r="M657" s="53"/>
    </row>
    <row r="658" spans="8:13" ht="13">
      <c r="H658" s="57"/>
      <c r="M658" s="53"/>
    </row>
    <row r="659" spans="8:13" ht="13">
      <c r="H659" s="57"/>
      <c r="M659" s="53"/>
    </row>
    <row r="660" spans="8:13" ht="13">
      <c r="H660" s="57"/>
      <c r="M660" s="53"/>
    </row>
    <row r="661" spans="8:13" ht="13">
      <c r="H661" s="57"/>
      <c r="M661" s="53"/>
    </row>
    <row r="662" spans="8:13" ht="13">
      <c r="H662" s="57"/>
      <c r="M662" s="53"/>
    </row>
    <row r="663" spans="8:13" ht="13">
      <c r="H663" s="57"/>
      <c r="M663" s="53"/>
    </row>
    <row r="664" spans="8:13" ht="13">
      <c r="H664" s="57"/>
      <c r="M664" s="53"/>
    </row>
    <row r="665" spans="8:13" ht="13">
      <c r="H665" s="57"/>
      <c r="M665" s="53"/>
    </row>
    <row r="666" spans="8:13" ht="13">
      <c r="H666" s="57"/>
      <c r="M666" s="53"/>
    </row>
    <row r="667" spans="8:13" ht="13">
      <c r="H667" s="57"/>
      <c r="M667" s="53"/>
    </row>
    <row r="668" spans="8:13" ht="13">
      <c r="H668" s="57"/>
      <c r="M668" s="53"/>
    </row>
    <row r="669" spans="8:13" ht="13">
      <c r="H669" s="57"/>
      <c r="M669" s="53"/>
    </row>
    <row r="670" spans="8:13" ht="13">
      <c r="H670" s="57"/>
      <c r="M670" s="53"/>
    </row>
    <row r="671" spans="8:13" ht="13">
      <c r="H671" s="57"/>
      <c r="M671" s="53"/>
    </row>
    <row r="672" spans="8:13" ht="13">
      <c r="H672" s="57"/>
      <c r="M672" s="53"/>
    </row>
    <row r="673" spans="8:13" ht="13">
      <c r="H673" s="57"/>
      <c r="M673" s="53"/>
    </row>
    <row r="674" spans="8:13" ht="13">
      <c r="H674" s="57"/>
      <c r="M674" s="53"/>
    </row>
    <row r="675" spans="8:13" ht="13">
      <c r="H675" s="57"/>
      <c r="M675" s="53"/>
    </row>
    <row r="676" spans="8:13" ht="13">
      <c r="H676" s="57"/>
      <c r="M676" s="53"/>
    </row>
    <row r="677" spans="8:13" ht="13">
      <c r="H677" s="57"/>
      <c r="M677" s="53"/>
    </row>
    <row r="678" spans="8:13" ht="13">
      <c r="H678" s="57"/>
      <c r="M678" s="53"/>
    </row>
    <row r="679" spans="8:13" ht="13">
      <c r="H679" s="57"/>
      <c r="M679" s="53"/>
    </row>
    <row r="680" spans="8:13" ht="13">
      <c r="H680" s="57"/>
      <c r="M680" s="53"/>
    </row>
    <row r="681" spans="8:13" ht="13">
      <c r="H681" s="57"/>
      <c r="M681" s="53"/>
    </row>
    <row r="682" spans="8:13" ht="13">
      <c r="H682" s="57"/>
      <c r="M682" s="53"/>
    </row>
    <row r="683" spans="8:13" ht="13">
      <c r="H683" s="57"/>
      <c r="M683" s="53"/>
    </row>
    <row r="684" spans="8:13" ht="13">
      <c r="H684" s="57"/>
      <c r="M684" s="53"/>
    </row>
    <row r="685" spans="8:13" ht="13">
      <c r="H685" s="57"/>
      <c r="M685" s="53"/>
    </row>
    <row r="686" spans="8:13" ht="13">
      <c r="H686" s="57"/>
      <c r="M686" s="53"/>
    </row>
    <row r="687" spans="8:13" ht="13">
      <c r="H687" s="57"/>
      <c r="M687" s="53"/>
    </row>
    <row r="688" spans="8:13" ht="13">
      <c r="H688" s="57"/>
      <c r="M688" s="53"/>
    </row>
    <row r="689" spans="8:13" ht="13">
      <c r="H689" s="57"/>
      <c r="M689" s="53"/>
    </row>
    <row r="690" spans="8:13" ht="13">
      <c r="H690" s="57"/>
      <c r="M690" s="53"/>
    </row>
    <row r="691" spans="8:13" ht="13">
      <c r="H691" s="57"/>
      <c r="M691" s="53"/>
    </row>
    <row r="692" spans="8:13" ht="13">
      <c r="H692" s="57"/>
      <c r="M692" s="53"/>
    </row>
    <row r="693" spans="8:13" ht="13">
      <c r="H693" s="57"/>
      <c r="M693" s="53"/>
    </row>
    <row r="694" spans="8:13" ht="13">
      <c r="H694" s="57"/>
      <c r="M694" s="53"/>
    </row>
    <row r="695" spans="8:13" ht="13">
      <c r="H695" s="57"/>
      <c r="M695" s="53"/>
    </row>
    <row r="696" spans="8:13" ht="13">
      <c r="H696" s="57"/>
      <c r="M696" s="53"/>
    </row>
    <row r="697" spans="8:13" ht="13">
      <c r="H697" s="57"/>
      <c r="M697" s="53"/>
    </row>
    <row r="698" spans="8:13" ht="13">
      <c r="H698" s="57"/>
      <c r="M698" s="53"/>
    </row>
    <row r="699" spans="8:13" ht="13">
      <c r="H699" s="57"/>
      <c r="M699" s="53"/>
    </row>
    <row r="700" spans="8:13" ht="13">
      <c r="H700" s="57"/>
      <c r="M700" s="53"/>
    </row>
    <row r="701" spans="8:13" ht="13">
      <c r="H701" s="57"/>
      <c r="M701" s="53"/>
    </row>
    <row r="702" spans="8:13" ht="13">
      <c r="H702" s="57"/>
      <c r="M702" s="53"/>
    </row>
    <row r="703" spans="8:13" ht="13">
      <c r="H703" s="57"/>
      <c r="M703" s="53"/>
    </row>
    <row r="704" spans="8:13" ht="13">
      <c r="H704" s="57"/>
      <c r="M704" s="53"/>
    </row>
    <row r="705" spans="8:13" ht="13">
      <c r="H705" s="57"/>
      <c r="M705" s="53"/>
    </row>
    <row r="706" spans="8:13" ht="13">
      <c r="H706" s="57"/>
      <c r="M706" s="53"/>
    </row>
    <row r="707" spans="8:13" ht="13">
      <c r="H707" s="57"/>
      <c r="M707" s="53"/>
    </row>
    <row r="708" spans="8:13" ht="13">
      <c r="H708" s="57"/>
      <c r="M708" s="53"/>
    </row>
    <row r="709" spans="8:13" ht="13">
      <c r="H709" s="57"/>
      <c r="M709" s="53"/>
    </row>
    <row r="710" spans="8:13" ht="13">
      <c r="H710" s="57"/>
      <c r="M710" s="53"/>
    </row>
    <row r="711" spans="8:13" ht="13">
      <c r="H711" s="57"/>
      <c r="M711" s="53"/>
    </row>
    <row r="712" spans="8:13" ht="13">
      <c r="H712" s="57"/>
      <c r="M712" s="53"/>
    </row>
    <row r="713" spans="8:13" ht="13">
      <c r="H713" s="57"/>
      <c r="M713" s="53"/>
    </row>
    <row r="714" spans="8:13" ht="13">
      <c r="H714" s="57"/>
      <c r="M714" s="53"/>
    </row>
    <row r="715" spans="8:13" ht="13">
      <c r="H715" s="57"/>
      <c r="M715" s="53"/>
    </row>
    <row r="716" spans="8:13" ht="13">
      <c r="H716" s="57"/>
      <c r="M716" s="53"/>
    </row>
    <row r="717" spans="8:13" ht="13">
      <c r="H717" s="57"/>
      <c r="M717" s="53"/>
    </row>
    <row r="718" spans="8:13" ht="13">
      <c r="H718" s="57"/>
      <c r="M718" s="53"/>
    </row>
    <row r="719" spans="8:13" ht="13">
      <c r="H719" s="57"/>
      <c r="M719" s="53"/>
    </row>
    <row r="720" spans="8:13" ht="13">
      <c r="H720" s="57"/>
      <c r="M720" s="53"/>
    </row>
    <row r="721" spans="8:13" ht="13">
      <c r="H721" s="57"/>
      <c r="M721" s="53"/>
    </row>
    <row r="722" spans="8:13" ht="13">
      <c r="H722" s="57"/>
      <c r="M722" s="53"/>
    </row>
    <row r="723" spans="8:13" ht="13">
      <c r="H723" s="57"/>
      <c r="M723" s="53"/>
    </row>
    <row r="724" spans="8:13" ht="13">
      <c r="H724" s="57"/>
      <c r="M724" s="53"/>
    </row>
    <row r="725" spans="8:13" ht="13">
      <c r="H725" s="57"/>
      <c r="M725" s="53"/>
    </row>
    <row r="726" spans="8:13" ht="13">
      <c r="H726" s="57"/>
      <c r="M726" s="53"/>
    </row>
    <row r="727" spans="8:13" ht="13">
      <c r="H727" s="57"/>
      <c r="M727" s="53"/>
    </row>
    <row r="728" spans="8:13" ht="13">
      <c r="H728" s="57"/>
      <c r="M728" s="53"/>
    </row>
    <row r="729" spans="8:13" ht="13">
      <c r="H729" s="57"/>
      <c r="M729" s="53"/>
    </row>
    <row r="730" spans="8:13" ht="13">
      <c r="H730" s="57"/>
      <c r="M730" s="53"/>
    </row>
    <row r="731" spans="8:13" ht="13">
      <c r="H731" s="57"/>
      <c r="M731" s="53"/>
    </row>
    <row r="732" spans="8:13" ht="13">
      <c r="H732" s="57"/>
      <c r="M732" s="53"/>
    </row>
    <row r="733" spans="8:13" ht="13">
      <c r="H733" s="57"/>
      <c r="M733" s="53"/>
    </row>
    <row r="734" spans="8:13" ht="13">
      <c r="H734" s="57"/>
      <c r="M734" s="53"/>
    </row>
    <row r="735" spans="8:13" ht="13">
      <c r="H735" s="57"/>
      <c r="M735" s="53"/>
    </row>
    <row r="736" spans="8:13" ht="13">
      <c r="H736" s="57"/>
      <c r="M736" s="53"/>
    </row>
    <row r="737" spans="8:13" ht="13">
      <c r="H737" s="57"/>
      <c r="M737" s="53"/>
    </row>
    <row r="738" spans="8:13" ht="13">
      <c r="H738" s="57"/>
      <c r="M738" s="53"/>
    </row>
    <row r="739" spans="8:13" ht="13">
      <c r="H739" s="57"/>
      <c r="M739" s="53"/>
    </row>
    <row r="740" spans="8:13" ht="13">
      <c r="H740" s="57"/>
      <c r="M740" s="53"/>
    </row>
    <row r="741" spans="8:13" ht="13">
      <c r="H741" s="57"/>
      <c r="M741" s="53"/>
    </row>
    <row r="742" spans="8:13" ht="13">
      <c r="H742" s="57"/>
      <c r="M742" s="53"/>
    </row>
    <row r="743" spans="8:13" ht="13">
      <c r="H743" s="57"/>
      <c r="M743" s="53"/>
    </row>
    <row r="744" spans="8:13" ht="13">
      <c r="H744" s="57"/>
      <c r="M744" s="53"/>
    </row>
    <row r="745" spans="8:13" ht="13">
      <c r="H745" s="57"/>
      <c r="M745" s="53"/>
    </row>
    <row r="746" spans="8:13" ht="13">
      <c r="H746" s="57"/>
      <c r="M746" s="53"/>
    </row>
    <row r="747" spans="8:13" ht="13">
      <c r="H747" s="57"/>
      <c r="M747" s="53"/>
    </row>
    <row r="748" spans="8:13" ht="13">
      <c r="H748" s="57"/>
      <c r="M748" s="53"/>
    </row>
    <row r="749" spans="8:13" ht="13">
      <c r="H749" s="57"/>
      <c r="M749" s="53"/>
    </row>
    <row r="750" spans="8:13" ht="13">
      <c r="H750" s="57"/>
      <c r="M750" s="53"/>
    </row>
    <row r="751" spans="8:13" ht="13">
      <c r="H751" s="57"/>
      <c r="M751" s="53"/>
    </row>
    <row r="752" spans="8:13" ht="13">
      <c r="H752" s="57"/>
      <c r="M752" s="53"/>
    </row>
    <row r="753" spans="8:13" ht="13">
      <c r="H753" s="57"/>
      <c r="M753" s="53"/>
    </row>
    <row r="754" spans="8:13" ht="13">
      <c r="H754" s="57"/>
      <c r="M754" s="53"/>
    </row>
    <row r="755" spans="8:13" ht="13">
      <c r="H755" s="57"/>
      <c r="M755" s="53"/>
    </row>
    <row r="756" spans="8:13" ht="13">
      <c r="H756" s="57"/>
      <c r="M756" s="53"/>
    </row>
    <row r="757" spans="8:13" ht="13">
      <c r="H757" s="57"/>
      <c r="M757" s="53"/>
    </row>
    <row r="758" spans="8:13" ht="13">
      <c r="H758" s="57"/>
      <c r="M758" s="53"/>
    </row>
    <row r="759" spans="8:13" ht="13">
      <c r="H759" s="57"/>
      <c r="M759" s="53"/>
    </row>
    <row r="760" spans="8:13" ht="13">
      <c r="H760" s="57"/>
      <c r="M760" s="53"/>
    </row>
    <row r="761" spans="8:13" ht="13">
      <c r="H761" s="57"/>
      <c r="M761" s="53"/>
    </row>
    <row r="762" spans="8:13" ht="13">
      <c r="H762" s="57"/>
      <c r="M762" s="53"/>
    </row>
    <row r="763" spans="8:13" ht="13">
      <c r="H763" s="57"/>
      <c r="M763" s="53"/>
    </row>
    <row r="764" spans="8:13" ht="13">
      <c r="H764" s="57"/>
      <c r="M764" s="53"/>
    </row>
    <row r="765" spans="8:13" ht="13">
      <c r="H765" s="57"/>
      <c r="M765" s="53"/>
    </row>
    <row r="766" spans="8:13" ht="13">
      <c r="H766" s="57"/>
      <c r="M766" s="53"/>
    </row>
    <row r="767" spans="8:13" ht="13">
      <c r="H767" s="57"/>
      <c r="M767" s="53"/>
    </row>
    <row r="768" spans="8:13" ht="13">
      <c r="H768" s="57"/>
      <c r="M768" s="53"/>
    </row>
    <row r="769" spans="8:13" ht="13">
      <c r="H769" s="57"/>
      <c r="M769" s="53"/>
    </row>
    <row r="770" spans="8:13" ht="13">
      <c r="H770" s="57"/>
      <c r="M770" s="53"/>
    </row>
    <row r="771" spans="8:13" ht="13">
      <c r="H771" s="57"/>
      <c r="M771" s="53"/>
    </row>
    <row r="772" spans="8:13" ht="13">
      <c r="H772" s="57"/>
      <c r="M772" s="53"/>
    </row>
    <row r="773" spans="8:13" ht="13">
      <c r="H773" s="57"/>
      <c r="M773" s="53"/>
    </row>
    <row r="774" spans="8:13" ht="13">
      <c r="H774" s="57"/>
      <c r="M774" s="53"/>
    </row>
    <row r="775" spans="8:13" ht="13">
      <c r="H775" s="57"/>
      <c r="M775" s="53"/>
    </row>
    <row r="776" spans="8:13" ht="13">
      <c r="H776" s="57"/>
      <c r="M776" s="53"/>
    </row>
    <row r="777" spans="8:13" ht="13">
      <c r="H777" s="57"/>
      <c r="M777" s="53"/>
    </row>
    <row r="778" spans="8:13" ht="13">
      <c r="H778" s="57"/>
      <c r="M778" s="53"/>
    </row>
    <row r="779" spans="8:13" ht="13">
      <c r="H779" s="57"/>
      <c r="M779" s="53"/>
    </row>
    <row r="780" spans="8:13" ht="13">
      <c r="H780" s="57"/>
      <c r="M780" s="53"/>
    </row>
    <row r="781" spans="8:13" ht="13">
      <c r="H781" s="57"/>
      <c r="M781" s="53"/>
    </row>
    <row r="782" spans="8:13" ht="13">
      <c r="H782" s="57"/>
      <c r="M782" s="53"/>
    </row>
    <row r="783" spans="8:13" ht="13">
      <c r="H783" s="57"/>
      <c r="M783" s="53"/>
    </row>
    <row r="784" spans="8:13" ht="13">
      <c r="H784" s="57"/>
      <c r="M784" s="53"/>
    </row>
    <row r="785" spans="8:13" ht="13">
      <c r="H785" s="57"/>
      <c r="M785" s="53"/>
    </row>
    <row r="786" spans="8:13" ht="13">
      <c r="H786" s="57"/>
      <c r="M786" s="53"/>
    </row>
    <row r="787" spans="8:13" ht="13">
      <c r="H787" s="57"/>
      <c r="M787" s="53"/>
    </row>
    <row r="788" spans="8:13" ht="13">
      <c r="H788" s="57"/>
      <c r="M788" s="53"/>
    </row>
    <row r="789" spans="8:13" ht="13">
      <c r="H789" s="57"/>
      <c r="M789" s="53"/>
    </row>
    <row r="790" spans="8:13" ht="13">
      <c r="H790" s="57"/>
      <c r="M790" s="53"/>
    </row>
    <row r="791" spans="8:13" ht="13">
      <c r="H791" s="57"/>
      <c r="M791" s="53"/>
    </row>
    <row r="792" spans="8:13" ht="13">
      <c r="H792" s="57"/>
      <c r="M792" s="53"/>
    </row>
    <row r="793" spans="8:13" ht="13">
      <c r="H793" s="57"/>
      <c r="M793" s="53"/>
    </row>
    <row r="794" spans="8:13" ht="13">
      <c r="H794" s="57"/>
      <c r="M794" s="53"/>
    </row>
    <row r="795" spans="8:13" ht="13">
      <c r="H795" s="57"/>
      <c r="M795" s="53"/>
    </row>
    <row r="796" spans="8:13" ht="13">
      <c r="H796" s="57"/>
      <c r="M796" s="53"/>
    </row>
    <row r="797" spans="8:13" ht="13">
      <c r="H797" s="57"/>
      <c r="M797" s="53"/>
    </row>
    <row r="798" spans="8:13" ht="13">
      <c r="H798" s="57"/>
      <c r="M798" s="53"/>
    </row>
    <row r="799" spans="8:13" ht="13">
      <c r="H799" s="57"/>
      <c r="M799" s="53"/>
    </row>
    <row r="800" spans="8:13" ht="13">
      <c r="H800" s="57"/>
      <c r="M800" s="53"/>
    </row>
    <row r="801" spans="8:13" ht="13">
      <c r="H801" s="57"/>
      <c r="M801" s="53"/>
    </row>
    <row r="802" spans="8:13" ht="13">
      <c r="H802" s="57"/>
      <c r="M802" s="53"/>
    </row>
    <row r="803" spans="8:13" ht="13">
      <c r="H803" s="57"/>
      <c r="M803" s="53"/>
    </row>
    <row r="804" spans="8:13" ht="13">
      <c r="H804" s="57"/>
      <c r="M804" s="53"/>
    </row>
    <row r="805" spans="8:13" ht="13">
      <c r="H805" s="57"/>
      <c r="M805" s="53"/>
    </row>
    <row r="806" spans="8:13" ht="13">
      <c r="H806" s="57"/>
      <c r="M806" s="53"/>
    </row>
    <row r="807" spans="8:13" ht="13">
      <c r="H807" s="57"/>
      <c r="M807" s="53"/>
    </row>
    <row r="808" spans="8:13" ht="13">
      <c r="H808" s="57"/>
      <c r="M808" s="53"/>
    </row>
    <row r="809" spans="8:13" ht="13">
      <c r="H809" s="57"/>
      <c r="M809" s="53"/>
    </row>
    <row r="810" spans="8:13" ht="13">
      <c r="H810" s="57"/>
      <c r="M810" s="53"/>
    </row>
    <row r="811" spans="8:13" ht="13">
      <c r="H811" s="57"/>
      <c r="M811" s="53"/>
    </row>
    <row r="812" spans="8:13" ht="13">
      <c r="H812" s="57"/>
      <c r="M812" s="53"/>
    </row>
    <row r="813" spans="8:13" ht="13">
      <c r="H813" s="57"/>
      <c r="M813" s="53"/>
    </row>
    <row r="814" spans="8:13" ht="13">
      <c r="H814" s="57"/>
      <c r="M814" s="53"/>
    </row>
    <row r="815" spans="8:13" ht="13">
      <c r="H815" s="57"/>
      <c r="M815" s="53"/>
    </row>
    <row r="816" spans="8:13" ht="13">
      <c r="H816" s="57"/>
      <c r="M816" s="53"/>
    </row>
    <row r="817" spans="8:13" ht="13">
      <c r="H817" s="57"/>
      <c r="M817" s="53"/>
    </row>
    <row r="818" spans="8:13" ht="13">
      <c r="H818" s="57"/>
      <c r="M818" s="53"/>
    </row>
    <row r="819" spans="8:13" ht="13">
      <c r="H819" s="57"/>
      <c r="M819" s="53"/>
    </row>
    <row r="820" spans="8:13" ht="13">
      <c r="H820" s="57"/>
      <c r="M820" s="53"/>
    </row>
    <row r="821" spans="8:13" ht="13">
      <c r="H821" s="57"/>
      <c r="M821" s="53"/>
    </row>
    <row r="822" spans="8:13" ht="13">
      <c r="H822" s="57"/>
      <c r="M822" s="53"/>
    </row>
    <row r="823" spans="8:13" ht="13">
      <c r="H823" s="57"/>
      <c r="M823" s="53"/>
    </row>
    <row r="824" spans="8:13" ht="13">
      <c r="H824" s="57"/>
      <c r="M824" s="53"/>
    </row>
    <row r="825" spans="8:13" ht="13">
      <c r="H825" s="57"/>
      <c r="M825" s="53"/>
    </row>
    <row r="826" spans="8:13" ht="13">
      <c r="H826" s="57"/>
      <c r="M826" s="53"/>
    </row>
    <row r="827" spans="8:13" ht="13">
      <c r="H827" s="57"/>
      <c r="M827" s="53"/>
    </row>
    <row r="828" spans="8:13" ht="13">
      <c r="H828" s="57"/>
      <c r="M828" s="53"/>
    </row>
    <row r="829" spans="8:13" ht="13">
      <c r="H829" s="57"/>
      <c r="M829" s="53"/>
    </row>
    <row r="830" spans="8:13" ht="13">
      <c r="H830" s="57"/>
      <c r="M830" s="53"/>
    </row>
    <row r="831" spans="8:13" ht="13">
      <c r="H831" s="57"/>
      <c r="M831" s="53"/>
    </row>
    <row r="832" spans="8:13" ht="13">
      <c r="H832" s="57"/>
      <c r="M832" s="53"/>
    </row>
    <row r="833" spans="8:13" ht="13">
      <c r="H833" s="57"/>
      <c r="M833" s="53"/>
    </row>
    <row r="834" spans="8:13" ht="13">
      <c r="H834" s="57"/>
      <c r="M834" s="53"/>
    </row>
    <row r="835" spans="8:13" ht="13">
      <c r="H835" s="57"/>
      <c r="M835" s="53"/>
    </row>
    <row r="836" spans="8:13" ht="13">
      <c r="H836" s="57"/>
      <c r="M836" s="53"/>
    </row>
    <row r="837" spans="8:13" ht="13">
      <c r="H837" s="57"/>
      <c r="M837" s="53"/>
    </row>
    <row r="838" spans="8:13" ht="13">
      <c r="H838" s="57"/>
      <c r="M838" s="53"/>
    </row>
    <row r="839" spans="8:13" ht="13">
      <c r="H839" s="57"/>
      <c r="M839" s="53"/>
    </row>
    <row r="840" spans="8:13" ht="13">
      <c r="H840" s="57"/>
      <c r="M840" s="53"/>
    </row>
    <row r="841" spans="8:13" ht="13">
      <c r="H841" s="57"/>
      <c r="M841" s="53"/>
    </row>
    <row r="842" spans="8:13" ht="13">
      <c r="H842" s="57"/>
      <c r="M842" s="53"/>
    </row>
    <row r="843" spans="8:13" ht="13">
      <c r="H843" s="57"/>
      <c r="M843" s="53"/>
    </row>
    <row r="844" spans="8:13" ht="13">
      <c r="H844" s="57"/>
      <c r="M844" s="53"/>
    </row>
    <row r="845" spans="8:13" ht="13">
      <c r="H845" s="57"/>
      <c r="M845" s="53"/>
    </row>
    <row r="846" spans="8:13" ht="13">
      <c r="H846" s="57"/>
      <c r="M846" s="53"/>
    </row>
    <row r="847" spans="8:13" ht="13">
      <c r="H847" s="57"/>
      <c r="M847" s="53"/>
    </row>
    <row r="848" spans="8:13" ht="13">
      <c r="H848" s="57"/>
      <c r="M848" s="53"/>
    </row>
    <row r="849" spans="8:13" ht="13">
      <c r="H849" s="57"/>
      <c r="M849" s="53"/>
    </row>
    <row r="850" spans="8:13" ht="13">
      <c r="H850" s="57"/>
      <c r="M850" s="53"/>
    </row>
    <row r="851" spans="8:13" ht="13">
      <c r="H851" s="57"/>
      <c r="M851" s="53"/>
    </row>
    <row r="852" spans="8:13" ht="13">
      <c r="H852" s="57"/>
      <c r="M852" s="53"/>
    </row>
    <row r="853" spans="8:13" ht="13">
      <c r="H853" s="57"/>
      <c r="M853" s="53"/>
    </row>
    <row r="854" spans="8:13" ht="13">
      <c r="H854" s="57"/>
      <c r="M854" s="53"/>
    </row>
    <row r="855" spans="8:13" ht="13">
      <c r="H855" s="57"/>
      <c r="M855" s="53"/>
    </row>
    <row r="856" spans="8:13" ht="13">
      <c r="H856" s="57"/>
      <c r="M856" s="53"/>
    </row>
    <row r="857" spans="8:13" ht="13">
      <c r="H857" s="57"/>
      <c r="M857" s="53"/>
    </row>
    <row r="858" spans="8:13" ht="13">
      <c r="H858" s="57"/>
      <c r="M858" s="53"/>
    </row>
    <row r="859" spans="8:13" ht="13">
      <c r="H859" s="57"/>
      <c r="M859" s="53"/>
    </row>
    <row r="860" spans="8:13" ht="13">
      <c r="H860" s="57"/>
      <c r="M860" s="53"/>
    </row>
    <row r="861" spans="8:13" ht="13">
      <c r="H861" s="57"/>
      <c r="M861" s="53"/>
    </row>
    <row r="862" spans="8:13" ht="13">
      <c r="H862" s="57"/>
      <c r="M862" s="53"/>
    </row>
    <row r="863" spans="8:13" ht="13">
      <c r="H863" s="57"/>
      <c r="M863" s="53"/>
    </row>
    <row r="864" spans="8:13" ht="13">
      <c r="H864" s="57"/>
      <c r="M864" s="53"/>
    </row>
    <row r="865" spans="8:13" ht="13">
      <c r="H865" s="57"/>
      <c r="M865" s="53"/>
    </row>
    <row r="866" spans="8:13" ht="13">
      <c r="H866" s="57"/>
      <c r="M866" s="53"/>
    </row>
    <row r="867" spans="8:13" ht="13">
      <c r="H867" s="57"/>
      <c r="M867" s="53"/>
    </row>
    <row r="868" spans="8:13" ht="13">
      <c r="H868" s="57"/>
      <c r="M868" s="53"/>
    </row>
    <row r="869" spans="8:13" ht="13">
      <c r="H869" s="57"/>
      <c r="M869" s="53"/>
    </row>
    <row r="870" spans="8:13" ht="13">
      <c r="H870" s="57"/>
      <c r="M870" s="53"/>
    </row>
    <row r="871" spans="8:13" ht="13">
      <c r="H871" s="57"/>
      <c r="M871" s="53"/>
    </row>
    <row r="872" spans="8:13" ht="13">
      <c r="H872" s="57"/>
      <c r="M872" s="53"/>
    </row>
    <row r="873" spans="8:13" ht="13">
      <c r="H873" s="57"/>
      <c r="M873" s="53"/>
    </row>
    <row r="874" spans="8:13" ht="13">
      <c r="H874" s="57"/>
      <c r="M874" s="53"/>
    </row>
    <row r="875" spans="8:13" ht="13">
      <c r="H875" s="57"/>
      <c r="M875" s="53"/>
    </row>
    <row r="876" spans="8:13" ht="13">
      <c r="H876" s="57"/>
      <c r="M876" s="53"/>
    </row>
    <row r="877" spans="8:13" ht="13">
      <c r="H877" s="57"/>
      <c r="M877" s="53"/>
    </row>
    <row r="878" spans="8:13" ht="13">
      <c r="H878" s="57"/>
      <c r="M878" s="53"/>
    </row>
    <row r="879" spans="8:13" ht="13">
      <c r="H879" s="57"/>
      <c r="M879" s="53"/>
    </row>
    <row r="880" spans="8:13" ht="13">
      <c r="H880" s="57"/>
      <c r="M880" s="53"/>
    </row>
    <row r="881" spans="8:13" ht="13">
      <c r="H881" s="57"/>
      <c r="M881" s="53"/>
    </row>
    <row r="882" spans="8:13" ht="13">
      <c r="H882" s="57"/>
      <c r="M882" s="53"/>
    </row>
    <row r="883" spans="8:13" ht="13">
      <c r="H883" s="57"/>
      <c r="M883" s="53"/>
    </row>
    <row r="884" spans="8:13" ht="13">
      <c r="H884" s="57"/>
      <c r="M884" s="53"/>
    </row>
    <row r="885" spans="8:13" ht="13">
      <c r="H885" s="57"/>
      <c r="M885" s="53"/>
    </row>
    <row r="886" spans="8:13" ht="13">
      <c r="H886" s="57"/>
      <c r="M886" s="53"/>
    </row>
    <row r="887" spans="8:13" ht="13">
      <c r="H887" s="57"/>
      <c r="M887" s="53"/>
    </row>
    <row r="888" spans="8:13" ht="13">
      <c r="H888" s="57"/>
      <c r="M888" s="53"/>
    </row>
    <row r="889" spans="8:13" ht="13">
      <c r="H889" s="57"/>
      <c r="M889" s="53"/>
    </row>
    <row r="890" spans="8:13" ht="13">
      <c r="H890" s="57"/>
      <c r="M890" s="53"/>
    </row>
    <row r="891" spans="8:13" ht="13">
      <c r="H891" s="57"/>
      <c r="M891" s="53"/>
    </row>
    <row r="892" spans="8:13" ht="13">
      <c r="H892" s="57"/>
      <c r="M892" s="53"/>
    </row>
    <row r="893" spans="8:13" ht="13">
      <c r="H893" s="57"/>
      <c r="M893" s="53"/>
    </row>
    <row r="894" spans="8:13" ht="13">
      <c r="H894" s="57"/>
      <c r="M894" s="53"/>
    </row>
    <row r="895" spans="8:13" ht="13">
      <c r="H895" s="57"/>
      <c r="M895" s="53"/>
    </row>
    <row r="896" spans="8:13" ht="13">
      <c r="H896" s="57"/>
      <c r="M896" s="53"/>
    </row>
    <row r="897" spans="8:13" ht="13">
      <c r="H897" s="57"/>
      <c r="M897" s="53"/>
    </row>
    <row r="898" spans="8:13" ht="13">
      <c r="H898" s="57"/>
      <c r="M898" s="53"/>
    </row>
    <row r="899" spans="8:13" ht="13">
      <c r="H899" s="57"/>
      <c r="M899" s="53"/>
    </row>
    <row r="900" spans="8:13" ht="13">
      <c r="H900" s="57"/>
      <c r="M900" s="53"/>
    </row>
    <row r="901" spans="8:13" ht="13">
      <c r="H901" s="57"/>
      <c r="M901" s="53"/>
    </row>
    <row r="902" spans="8:13" ht="13">
      <c r="H902" s="57"/>
      <c r="M902" s="53"/>
    </row>
    <row r="903" spans="8:13" ht="13">
      <c r="H903" s="57"/>
      <c r="M903" s="53"/>
    </row>
    <row r="904" spans="8:13" ht="13">
      <c r="H904" s="57"/>
      <c r="M904" s="53"/>
    </row>
    <row r="905" spans="8:13" ht="13">
      <c r="H905" s="57"/>
      <c r="M905" s="53"/>
    </row>
    <row r="906" spans="8:13" ht="13">
      <c r="H906" s="57"/>
      <c r="M906" s="53"/>
    </row>
    <row r="907" spans="8:13" ht="13">
      <c r="H907" s="57"/>
      <c r="M907" s="53"/>
    </row>
    <row r="908" spans="8:13" ht="13">
      <c r="H908" s="57"/>
      <c r="M908" s="53"/>
    </row>
    <row r="909" spans="8:13" ht="13">
      <c r="H909" s="57"/>
      <c r="M909" s="53"/>
    </row>
    <row r="910" spans="8:13" ht="13">
      <c r="H910" s="57"/>
      <c r="M910" s="53"/>
    </row>
    <row r="911" spans="8:13" ht="13">
      <c r="H911" s="57"/>
      <c r="M911" s="53"/>
    </row>
    <row r="912" spans="8:13" ht="13">
      <c r="H912" s="57"/>
      <c r="M912" s="53"/>
    </row>
    <row r="913" spans="8:13" ht="13">
      <c r="H913" s="57"/>
      <c r="M913" s="53"/>
    </row>
    <row r="914" spans="8:13" ht="13">
      <c r="H914" s="57"/>
      <c r="M914" s="53"/>
    </row>
    <row r="915" spans="8:13" ht="13">
      <c r="H915" s="57"/>
      <c r="M915" s="53"/>
    </row>
    <row r="916" spans="8:13" ht="13">
      <c r="H916" s="57"/>
      <c r="M916" s="53"/>
    </row>
    <row r="917" spans="8:13" ht="13">
      <c r="H917" s="57"/>
      <c r="M917" s="53"/>
    </row>
    <row r="918" spans="8:13" ht="13">
      <c r="H918" s="57"/>
      <c r="M918" s="53"/>
    </row>
    <row r="919" spans="8:13" ht="13">
      <c r="H919" s="57"/>
      <c r="M919" s="53"/>
    </row>
    <row r="920" spans="8:13" ht="13">
      <c r="H920" s="57"/>
      <c r="M920" s="53"/>
    </row>
    <row r="921" spans="8:13" ht="13">
      <c r="H921" s="57"/>
      <c r="M921" s="53"/>
    </row>
    <row r="922" spans="8:13" ht="13">
      <c r="H922" s="57"/>
      <c r="M922" s="53"/>
    </row>
    <row r="923" spans="8:13" ht="13">
      <c r="H923" s="57"/>
      <c r="M923" s="53"/>
    </row>
    <row r="924" spans="8:13" ht="13">
      <c r="H924" s="57"/>
      <c r="M924" s="53"/>
    </row>
    <row r="925" spans="8:13" ht="13">
      <c r="H925" s="57"/>
      <c r="M925" s="53"/>
    </row>
    <row r="926" spans="8:13" ht="13">
      <c r="H926" s="57"/>
      <c r="M926" s="53"/>
    </row>
    <row r="927" spans="8:13" ht="13">
      <c r="H927" s="57"/>
      <c r="M927" s="53"/>
    </row>
    <row r="928" spans="8:13" ht="13">
      <c r="H928" s="57"/>
      <c r="M928" s="53"/>
    </row>
    <row r="929" spans="8:13" ht="13">
      <c r="H929" s="57"/>
      <c r="M929" s="53"/>
    </row>
    <row r="930" spans="8:13" ht="13">
      <c r="H930" s="57"/>
      <c r="M930" s="53"/>
    </row>
    <row r="931" spans="8:13" ht="13">
      <c r="H931" s="57"/>
      <c r="M931" s="53"/>
    </row>
    <row r="932" spans="8:13" ht="13">
      <c r="H932" s="57"/>
      <c r="M932" s="53"/>
    </row>
    <row r="933" spans="8:13" ht="13">
      <c r="H933" s="57"/>
      <c r="M933" s="53"/>
    </row>
    <row r="934" spans="8:13" ht="13">
      <c r="H934" s="57"/>
      <c r="M934" s="53"/>
    </row>
    <row r="935" spans="8:13" ht="13">
      <c r="H935" s="57"/>
      <c r="M935" s="53"/>
    </row>
    <row r="936" spans="8:13" ht="13">
      <c r="H936" s="57"/>
      <c r="M936" s="53"/>
    </row>
    <row r="937" spans="8:13" ht="13">
      <c r="H937" s="57"/>
      <c r="M937" s="53"/>
    </row>
    <row r="938" spans="8:13" ht="13">
      <c r="H938" s="57"/>
      <c r="M938" s="53"/>
    </row>
    <row r="939" spans="8:13" ht="13">
      <c r="H939" s="57"/>
      <c r="M939" s="53"/>
    </row>
    <row r="940" spans="8:13" ht="13">
      <c r="H940" s="57"/>
      <c r="M940" s="53"/>
    </row>
    <row r="941" spans="8:13" ht="13">
      <c r="H941" s="57"/>
      <c r="M941" s="53"/>
    </row>
    <row r="942" spans="8:13" ht="13">
      <c r="H942" s="57"/>
      <c r="M942" s="53"/>
    </row>
    <row r="943" spans="8:13" ht="13">
      <c r="H943" s="57"/>
      <c r="M943" s="53"/>
    </row>
    <row r="944" spans="8:13" ht="13">
      <c r="H944" s="57"/>
      <c r="M944" s="53"/>
    </row>
    <row r="945" spans="8:13" ht="13">
      <c r="H945" s="57"/>
      <c r="M945" s="53"/>
    </row>
    <row r="946" spans="8:13" ht="13">
      <c r="H946" s="57"/>
      <c r="M946" s="53"/>
    </row>
    <row r="947" spans="8:13" ht="13">
      <c r="H947" s="57"/>
      <c r="M947" s="53"/>
    </row>
    <row r="948" spans="8:13" ht="13">
      <c r="H948" s="57"/>
      <c r="M948" s="53"/>
    </row>
    <row r="949" spans="8:13" ht="13">
      <c r="H949" s="57"/>
      <c r="M949" s="53"/>
    </row>
    <row r="950" spans="8:13" ht="13">
      <c r="H950" s="57"/>
      <c r="M950" s="53"/>
    </row>
    <row r="951" spans="8:13" ht="13">
      <c r="H951" s="57"/>
      <c r="M951" s="53"/>
    </row>
    <row r="952" spans="8:13" ht="13">
      <c r="H952" s="57"/>
      <c r="M952" s="53"/>
    </row>
    <row r="953" spans="8:13" ht="13">
      <c r="H953" s="57"/>
      <c r="M953" s="53"/>
    </row>
    <row r="954" spans="8:13" ht="13">
      <c r="H954" s="57"/>
      <c r="M954" s="53"/>
    </row>
    <row r="955" spans="8:13" ht="13">
      <c r="H955" s="57"/>
      <c r="M955" s="53"/>
    </row>
    <row r="956" spans="8:13" ht="13">
      <c r="H956" s="57"/>
      <c r="M956" s="53"/>
    </row>
    <row r="957" spans="8:13" ht="13">
      <c r="H957" s="57"/>
      <c r="M957" s="53"/>
    </row>
    <row r="958" spans="8:13" ht="13">
      <c r="H958" s="57"/>
      <c r="M958" s="53"/>
    </row>
    <row r="959" spans="8:13" ht="13">
      <c r="H959" s="57"/>
      <c r="M959" s="53"/>
    </row>
    <row r="960" spans="8:13" ht="13">
      <c r="H960" s="57"/>
      <c r="M960" s="53"/>
    </row>
    <row r="961" spans="8:13" ht="13">
      <c r="H961" s="57"/>
      <c r="M961" s="53"/>
    </row>
    <row r="962" spans="8:13" ht="13">
      <c r="H962" s="57"/>
      <c r="M962" s="53"/>
    </row>
    <row r="963" spans="8:13" ht="13">
      <c r="H963" s="57"/>
      <c r="M963" s="53"/>
    </row>
    <row r="964" spans="8:13" ht="13">
      <c r="H964" s="57"/>
      <c r="M964" s="53"/>
    </row>
    <row r="965" spans="8:13" ht="13">
      <c r="H965" s="57"/>
      <c r="M965" s="53"/>
    </row>
    <row r="966" spans="8:13" ht="13">
      <c r="H966" s="57"/>
      <c r="M966" s="53"/>
    </row>
    <row r="967" spans="8:13" ht="13">
      <c r="H967" s="57"/>
      <c r="M967" s="53"/>
    </row>
    <row r="968" spans="8:13" ht="13">
      <c r="H968" s="57"/>
      <c r="M968" s="53"/>
    </row>
    <row r="969" spans="8:13" ht="13">
      <c r="H969" s="57"/>
      <c r="M969" s="53"/>
    </row>
    <row r="970" spans="8:13" ht="13">
      <c r="H970" s="57"/>
      <c r="M970" s="53"/>
    </row>
    <row r="971" spans="8:13" ht="13">
      <c r="H971" s="57"/>
      <c r="M971" s="53"/>
    </row>
    <row r="972" spans="8:13" ht="13">
      <c r="H972" s="57"/>
      <c r="M972" s="53"/>
    </row>
    <row r="973" spans="8:13" ht="13">
      <c r="H973" s="57"/>
      <c r="M973" s="53"/>
    </row>
    <row r="974" spans="8:13" ht="13">
      <c r="H974" s="57"/>
      <c r="M974" s="53"/>
    </row>
    <row r="975" spans="8:13" ht="13">
      <c r="H975" s="57"/>
      <c r="M975" s="53"/>
    </row>
    <row r="976" spans="8:13" ht="13">
      <c r="H976" s="57"/>
      <c r="M976" s="53"/>
    </row>
    <row r="977" spans="8:13" ht="13">
      <c r="H977" s="57"/>
      <c r="M977" s="53"/>
    </row>
    <row r="978" spans="8:13" ht="13">
      <c r="H978" s="57"/>
      <c r="M978" s="53"/>
    </row>
    <row r="979" spans="8:13" ht="13">
      <c r="H979" s="57"/>
      <c r="M979" s="53"/>
    </row>
    <row r="980" spans="8:13" ht="13">
      <c r="H980" s="57"/>
      <c r="M980" s="53"/>
    </row>
    <row r="981" spans="8:13" ht="13">
      <c r="H981" s="57"/>
      <c r="M981" s="53"/>
    </row>
    <row r="982" spans="8:13" ht="13">
      <c r="H982" s="57"/>
      <c r="M982" s="53"/>
    </row>
    <row r="983" spans="8:13" ht="13">
      <c r="H983" s="57"/>
      <c r="M983" s="53"/>
    </row>
    <row r="984" spans="8:13" ht="13">
      <c r="H984" s="57"/>
      <c r="M984" s="53"/>
    </row>
    <row r="985" spans="8:13" ht="13">
      <c r="H985" s="57"/>
      <c r="M985" s="53"/>
    </row>
    <row r="986" spans="8:13" ht="13">
      <c r="H986" s="57"/>
      <c r="M986" s="53"/>
    </row>
    <row r="987" spans="8:13" ht="13">
      <c r="H987" s="57"/>
      <c r="M987" s="53"/>
    </row>
    <row r="988" spans="8:13" ht="13">
      <c r="H988" s="57"/>
      <c r="M988" s="53"/>
    </row>
    <row r="989" spans="8:13" ht="13">
      <c r="H989" s="57"/>
      <c r="M989" s="53"/>
    </row>
    <row r="990" spans="8:13" ht="13">
      <c r="H990" s="57"/>
      <c r="M990" s="53"/>
    </row>
    <row r="991" spans="8:13" ht="13">
      <c r="H991" s="57"/>
      <c r="M991" s="53"/>
    </row>
    <row r="992" spans="8:13" ht="13">
      <c r="H992" s="57"/>
      <c r="M992" s="53"/>
    </row>
    <row r="993" spans="8:13" ht="13">
      <c r="H993" s="57"/>
      <c r="M993" s="53"/>
    </row>
    <row r="994" spans="8:13" ht="13">
      <c r="H994" s="57"/>
      <c r="M994" s="53"/>
    </row>
    <row r="995" spans="8:13" ht="13">
      <c r="H995" s="57"/>
      <c r="M995" s="53"/>
    </row>
    <row r="996" spans="8:13" ht="13">
      <c r="H996" s="57"/>
      <c r="M996" s="53"/>
    </row>
    <row r="997" spans="8:13" ht="13">
      <c r="H997" s="57"/>
      <c r="M997" s="53"/>
    </row>
    <row r="998" spans="8:13" ht="13">
      <c r="H998" s="57"/>
      <c r="M998" s="53"/>
    </row>
    <row r="999" spans="8:13" ht="13">
      <c r="H999" s="57"/>
      <c r="M999" s="53"/>
    </row>
    <row r="1000" spans="8:13" ht="13">
      <c r="H1000" s="57"/>
      <c r="M1000" s="53"/>
    </row>
    <row r="1001" spans="8:13" ht="13">
      <c r="H1001" s="57"/>
      <c r="M1001" s="53"/>
    </row>
    <row r="1002" spans="8:13" ht="13">
      <c r="H1002" s="57"/>
      <c r="M1002" s="53"/>
    </row>
    <row r="1003" spans="8:13" ht="13">
      <c r="H1003" s="57"/>
      <c r="M1003" s="53"/>
    </row>
  </sheetData>
  <hyperlinks>
    <hyperlink ref="A1" r:id="rId1" location=":~:text=L'%C3%A9nergie%20mar%C3%A9motrice%20est%20issue,gr%C3%A2ce%20aux%20courants%20des%20mar%C3%A9es." xr:uid="{00000000-0004-0000-0000-000000000000}"/>
    <hyperlink ref="F1" r:id="rId2" location="fig1" xr:uid="{00000000-0004-0000-0000-000001000000}"/>
    <hyperlink ref="A11" r:id="rId3" xr:uid="{00000000-0004-0000-0000-000002000000}"/>
    <hyperlink ref="A12" r:id="rId4" xr:uid="{00000000-0004-0000-0000-000003000000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2022-04-17T00:06:12Z</dcterms:created>
  <dcterms:modified xsi:type="dcterms:W3CDTF">2022-06-11T21:20:20Z</dcterms:modified>
</cp:coreProperties>
</file>