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90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58" i="1"/>
  <c r="M58"/>
  <c r="L58"/>
  <c r="N57"/>
  <c r="L57"/>
  <c r="M57" s="1"/>
  <c r="N56"/>
  <c r="L56"/>
  <c r="M56" s="1"/>
  <c r="N55"/>
  <c r="L55"/>
  <c r="M55" s="1"/>
  <c r="N54"/>
  <c r="L54"/>
  <c r="M54" s="1"/>
  <c r="N53"/>
  <c r="L53"/>
  <c r="M53" s="1"/>
  <c r="N52"/>
  <c r="L52"/>
  <c r="M52" s="1"/>
  <c r="N51"/>
  <c r="L51"/>
  <c r="M51" s="1"/>
  <c r="N50"/>
  <c r="M50"/>
  <c r="L50"/>
  <c r="N49"/>
  <c r="L49"/>
  <c r="M49" s="1"/>
  <c r="N45"/>
  <c r="L45"/>
  <c r="M45" s="1"/>
  <c r="N44"/>
  <c r="L44"/>
  <c r="M44" s="1"/>
  <c r="N43"/>
  <c r="M43"/>
  <c r="L43"/>
  <c r="N42"/>
  <c r="L42"/>
  <c r="M42" s="1"/>
  <c r="N41"/>
  <c r="L41"/>
  <c r="M41" s="1"/>
  <c r="N40"/>
  <c r="L40"/>
  <c r="M40" s="1"/>
  <c r="N39"/>
  <c r="M39"/>
  <c r="L39"/>
  <c r="N35"/>
  <c r="L35"/>
  <c r="M35" s="1"/>
  <c r="N34"/>
  <c r="L34"/>
  <c r="M34" s="1"/>
  <c r="N33"/>
  <c r="M33"/>
  <c r="L33"/>
  <c r="N32"/>
  <c r="L32"/>
  <c r="M32" s="1"/>
  <c r="N31"/>
  <c r="L31"/>
  <c r="M31" s="1"/>
  <c r="N30"/>
  <c r="L30"/>
  <c r="M30" s="1"/>
  <c r="N26"/>
  <c r="L26"/>
  <c r="M26" s="1"/>
  <c r="N25"/>
  <c r="M25"/>
  <c r="L25"/>
  <c r="N24"/>
  <c r="L24"/>
  <c r="M24" s="1"/>
  <c r="N23"/>
  <c r="L23"/>
  <c r="M23" s="1"/>
  <c r="I19" l="1"/>
  <c r="J19" s="1"/>
  <c r="H19"/>
  <c r="I18"/>
  <c r="J18" s="1"/>
  <c r="H18"/>
  <c r="I17"/>
  <c r="J17" s="1"/>
  <c r="H17"/>
  <c r="I16"/>
  <c r="J16" s="1"/>
  <c r="H16"/>
  <c r="I15"/>
  <c r="J15" s="1"/>
  <c r="H15"/>
  <c r="I14"/>
  <c r="J14" s="1"/>
  <c r="H14"/>
  <c r="I13"/>
  <c r="J13" s="1"/>
  <c r="H13"/>
  <c r="I12"/>
  <c r="J12" s="1"/>
  <c r="H12"/>
  <c r="I11"/>
  <c r="J11" s="1"/>
  <c r="H11"/>
  <c r="I10"/>
  <c r="J10" s="1"/>
  <c r="H10"/>
  <c r="I9"/>
  <c r="J9" s="1"/>
  <c r="H9"/>
  <c r="I8"/>
  <c r="J8" s="1"/>
  <c r="H8"/>
  <c r="I7"/>
  <c r="J7" s="1"/>
  <c r="H7"/>
  <c r="I6"/>
  <c r="J6" s="1"/>
  <c r="H6"/>
  <c r="I5"/>
  <c r="J5" s="1"/>
  <c r="H5"/>
  <c r="I4"/>
  <c r="J4" s="1"/>
  <c r="H4"/>
  <c r="I3"/>
  <c r="J3" s="1"/>
  <c r="H3"/>
  <c r="I2"/>
  <c r="J2" s="1"/>
  <c r="H2"/>
  <c r="K2" l="1"/>
  <c r="K3"/>
  <c r="K4"/>
  <c r="K5"/>
  <c r="K6"/>
  <c r="K7"/>
  <c r="K8"/>
  <c r="K9"/>
  <c r="K10"/>
  <c r="K11"/>
  <c r="K12"/>
  <c r="K13"/>
  <c r="K14"/>
  <c r="K15"/>
  <c r="K16"/>
  <c r="K17"/>
  <c r="K18"/>
  <c r="K19"/>
</calcChain>
</file>

<file path=xl/sharedStrings.xml><?xml version="1.0" encoding="utf-8"?>
<sst xmlns="http://schemas.openxmlformats.org/spreadsheetml/2006/main" count="261" uniqueCount="93">
  <si>
    <t>Alema H et.at</t>
  </si>
  <si>
    <t>Tigray</t>
  </si>
  <si>
    <t>Adult PLWH</t>
  </si>
  <si>
    <t xml:space="preserve">Alemayehu M et.al </t>
  </si>
  <si>
    <t>Women PLWH</t>
  </si>
  <si>
    <t>Bedilu D et.al</t>
  </si>
  <si>
    <t>SNNPE</t>
  </si>
  <si>
    <t>Binega F et.al</t>
  </si>
  <si>
    <t>Amhara</t>
  </si>
  <si>
    <t xml:space="preserve">Daniel A et.al </t>
  </si>
  <si>
    <t>HIV positive pregnant</t>
  </si>
  <si>
    <t>Endalew G et.al</t>
  </si>
  <si>
    <t>Addis Abeba</t>
  </si>
  <si>
    <t>Erku T et.al</t>
  </si>
  <si>
    <t>Gadisa T et.al</t>
  </si>
  <si>
    <t>Oromia</t>
  </si>
  <si>
    <t>Gari T et.al</t>
  </si>
  <si>
    <t>Genet M et.al</t>
  </si>
  <si>
    <t>Getinet K et.al</t>
  </si>
  <si>
    <t>positive pregnant women</t>
  </si>
  <si>
    <t>Kassaye K et.al</t>
  </si>
  <si>
    <t>Noah G et.al</t>
  </si>
  <si>
    <t>Reda A et.al</t>
  </si>
  <si>
    <t>Harer</t>
  </si>
  <si>
    <t>Seid M et.al</t>
  </si>
  <si>
    <t>Shewaye F et.al</t>
  </si>
  <si>
    <t xml:space="preserve">Tesfaye T et.al </t>
  </si>
  <si>
    <t>Tsige D et.al</t>
  </si>
  <si>
    <t>authorName</t>
  </si>
  <si>
    <t>Year of study</t>
  </si>
  <si>
    <t xml:space="preserve">Region </t>
  </si>
  <si>
    <t>Study population</t>
  </si>
  <si>
    <t xml:space="preserve">Sample size </t>
  </si>
  <si>
    <t>Response Rate</t>
  </si>
  <si>
    <t>prevalence(%)</t>
  </si>
  <si>
    <t>logp</t>
  </si>
  <si>
    <t>logSE</t>
  </si>
  <si>
    <t>LBP</t>
  </si>
  <si>
    <t>UBP</t>
  </si>
  <si>
    <t>Was the response rate adequate, and if not, was the low response rate managed appropriately?</t>
  </si>
  <si>
    <t>Was the sample frame appropriate to address the target population?</t>
  </si>
  <si>
    <t>Alema H et.at(31)</t>
  </si>
  <si>
    <t xml:space="preserve">Alemayehu M et.al(32) </t>
  </si>
  <si>
    <t>Bedilu D et.al(33)</t>
  </si>
  <si>
    <t>Binega F et.al(27)</t>
  </si>
  <si>
    <t xml:space="preserve">Daniel A et.al(28) </t>
  </si>
  <si>
    <t>Endalew G et.al(35)</t>
  </si>
  <si>
    <t>Erku T et.al(29)</t>
  </si>
  <si>
    <t>Gadisa T et.al(21)</t>
  </si>
  <si>
    <t>Gari T et.al(34)</t>
  </si>
  <si>
    <t>Genet M et.al(8)</t>
  </si>
  <si>
    <t>Getinet K et.al(22)</t>
  </si>
  <si>
    <t>Kassaye K et.al(23)</t>
  </si>
  <si>
    <t>Kassaye K et.al(24)</t>
  </si>
  <si>
    <t>Noah G et.al(36)</t>
  </si>
  <si>
    <t>Reda A et.al(37)</t>
  </si>
  <si>
    <t>Seid M et.al(14)</t>
  </si>
  <si>
    <t>Shewaye F et.al(25)</t>
  </si>
  <si>
    <t>Tesfaye T et.al (1)</t>
  </si>
  <si>
    <t>Tsige D et.al(26)</t>
  </si>
  <si>
    <t>Were study participants sampled in an appropriate way?</t>
  </si>
  <si>
    <t>Were the study subjects and the setting described in detail?</t>
  </si>
  <si>
    <t>Was the data analysis conducted with sufficient coverage of the identified sample?</t>
  </si>
  <si>
    <t>Were valid methods used for the identification of the condition?</t>
  </si>
  <si>
    <t>Was the condition measured in a standard, reliable way for all participants?</t>
  </si>
  <si>
    <t>Was there appropriate statistical analysis?</t>
  </si>
  <si>
    <t xml:space="preserve">Name </t>
  </si>
  <si>
    <t xml:space="preserve">design </t>
  </si>
  <si>
    <t>popn</t>
  </si>
  <si>
    <t>S.Size</t>
  </si>
  <si>
    <t xml:space="preserve">Prevalence </t>
  </si>
  <si>
    <t>a</t>
  </si>
  <si>
    <t>b</t>
  </si>
  <si>
    <t>c</t>
  </si>
  <si>
    <t>d</t>
  </si>
  <si>
    <t>OR</t>
  </si>
  <si>
    <t>Log OPD</t>
  </si>
  <si>
    <t>SELogORPD</t>
  </si>
  <si>
    <t>Alema H et at</t>
  </si>
  <si>
    <t>C.Sectional</t>
  </si>
  <si>
    <t>Genet M et al</t>
  </si>
  <si>
    <t>Seid M et al</t>
  </si>
  <si>
    <t>Getnet K et al</t>
  </si>
  <si>
    <t>Being Member of HIV association</t>
  </si>
  <si>
    <t xml:space="preserve">Population </t>
  </si>
  <si>
    <t xml:space="preserve">Alemayehu M et al </t>
  </si>
  <si>
    <t>Women PLWHA</t>
  </si>
  <si>
    <t>Binega F et al</t>
  </si>
  <si>
    <t>Got Pre-Test counselling</t>
  </si>
  <si>
    <t>Authors</t>
  </si>
  <si>
    <t xml:space="preserve">Cross-sectional </t>
  </si>
  <si>
    <t>Knowing Partners HIV status</t>
  </si>
  <si>
    <t>Prior Discussion about HIV Test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</si>
</sst>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2" fontId="0" fillId="0" borderId="0" xfId="0" applyNumberFormat="1" applyFill="1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0" fillId="0" borderId="3" xfId="0" applyBorder="1" applyAlignment="1">
      <alignment vertical="top" wrapText="1"/>
    </xf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8"/>
  <sheetViews>
    <sheetView tabSelected="1" topLeftCell="A50" workbookViewId="0">
      <selection activeCell="F63" sqref="F63"/>
    </sheetView>
  </sheetViews>
  <sheetFormatPr defaultRowHeight="15"/>
  <sheetData>
    <row r="1" spans="1:11" ht="15.75">
      <c r="A1" s="3" t="s">
        <v>28</v>
      </c>
      <c r="B1" s="3" t="s">
        <v>29</v>
      </c>
      <c r="C1" s="3" t="s">
        <v>30</v>
      </c>
      <c r="D1" s="3" t="s">
        <v>31</v>
      </c>
      <c r="E1" s="3" t="s">
        <v>32</v>
      </c>
      <c r="F1" s="3" t="s">
        <v>33</v>
      </c>
      <c r="G1" s="3" t="s">
        <v>34</v>
      </c>
      <c r="H1" s="3" t="s">
        <v>35</v>
      </c>
      <c r="I1" s="3" t="s">
        <v>36</v>
      </c>
      <c r="J1" s="3" t="s">
        <v>37</v>
      </c>
      <c r="K1" s="3" t="s">
        <v>38</v>
      </c>
    </row>
    <row r="2" spans="1:11">
      <c r="A2" s="1" t="s">
        <v>0</v>
      </c>
      <c r="B2" s="1">
        <v>2013</v>
      </c>
      <c r="C2" s="1" t="s">
        <v>1</v>
      </c>
      <c r="D2" s="1" t="s">
        <v>2</v>
      </c>
      <c r="E2" s="1">
        <v>361</v>
      </c>
      <c r="F2" s="1">
        <v>99.7</v>
      </c>
      <c r="G2" s="2">
        <v>41.8</v>
      </c>
      <c r="H2" s="1">
        <f t="shared" ref="H2:H19" si="0">LN(G2)</f>
        <v>3.7328963395307104</v>
      </c>
      <c r="I2" s="1">
        <f t="shared" ref="I2:I19" si="1">SQRT(G2*(100-G2)/E2)</f>
        <v>2.5959482599661059</v>
      </c>
      <c r="J2" s="1">
        <f t="shared" ref="J2:J19" si="2">G2-1.96*I2</f>
        <v>36.71194141046643</v>
      </c>
      <c r="K2" s="1">
        <f t="shared" ref="K2:K19" si="3">G2+1.96*I2</f>
        <v>46.888058589533564</v>
      </c>
    </row>
    <row r="3" spans="1:11">
      <c r="A3" s="1" t="s">
        <v>3</v>
      </c>
      <c r="B3" s="1">
        <v>2013</v>
      </c>
      <c r="C3" s="1" t="s">
        <v>1</v>
      </c>
      <c r="D3" s="1" t="s">
        <v>4</v>
      </c>
      <c r="E3" s="1">
        <v>315</v>
      </c>
      <c r="F3" s="1">
        <v>100</v>
      </c>
      <c r="G3" s="2">
        <v>63.8</v>
      </c>
      <c r="H3" s="1">
        <f t="shared" si="0"/>
        <v>4.1557531903507439</v>
      </c>
      <c r="I3" s="1">
        <f t="shared" si="1"/>
        <v>2.7077548832818135</v>
      </c>
      <c r="J3" s="1">
        <f t="shared" si="2"/>
        <v>58.492800428767644</v>
      </c>
      <c r="K3" s="1">
        <f t="shared" si="3"/>
        <v>69.107199571232357</v>
      </c>
    </row>
    <row r="4" spans="1:11">
      <c r="A4" s="1" t="s">
        <v>5</v>
      </c>
      <c r="B4" s="1">
        <v>2017</v>
      </c>
      <c r="C4" s="1" t="s">
        <v>6</v>
      </c>
      <c r="D4" s="1" t="s">
        <v>4</v>
      </c>
      <c r="E4" s="1">
        <v>207</v>
      </c>
      <c r="F4" s="1">
        <v>100</v>
      </c>
      <c r="G4" s="2">
        <v>72.900000000000006</v>
      </c>
      <c r="H4" s="1">
        <f t="shared" si="0"/>
        <v>4.2890886390146123</v>
      </c>
      <c r="I4" s="1">
        <f t="shared" si="1"/>
        <v>3.0893224246553252</v>
      </c>
      <c r="J4" s="1">
        <f t="shared" si="2"/>
        <v>66.844928047675566</v>
      </c>
      <c r="K4" s="1">
        <f t="shared" si="3"/>
        <v>78.955071952324445</v>
      </c>
    </row>
    <row r="5" spans="1:11">
      <c r="A5" s="1" t="s">
        <v>7</v>
      </c>
      <c r="B5" s="1">
        <v>2017</v>
      </c>
      <c r="C5" s="1" t="s">
        <v>8</v>
      </c>
      <c r="D5" s="1" t="s">
        <v>2</v>
      </c>
      <c r="E5" s="1">
        <v>362</v>
      </c>
      <c r="F5" s="1">
        <v>99.7</v>
      </c>
      <c r="G5" s="2">
        <v>71</v>
      </c>
      <c r="H5" s="1">
        <f t="shared" si="0"/>
        <v>4.2626798770413155</v>
      </c>
      <c r="I5" s="1">
        <f t="shared" si="1"/>
        <v>2.3849203978052187</v>
      </c>
      <c r="J5" s="1">
        <f t="shared" si="2"/>
        <v>66.325556020301775</v>
      </c>
      <c r="K5" s="1">
        <f t="shared" si="3"/>
        <v>75.674443979698225</v>
      </c>
    </row>
    <row r="6" spans="1:11">
      <c r="A6" s="1" t="s">
        <v>9</v>
      </c>
      <c r="B6" s="1">
        <v>2013</v>
      </c>
      <c r="C6" s="1" t="s">
        <v>8</v>
      </c>
      <c r="D6" s="1" t="s">
        <v>10</v>
      </c>
      <c r="E6" s="1">
        <v>263</v>
      </c>
      <c r="F6" s="1">
        <v>100</v>
      </c>
      <c r="G6" s="2">
        <v>89.7</v>
      </c>
      <c r="H6" s="1">
        <f t="shared" si="0"/>
        <v>4.4964707690647501</v>
      </c>
      <c r="I6" s="1">
        <f t="shared" si="1"/>
        <v>1.8742907403782583</v>
      </c>
      <c r="J6" s="1">
        <f t="shared" si="2"/>
        <v>86.02639014885861</v>
      </c>
      <c r="K6" s="1">
        <f t="shared" si="3"/>
        <v>93.373609851141396</v>
      </c>
    </row>
    <row r="7" spans="1:11">
      <c r="A7" s="1" t="s">
        <v>11</v>
      </c>
      <c r="B7" s="1">
        <v>2011</v>
      </c>
      <c r="C7" s="1" t="s">
        <v>12</v>
      </c>
      <c r="D7" s="1" t="s">
        <v>10</v>
      </c>
      <c r="E7" s="1">
        <v>107</v>
      </c>
      <c r="F7" s="1">
        <v>95.5</v>
      </c>
      <c r="G7" s="2">
        <v>73</v>
      </c>
      <c r="H7" s="1">
        <f t="shared" si="0"/>
        <v>4.290459441148391</v>
      </c>
      <c r="I7" s="1">
        <f t="shared" si="1"/>
        <v>4.2919180732702191</v>
      </c>
      <c r="J7" s="1">
        <f t="shared" si="2"/>
        <v>64.587840576390363</v>
      </c>
      <c r="K7" s="1">
        <f t="shared" si="3"/>
        <v>81.412159423609637</v>
      </c>
    </row>
    <row r="8" spans="1:11">
      <c r="A8" s="1" t="s">
        <v>13</v>
      </c>
      <c r="B8" s="1">
        <v>2010</v>
      </c>
      <c r="C8" s="1" t="s">
        <v>8</v>
      </c>
      <c r="D8" s="1" t="s">
        <v>2</v>
      </c>
      <c r="E8" s="1">
        <v>334</v>
      </c>
      <c r="F8" s="1">
        <v>100</v>
      </c>
      <c r="G8" s="2">
        <v>76.8</v>
      </c>
      <c r="H8" s="1">
        <f t="shared" si="0"/>
        <v>4.3412046401536264</v>
      </c>
      <c r="I8" s="1">
        <f t="shared" si="1"/>
        <v>2.3096776351783626</v>
      </c>
      <c r="J8" s="1">
        <f t="shared" si="2"/>
        <v>72.273031835050404</v>
      </c>
      <c r="K8" s="1">
        <f t="shared" si="3"/>
        <v>81.326968164949591</v>
      </c>
    </row>
    <row r="9" spans="1:11">
      <c r="A9" s="1" t="s">
        <v>14</v>
      </c>
      <c r="B9" s="1">
        <v>2013</v>
      </c>
      <c r="C9" s="1" t="s">
        <v>15</v>
      </c>
      <c r="D9" s="1" t="s">
        <v>2</v>
      </c>
      <c r="E9" s="1">
        <v>686</v>
      </c>
      <c r="F9" s="1">
        <v>100</v>
      </c>
      <c r="G9" s="2">
        <v>91.1</v>
      </c>
      <c r="H9" s="1">
        <f t="shared" si="0"/>
        <v>4.5119578042659123</v>
      </c>
      <c r="I9" s="1">
        <f t="shared" si="1"/>
        <v>1.0871566680986022</v>
      </c>
      <c r="J9" s="1">
        <f t="shared" si="2"/>
        <v>88.969172930526739</v>
      </c>
      <c r="K9" s="1">
        <f t="shared" si="3"/>
        <v>93.23082706947325</v>
      </c>
    </row>
    <row r="10" spans="1:11">
      <c r="A10" s="1" t="s">
        <v>16</v>
      </c>
      <c r="B10" s="1">
        <v>2008</v>
      </c>
      <c r="C10" s="1" t="s">
        <v>6</v>
      </c>
      <c r="D10" s="1" t="s">
        <v>4</v>
      </c>
      <c r="E10" s="1">
        <v>384</v>
      </c>
      <c r="F10" s="1">
        <v>100</v>
      </c>
      <c r="G10" s="2">
        <v>85.7</v>
      </c>
      <c r="H10" s="1">
        <f t="shared" si="0"/>
        <v>4.4508528256037341</v>
      </c>
      <c r="I10" s="1">
        <f t="shared" si="1"/>
        <v>1.7864580296404016</v>
      </c>
      <c r="J10" s="1">
        <f t="shared" si="2"/>
        <v>82.198542261904819</v>
      </c>
      <c r="K10" s="1">
        <f t="shared" si="3"/>
        <v>89.201457738095186</v>
      </c>
    </row>
    <row r="11" spans="1:11">
      <c r="A11" s="1" t="s">
        <v>17</v>
      </c>
      <c r="B11" s="1">
        <v>2012</v>
      </c>
      <c r="C11" s="1" t="s">
        <v>1</v>
      </c>
      <c r="D11" s="1" t="s">
        <v>2</v>
      </c>
      <c r="E11" s="1">
        <v>324</v>
      </c>
      <c r="F11" s="1">
        <v>100</v>
      </c>
      <c r="G11" s="2">
        <v>57.4</v>
      </c>
      <c r="H11" s="1">
        <f t="shared" si="0"/>
        <v>4.0500443033255209</v>
      </c>
      <c r="I11" s="1">
        <f t="shared" si="1"/>
        <v>2.7471871135830987</v>
      </c>
      <c r="J11" s="1">
        <f t="shared" si="2"/>
        <v>52.015513257377123</v>
      </c>
      <c r="K11" s="1">
        <f t="shared" si="3"/>
        <v>62.784486742622875</v>
      </c>
    </row>
    <row r="12" spans="1:11">
      <c r="A12" s="1" t="s">
        <v>18</v>
      </c>
      <c r="B12" s="1">
        <v>2017</v>
      </c>
      <c r="C12" s="1" t="s">
        <v>15</v>
      </c>
      <c r="D12" s="1" t="s">
        <v>19</v>
      </c>
      <c r="E12" s="1">
        <v>337</v>
      </c>
      <c r="F12" s="1">
        <v>99.7</v>
      </c>
      <c r="G12" s="2">
        <v>83</v>
      </c>
      <c r="H12" s="1">
        <f t="shared" si="0"/>
        <v>4.4188406077965983</v>
      </c>
      <c r="I12" s="1">
        <f t="shared" si="1"/>
        <v>2.0462022432247604</v>
      </c>
      <c r="J12" s="1">
        <f t="shared" si="2"/>
        <v>78.989443603279469</v>
      </c>
      <c r="K12" s="1">
        <f t="shared" si="3"/>
        <v>87.010556396720531</v>
      </c>
    </row>
    <row r="13" spans="1:11">
      <c r="A13" s="1" t="s">
        <v>20</v>
      </c>
      <c r="B13" s="1">
        <v>2007</v>
      </c>
      <c r="C13" s="1" t="s">
        <v>15</v>
      </c>
      <c r="D13" s="1" t="s">
        <v>2</v>
      </c>
      <c r="E13" s="1">
        <v>640</v>
      </c>
      <c r="F13" s="1">
        <v>99.9</v>
      </c>
      <c r="G13" s="2">
        <v>90.2</v>
      </c>
      <c r="H13" s="1">
        <f t="shared" si="0"/>
        <v>4.5020294270685781</v>
      </c>
      <c r="I13" s="1">
        <f t="shared" si="1"/>
        <v>1.175239337326657</v>
      </c>
      <c r="J13" s="1">
        <f t="shared" si="2"/>
        <v>87.896530898839757</v>
      </c>
      <c r="K13" s="1">
        <f t="shared" si="3"/>
        <v>92.503469101160249</v>
      </c>
    </row>
    <row r="14" spans="1:11">
      <c r="A14" s="1" t="s">
        <v>21</v>
      </c>
      <c r="B14" s="1">
        <v>2015</v>
      </c>
      <c r="C14" s="1" t="s">
        <v>12</v>
      </c>
      <c r="D14" s="1" t="s">
        <v>2</v>
      </c>
      <c r="E14" s="1">
        <v>676</v>
      </c>
      <c r="F14" s="1">
        <v>100</v>
      </c>
      <c r="G14" s="2">
        <v>82.5</v>
      </c>
      <c r="H14" s="1">
        <f t="shared" si="0"/>
        <v>4.4127982933406349</v>
      </c>
      <c r="I14" s="1">
        <f t="shared" si="1"/>
        <v>1.461411937843333</v>
      </c>
      <c r="J14" s="1">
        <f t="shared" si="2"/>
        <v>79.635632601827069</v>
      </c>
      <c r="K14" s="1">
        <f t="shared" si="3"/>
        <v>85.364367398172931</v>
      </c>
    </row>
    <row r="15" spans="1:11">
      <c r="A15" s="1" t="s">
        <v>22</v>
      </c>
      <c r="B15" s="1">
        <v>2010</v>
      </c>
      <c r="C15" s="1" t="s">
        <v>23</v>
      </c>
      <c r="D15" s="1" t="s">
        <v>2</v>
      </c>
      <c r="E15" s="1">
        <v>606</v>
      </c>
      <c r="F15" s="1">
        <v>100</v>
      </c>
      <c r="G15" s="2">
        <v>66.3</v>
      </c>
      <c r="H15" s="1">
        <f t="shared" si="0"/>
        <v>4.1941898971918166</v>
      </c>
      <c r="I15" s="1">
        <f t="shared" si="1"/>
        <v>1.9201510872896961</v>
      </c>
      <c r="J15" s="1">
        <f t="shared" si="2"/>
        <v>62.536503868912192</v>
      </c>
      <c r="K15" s="1">
        <f t="shared" si="3"/>
        <v>70.063496131087803</v>
      </c>
    </row>
    <row r="16" spans="1:11">
      <c r="A16" s="1" t="s">
        <v>24</v>
      </c>
      <c r="B16" s="1">
        <v>2009</v>
      </c>
      <c r="C16" s="1" t="s">
        <v>8</v>
      </c>
      <c r="D16" s="1" t="s">
        <v>2</v>
      </c>
      <c r="E16" s="1">
        <v>360</v>
      </c>
      <c r="F16" s="1">
        <v>100</v>
      </c>
      <c r="G16" s="2">
        <v>93.1</v>
      </c>
      <c r="H16" s="1">
        <f t="shared" si="0"/>
        <v>4.5336741842830213</v>
      </c>
      <c r="I16" s="1">
        <f t="shared" si="1"/>
        <v>1.3358205967369525</v>
      </c>
      <c r="J16" s="1">
        <f t="shared" si="2"/>
        <v>90.481791630395563</v>
      </c>
      <c r="K16" s="1">
        <f t="shared" si="3"/>
        <v>95.718208369604426</v>
      </c>
    </row>
    <row r="17" spans="1:14">
      <c r="A17" s="1" t="s">
        <v>25</v>
      </c>
      <c r="B17" s="1">
        <v>2013</v>
      </c>
      <c r="C17" s="1" t="s">
        <v>15</v>
      </c>
      <c r="D17" s="1" t="s">
        <v>2</v>
      </c>
      <c r="E17" s="1">
        <v>360</v>
      </c>
      <c r="F17" s="1">
        <v>99.5</v>
      </c>
      <c r="G17" s="2">
        <v>84.9</v>
      </c>
      <c r="H17" s="1">
        <f t="shared" si="0"/>
        <v>4.4414740933173018</v>
      </c>
      <c r="I17" s="1">
        <f t="shared" si="1"/>
        <v>1.8870832873334797</v>
      </c>
      <c r="J17" s="1">
        <f t="shared" si="2"/>
        <v>81.201316756826387</v>
      </c>
      <c r="K17" s="1">
        <f t="shared" si="3"/>
        <v>88.598683243173625</v>
      </c>
    </row>
    <row r="18" spans="1:14">
      <c r="A18" s="1" t="s">
        <v>26</v>
      </c>
      <c r="B18" s="1">
        <v>2014</v>
      </c>
      <c r="C18" s="1" t="s">
        <v>15</v>
      </c>
      <c r="D18" s="1" t="s">
        <v>2</v>
      </c>
      <c r="E18" s="1">
        <v>351</v>
      </c>
      <c r="F18" s="1">
        <v>98.1</v>
      </c>
      <c r="G18" s="2">
        <v>33.33</v>
      </c>
      <c r="H18" s="1">
        <f t="shared" si="0"/>
        <v>3.5064578923196481</v>
      </c>
      <c r="I18" s="1">
        <f t="shared" si="1"/>
        <v>2.5161082756314075</v>
      </c>
      <c r="J18" s="1">
        <f t="shared" si="2"/>
        <v>28.398427779762439</v>
      </c>
      <c r="K18" s="1">
        <f t="shared" si="3"/>
        <v>38.261572220237554</v>
      </c>
    </row>
    <row r="19" spans="1:14">
      <c r="A19" s="1" t="s">
        <v>27</v>
      </c>
      <c r="B19" s="1">
        <v>2017</v>
      </c>
      <c r="C19" s="1" t="s">
        <v>15</v>
      </c>
      <c r="D19" s="1" t="s">
        <v>2</v>
      </c>
      <c r="E19" s="1">
        <v>411</v>
      </c>
      <c r="F19" s="1">
        <v>100</v>
      </c>
      <c r="G19" s="2">
        <v>52.6</v>
      </c>
      <c r="H19" s="1">
        <f t="shared" si="0"/>
        <v>3.9627161197436642</v>
      </c>
      <c r="I19" s="1">
        <f t="shared" si="1"/>
        <v>2.4629813990898861</v>
      </c>
      <c r="J19" s="1">
        <f t="shared" si="2"/>
        <v>47.772556457783821</v>
      </c>
      <c r="K19" s="1">
        <f t="shared" si="3"/>
        <v>57.427443542216182</v>
      </c>
    </row>
    <row r="21" spans="1:14" ht="15.75">
      <c r="C21" s="3" t="s">
        <v>83</v>
      </c>
    </row>
    <row r="22" spans="1:14">
      <c r="A22" t="s">
        <v>66</v>
      </c>
      <c r="B22" s="7" t="s">
        <v>29</v>
      </c>
      <c r="C22" s="7" t="s">
        <v>30</v>
      </c>
      <c r="D22" s="7" t="s">
        <v>67</v>
      </c>
      <c r="E22" s="7" t="s">
        <v>68</v>
      </c>
      <c r="F22" s="7" t="s">
        <v>69</v>
      </c>
      <c r="G22" s="7" t="s">
        <v>70</v>
      </c>
      <c r="H22" s="7" t="s">
        <v>71</v>
      </c>
      <c r="I22" s="7" t="s">
        <v>72</v>
      </c>
      <c r="J22" s="7" t="s">
        <v>73</v>
      </c>
      <c r="K22" s="7" t="s">
        <v>74</v>
      </c>
      <c r="L22" s="8" t="s">
        <v>75</v>
      </c>
      <c r="M22" s="9" t="s">
        <v>76</v>
      </c>
      <c r="N22" s="9" t="s">
        <v>77</v>
      </c>
    </row>
    <row r="23" spans="1:14">
      <c r="A23" t="s">
        <v>78</v>
      </c>
      <c r="B23" s="1">
        <v>2013</v>
      </c>
      <c r="C23" s="1" t="s">
        <v>1</v>
      </c>
      <c r="D23" t="s">
        <v>79</v>
      </c>
      <c r="E23" s="1" t="s">
        <v>2</v>
      </c>
      <c r="F23" s="1">
        <v>361</v>
      </c>
      <c r="G23">
        <v>41.8</v>
      </c>
      <c r="H23">
        <v>109</v>
      </c>
      <c r="I23">
        <v>7</v>
      </c>
      <c r="J23">
        <v>180</v>
      </c>
      <c r="K23">
        <v>65</v>
      </c>
      <c r="L23">
        <f>SUM(H23*K23)/(I23*J23)</f>
        <v>5.6230158730158726</v>
      </c>
      <c r="M23">
        <f>LN(L23)</f>
        <v>1.726868152179257</v>
      </c>
      <c r="N23">
        <f>((1/H23)+(1/I23)+(1/J23)+(1/K23))</f>
        <v>0.1729716257239193</v>
      </c>
    </row>
    <row r="24" spans="1:14">
      <c r="A24" t="s">
        <v>80</v>
      </c>
      <c r="B24" s="1">
        <v>2012</v>
      </c>
      <c r="C24" s="1" t="s">
        <v>1</v>
      </c>
      <c r="D24" t="s">
        <v>79</v>
      </c>
      <c r="E24" s="1" t="s">
        <v>2</v>
      </c>
      <c r="F24" s="1">
        <v>324</v>
      </c>
      <c r="G24" s="2">
        <v>57.4</v>
      </c>
      <c r="H24">
        <v>79</v>
      </c>
      <c r="I24">
        <v>36</v>
      </c>
      <c r="J24">
        <v>107</v>
      </c>
      <c r="K24">
        <v>102</v>
      </c>
      <c r="L24">
        <f t="shared" ref="L24:L26" si="4">SUM(H24*K24)/(I24*J24)</f>
        <v>2.0919003115264796</v>
      </c>
      <c r="M24">
        <f t="shared" ref="M24:M26" si="5">LN(L24)</f>
        <v>0.73807289283327637</v>
      </c>
      <c r="N24">
        <f t="shared" ref="N24:N26" si="6">((1/H24)+(1/I24)+(1/J24)+(1/K24))</f>
        <v>5.9585721587029856E-2</v>
      </c>
    </row>
    <row r="25" spans="1:14">
      <c r="A25" t="s">
        <v>81</v>
      </c>
      <c r="B25" s="1">
        <v>2009</v>
      </c>
      <c r="C25" s="1" t="s">
        <v>8</v>
      </c>
      <c r="D25" t="s">
        <v>79</v>
      </c>
      <c r="E25" s="1" t="s">
        <v>2</v>
      </c>
      <c r="F25" s="1">
        <v>360</v>
      </c>
      <c r="G25" s="2">
        <v>93.1</v>
      </c>
      <c r="H25">
        <v>138</v>
      </c>
      <c r="I25">
        <v>3</v>
      </c>
      <c r="J25">
        <v>197</v>
      </c>
      <c r="K25">
        <v>22</v>
      </c>
      <c r="L25">
        <f t="shared" si="4"/>
        <v>5.1370558375634516</v>
      </c>
      <c r="M25">
        <f t="shared" si="5"/>
        <v>1.6364801211094224</v>
      </c>
      <c r="N25">
        <f t="shared" si="6"/>
        <v>0.39111039773145267</v>
      </c>
    </row>
    <row r="26" spans="1:14">
      <c r="A26" t="s">
        <v>82</v>
      </c>
      <c r="B26" s="1">
        <v>2017</v>
      </c>
      <c r="C26" s="1" t="s">
        <v>15</v>
      </c>
      <c r="D26" t="s">
        <v>79</v>
      </c>
      <c r="E26" s="1" t="s">
        <v>10</v>
      </c>
      <c r="F26" s="1">
        <v>337</v>
      </c>
      <c r="G26" s="2">
        <v>83</v>
      </c>
      <c r="H26">
        <v>204</v>
      </c>
      <c r="I26">
        <v>22</v>
      </c>
      <c r="J26">
        <v>86</v>
      </c>
      <c r="K26">
        <v>25</v>
      </c>
      <c r="L26">
        <f t="shared" si="4"/>
        <v>2.6955602536997887</v>
      </c>
      <c r="M26">
        <f t="shared" si="5"/>
        <v>0.99160606910059357</v>
      </c>
      <c r="N26">
        <f t="shared" si="6"/>
        <v>0.10198441321560336</v>
      </c>
    </row>
    <row r="28" spans="1:14" ht="18.75">
      <c r="C28" s="10" t="s">
        <v>88</v>
      </c>
    </row>
    <row r="29" spans="1:14">
      <c r="A29" t="s">
        <v>66</v>
      </c>
      <c r="B29" s="7" t="s">
        <v>29</v>
      </c>
      <c r="C29" s="7" t="s">
        <v>30</v>
      </c>
      <c r="D29" s="7" t="s">
        <v>67</v>
      </c>
      <c r="E29" s="7" t="s">
        <v>84</v>
      </c>
      <c r="F29" s="7" t="s">
        <v>69</v>
      </c>
      <c r="G29" s="7" t="s">
        <v>70</v>
      </c>
      <c r="H29" s="7" t="s">
        <v>71</v>
      </c>
      <c r="I29" s="7" t="s">
        <v>72</v>
      </c>
      <c r="J29" s="7" t="s">
        <v>73</v>
      </c>
      <c r="K29" s="7" t="s">
        <v>74</v>
      </c>
      <c r="L29" s="8" t="s">
        <v>75</v>
      </c>
      <c r="M29" s="9" t="s">
        <v>76</v>
      </c>
      <c r="N29" s="9" t="s">
        <v>77</v>
      </c>
    </row>
    <row r="30" spans="1:14">
      <c r="A30" t="s">
        <v>80</v>
      </c>
      <c r="B30" s="1">
        <v>2012</v>
      </c>
      <c r="C30" s="1" t="s">
        <v>1</v>
      </c>
      <c r="D30" t="s">
        <v>79</v>
      </c>
      <c r="E30" s="1" t="s">
        <v>2</v>
      </c>
      <c r="F30">
        <v>324</v>
      </c>
      <c r="G30">
        <v>57.4</v>
      </c>
      <c r="H30">
        <v>140</v>
      </c>
      <c r="I30">
        <v>72</v>
      </c>
      <c r="J30">
        <v>46</v>
      </c>
      <c r="K30">
        <v>66</v>
      </c>
      <c r="L30" s="8">
        <f t="shared" ref="L30:L35" si="7">((H30/I30)/(J30/K30))</f>
        <v>2.7898550724637681</v>
      </c>
      <c r="M30">
        <f t="shared" ref="M30:M35" si="8">LN(L30)</f>
        <v>1.0259896491305796</v>
      </c>
      <c r="N30">
        <f t="shared" ref="N30:N35" si="9">((1/H30)+(1/I30)+(1/J30)+(1/K30))</f>
        <v>5.7922391618043786E-2</v>
      </c>
    </row>
    <row r="31" spans="1:14">
      <c r="A31" t="s">
        <v>85</v>
      </c>
      <c r="B31" s="1">
        <v>2013</v>
      </c>
      <c r="C31" s="1" t="s">
        <v>1</v>
      </c>
      <c r="D31" t="s">
        <v>79</v>
      </c>
      <c r="E31" t="s">
        <v>86</v>
      </c>
      <c r="F31">
        <v>315</v>
      </c>
      <c r="G31">
        <v>63.8</v>
      </c>
      <c r="H31">
        <v>177</v>
      </c>
      <c r="I31">
        <v>88</v>
      </c>
      <c r="J31">
        <v>24</v>
      </c>
      <c r="K31">
        <v>26</v>
      </c>
      <c r="L31" s="8">
        <f t="shared" si="7"/>
        <v>2.1789772727272725</v>
      </c>
      <c r="M31">
        <f t="shared" si="8"/>
        <v>0.77885562576915901</v>
      </c>
      <c r="N31">
        <f t="shared" si="9"/>
        <v>9.7141559005965786E-2</v>
      </c>
    </row>
    <row r="32" spans="1:14">
      <c r="A32" t="s">
        <v>87</v>
      </c>
      <c r="B32" s="1">
        <v>2017</v>
      </c>
      <c r="C32" s="1" t="s">
        <v>8</v>
      </c>
      <c r="D32" t="s">
        <v>79</v>
      </c>
      <c r="E32" s="1" t="s">
        <v>2</v>
      </c>
      <c r="F32">
        <v>362</v>
      </c>
      <c r="G32">
        <v>71</v>
      </c>
      <c r="H32">
        <v>190</v>
      </c>
      <c r="I32">
        <v>54</v>
      </c>
      <c r="J32">
        <v>67</v>
      </c>
      <c r="K32">
        <v>51</v>
      </c>
      <c r="L32" s="8">
        <f t="shared" si="7"/>
        <v>2.6782752902155886</v>
      </c>
      <c r="M32">
        <f t="shared" si="8"/>
        <v>0.98517303892957142</v>
      </c>
      <c r="N32">
        <f t="shared" si="9"/>
        <v>5.8314892684838616E-2</v>
      </c>
    </row>
    <row r="33" spans="1:14">
      <c r="A33" s="1" t="s">
        <v>27</v>
      </c>
      <c r="B33" s="1">
        <v>2017</v>
      </c>
      <c r="C33" s="1" t="s">
        <v>15</v>
      </c>
      <c r="D33" t="s">
        <v>79</v>
      </c>
      <c r="E33" s="1" t="s">
        <v>2</v>
      </c>
      <c r="F33">
        <v>411</v>
      </c>
      <c r="G33">
        <v>52.6</v>
      </c>
      <c r="H33">
        <v>198</v>
      </c>
      <c r="I33">
        <v>18</v>
      </c>
      <c r="J33">
        <v>115</v>
      </c>
      <c r="K33">
        <v>80</v>
      </c>
      <c r="L33" s="8">
        <f t="shared" si="7"/>
        <v>7.6521739130434785</v>
      </c>
      <c r="M33">
        <f t="shared" si="8"/>
        <v>2.0349897791090021</v>
      </c>
      <c r="N33">
        <f t="shared" si="9"/>
        <v>8.180171277997364E-2</v>
      </c>
    </row>
    <row r="34" spans="1:14">
      <c r="A34" s="1" t="s">
        <v>5</v>
      </c>
      <c r="B34" s="1">
        <v>2017</v>
      </c>
      <c r="C34" s="1" t="s">
        <v>6</v>
      </c>
      <c r="D34" t="s">
        <v>79</v>
      </c>
      <c r="E34" s="1" t="s">
        <v>4</v>
      </c>
      <c r="F34">
        <v>207</v>
      </c>
      <c r="G34">
        <v>72.900000000000006</v>
      </c>
      <c r="H34">
        <v>98</v>
      </c>
      <c r="I34">
        <v>18</v>
      </c>
      <c r="J34">
        <v>53</v>
      </c>
      <c r="K34">
        <v>38</v>
      </c>
      <c r="L34" s="8">
        <f t="shared" si="7"/>
        <v>3.9035639412997907</v>
      </c>
      <c r="M34">
        <f t="shared" si="8"/>
        <v>1.3618899669486713</v>
      </c>
      <c r="N34">
        <f t="shared" si="9"/>
        <v>0.1109433511901947</v>
      </c>
    </row>
    <row r="35" spans="1:14">
      <c r="A35" s="1" t="s">
        <v>13</v>
      </c>
      <c r="B35" s="1">
        <v>2010</v>
      </c>
      <c r="C35" s="1" t="s">
        <v>8</v>
      </c>
      <c r="D35" t="s">
        <v>79</v>
      </c>
      <c r="E35" s="1" t="s">
        <v>2</v>
      </c>
      <c r="F35" s="1">
        <v>334</v>
      </c>
      <c r="G35" s="2">
        <v>76.8</v>
      </c>
      <c r="H35" s="2">
        <v>225</v>
      </c>
      <c r="I35">
        <v>28</v>
      </c>
      <c r="J35">
        <v>31</v>
      </c>
      <c r="K35">
        <v>50</v>
      </c>
      <c r="L35" s="8">
        <f t="shared" si="7"/>
        <v>12.960829493087559</v>
      </c>
      <c r="M35">
        <f t="shared" si="8"/>
        <v>2.561931692972216</v>
      </c>
      <c r="N35">
        <f t="shared" si="9"/>
        <v>9.2416794674859193E-2</v>
      </c>
    </row>
    <row r="37" spans="1:14" ht="18.75">
      <c r="C37" s="10" t="s">
        <v>92</v>
      </c>
    </row>
    <row r="38" spans="1:14">
      <c r="A38" s="7" t="s">
        <v>89</v>
      </c>
      <c r="B38" s="7" t="s">
        <v>29</v>
      </c>
      <c r="C38" s="7" t="s">
        <v>30</v>
      </c>
      <c r="D38" s="7" t="s">
        <v>67</v>
      </c>
      <c r="E38" s="7" t="s">
        <v>84</v>
      </c>
      <c r="F38" s="7" t="s">
        <v>69</v>
      </c>
      <c r="G38" s="7" t="s">
        <v>70</v>
      </c>
      <c r="H38" s="7" t="s">
        <v>71</v>
      </c>
      <c r="I38" s="7" t="s">
        <v>72</v>
      </c>
      <c r="J38" s="7" t="s">
        <v>73</v>
      </c>
      <c r="K38" s="7" t="s">
        <v>74</v>
      </c>
      <c r="L38" s="8" t="s">
        <v>75</v>
      </c>
      <c r="M38" s="9" t="s">
        <v>76</v>
      </c>
      <c r="N38" s="9" t="s">
        <v>77</v>
      </c>
    </row>
    <row r="39" spans="1:14">
      <c r="A39" s="1" t="s">
        <v>0</v>
      </c>
      <c r="B39" s="1">
        <v>2013</v>
      </c>
      <c r="C39" s="1" t="s">
        <v>1</v>
      </c>
      <c r="D39" s="1" t="s">
        <v>90</v>
      </c>
      <c r="E39" s="1" t="s">
        <v>2</v>
      </c>
      <c r="F39" s="1">
        <v>361</v>
      </c>
      <c r="G39" s="2">
        <v>80.099999999999994</v>
      </c>
      <c r="H39">
        <v>76</v>
      </c>
      <c r="I39">
        <v>6</v>
      </c>
      <c r="J39">
        <v>213</v>
      </c>
      <c r="K39">
        <v>66</v>
      </c>
      <c r="L39" s="8">
        <f t="shared" ref="L39:L45" si="10">((H39/I39)/(J39/K39))</f>
        <v>3.9248826291079815</v>
      </c>
      <c r="M39">
        <f t="shared" ref="M39:M45" si="11">LN(L39)</f>
        <v>1.3673364473752765</v>
      </c>
      <c r="N39">
        <f t="shared" ref="N39:N45" si="12">((1/H39)+(1/I39)+(1/J39)+(1/K39))</f>
        <v>0.1996709122357751</v>
      </c>
    </row>
    <row r="40" spans="1:14">
      <c r="A40" s="1" t="s">
        <v>20</v>
      </c>
      <c r="B40" s="1">
        <v>2007</v>
      </c>
      <c r="C40" s="1" t="s">
        <v>15</v>
      </c>
      <c r="D40" s="1" t="s">
        <v>90</v>
      </c>
      <c r="E40" s="1" t="s">
        <v>2</v>
      </c>
      <c r="F40" s="1">
        <v>705</v>
      </c>
      <c r="G40" s="2">
        <v>90.8</v>
      </c>
      <c r="H40">
        <v>546</v>
      </c>
      <c r="I40">
        <v>23</v>
      </c>
      <c r="J40">
        <v>94</v>
      </c>
      <c r="K40">
        <v>42</v>
      </c>
      <c r="L40" s="8">
        <f t="shared" si="10"/>
        <v>10.606845513413505</v>
      </c>
      <c r="M40">
        <f t="shared" si="11"/>
        <v>2.3614995958291196</v>
      </c>
      <c r="N40">
        <f t="shared" si="12"/>
        <v>7.975758438293129E-2</v>
      </c>
    </row>
    <row r="41" spans="1:14">
      <c r="A41" s="1" t="s">
        <v>17</v>
      </c>
      <c r="B41" s="1">
        <v>2012</v>
      </c>
      <c r="C41" s="1" t="s">
        <v>1</v>
      </c>
      <c r="D41" s="1" t="s">
        <v>90</v>
      </c>
      <c r="E41" s="1" t="s">
        <v>2</v>
      </c>
      <c r="F41" s="1">
        <v>324</v>
      </c>
      <c r="G41" s="2">
        <v>57.4</v>
      </c>
      <c r="H41">
        <v>122</v>
      </c>
      <c r="I41">
        <v>11</v>
      </c>
      <c r="J41">
        <v>64</v>
      </c>
      <c r="K41">
        <v>127</v>
      </c>
      <c r="L41" s="8">
        <f t="shared" si="10"/>
        <v>22.00852272727273</v>
      </c>
      <c r="M41">
        <f t="shared" si="11"/>
        <v>3.0914297750338058</v>
      </c>
      <c r="N41">
        <f t="shared" si="12"/>
        <v>0.12260482796859781</v>
      </c>
    </row>
    <row r="42" spans="1:14">
      <c r="A42" s="1" t="s">
        <v>24</v>
      </c>
      <c r="B42" s="1">
        <v>2009</v>
      </c>
      <c r="C42" s="1" t="s">
        <v>8</v>
      </c>
      <c r="D42" s="1" t="s">
        <v>90</v>
      </c>
      <c r="E42" s="1" t="s">
        <v>2</v>
      </c>
      <c r="F42" s="1">
        <v>360</v>
      </c>
      <c r="G42" s="2">
        <v>93.1</v>
      </c>
      <c r="H42">
        <v>112</v>
      </c>
      <c r="I42">
        <v>2</v>
      </c>
      <c r="J42">
        <v>184</v>
      </c>
      <c r="K42">
        <v>23</v>
      </c>
      <c r="L42" s="8">
        <f t="shared" si="10"/>
        <v>7</v>
      </c>
      <c r="M42">
        <f t="shared" si="11"/>
        <v>1.9459101490553132</v>
      </c>
      <c r="N42">
        <f t="shared" si="12"/>
        <v>0.55784161490683226</v>
      </c>
    </row>
    <row r="43" spans="1:14">
      <c r="A43" s="1" t="s">
        <v>3</v>
      </c>
      <c r="B43" s="1">
        <v>2013</v>
      </c>
      <c r="C43" s="1" t="s">
        <v>1</v>
      </c>
      <c r="D43" s="1" t="s">
        <v>90</v>
      </c>
      <c r="E43" s="1" t="s">
        <v>2</v>
      </c>
      <c r="F43" s="1">
        <v>315</v>
      </c>
      <c r="G43" s="2">
        <v>63.8</v>
      </c>
      <c r="H43">
        <v>86</v>
      </c>
      <c r="I43">
        <v>13</v>
      </c>
      <c r="J43">
        <v>115</v>
      </c>
      <c r="K43">
        <v>101</v>
      </c>
      <c r="L43" s="8">
        <f t="shared" si="10"/>
        <v>5.810033444816054</v>
      </c>
      <c r="M43">
        <f t="shared" si="11"/>
        <v>1.7595863272699805</v>
      </c>
      <c r="N43">
        <f t="shared" si="12"/>
        <v>0.10714762617274405</v>
      </c>
    </row>
    <row r="44" spans="1:14">
      <c r="A44" s="1" t="s">
        <v>11</v>
      </c>
      <c r="B44" s="1">
        <v>2011</v>
      </c>
      <c r="C44" s="1" t="s">
        <v>12</v>
      </c>
      <c r="D44" s="1" t="s">
        <v>90</v>
      </c>
      <c r="E44" s="1" t="s">
        <v>2</v>
      </c>
      <c r="F44" s="1">
        <v>107</v>
      </c>
      <c r="G44" s="2">
        <v>73</v>
      </c>
      <c r="H44">
        <v>49</v>
      </c>
      <c r="I44">
        <v>2</v>
      </c>
      <c r="J44">
        <v>29</v>
      </c>
      <c r="K44">
        <v>27</v>
      </c>
      <c r="L44" s="8">
        <f t="shared" si="10"/>
        <v>22.810344827586203</v>
      </c>
      <c r="M44">
        <f t="shared" si="11"/>
        <v>3.127214153568536</v>
      </c>
      <c r="N44">
        <f t="shared" si="12"/>
        <v>0.59192795892303285</v>
      </c>
    </row>
    <row r="45" spans="1:14">
      <c r="A45" s="1" t="s">
        <v>25</v>
      </c>
      <c r="B45" s="1">
        <v>2013</v>
      </c>
      <c r="C45" s="1" t="s">
        <v>15</v>
      </c>
      <c r="D45" s="1" t="s">
        <v>90</v>
      </c>
      <c r="E45" s="1" t="s">
        <v>2</v>
      </c>
      <c r="F45" s="1">
        <v>360</v>
      </c>
      <c r="G45" s="2">
        <v>84.9</v>
      </c>
      <c r="H45">
        <v>69</v>
      </c>
      <c r="I45">
        <v>2</v>
      </c>
      <c r="J45">
        <v>216</v>
      </c>
      <c r="K45">
        <v>49</v>
      </c>
      <c r="L45" s="8">
        <f t="shared" si="10"/>
        <v>7.8263888888888893</v>
      </c>
      <c r="M45">
        <f t="shared" si="11"/>
        <v>2.0575012144637759</v>
      </c>
      <c r="N45">
        <f t="shared" si="12"/>
        <v>0.53953054651812415</v>
      </c>
    </row>
    <row r="47" spans="1:14" ht="18.75">
      <c r="C47" s="10" t="s">
        <v>91</v>
      </c>
    </row>
    <row r="48" spans="1:14">
      <c r="A48" s="7" t="s">
        <v>89</v>
      </c>
      <c r="B48" s="7" t="s">
        <v>29</v>
      </c>
      <c r="C48" s="7" t="s">
        <v>30</v>
      </c>
      <c r="D48" s="7" t="s">
        <v>67</v>
      </c>
      <c r="E48" s="7" t="s">
        <v>84</v>
      </c>
      <c r="F48" s="7" t="s">
        <v>69</v>
      </c>
      <c r="G48" s="7" t="s">
        <v>70</v>
      </c>
      <c r="H48" s="7" t="s">
        <v>71</v>
      </c>
      <c r="I48" s="7" t="s">
        <v>72</v>
      </c>
      <c r="J48" s="7" t="s">
        <v>73</v>
      </c>
      <c r="K48" s="7" t="s">
        <v>74</v>
      </c>
      <c r="L48" s="8" t="s">
        <v>75</v>
      </c>
      <c r="M48" s="9" t="s">
        <v>76</v>
      </c>
      <c r="N48" s="9" t="s">
        <v>77</v>
      </c>
    </row>
    <row r="49" spans="1:14">
      <c r="A49" s="1" t="s">
        <v>0</v>
      </c>
      <c r="B49" s="1">
        <v>2013</v>
      </c>
      <c r="C49" s="1" t="s">
        <v>1</v>
      </c>
      <c r="D49" s="1" t="s">
        <v>90</v>
      </c>
      <c r="E49" s="1" t="s">
        <v>2</v>
      </c>
      <c r="F49" s="1">
        <v>361</v>
      </c>
      <c r="G49" s="2">
        <v>80.099999999999994</v>
      </c>
      <c r="H49">
        <v>152</v>
      </c>
      <c r="I49">
        <v>11</v>
      </c>
      <c r="J49">
        <v>17</v>
      </c>
      <c r="K49">
        <v>6</v>
      </c>
      <c r="L49">
        <f>((H49*K49)/(I49*J49))</f>
        <v>4.8770053475935828</v>
      </c>
      <c r="M49" s="7">
        <f>(LN(L49))</f>
        <v>1.5845313732197448</v>
      </c>
      <c r="N49">
        <f>((1/H49)+(1/I49)+(1/J49)+(1/K49))</f>
        <v>0.32297823435594331</v>
      </c>
    </row>
    <row r="50" spans="1:14">
      <c r="A50" s="1" t="s">
        <v>20</v>
      </c>
      <c r="B50" s="1">
        <v>2007</v>
      </c>
      <c r="C50" s="1" t="s">
        <v>15</v>
      </c>
      <c r="D50" s="1" t="s">
        <v>90</v>
      </c>
      <c r="E50" s="1" t="s">
        <v>2</v>
      </c>
      <c r="F50" s="1">
        <v>705</v>
      </c>
      <c r="G50" s="2">
        <v>90.8</v>
      </c>
      <c r="H50">
        <v>556</v>
      </c>
      <c r="I50">
        <v>4</v>
      </c>
      <c r="J50">
        <v>84</v>
      </c>
      <c r="K50">
        <v>61</v>
      </c>
      <c r="L50">
        <f t="shared" ref="L50:L58" si="13">((H50*K50)/(I50*J50))</f>
        <v>100.94047619047619</v>
      </c>
      <c r="M50" s="7">
        <f t="shared" ref="M50:M58" si="14">(LN(L50))</f>
        <v>4.6145309984606895</v>
      </c>
      <c r="N50">
        <f t="shared" ref="N50:N58" si="15">((1/H50)+(1/I50)+(1/J50)+(1/K50))</f>
        <v>0.28009676567879188</v>
      </c>
    </row>
    <row r="51" spans="1:14">
      <c r="A51" s="1" t="s">
        <v>17</v>
      </c>
      <c r="B51" s="1">
        <v>2012</v>
      </c>
      <c r="C51" s="1" t="s">
        <v>1</v>
      </c>
      <c r="D51" s="1" t="s">
        <v>90</v>
      </c>
      <c r="E51" s="1" t="s">
        <v>2</v>
      </c>
      <c r="F51" s="1">
        <v>324</v>
      </c>
      <c r="G51" s="2">
        <v>57.4</v>
      </c>
      <c r="H51">
        <v>151</v>
      </c>
      <c r="I51">
        <v>14</v>
      </c>
      <c r="J51" s="1">
        <v>35</v>
      </c>
      <c r="K51" s="1">
        <v>124</v>
      </c>
      <c r="L51">
        <f t="shared" si="13"/>
        <v>38.212244897959181</v>
      </c>
      <c r="M51" s="7">
        <f t="shared" si="14"/>
        <v>3.643156011315289</v>
      </c>
      <c r="N51">
        <f t="shared" si="15"/>
        <v>0.11468703268532365</v>
      </c>
    </row>
    <row r="52" spans="1:14">
      <c r="A52" s="1" t="s">
        <v>24</v>
      </c>
      <c r="B52" s="1">
        <v>2009</v>
      </c>
      <c r="C52" s="1" t="s">
        <v>8</v>
      </c>
      <c r="D52" s="1" t="s">
        <v>90</v>
      </c>
      <c r="E52" s="1" t="s">
        <v>2</v>
      </c>
      <c r="F52" s="1">
        <v>360</v>
      </c>
      <c r="G52" s="2">
        <v>93.1</v>
      </c>
      <c r="H52">
        <v>278</v>
      </c>
      <c r="I52">
        <v>2</v>
      </c>
      <c r="J52">
        <v>57</v>
      </c>
      <c r="K52">
        <v>23</v>
      </c>
      <c r="L52">
        <f t="shared" si="13"/>
        <v>56.087719298245617</v>
      </c>
      <c r="M52" s="7">
        <f t="shared" si="14"/>
        <v>4.0269168812252909</v>
      </c>
      <c r="N52">
        <f t="shared" si="15"/>
        <v>0.5646192428208463</v>
      </c>
    </row>
    <row r="53" spans="1:14">
      <c r="A53" s="1" t="s">
        <v>3</v>
      </c>
      <c r="B53" s="1">
        <v>2013</v>
      </c>
      <c r="C53" s="1" t="s">
        <v>1</v>
      </c>
      <c r="D53" s="1" t="s">
        <v>90</v>
      </c>
      <c r="E53" s="1" t="s">
        <v>2</v>
      </c>
      <c r="F53" s="1">
        <v>315</v>
      </c>
      <c r="G53" s="2">
        <v>63.8</v>
      </c>
      <c r="H53">
        <v>139</v>
      </c>
      <c r="I53">
        <v>11</v>
      </c>
      <c r="J53">
        <v>62</v>
      </c>
      <c r="K53">
        <v>103</v>
      </c>
      <c r="L53">
        <f t="shared" si="13"/>
        <v>20.992668621700879</v>
      </c>
      <c r="M53" s="7">
        <f t="shared" si="14"/>
        <v>3.0441732635168655</v>
      </c>
      <c r="N53">
        <f t="shared" si="15"/>
        <v>0.12394110563554964</v>
      </c>
    </row>
    <row r="54" spans="1:14">
      <c r="A54" s="1" t="s">
        <v>13</v>
      </c>
      <c r="B54" s="1">
        <v>2010</v>
      </c>
      <c r="C54" s="1" t="s">
        <v>8</v>
      </c>
      <c r="D54" s="1" t="s">
        <v>90</v>
      </c>
      <c r="E54" s="1" t="s">
        <v>2</v>
      </c>
      <c r="F54" s="1">
        <v>334</v>
      </c>
      <c r="G54" s="2">
        <v>76.8</v>
      </c>
      <c r="H54">
        <v>231</v>
      </c>
      <c r="I54">
        <v>26</v>
      </c>
      <c r="J54">
        <v>25</v>
      </c>
      <c r="K54">
        <v>52</v>
      </c>
      <c r="L54">
        <f t="shared" si="13"/>
        <v>18.48</v>
      </c>
      <c r="M54" s="7">
        <f t="shared" si="14"/>
        <v>2.9166890662135381</v>
      </c>
      <c r="N54">
        <f t="shared" si="15"/>
        <v>0.10202131202131202</v>
      </c>
    </row>
    <row r="55" spans="1:14">
      <c r="A55" s="1" t="s">
        <v>16</v>
      </c>
      <c r="B55" s="1">
        <v>2008</v>
      </c>
      <c r="C55" s="1" t="s">
        <v>6</v>
      </c>
      <c r="D55" s="1" t="s">
        <v>90</v>
      </c>
      <c r="E55" s="1" t="s">
        <v>2</v>
      </c>
      <c r="F55" s="1">
        <v>346</v>
      </c>
      <c r="G55" s="2">
        <v>92</v>
      </c>
      <c r="H55">
        <v>200</v>
      </c>
      <c r="I55">
        <v>3</v>
      </c>
      <c r="J55">
        <v>102</v>
      </c>
      <c r="K55">
        <v>41</v>
      </c>
      <c r="L55">
        <f t="shared" si="13"/>
        <v>26.797385620915033</v>
      </c>
      <c r="M55" s="7">
        <f t="shared" si="14"/>
        <v>3.2883043312999636</v>
      </c>
      <c r="N55">
        <f t="shared" si="15"/>
        <v>0.37252749880439984</v>
      </c>
    </row>
    <row r="56" spans="1:14">
      <c r="A56" s="1" t="s">
        <v>21</v>
      </c>
      <c r="B56" s="1">
        <v>2015</v>
      </c>
      <c r="C56" s="1" t="s">
        <v>12</v>
      </c>
      <c r="D56" s="1" t="s">
        <v>90</v>
      </c>
      <c r="E56" s="1" t="s">
        <v>2</v>
      </c>
      <c r="F56" s="1">
        <v>676</v>
      </c>
      <c r="G56" s="2">
        <v>82.5</v>
      </c>
      <c r="H56">
        <v>506</v>
      </c>
      <c r="I56">
        <v>28</v>
      </c>
      <c r="J56">
        <v>52</v>
      </c>
      <c r="K56">
        <v>89</v>
      </c>
      <c r="L56">
        <f t="shared" si="13"/>
        <v>30.929945054945055</v>
      </c>
      <c r="M56" s="7">
        <f t="shared" si="14"/>
        <v>3.431724810262974</v>
      </c>
      <c r="N56">
        <f t="shared" si="15"/>
        <v>6.8157294586214959E-2</v>
      </c>
    </row>
    <row r="57" spans="1:14">
      <c r="A57" s="1" t="s">
        <v>27</v>
      </c>
      <c r="B57" s="1">
        <v>2017</v>
      </c>
      <c r="C57" s="1" t="s">
        <v>15</v>
      </c>
      <c r="D57" s="1" t="s">
        <v>90</v>
      </c>
      <c r="E57" s="1" t="s">
        <v>2</v>
      </c>
      <c r="F57" s="2">
        <v>411</v>
      </c>
      <c r="G57" s="2">
        <v>52.6</v>
      </c>
      <c r="H57">
        <v>180</v>
      </c>
      <c r="I57">
        <v>101</v>
      </c>
      <c r="J57">
        <v>36</v>
      </c>
      <c r="K57">
        <v>94</v>
      </c>
      <c r="L57">
        <f t="shared" si="13"/>
        <v>4.6534653465346532</v>
      </c>
      <c r="M57" s="7">
        <f t="shared" si="14"/>
        <v>1.5376121778628447</v>
      </c>
      <c r="N57">
        <f t="shared" si="15"/>
        <v>5.3872621304683663E-2</v>
      </c>
    </row>
    <row r="58" spans="1:14">
      <c r="A58" s="1" t="s">
        <v>5</v>
      </c>
      <c r="B58" s="1">
        <v>2017</v>
      </c>
      <c r="C58" s="1" t="s">
        <v>6</v>
      </c>
      <c r="D58" t="s">
        <v>79</v>
      </c>
      <c r="E58" s="1" t="s">
        <v>4</v>
      </c>
      <c r="F58">
        <v>207</v>
      </c>
      <c r="G58">
        <v>72.900000000000006</v>
      </c>
      <c r="H58">
        <v>114</v>
      </c>
      <c r="I58">
        <v>17</v>
      </c>
      <c r="J58">
        <v>37</v>
      </c>
      <c r="K58">
        <v>39</v>
      </c>
      <c r="L58">
        <f t="shared" si="13"/>
        <v>7.0683624801271856</v>
      </c>
      <c r="M58" s="7">
        <f t="shared" si="14"/>
        <v>1.9556288378237012</v>
      </c>
      <c r="N58">
        <f t="shared" si="15"/>
        <v>0.12026351190437878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3" sqref="B3"/>
    </sheetView>
  </sheetViews>
  <sheetFormatPr defaultRowHeight="15"/>
  <cols>
    <col min="1" max="1" width="23" customWidth="1"/>
    <col min="2" max="2" width="11.42578125" customWidth="1"/>
    <col min="3" max="3" width="8.7109375" customWidth="1"/>
    <col min="6" max="6" width="13.85546875" customWidth="1"/>
    <col min="7" max="7" width="14.28515625" customWidth="1"/>
    <col min="8" max="8" width="15.5703125" customWidth="1"/>
    <col min="9" max="9" width="14.42578125" customWidth="1"/>
    <col min="10" max="10" width="15.85546875" customWidth="1"/>
  </cols>
  <sheetData>
    <row r="1" spans="1:10" ht="126.75" customHeight="1" thickBot="1">
      <c r="B1" s="6" t="s">
        <v>40</v>
      </c>
      <c r="C1" s="6" t="s">
        <v>60</v>
      </c>
      <c r="D1" s="6" t="s">
        <v>60</v>
      </c>
      <c r="E1" s="6" t="s">
        <v>61</v>
      </c>
      <c r="F1" s="6" t="s">
        <v>62</v>
      </c>
      <c r="G1" s="6" t="s">
        <v>63</v>
      </c>
      <c r="H1" s="6" t="s">
        <v>64</v>
      </c>
      <c r="I1" s="6" t="s">
        <v>65</v>
      </c>
      <c r="J1" s="6" t="s">
        <v>39</v>
      </c>
    </row>
    <row r="2" spans="1:10" ht="15.75" thickBot="1">
      <c r="A2" s="4" t="s">
        <v>41</v>
      </c>
    </row>
    <row r="3" spans="1:10" ht="15.75" thickBot="1">
      <c r="A3" s="5" t="s">
        <v>42</v>
      </c>
    </row>
    <row r="4" spans="1:10" ht="15.75" thickBot="1">
      <c r="A4" s="5" t="s">
        <v>43</v>
      </c>
    </row>
    <row r="5" spans="1:10" ht="15.75" thickBot="1">
      <c r="A5" s="5" t="s">
        <v>44</v>
      </c>
    </row>
    <row r="6" spans="1:10" ht="15.75" thickBot="1">
      <c r="A6" s="5" t="s">
        <v>45</v>
      </c>
    </row>
    <row r="7" spans="1:10" ht="15.75" thickBot="1">
      <c r="A7" s="5" t="s">
        <v>46</v>
      </c>
    </row>
    <row r="8" spans="1:10" ht="15.75" thickBot="1">
      <c r="A8" s="5" t="s">
        <v>47</v>
      </c>
    </row>
    <row r="9" spans="1:10" ht="15.75" thickBot="1">
      <c r="A9" s="5" t="s">
        <v>48</v>
      </c>
    </row>
    <row r="10" spans="1:10" ht="15.75" thickBot="1">
      <c r="A10" s="5" t="s">
        <v>49</v>
      </c>
    </row>
    <row r="11" spans="1:10" ht="15.75" thickBot="1">
      <c r="A11" s="5" t="s">
        <v>50</v>
      </c>
    </row>
    <row r="12" spans="1:10" ht="15.75" thickBot="1">
      <c r="A12" s="5" t="s">
        <v>51</v>
      </c>
    </row>
    <row r="13" spans="1:10" ht="15.75" thickBot="1">
      <c r="A13" s="5" t="s">
        <v>52</v>
      </c>
    </row>
    <row r="14" spans="1:10" ht="15.75" thickBot="1">
      <c r="A14" s="5" t="s">
        <v>53</v>
      </c>
    </row>
    <row r="15" spans="1:10" ht="15.75" thickBot="1">
      <c r="A15" s="5" t="s">
        <v>54</v>
      </c>
    </row>
    <row r="16" spans="1:10" ht="15.75" thickBot="1">
      <c r="A16" s="5" t="s">
        <v>55</v>
      </c>
    </row>
    <row r="17" spans="1:1" ht="15.75" thickBot="1">
      <c r="A17" s="5" t="s">
        <v>56</v>
      </c>
    </row>
    <row r="18" spans="1:1" ht="15.75" thickBot="1">
      <c r="A18" s="5" t="s">
        <v>57</v>
      </c>
    </row>
    <row r="19" spans="1:1" ht="15.75" thickBot="1">
      <c r="A19" s="5" t="s">
        <v>58</v>
      </c>
    </row>
    <row r="20" spans="1:1" ht="15.75" thickBot="1">
      <c r="A20" s="5" t="s">
        <v>59</v>
      </c>
    </row>
    <row r="21" spans="1:1" ht="15.75" thickBot="1">
      <c r="A21" s="5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Fekadu</dc:creator>
  <cp:lastModifiedBy>Fekadu</cp:lastModifiedBy>
  <dcterms:created xsi:type="dcterms:W3CDTF">2019-11-06T18:24:46Z</dcterms:created>
  <dcterms:modified xsi:type="dcterms:W3CDTF">2020-05-08T07:21:20Z</dcterms:modified>
</cp:coreProperties>
</file>