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Ali\Desktop\Academics\Research\VTE Surrogate outcomes\"/>
    </mc:Choice>
  </mc:AlternateContent>
  <xr:revisionPtr revIDLastSave="0" documentId="13_ncr:1_{B67C4314-596C-45FD-8FAA-53E5F9EBA0DF}" xr6:coauthVersionLast="47" xr6:coauthVersionMax="47" xr10:uidLastSave="{00000000-0000-0000-0000-000000000000}"/>
  <bookViews>
    <workbookView xWindow="-108" yWindow="-108" windowWidth="23256" windowHeight="12456" xr2:uid="{00000000-000D-0000-FFFF-FFFF00000000}"/>
  </bookViews>
  <sheets>
    <sheet name="final"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hsHIxjX9uKPgd3Ip2RPqVUecI7Q=="/>
    </ext>
  </extLst>
</workbook>
</file>

<file path=xl/calcChain.xml><?xml version="1.0" encoding="utf-8"?>
<calcChain xmlns="http://schemas.openxmlformats.org/spreadsheetml/2006/main">
  <c r="W210" i="1" l="1"/>
  <c r="T209" i="1"/>
  <c r="T208" i="1"/>
  <c r="T207" i="1"/>
  <c r="T206" i="1"/>
  <c r="T205" i="1"/>
  <c r="T204" i="1"/>
  <c r="W203" i="1"/>
  <c r="T203" i="1"/>
  <c r="T202" i="1"/>
  <c r="W201" i="1"/>
  <c r="T200" i="1"/>
  <c r="W199" i="1"/>
  <c r="T199" i="1"/>
  <c r="T197" i="1"/>
  <c r="T182" i="1"/>
  <c r="W170" i="1"/>
  <c r="T170" i="1"/>
  <c r="T169" i="1"/>
  <c r="T168" i="1"/>
  <c r="T166" i="1"/>
  <c r="T164" i="1"/>
  <c r="T163" i="1"/>
  <c r="T162" i="1"/>
  <c r="T161" i="1"/>
  <c r="T160" i="1"/>
  <c r="T159" i="1"/>
  <c r="T158" i="1"/>
  <c r="H157" i="1"/>
  <c r="W156" i="1"/>
  <c r="T156" i="1"/>
  <c r="T155" i="1"/>
  <c r="T154" i="1"/>
  <c r="T153" i="1"/>
  <c r="T152" i="1"/>
  <c r="W151" i="1"/>
  <c r="T151" i="1"/>
  <c r="T150" i="1"/>
  <c r="T149" i="1"/>
  <c r="T148" i="1"/>
  <c r="T147" i="1"/>
  <c r="T146" i="1"/>
  <c r="T145" i="1"/>
  <c r="T144" i="1"/>
  <c r="W143" i="1"/>
  <c r="T143" i="1"/>
  <c r="W142" i="1"/>
  <c r="T142" i="1"/>
  <c r="T141" i="1"/>
  <c r="T140" i="1"/>
  <c r="T139" i="1"/>
  <c r="T138" i="1"/>
  <c r="T137" i="1"/>
  <c r="T136" i="1"/>
  <c r="W135" i="1"/>
  <c r="T135" i="1"/>
  <c r="H135" i="1"/>
  <c r="T134" i="1"/>
  <c r="T133" i="1"/>
  <c r="W132" i="1"/>
  <c r="T132" i="1"/>
  <c r="W131" i="1"/>
  <c r="T131" i="1"/>
  <c r="T130" i="1"/>
  <c r="W129" i="1"/>
  <c r="H129" i="1"/>
  <c r="T127" i="1"/>
  <c r="T126" i="1"/>
  <c r="T124" i="1"/>
  <c r="T123" i="1"/>
  <c r="T122" i="1"/>
  <c r="T120" i="1"/>
  <c r="T119" i="1"/>
  <c r="T118" i="1"/>
  <c r="T117" i="1"/>
  <c r="T116" i="1"/>
  <c r="T115" i="1"/>
  <c r="T114" i="1"/>
  <c r="H114" i="1"/>
  <c r="W113" i="1"/>
  <c r="T113" i="1"/>
  <c r="T112" i="1"/>
  <c r="T111" i="1"/>
  <c r="W110" i="1"/>
  <c r="T110" i="1"/>
  <c r="T109" i="1"/>
  <c r="T108" i="1"/>
  <c r="T107" i="1"/>
  <c r="T106" i="1"/>
  <c r="T105" i="1"/>
  <c r="T104" i="1"/>
  <c r="T103" i="1"/>
  <c r="T102" i="1"/>
  <c r="T101" i="1"/>
  <c r="T100" i="1"/>
  <c r="T99" i="1"/>
  <c r="T98" i="1"/>
  <c r="W97" i="1"/>
  <c r="T97" i="1"/>
  <c r="W95" i="1"/>
  <c r="T95" i="1"/>
  <c r="W94" i="1"/>
  <c r="T94" i="1"/>
  <c r="W93" i="1"/>
  <c r="T93" i="1"/>
  <c r="W92" i="1"/>
  <c r="T92" i="1"/>
  <c r="W91" i="1"/>
  <c r="T91" i="1"/>
  <c r="T90" i="1"/>
  <c r="H90" i="1"/>
  <c r="T89" i="1"/>
  <c r="T88" i="1"/>
  <c r="T86" i="1"/>
  <c r="T85" i="1"/>
  <c r="T84" i="1"/>
  <c r="T83" i="1"/>
  <c r="T82" i="1"/>
  <c r="T78" i="1"/>
  <c r="T77" i="1"/>
  <c r="T76" i="1"/>
  <c r="T75" i="1"/>
  <c r="T74" i="1"/>
  <c r="T73" i="1"/>
  <c r="W72" i="1"/>
  <c r="T72" i="1"/>
  <c r="T71" i="1"/>
  <c r="W70" i="1"/>
  <c r="T70" i="1"/>
  <c r="T69" i="1"/>
  <c r="H69" i="1"/>
  <c r="T68" i="1"/>
  <c r="T67" i="1"/>
  <c r="T66" i="1"/>
  <c r="T65" i="1"/>
  <c r="H65" i="1"/>
  <c r="T62" i="1"/>
  <c r="T61" i="1"/>
  <c r="T60" i="1"/>
  <c r="T59" i="1"/>
  <c r="T58" i="1"/>
  <c r="T57" i="1"/>
  <c r="H57" i="1"/>
  <c r="T56" i="1"/>
  <c r="T55" i="1"/>
  <c r="T54" i="1"/>
  <c r="T53" i="1"/>
  <c r="T52" i="1"/>
  <c r="T51" i="1"/>
  <c r="T50" i="1"/>
  <c r="W48" i="1"/>
  <c r="T48" i="1"/>
  <c r="H48" i="1"/>
  <c r="T47" i="1"/>
  <c r="H47" i="1"/>
  <c r="T46" i="1"/>
  <c r="T44" i="1"/>
  <c r="T43" i="1"/>
  <c r="T42" i="1"/>
  <c r="T41" i="1"/>
  <c r="T40" i="1"/>
  <c r="W39" i="1"/>
  <c r="T37" i="1"/>
  <c r="T36" i="1"/>
  <c r="T35" i="1"/>
  <c r="T34" i="1"/>
  <c r="W33" i="1"/>
  <c r="T31" i="1"/>
  <c r="T30" i="1"/>
  <c r="T29" i="1"/>
  <c r="T27" i="1"/>
  <c r="T26" i="1"/>
  <c r="T25" i="1"/>
  <c r="T24" i="1"/>
  <c r="T23" i="1"/>
  <c r="W21" i="1"/>
  <c r="T21" i="1"/>
  <c r="T20" i="1"/>
  <c r="T19" i="1"/>
  <c r="T18" i="1"/>
  <c r="H18" i="1"/>
  <c r="T17" i="1"/>
  <c r="T16" i="1"/>
  <c r="T14" i="1"/>
  <c r="H14" i="1"/>
  <c r="T13" i="1"/>
  <c r="T12" i="1"/>
  <c r="T11" i="1"/>
  <c r="T10" i="1"/>
  <c r="T9" i="1"/>
  <c r="T8" i="1"/>
  <c r="T7" i="1"/>
  <c r="T6" i="1"/>
  <c r="H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27000000}">
      <text>
        <r>
          <rPr>
            <sz val="11"/>
            <color theme="1"/>
            <rFont val="Arial"/>
          </rPr>
          <t>======
ID#AAAAHmUf4Z8
Microsoft Office User    (2021-01-14 10:42:45)
highlighted in red: abstract only...</t>
        </r>
      </text>
    </comment>
    <comment ref="N6" authorId="0" shapeId="0" xr:uid="{00000000-0006-0000-0000-000014000000}">
      <text>
        <r>
          <rPr>
            <sz val="11"/>
            <color theme="1"/>
            <rFont val="Arial"/>
          </rPr>
          <t>======
ID#AAAAHmUf4cU
tc={414C911C-8B84-6547-BDD2-8B087187D4A9}    (2021-01-14 10:42:46)
[Threaded comment]
Your version of Excel allows you to read this threaded comment; however, any edits to it will get removed if the file is opened in a newer version of Excel. Learn more: https://go.microsoft.com/fwlink/?linkid=870924
Comment:
    Bilateral duplex ultrasound dvt was not specified whether it was symptomatic or asymptomatic - so going to assume asymptomatic?</t>
        </r>
      </text>
    </comment>
    <comment ref="N12" authorId="0" shapeId="0" xr:uid="{00000000-0006-0000-0000-000024000000}">
      <text>
        <r>
          <rPr>
            <sz val="11"/>
            <color theme="1"/>
            <rFont val="Arial"/>
          </rPr>
          <t>======
ID#AAAAHmUf4aU
tc={CC329773-45C4-1C45-8FCF-7E1D4E61B49F}    (2021-01-14 10:42:46)
[Threaded comment]
Your version of Excel allows you to read this threaded comment; however, any edits to it will get removed if the file is opened in a newer version of Excel. Learn more: https://go.microsoft.com/fwlink/?linkid=870924
Comment:
    So I’m gonna guess that the proximal DVT is asymptomatic</t>
        </r>
      </text>
    </comment>
    <comment ref="A102" authorId="0" shapeId="0" xr:uid="{00000000-0006-0000-0000-000040000000}">
      <text>
        <r>
          <rPr>
            <sz val="11"/>
            <color theme="1"/>
            <rFont val="Arial"/>
          </rPr>
          <t>======
ID#AAAAHmUf4Wc
tc={4D47915B-A833-1647-B5FD-7ACC0844B2E8}    (2021-01-14 10:42:45)
[Threaded comment]
Your version of Excel allows you to read this threaded comment; however, any edits to it will get removed if the file is opened in a newer version of Excel. Learn more: https://go.microsoft.com/fwlink/?linkid=870924
Comment:
    https://pubmed.ncbi.nlm.nih.gov/12574809/</t>
        </r>
      </text>
    </comment>
  </commentList>
  <extLst>
    <ext xmlns:r="http://schemas.openxmlformats.org/officeDocument/2006/relationships" uri="GoogleSheetsCustomDataVersion1">
      <go:sheetsCustomData xmlns:go="http://customooxmlschemas.google.com/" r:id="rId1" roundtripDataSignature="AMtx7mhv3+4y+uALU0bMW+HoYqfhPS1YHA=="/>
    </ext>
  </extLst>
</comments>
</file>

<file path=xl/sharedStrings.xml><?xml version="1.0" encoding="utf-8"?>
<sst xmlns="http://schemas.openxmlformats.org/spreadsheetml/2006/main" count="3769" uniqueCount="1512">
  <si>
    <t>Title</t>
  </si>
  <si>
    <t>Authors</t>
  </si>
  <si>
    <t>Journal</t>
  </si>
  <si>
    <t>Journal Impact Factor</t>
  </si>
  <si>
    <t># Citations</t>
  </si>
  <si>
    <t># of Participants</t>
  </si>
  <si>
    <t>Intervention</t>
  </si>
  <si>
    <t>Primary Outcome (efficacy and safety)</t>
  </si>
  <si>
    <t>expansion on "VTE" or "DVT"</t>
  </si>
  <si>
    <t>Is it a Surrogate Outcome</t>
  </si>
  <si>
    <t>Is the outcome asymptomatic VTE, symptomatic VTE, or both/composite?</t>
  </si>
  <si>
    <t>Do they comment on bleeding vs thrombosis risk?</t>
  </si>
  <si>
    <t>If previous answer is no, do they comment on safety of intervention without comment on bleeding risk? (NA if previous was yes)</t>
  </si>
  <si>
    <t>Where was safety/trade-off discussed? (Abstact, methods, results, discussion, conclusion)</t>
  </si>
  <si>
    <t>If a surrogate outcome, do they acknowledge this limitation?</t>
  </si>
  <si>
    <t>Where is limitation discussed (Abstract, Methods, Results, Discussion, Limitations (separately), Conclusion)</t>
  </si>
  <si>
    <t>Funding</t>
  </si>
  <si>
    <t>Jane</t>
  </si>
  <si>
    <t>Terry</t>
  </si>
  <si>
    <t>Arbitration</t>
  </si>
  <si>
    <t>Aspirin for preventing the recurrence of venous thromboembolism</t>
  </si>
  <si>
    <t xml:space="preserve">Becattini C.; Agnelli G.; Schenone A.; Eichinger S.; Bucherini E.; Silingardi M.; Bianchi M.; Moia M.; Ageno W.; Vandelli M.R.; Grandone E.; Prandoni P. </t>
  </si>
  <si>
    <t>New England Journal of Medicine</t>
  </si>
  <si>
    <t>100 mg aspirin daily</t>
  </si>
  <si>
    <t>placebo</t>
  </si>
  <si>
    <t>recurrent VTE (efficacy), major bleeding (safety)</t>
  </si>
  <si>
    <t>composite of deep-vein thrombosis or nonfatal or fatal pulmonary embolism</t>
  </si>
  <si>
    <t>no</t>
  </si>
  <si>
    <t>symptomatic recurrence of VTE</t>
  </si>
  <si>
    <t>symptomatic, objectively confirmed recurrence of venous thromboembolism, defined as the composite of deep-vein thrombosis or nonfatal or fatal pulmonary embolism</t>
  </si>
  <si>
    <t>yes</t>
  </si>
  <si>
    <t>no apparent increase in the risk of major bleeding</t>
  </si>
  <si>
    <t>NA</t>
  </si>
  <si>
    <t>D,C</t>
  </si>
  <si>
    <t>University of Perugia,  Bayer HealthCare, International Society of Thrombosis and Haemostasis</t>
  </si>
  <si>
    <t>Aspirin for the prevention of recurrent venous thromboembolism (VTE): The INSPIRE collaboration</t>
  </si>
  <si>
    <t xml:space="preserve">Becattini C.; Simes J.; Agnelli G.; Eikelboom J.W.; Kirby A.; Mister R.; Prandoni P.; Brighton T.A. </t>
  </si>
  <si>
    <t>Journal of Thrombosis and Haemostasis</t>
  </si>
  <si>
    <t>100 mg enteric coated aspirin daily</t>
  </si>
  <si>
    <t>newly diagnosed symptomatic VTE or fatal PE</t>
  </si>
  <si>
    <t>symptomatic recurrent VTE</t>
  </si>
  <si>
    <t>recurrent VTE, defined as the occurrence of newly diagnosed symptoamtic VTE or fatal PE</t>
  </si>
  <si>
    <t>prophylaxis did not significantly increase the risk of bleeding</t>
  </si>
  <si>
    <t>National Health and Medical Research Council, New Zealand Health Research Council (ASPIRE) University of Perugia, Bayer HealthCare (WARFASA)</t>
  </si>
  <si>
    <t>composite (both symptomatic and asymptomatic)</t>
  </si>
  <si>
    <t>Portola Pharmaceuticals</t>
  </si>
  <si>
    <t>Journal of Clinical Oncology</t>
  </si>
  <si>
    <t>Prophylaxis of venous thromboembolism with low molecular weight heparin in bariatric surgery: a prospective, randomised pilot study evaluating two doses of parnaparin (BAFLUX Study).</t>
  </si>
  <si>
    <t>Imberti, Davide; Baldini, Edoardo; Pierfranceschi, Matteo Giorgi; Nicolini, Alberto; Cartelli, Concetto; De Paoli, Marco; Boni, Marcello; Filippucci, Esmeralda; Cariani, Stefano; Bottani, Giorgio</t>
  </si>
  <si>
    <t>Obesity surgery</t>
  </si>
  <si>
    <t>4250 IU/day of parnaparin s.c.</t>
  </si>
  <si>
    <t>6400 IU/day of parnaparin s.c.</t>
  </si>
  <si>
    <t>asymptomatic and symptomatic DVT, symptomatic PE and death from any cause (efficacy), major and clinically relevant non-major bleeding (safety)</t>
  </si>
  <si>
    <t>composite of asymptomatic and symptomatic DVT, symptomatic PE, and death from any cause during treatment</t>
  </si>
  <si>
    <t>standard prophylactic dose of parnaparin is as effective as a hiigher intermediate dose with similar bleeding rates</t>
  </si>
  <si>
    <t>D, C</t>
  </si>
  <si>
    <t>D</t>
  </si>
  <si>
    <t>drugs, insurance policy and educational grant from Alfa Wassermann, Italy</t>
  </si>
  <si>
    <t>A mobile compression device compared with low-molecular-weight heparin for prevention of venous thromboembolism in total hip arthroplasty.</t>
  </si>
  <si>
    <t>Hardwick, Mary E; Pulido, Pamela A; Colwell, Clifford W Jr</t>
  </si>
  <si>
    <t>Orthopedic nursing</t>
  </si>
  <si>
    <t>mobile compression device ± aspirin</t>
  </si>
  <si>
    <t>low molecular weight heparin</t>
  </si>
  <si>
    <t>frequency of VTE events (efficacy), major bleeding events (safety)</t>
  </si>
  <si>
    <t>VTE events: DVT via bilateral duplex ultrasound or symptomatic PE</t>
  </si>
  <si>
    <t>significantly less major bleeding in the MCD group compared to LMWH group;LMWH should be used with extreme caution in patients at increased risk of bleeding</t>
  </si>
  <si>
    <t>Efficacy and safety of anticoagulant prophylaxis for prevention of postoperative venous thromboembolism in Japanese patients undergoing laparoscopic colorectal cancer surgery.</t>
  </si>
  <si>
    <t>Hata, Taishi; Yasui, Masayoshi; Ikeda, Masataka; Miyake, Masakazu; Ide, Yoshihito; Okuyama, Masaki; Ikenaga, Masakazu; Kitani, Kotaro; Morita, Shunji; Matsuda, Chu; Mizushima, Tsunekazu; Yamamoto, Hirofumi; Murata, Kohei; Sekimoto, Mitsugu; Nezu, Riichiro; Mori, Masaki; Doki, Yuichiro; For Clinical Study Group of Osaka University Colorectal Group (CSGOCG) Investigators</t>
  </si>
  <si>
    <t>Annals of gastroenterological surgery</t>
  </si>
  <si>
    <t>intermittent pneumatic compression (IPC) only</t>
  </si>
  <si>
    <t>IPC + anticoagulation therapy</t>
  </si>
  <si>
    <t>VTE incidence</t>
  </si>
  <si>
    <t>symptomatic ("if clinically suspicious VTE symptoms were noted) and asymptomatic ('if VTE was not suspected")</t>
  </si>
  <si>
    <t>VTE incidence, including asymptomatic cases</t>
  </si>
  <si>
    <t>anticoagulant prophylaxis did not reduce the incidence of VTE and the incidence of major bleeeding was comparable between the two grpups</t>
  </si>
  <si>
    <t>This study was not grant funded</t>
  </si>
  <si>
    <t>Venous Thromboembolism Incidence and Prophylaxis Use After Gastrectomy Among Korean Patients With Gastric Adenocarcinoma: The PROTECTOR Randomized Clinical Trial.</t>
  </si>
  <si>
    <t>Jung, Yoon Ju; Seo, Ho Seok; Park, Cho Hyun; Jeon, Hae Myung; Kim, Ji-Il; Yim, Hyeon Woo; Song, Kyo Young</t>
  </si>
  <si>
    <t>JAMA surgery</t>
  </si>
  <si>
    <t xml:space="preserve">IPC + low-molecular-weight (LMW) heparin sodium  </t>
  </si>
  <si>
    <t>symptomatic and asymptomatic ("among the 14 patients with VTE, 13 (1.9%) were asymptomatic and received a diagnosis of DVT when screening DUS was performed)</t>
  </si>
  <si>
    <t>VTE incidence,both symptomatic and asymptomatic</t>
  </si>
  <si>
    <t>incidence of bleeding complicatioinis was significantly hiigher in the IPC+LMW heparin group compared with the IPC only group</t>
  </si>
  <si>
    <t>R, D, C</t>
  </si>
  <si>
    <t>Medtronic</t>
  </si>
  <si>
    <t>Extended prophylaxis with bemiparin for the prevention of venous thromboembolism after abdominal or pelvic surgery for cancer: The CANBESURE randomized study</t>
  </si>
  <si>
    <t xml:space="preserve">Kakkar V.V.; Balibrea J.L.; Martinez-Gonzalez J.; Prandoni P. </t>
  </si>
  <si>
    <t>bemiparin sodium 3500 IU (0.2 mL)</t>
  </si>
  <si>
    <t>placebo (0.9% sodium chloride, 0.2 mL)</t>
  </si>
  <si>
    <t>composite of DVT, non fatal PE, and all cause mortality (efficacy), major bleeding (safety)</t>
  </si>
  <si>
    <t>defined according to the EMEA guidelines</t>
  </si>
  <si>
    <t>composite of DVT, non fatal PE, and all cause mortality at the end of double blind period</t>
  </si>
  <si>
    <t>prophylaxis did not significnatly reduce the primary efficacy outcome,</t>
  </si>
  <si>
    <t>A,D,C</t>
  </si>
  <si>
    <t>Laboratorios Farmace´uticosRovi</t>
  </si>
  <si>
    <t>symptomatic VTE</t>
  </si>
  <si>
    <t>Heparin versus enoxaparin for prevention of venous thromboembolism after trauma: A randomized noninferiority trial.</t>
  </si>
  <si>
    <t>Olson, Erik J; Bandle, Jesse; Calvo, Richard Y; Shackford, Steven R; Dunne, Casey E; Van Gent, Jan-Michael; Zander, Ashley L; Sikand, Harminder; Bongiovanni, Michael S; Sise, Michael J; Sise, C Beth</t>
  </si>
  <si>
    <t>The journal of trauma and acute care surgery</t>
  </si>
  <si>
    <t xml:space="preserve">unfractionated heparin </t>
  </si>
  <si>
    <t>enoxaparin</t>
  </si>
  <si>
    <t>DVT and PE</t>
  </si>
  <si>
    <t>new DVT or progression of known below-knee DVT diagnosed via venous duplex ultrasound, PE diagnosed by comuted tomography angiography</t>
  </si>
  <si>
    <t>DVT diagnosed by duplex ultrasound and PE diagnosed by computed tomography angiography</t>
  </si>
  <si>
    <t>risk of adverse events (bleeding events) was not significantly different between treatment groups</t>
  </si>
  <si>
    <t>R, D</t>
  </si>
  <si>
    <t>composite of VTE (symptomatic or ultrasonographically detected asymptomatic DVT of the lower limb or symptomatic PE) and death up to complete mobilization</t>
  </si>
  <si>
    <t xml:space="preserve"> Genetic informatics trial (gift) of warfarin therapy to prevent DVT: safety of a target INR of 1.8</t>
  </si>
  <si>
    <t xml:space="preserve"> Gage, B;  Bass, A;  Lin, H;  Woller, S;  Stevens, S;  Eby, C</t>
  </si>
  <si>
    <t>warfarin with target INR of 2.5</t>
  </si>
  <si>
    <t>warfarin with target INR of 1.8</t>
  </si>
  <si>
    <t>composite of non fatal VTE, non fatal major hemorrhage, INR≥4.0 and death</t>
  </si>
  <si>
    <t>symptomatic and asymptomatic VTE identified on screening ultrasonography</t>
  </si>
  <si>
    <t>CERTIFY - Certoparin versus UFH to prevent venous thromboembolic events in acutely ill, hospitalized, medical patients: A randomized, double-blind, multicentre study</t>
  </si>
  <si>
    <t xml:space="preserve">Riess H.; Haas S.; Tebbe U.; Gerlach H.; Abletshauser C.; Sieder C.; Schellong S. </t>
  </si>
  <si>
    <t>Onkologie</t>
  </si>
  <si>
    <t xml:space="preserve">certoparin (3000 U aXa o.d.) </t>
  </si>
  <si>
    <t>unfractionated heparin (5000 IU tid)</t>
  </si>
  <si>
    <t>proximal DVT, symptomatic non-fatal PE and VTE related death when compared to UFH</t>
  </si>
  <si>
    <t xml:space="preserve">secondary endpoint = all of primary + symptomatic DVT etc. </t>
  </si>
  <si>
    <t>composite of proximal DVT as assessed by bilateral compression ultrasonography, sympotomatic non-fatal PE and VTE-related death</t>
  </si>
  <si>
    <t>rates of major bleeding were comparable in the certoparin and UFH groups (0.4% and 0.6%)</t>
  </si>
  <si>
    <t>R,D</t>
  </si>
  <si>
    <t>Journal of clinical oncology : official journal of the American Society of Clinical Oncology</t>
  </si>
  <si>
    <t>Effect of Low-Intensity vs Standard-Intensity Warfarin Prophylaxis on Venous Thromboembolism or Death Among Patients Undergoing Hip or Knee Arthroplasty: A Randomized Clinical Trial.</t>
  </si>
  <si>
    <t>Gage, Brian F; Bass, Anne R; Lin, Hannah; Woller, Scott C; Stevens, Scott M; Al-Hammadi, Noor; Anderson, Jeffrey L; Li, Juan; Rodriguez, Tomas Jr; Miller, J Philip; McMillin, Gwendolyn A; Pendleton, Robert C; Jaffer, Amir K; King, Cristi R; Whipple, Brandi; Porche-Sorbet, Rhonda; Napoli, Lynnae; Merritt, Kerri; Thompson, Anna M; Hyun, Gina; Hollomon, Wesley; Barrack, Robert L; Nunley, Ryan M; Moskowitz, Gerard; Davila-Roman, Victor; Eby, Charles S</t>
  </si>
  <si>
    <t>JAMA</t>
  </si>
  <si>
    <t>either genotype-guided or clinically guided warfarin dosing with target INR of 2.5</t>
  </si>
  <si>
    <t>either genotype-guided or clinically guided warfarin dosing with target INR of 1.8</t>
  </si>
  <si>
    <t>composite outcome of VTE or death</t>
  </si>
  <si>
    <t>lower extremity duplex ultrasound screening for asymptomatic DVT</t>
  </si>
  <si>
    <t>composite of VTE or death</t>
  </si>
  <si>
    <t>low intensity warfarin did not significantly reduce major or nonmajor clinically relevant bleeding compared with standard intensity warfarin</t>
  </si>
  <si>
    <t xml:space="preserve">grant from NHLBI, national center for advancing translational sciences (Washington University Institute of Clinical and Translational Sciences), Centers for Medicare and Medicaid Services </t>
  </si>
  <si>
    <t>Extended-duration venous thromboembolism prophylaxis in acutely ill medical patients with recently reduced mobility: A randomized trial</t>
  </si>
  <si>
    <t xml:space="preserve">Hull R.D.; Schellong S.M.; Tapson V.F.; Monreal M.; Samama M.-M.; Nicol P.; Vicaut E.; Turpie A.G.G.; Yusen R.D. </t>
  </si>
  <si>
    <t>Annals of Internal Medicine</t>
  </si>
  <si>
    <t>enoxaparin 40 mg/d subcutaneously</t>
  </si>
  <si>
    <t>VTE defined as composite of symptomatic or asymptomatic proximal DVT, symptomatic PE, or fatal PE (efficacy), major hemorrhagic complications (safety)</t>
  </si>
  <si>
    <t>diagnosed w ultrasonogram</t>
  </si>
  <si>
    <t>incidence of VTE up to day 28 and of major bleeding events up to 48 hours after the last study treatment dose</t>
  </si>
  <si>
    <t>use of extended duration enoxaparin reduces VTE more than it increases major bleeding events</t>
  </si>
  <si>
    <t>R,C</t>
  </si>
  <si>
    <t xml:space="preserve">Sanofi-aventis </t>
  </si>
  <si>
    <t>Efficacy and Safety of a Biosimilar Versus Branded Enoxaparin in the Prevention of Venous Thromboembolism Following Major Abdominal Surgery: A Randomized, Prospective, Single-Blinded, Multicenter Clinical Trial.</t>
  </si>
  <si>
    <t>Ramacciotti, Eduardo; Ferreira, Ubirajara; Costa, Agenor Jose Vasconcelos; Raymundo, Selma Regina O; Correa, Joao Antonio; Neto, Salvador Gullo; Osvaldt, Alessandro Bersch; Agati, Leandro; Aguiar, Valeria Cristina Resende; Davila, Ronaldo; Caltabiano, Tania Benevenuto; Magella, Flavia Magalhaes; Volpiani, Giuliano Giova; Castelli, Valter Jr; Caffaro, Roberto Augusto; DalAcqua, Lucas Zeponi; Matheus, Wagner Eduardo; Sato, Debora Yuri; Russeff, Gleison Juliano da Silva; de Souza, Daniela Garcia; Pazetto, Lucas Eduardo; de Lima, Tiago Aparecido Maschio; Colnago, Eloa Maria da Silva; Fugii, Eliane Yumii; Mussalem, Juliana Sekeres; Assao, Vanessa Therumi; Toffoletto, Odaly; Rodrigues, Debora Garcia; Afiune, Jorge Barros; Araujo, Gilson Roberto</t>
  </si>
  <si>
    <t>Clinical and applied thrombosis/hemostasis : official journal of the International Academy of Clinical and Applied Thrombosis/Hemostasis</t>
  </si>
  <si>
    <t>40 mg of Sanofi enoxaparin subcutaneously (4000 IU)</t>
  </si>
  <si>
    <t>40 mg of Cristalia enoxaparin (4000 IU)</t>
  </si>
  <si>
    <t>occurrence of VTE or death related to VTE (efficacy), combination of major bleeding and clinically relevant non-major bleeding (safety)</t>
  </si>
  <si>
    <t xml:space="preserve">symptomatic VTE </t>
  </si>
  <si>
    <t>C</t>
  </si>
  <si>
    <t>Cristalia produtos quimicos farmacêuticos LTDA</t>
  </si>
  <si>
    <t>Rivaroxaban for thromboprophylaxis in high-risk ambulatory patients with cancer</t>
  </si>
  <si>
    <t xml:space="preserve">Khorana A.A.; Soff G.A.; Kakkar A.K.; Vadhan-Raj S.; Riess H.; Wun T.; Streiff M.B.; Garcia D.A.; Liebman H.A.; Belani C.P.; O'Reilly E.M.; Patel J.N.; Yimer H.A.; Wildgoose P.; Burton P.; Vijapurkar U.; Kaul S.; Eikelboom J.; McBane R.; Bauer K.A.; Kuderer N.M.; Lyman G.H. </t>
  </si>
  <si>
    <t>rivaroxaban (10 mg)</t>
  </si>
  <si>
    <t>composite of objectively confirmed symptomatic or asymptomatic proximal DVT in lower limb, PE, symptomatic DVT in upper limb or distal DVT in lower limb and death from VTE (efficacy), major bleeding (safety)</t>
  </si>
  <si>
    <t>composite of objectively confirmed proximal DVT in a lower limb, PE, symptomatic DVT in an upper limb or distal DVT in a lower limb, and death from VTE</t>
  </si>
  <si>
    <t>rivaroxaban led to a substantially lower incidence of VTE with a low incidence of major bleeding; incidence of major bleeding was 1 percentage poinot higher in rivaroxaban group than in placebo group with an overall incidence of major bleeding of 2% in rivaroxaban group</t>
  </si>
  <si>
    <t xml:space="preserve">Jansssen and others, CASSINI clinical trials </t>
  </si>
  <si>
    <t>Oral dabigatran versus enoxaparin for thromboprophylaxis after primary total hip arthroplasty: The re-novate II randomised trial</t>
  </si>
  <si>
    <t xml:space="preserve">Huo M.; Eriksson B.; Dahl O.; Kurth A.; Hantel S.; Hermansson K.; Schnee J.; Friedman R. </t>
  </si>
  <si>
    <t>Haematologica</t>
  </si>
  <si>
    <t>oral dabigatran, 220 mg once daily</t>
  </si>
  <si>
    <t>subcutaneous enoxaparin 40mg once daily</t>
  </si>
  <si>
    <t>compostie of total VTE (venographic or symptomatic) and death from all causes (efficacy), major bleeding (safety)</t>
  </si>
  <si>
    <t>composite of total VTE (venographic or symptomatic)</t>
  </si>
  <si>
    <t>risk of bleeding and safety profiles were similar</t>
  </si>
  <si>
    <t xml:space="preserve">Boehringer Ingelheim, Sweden. </t>
  </si>
  <si>
    <t>Different combination strategies for prophylaxis of venous thromboembolism in patients: A prospective multicenter randomized controlled study.</t>
  </si>
  <si>
    <t>Sang, Cui-Qin; Zhao, Na; Zhang, Jian; Wang, Shu-Zhen; Guo, Shu-Li; Li, Shu-Hong; Jiang, Ying; Li, Bin; Wang, Jian-Liu; Song, Lei; Zhai, Jian-Jun; Zhang, Zhen-Yu</t>
  </si>
  <si>
    <t>Scientific reports</t>
  </si>
  <si>
    <t>graduated compression stockings + low molecular weight heparin/intermittent pneumatic compression/LMWH and IPC</t>
  </si>
  <si>
    <t>GCS alone</t>
  </si>
  <si>
    <t xml:space="preserve">DVT  </t>
  </si>
  <si>
    <t>from the flowchart (figure 1), both patients with and without symptoms included</t>
  </si>
  <si>
    <t>LMWH-containing strategies were associated with significantly more bleeding events, but all of them were mild and manageable</t>
  </si>
  <si>
    <t>Beijing Chaoyang Hospital of Capital Medical University</t>
  </si>
  <si>
    <t>incidence of VTE</t>
  </si>
  <si>
    <t>Blood</t>
  </si>
  <si>
    <t>Timing of Chemical Thromboprophylaxis and Deep Vein Thrombosis in Major Colorectal Surgery: A Randomized Clinical Trial.</t>
  </si>
  <si>
    <t>Zaghiyan, Karen N; Sax, Harry C; Miraflor, Emily; Cossman, David; Wagner, Willis; Mirocha, James; Gewertz, Bruce; Fleshner, Phillip; Cedars-Sinai DVT Study Group</t>
  </si>
  <si>
    <t>Annals of surgery</t>
  </si>
  <si>
    <t xml:space="preserve">postoperative chemical thromboprophylaxis </t>
  </si>
  <si>
    <t xml:space="preserve">preoperative chemical thromboprophylaxis </t>
  </si>
  <si>
    <t xml:space="preserve">early postoperative VTE </t>
  </si>
  <si>
    <t>identified on immediate postoperative or POD2 lower extremity venous duplex or on a CT pulmonary angiogram or VQ scsan performed for clinical suspicion for VTE in the first 48 hour postoperative period</t>
  </si>
  <si>
    <t>postoperative Vte as identified on immediate postopertaive or POD 2 lower extremity venous duplex or on a CT pulmonary agniogram or VQ scan performed for clinical suspicion for VTE in the first 48 hour postop period</t>
  </si>
  <si>
    <t>no significant different in early postoperative DVT, overall occurrence of DVt or bleeding complications in patients managed with preoperative versus postoperative CTP (chemical thromboprophylaxis)</t>
  </si>
  <si>
    <t>Aspirin or enoxaparin thromboprophylaxis for patients with newly diagnosed multiple myeloma treated with lenalidomide.</t>
  </si>
  <si>
    <t>Larocca, Alessandra; Cavallo, Federica; Bringhen, Sara; Di Raimondo, Francesco; Falanga, Anna; Evangelista, Andrea; Cavalli, Maide; Stanevsky, Anfisa; Corradini, Paolo; Pezzatti, Sara; Patriarca, Francesca; Cavo, Michele; Peccatori, Jacopo; Catalano, Lucio; Carella, Angelo Michele; Cafro, Anna Maria; Siniscalchi, Agostina; Crippa, Claudia; Petrucci, Maria Teresa; Yehuda, Dina Ben; Beggiato, Eloise; Di Toritto, Tommaso Caravita; Boccadoro, Mario; Nagler, Arnon; Palumbo, Antonio</t>
  </si>
  <si>
    <t>low dose aspirin (ASA) 100mg/d</t>
  </si>
  <si>
    <t>low molecular weight heparin (enoxaparin) 40mg/d</t>
  </si>
  <si>
    <t xml:space="preserve">composite of objectively confirmed symptomatic DVT, PE, arterial thrombosis, any acute cardiovascular event, sudden or unexplained death in the first 6 months of randomization  </t>
  </si>
  <si>
    <t xml:space="preserve">first episode of objectively confirmed symptomatic DVT, PE, arterial thrombosis, any acute cardiovascular event, or sudden death </t>
  </si>
  <si>
    <t>no major bleeding complicaitons were detected during thromboprophylaxis with either ASA or LMWH</t>
  </si>
  <si>
    <t>Medscape, LLC and the American Society of Hematology</t>
  </si>
  <si>
    <t>Effect of Pharmacologic Prophylaxis on Venous Thromboembolism After Radical Prostatectomy: The PREVENTER Randomized Clinical Trial.</t>
  </si>
  <si>
    <t>Patel, Hiten D; Faisal, Farzana A; Trock, Bruce J; Joice, Gregory A; Schwen, Zeyad R; Pierorazio, Phillip M; Johnson, Michael H; Bivalacqua, Trinity J; Han, Misop; Gorin, Michael A; Carter, H Ballentine; Partin, Alan W; Pavlovich, Christian P; Allaf, Mohamad E</t>
  </si>
  <si>
    <t>European urology</t>
  </si>
  <si>
    <t>subcutaneous heparin (5000U) 2 hours before surgery and every 8 hours after surgery until discharge + intermittent pneumatic compression</t>
  </si>
  <si>
    <t>intermittent pneumatic compression only</t>
  </si>
  <si>
    <t>VTE</t>
  </si>
  <si>
    <t xml:space="preserve">symptomatic VTE incidence </t>
  </si>
  <si>
    <t>no increase in bleeding or other adverse events</t>
  </si>
  <si>
    <t>R,D,C</t>
  </si>
  <si>
    <t>James Buchanan Brady Urological Institute Minimally Invasive Urology Fund.</t>
  </si>
  <si>
    <t>Intermittent pneumatic compression to prevent venous thromboembolism in patients with high risk of bleeding hospitalized in intensive care units: the CIREA1 randomized trial.</t>
  </si>
  <si>
    <t>Vignon, Philippe; Dequin, Pierre-Francois; Renault, Anne; Mathonnet, Armelle; Paleiron, Nicolas; Imbert, Audrey; Chatellier, Delphine; Gissot, Valerie; Lheritier, Gwenaelle; Aboyans, Victor; Prat, Gwenael; Garot, Denis; Boulain, Thierry; Diehl, Jean-Luc; Bressollette, Luc; Delluc, Aurelien; Lacut, Karine; Clinical Research in Intensive Care and Sepsis Group (CRICS Group)</t>
  </si>
  <si>
    <t>Intensive care medicine</t>
  </si>
  <si>
    <t>intermittent pneumatic compression associated with graduated compression stockings (GCS)</t>
  </si>
  <si>
    <t>occurrence of VTE between days 1 and 6 (symptomatic documented VTE, death due to PE, asymptomatic DVT)</t>
  </si>
  <si>
    <t xml:space="preserve">composite criterion:1- symptomatic DVT of lower limb or symptomatic, nonfatal and obejctively confirmed PE, 2-death between day 1 and day 6 related to PE, 3- asymptomatic DVT (either distal or proximal) of lower limb detected. By CUS </t>
  </si>
  <si>
    <t>did not show superiority of the combination of IPC+GCS over GCS alone in preventing VTE in ICU patients at high risk of bleeding</t>
  </si>
  <si>
    <t>French Ministry of Health</t>
  </si>
  <si>
    <t xml:space="preserve"> Comparison of the Efficacy and Safety of Aspirin and Rivaroxaban Following Enoxaparin Treatment for Prevention of Venous Thromboembolism after Hip Fracture Surgery</t>
  </si>
  <si>
    <t>aspirin</t>
  </si>
  <si>
    <t xml:space="preserve">rivaroxaban </t>
  </si>
  <si>
    <t>VTE and PE (efficacy), bleeding events (safety)</t>
  </si>
  <si>
    <t>incidence of VTE and any bleeding in aspirin was equivalent to the direct oral anticoagulant rivaroxaban for exteneded prevention of VTE</t>
  </si>
  <si>
    <t>no industry support or funding</t>
  </si>
  <si>
    <t>Similar thromboprophylaxis with rivaroxaban and low molecular weight heparin but fewer hemorrhagic complications with combined intra-articular and intravenous tranexamic acid in total knee arthroplasty</t>
  </si>
  <si>
    <t xml:space="preserve">Karampinas P.K.; Megaloikonomos P.D.; Lampropoulou-Adamidou K.; Papadelis E.G.; Mavrogenis A.F.; Vlamis J.A.; Pneumaticos S.G. </t>
  </si>
  <si>
    <t>European Journal of Orthopaedic Surgery and Traumatology</t>
  </si>
  <si>
    <t>intravenous and intra-articular tranexamic acid and rivaroxaban postoperatively/TXA and low molecular weight heparin postoperatively</t>
  </si>
  <si>
    <t>saline and rivaroxaban postoperatively</t>
  </si>
  <si>
    <t>healing and hemorrhagic complications (ecchymosis or hematoma formation around the knee, cerebrovascular events, gastrointestinal or urinary hemorrhage, clinical signs of DVT and PE)</t>
  </si>
  <si>
    <t>A randomized study on 1-week versus 4-week prophylaxis for venous thromboembolism after laparoscopic surgery for colorectal cancer.</t>
  </si>
  <si>
    <t>Vedovati, Maria Cristina; Becattini, Cecilia; Rondelli, Fabio; Boncompagni, Michela; Camporese, Giuseppe; Balzarotti, Ruben; Mariani, Enrico; Flamini, Otello; Pucciarelli, Salvatore; Donini, Annibale; Agnelli, Giancarlo</t>
  </si>
  <si>
    <t>short heparin prophylaxis</t>
  </si>
  <si>
    <t>extended heparin prophylaxis</t>
  </si>
  <si>
    <t>symptomatic and ultrasonography-detected VTE (efficacy), majory bleeding (safety)</t>
  </si>
  <si>
    <t xml:space="preserve">composite of symptomatic and ultrasonography detected VTE </t>
  </si>
  <si>
    <t>rate of bleeding was similar in the 2 treatment groups</t>
  </si>
  <si>
    <t>R</t>
  </si>
  <si>
    <t>Postoperative prophylaxis of venous thromboembolism (VTE) in patients undergoing high ligation and stripping of the great saphenous vein (GSV).</t>
  </si>
  <si>
    <t>Wang, Haitao; Sun, Zhanfeng; Jiang, Weiliang; Zhang, Yingnan; Li, Xianwei; Wu, Yalei</t>
  </si>
  <si>
    <t>Vascular medicine (London, England)</t>
  </si>
  <si>
    <t>subcutaneous low dose unfractionated heparin (LDUH) hypodermic injection 125 U/kg per day in three divided doses, LMWH 6000 IU once a day, LMWH 4000 IU twice daily</t>
  </si>
  <si>
    <t>no VTE prophylaxis</t>
  </si>
  <si>
    <t>VTE (DVT and PE) occurring (efficacy),  postoperative bleeding (safety)</t>
  </si>
  <si>
    <t>asymptomatic VTE</t>
  </si>
  <si>
    <t>risk of bleeding was greatest for LDUH thrice daily group</t>
  </si>
  <si>
    <t>received no specific grant from any funding agency in the public, commercial, or not-for-profit sectors.</t>
  </si>
  <si>
    <t>Darexaban (YM150) versus enoxaparin for the prevention of venous thromboembolism after total hip arthroplasty: A randomised phase IIB dose confirmation study (ONYX-3)</t>
  </si>
  <si>
    <t xml:space="preserve">Eriksson B.I.; Agnelli G.; Gallus A.S.; Lassen M.R.; Prins M.H.; Renfurm R.W.; Kashiwa M.; Turpie A.G.G. </t>
  </si>
  <si>
    <t>Thrombosis and Haemostasis</t>
  </si>
  <si>
    <t>darexaban</t>
  </si>
  <si>
    <t>composite incidence of proximal/distal DVT, symptomatic DVT, non-fatal PE amd death from all causes (efficacy), bleeding events (composite of major and/or clinically relevant non-major (CRNM) bleeding events; major bleeding events; CRNM bleeding events; minor bleeding events; and all bleeding events</t>
  </si>
  <si>
    <t>composite of proximal/distal DVT, PE</t>
  </si>
  <si>
    <t>no significant difference in major and/or clinically relevant non major bleeding between darexaban qd or bid, or btetween total daily does of 30 ot 60mg, and also for any dosing regimen of darexaban vs enoxaparin</t>
  </si>
  <si>
    <t>Astellas</t>
  </si>
  <si>
    <t>Active Ankle Movements Prevent Formation of Lower-Extremity Deep Venous Thrombosis After Orthopedic Surgery.</t>
  </si>
  <si>
    <t>Li, Ye; Guan, Xiang-Hong; Wang, Rui; Li, Bin; Ning, Bo; Su, Wei; Sun, Tao; Li, Hong-Yan</t>
  </si>
  <si>
    <t>Medical science monitor : international medical journal of experimental and clinical research</t>
  </si>
  <si>
    <t>active ankle movements in addition to receiving routine nursing</t>
  </si>
  <si>
    <t>routine nursing</t>
  </si>
  <si>
    <t>incidence of DVT</t>
  </si>
  <si>
    <t>clinical symptoms of DVT at the contact immediately received color Doppler ultrasonography of the lower limbs, while those who did not report clinical symptoms of DVT received color Doppler ultrasonography at the end of each month</t>
  </si>
  <si>
    <t>composite of symptomatic and asymptomatic DVT</t>
  </si>
  <si>
    <t xml:space="preserve"> Prophylaxis of catheter-related deep vein thrombosis in cancer patients with low-dose warfarin, low molecular weight heparin, or control: a randomized, controlled, phase III study</t>
  </si>
  <si>
    <t xml:space="preserve"> Lavau-Denes, S;  Lacroix, P;  Maubon, A;  Preux, P;  Genet, D;  Venat-Bouvet, L</t>
  </si>
  <si>
    <t>low molecular weight heparin/warfarin 1mg/day</t>
  </si>
  <si>
    <t>no anticoagulant prophylaxis</t>
  </si>
  <si>
    <t>rate of symptomatic and asymptomatic catheter-related DVT of the ipsilateral upperlimbs and cervical veins, without or with prophylaxis with either LMWH or warfarin</t>
  </si>
  <si>
    <t>symptomatic and asymptomatic catheter-related DVT of the ipsilateral upper limbs and cervical veins</t>
  </si>
  <si>
    <t>no increase in bleeding in patietns receiving anticoagulants</t>
  </si>
  <si>
    <t xml:space="preserve"> A comparison of indobufen and low-molecular-weight heparin in the prevention of deep vein thrombosis in patients after total hip arthroplasty: a prospective randomized controlled study</t>
  </si>
  <si>
    <t xml:space="preserve"> Huo, J;  Li, M;  Liu, B;  Liu, J;  Ma, W;  Wu, T;  Li, H;  Han, Y</t>
  </si>
  <si>
    <t>indobufen, 200mg bid</t>
  </si>
  <si>
    <t>LMWH 4100u per day</t>
  </si>
  <si>
    <t>morbidity and severity of DVT (efficacy), major bleeding with onset no later than 2 days after the last dose of the study drug (safety)</t>
  </si>
  <si>
    <t>pre- and post-operative DVTs were confirmed doing a complete compression ultrasound examination</t>
  </si>
  <si>
    <t xml:space="preserve">no major bleeding events occurred </t>
  </si>
  <si>
    <t>Effectiveness of intraoperative administration of intermittent pneumatic compression in preventing deep vein thrombosis in lung cancer patients undergoing video-assisted thoracoscopic surgery lobectomy.</t>
  </si>
  <si>
    <t>Wang, Xiaojun; Song, Saiqi; Ni, Ruijie; Lu, Min; Mao, Yanjun</t>
  </si>
  <si>
    <t>Journal of thoracic disease</t>
  </si>
  <si>
    <t>intermittent pneumatic compression (IPC) and routine nursing measures, foot/ankle exercise pre/postoperatively</t>
  </si>
  <si>
    <t>routine nursing measures, foot/ankle exercise pre/postoperatively</t>
  </si>
  <si>
    <t>incidence of  DVT, plasma D-dimer</t>
  </si>
  <si>
    <t>presence or absence of DVT was determined by the deep venous color Doppler ultrasonography as detected on the day before operation and on the 2nd day post operation</t>
  </si>
  <si>
    <t>symptomatic DVT</t>
  </si>
  <si>
    <t>intraoperative application of IPC significantly reduced the incidence of postoperative DVT without causing any complication of bleeding</t>
  </si>
  <si>
    <t>Shanghai Pulmonary Hospital</t>
  </si>
  <si>
    <t>Role of calf muscle stimulation in the prevention of DVT in Indian patients undergoing surgeries for fractures around the hip.</t>
  </si>
  <si>
    <t>Goyal, Aman; Arora, Sumit; Batra, Sumit; Sharma, Rohit; Mittal, Mahesh Kumar; Sharma, Vinod K</t>
  </si>
  <si>
    <t>Indian journal of orthopaedics</t>
  </si>
  <si>
    <t>preoperative calf muslce elctrostimulation</t>
  </si>
  <si>
    <t>no prophylaxis</t>
  </si>
  <si>
    <t>DVT</t>
  </si>
  <si>
    <t>"all the patients were examined daily for clinical signs of DVT like diffuse swelling of the leg and foot,m calf tenderness… Another Dopper ultrasoud was performed on the 7th postoperative day on the same machine for all the patients on bilateral lower limbs to look for DVT"</t>
  </si>
  <si>
    <t>symptomatic DVT on ultrasonography</t>
  </si>
  <si>
    <t>Pathophysiology of Haemostasis and Thrombosis</t>
  </si>
  <si>
    <t>DVT prophylaxis after TKA: routine anticoagulation vs risk screening approach - a randomized study.</t>
  </si>
  <si>
    <t>Kulshrestha, Vikas; Kumar, Santhosh</t>
  </si>
  <si>
    <t>The Journal of arthroplasty</t>
  </si>
  <si>
    <t>chemical thromboprophylaxis per DVT risk score; Aspirin for standard risk, LMWH + aspirin for more than standard risk</t>
  </si>
  <si>
    <t>routine anticoagulation (half of recommended of LMWH 8 hours after surgery, full prophylactic dose (enoxaparin 40mg) for 2 weeks)</t>
  </si>
  <si>
    <t>symptomatic DVT, wound complication</t>
  </si>
  <si>
    <t>higher incidence of wound complications after routine anticoagulation</t>
  </si>
  <si>
    <t>Efficacy and safety of edoxaban versus enoxaparin for the prevention of venous thromboembolism following total hip arthroplasty: STARS J-V trial</t>
  </si>
  <si>
    <t xml:space="preserve">Fuji T.; Fujita S.; Tachibana S.; Kawai Y.; Koretsune Y.; Yamashita T.; Nakamura M. </t>
  </si>
  <si>
    <t>oral edoxaban 30 mg once daily</t>
  </si>
  <si>
    <t>subcutaneous enoxaparin 2000 IU bid (twice daily)</t>
  </si>
  <si>
    <t>composite of symptomatic and asymptomatic DVT, pulmonary embolism (efficacy), incidence of major and clinically relevant non-major bleeding (safety)</t>
  </si>
  <si>
    <t>composite of symptomatic and asymptomatic DVT, and PE</t>
  </si>
  <si>
    <t>intervention and placebo hadsimilar incidence of major and clinically relevant non major bleeding events</t>
  </si>
  <si>
    <t>"sponsored" by Daiichi Sankyo Co., Ltd</t>
  </si>
  <si>
    <t>Apixaban versus enoxaparin for thromboprophylaxis in medically ill patients</t>
  </si>
  <si>
    <t xml:space="preserve">Goldhaber S.Z.; Leizorovicz A.; Kakkar A.K.; Haas S.K.; Merli G.; Knabb R.M.; Weitz J.I. </t>
  </si>
  <si>
    <t>oral apixaban 2.5mg twice daily for 30 days</t>
  </si>
  <si>
    <t>subcutaneous enoxaparin 40mg once daily for 6-14 days</t>
  </si>
  <si>
    <t>30 day composite of death related to VTE, PE, symptomatic DVT or asymptomatic proximal leg DVT (efficacy), bleeding (safety)</t>
  </si>
  <si>
    <t>composite of death related to VTE, PE, symptomatic DVT, or asymptomatic proxiomal leg DVT as detected with the use of systematic bilateral compression ultrasonography</t>
  </si>
  <si>
    <t>apixaban was associated with significanntly more major bleeding events than was enoxaparin</t>
  </si>
  <si>
    <t>Bristol-Myers Squibb and Pfizer</t>
  </si>
  <si>
    <t xml:space="preserve"> Safety and efficacy of edoxaban, an oral factor Xa inhibitor, versus enoxaparin for thromboprophylaxis after total knee arthroplasty: the STARS E-3 trial</t>
  </si>
  <si>
    <t xml:space="preserve"> Fuji, T;  Wang, CJ;  Fujita, S;  Kawai, Y;  Nakamura, M;  Kimura, T;  Ibusuki, K;  Ushida, H;  Abe, K;  Tachibana, S</t>
  </si>
  <si>
    <t>edoxaban</t>
  </si>
  <si>
    <t>composite of symptomatic PE and symptomatic and asymptomatic DVT (efficacy), major bleeding (safety)</t>
  </si>
  <si>
    <t>composite of symptomatic PE and symptopmatic and asymptomatic DVT</t>
  </si>
  <si>
    <t>edoxaban demonstrated a similar incidence of bleeding events as subcutaneous enoxaparin</t>
  </si>
  <si>
    <t>Comparison of Apixaban and Low Molecular Weight Heparin in Preventing Deep Venous Thrombosis after Total Knee Arthroplasty in Older Adults.</t>
  </si>
  <si>
    <t>Jiang, Hui; Meng, Jia; Guo, Ting; Zhao, Jian Ning; Wang, Yi Cun; Wang, Jun; Qiu, Yang; Ding, Hao</t>
  </si>
  <si>
    <t>Yonsei medical journal</t>
  </si>
  <si>
    <t>apixaban</t>
  </si>
  <si>
    <t>LMWH</t>
  </si>
  <si>
    <t>incidence of DVT, blood coagulation function indexes</t>
  </si>
  <si>
    <t>"The clinical manifestations of symptomatic DVT were…  If there were no symptoms, color doppler ultrasound was used to examine for DVT"</t>
  </si>
  <si>
    <t>no significant difference in icnidence of bleeding events between groups</t>
  </si>
  <si>
    <t>Chinese Medical Doctor Association, Nanjing General Hospital</t>
  </si>
  <si>
    <t>A prospective randomized comparative study to determine appropriate edoxaban administration period, to prevent deep vein thromboembolism in patients with total knee arthroplasty</t>
  </si>
  <si>
    <t xml:space="preserve">Ishida K.; Shibanuma N.; Kodato K.; Toda A.; Sasaki H.; Takayama K.; Hayashi S.; Hashimoto S.; Matsushita T.; Niikura T.; Kurosaka M.; Kuroda R.; Matsumoto T. </t>
  </si>
  <si>
    <t>Journal of Orthopaedic Science</t>
  </si>
  <si>
    <t>edoxaban 15 mg daily for 1 week</t>
  </si>
  <si>
    <t>edoxaban 15mg daily for 2 weeks</t>
  </si>
  <si>
    <t>THROMBOTECT - a randomized study comparing low molecular weight heparin, antithrombin and unfractionated heparin for thromboprophylaxis during induction therapy of acute lymphoblastic leukemia in children and adolescents.</t>
  </si>
  <si>
    <t>Greiner, Jeanette; Schrappe, Martin; Claviez, Alexander; Zimmermann, Martin; Niemeyer, Charlotte; Kolb, Reinhard; Eberl, Wolfgang; Berthold, Frank; Bergstrasser, Eva; Gnekow, Astrid; Lassay, Elisabeth; Vorwerk, Peter; Lauten, Melchior; Sauerbrey, Axel; Rischewski, Johannes; Beilken, Andreas; Henze, Gunter; Korte, Wolfgang; Moricke, Anja; THROMBOTECT Study Investigators</t>
  </si>
  <si>
    <t xml:space="preserve">prohpylactin LMWH (enoxaparin), activity-adapted antithrombin </t>
  </si>
  <si>
    <t>low dose unfractionated heparin</t>
  </si>
  <si>
    <t>incidence of symptomatic thromboembolism (efficacy), hemorrhage (safety)</t>
  </si>
  <si>
    <t>symptomatic thromboembolism</t>
  </si>
  <si>
    <t xml:space="preserve"> Extended venous thromboembolism prophylaxis in patients undergoing hip fracture surgery - the SAVE-HIP3 study</t>
  </si>
  <si>
    <t xml:space="preserve"> Fisher, WD;  Agnelli, G;  George, DJ;  Kakkar, AK;  Lassen, MR;  Mismetti, P;  Mouret, P;  Turpie, AG</t>
  </si>
  <si>
    <t>once-daily semuloparin 20mg subcutaneously</t>
  </si>
  <si>
    <t>placebo for 19-23 additional days</t>
  </si>
  <si>
    <t xml:space="preserve">composite of any VTE or all cause death </t>
  </si>
  <si>
    <t>composite of symptomatic or asymptomatic DVT and non fatal PE</t>
  </si>
  <si>
    <t>the extended administration of semuloparin after hip fracture srugery was associated with an acceptable safety profile, with only two bleeding events adjudicated as clinically relevant</t>
  </si>
  <si>
    <t>Sanofi, Paris, France</t>
  </si>
  <si>
    <t>The bone &amp; joint journal</t>
  </si>
  <si>
    <t>Effect of Chemical Thromboprophylaxis on the Rate of Venous Thromboembolism after Treatment of Foot and Ankle Fractures</t>
  </si>
  <si>
    <t xml:space="preserve">Zheng X.; Li D.-Y.; Wangyang Y.; Zhang X.-C.; Guo K.-J.; Zhao F.-C.; Pang Y.; Chen Y.-X. </t>
  </si>
  <si>
    <t>Foot and Ankle International</t>
  </si>
  <si>
    <t>prevalence of VTE</t>
  </si>
  <si>
    <t>"the purpose of this study was… in order to determine te prevalence of asymptomatic DVT"</t>
  </si>
  <si>
    <t>composite of symptomatic and asymptomatic VTE</t>
  </si>
  <si>
    <t>no major bleeding complication occurred in either group</t>
  </si>
  <si>
    <t>A RCT study of Rivaroxaban, low-molecular-weight heparin, and sequential medication regimens for the prevention of venous thrombosis after internal fixation of hip fracture.</t>
  </si>
  <si>
    <t>Tang, Yilun; Wang, Kunzheng; Shi, Zhibin; Yang, Pei; Dang, Xiaoqian</t>
  </si>
  <si>
    <t>Biomedicine &amp; pharmacotherapy = Biomedecine &amp; pharmacotherapie</t>
  </si>
  <si>
    <t>enoxaparin followed by rivaroxaban</t>
  </si>
  <si>
    <t>rivaroxaban alone, enoxaparin alone</t>
  </si>
  <si>
    <t>incidence of postoperative VTE</t>
  </si>
  <si>
    <t>compostie of symptomatic and asymptomatic postoperative VTE</t>
  </si>
  <si>
    <t>inciednce of postoperative bleeding in the LMWH followed by Ribaroxaban group did not differ significnatly from Rivaroxaban alone group</t>
  </si>
  <si>
    <t>Comparison of fondaparinux with low molecular weight heparin for venous thromboembolism prevention in patients requiring rigid or semi-rigid immobilization for isolated non-surgical below-knee injury.</t>
  </si>
  <si>
    <t>Samama, C M; Lecoules, N; Kierzek, G; Claessens, Y E; Riou, B; Rosencher, N; Mismetti, P; Sautet, A; Barrellier, M-T; Apartsin, K; Jonas, M; Caeiro, J R; van der Veen, A H; Roy, P-M; FONDACAST Study Group</t>
  </si>
  <si>
    <t>Journal of thrombosis and haemostasis : JTH</t>
  </si>
  <si>
    <t xml:space="preserve">subcutaneous fondaparinux once daily </t>
  </si>
  <si>
    <t>subcutaneous nadroparin once daily</t>
  </si>
  <si>
    <t>composite of VTE (symptomatic or ultrasonographically detected asymptomatic DVT of the lower limb or symptomatic PE)</t>
  </si>
  <si>
    <t>rates of clinically relevant non major, minor, and any bleeding did not differ significantly between groups</t>
  </si>
  <si>
    <t>GlaxoSmithKline</t>
  </si>
  <si>
    <t>Preoperative enoxaparin versus postoperative semuloparin thromboprophylaxis in major abdominal surgery: A randomized controlled trial</t>
  </si>
  <si>
    <t xml:space="preserve">Kakkar A.K.; Agnelli G.; Fisher W.; George D.; Lassen M.R.; Mismetti P.; Mouret P.; Murphy J.; Lawson F.; Turpie A.G.G. </t>
  </si>
  <si>
    <t>Annals of Surgery</t>
  </si>
  <si>
    <t>daily enoxaparin 40mg  commenced preoperatively</t>
  </si>
  <si>
    <t>daily semuloparin 20 mg commenced postoperatively</t>
  </si>
  <si>
    <t>composite of any VTE, non fatal PE, all cause death (efficacy), bleeding (safety)</t>
  </si>
  <si>
    <t>any proximal or distal DVT, and nonfatal PE</t>
  </si>
  <si>
    <t xml:space="preserve">yes </t>
  </si>
  <si>
    <t>composite of any DVT (symptomatic and asymptomatic)</t>
  </si>
  <si>
    <t>higher bleeding incidence in enoxaparin group than in semuloparin group</t>
  </si>
  <si>
    <t>Sanofi</t>
  </si>
  <si>
    <t>Weight-based enoxaparin dosing and deep vein thrombosis in hospitalized trauma patients: A double-blind, randomized, pilot study</t>
  </si>
  <si>
    <t xml:space="preserve">Kay A.B.; Majercik S.; Sorensen J.; Woller S.C.; Stevens S.M.; White T.W.; Morris D.S.; Baldwin M.; Bledsoe J.R. </t>
  </si>
  <si>
    <t>Surgery (United States)</t>
  </si>
  <si>
    <t>weight-based (0.5mg/kg subcutaneously every 12 hours) enoxaparin</t>
  </si>
  <si>
    <t>standard (30mg subcutaneously every 12 hours) enoxaparin</t>
  </si>
  <si>
    <t>DVT during hospitalization</t>
  </si>
  <si>
    <t>"asymptomatic lower extremity DVT was identifid through a duplex ultrasound (DUS)… symptomatic VTE workup was based on the individual case and treating provider."</t>
  </si>
  <si>
    <t xml:space="preserve">symptomatic and asymptomatic DVT </t>
  </si>
  <si>
    <t xml:space="preserve">Lassen M.R.; Gallus A.; Raskob G.E.; Pineo G.; Chen D.; Ramirez L.M. </t>
  </si>
  <si>
    <t>apixaban 2.5 mg orally twice daily</t>
  </si>
  <si>
    <t>enoxaparin 40mg subcutaneously</t>
  </si>
  <si>
    <t>Apixaban versus enoxaparin for thromboprophylaxis after hip replacement</t>
  </si>
  <si>
    <t>composite of asymptomatic and symptomatic DVT, nonfatal PE, and death from any case</t>
  </si>
  <si>
    <t>composite of asymptomatic or symptomatic DVT, nonfatal PE, or death from any cause</t>
  </si>
  <si>
    <t>apixaban was associated with lower rates of VTE without increased bleeding</t>
  </si>
  <si>
    <t> Bristol-Myers Squibb and Pfizer</t>
  </si>
  <si>
    <t>Apixaban versus enoxaparin for thromboprophylaxis after knee replacement (ADVANCE-2): a randomised double-blind trial</t>
  </si>
  <si>
    <t xml:space="preserve">Lassen M.R.; Raskob G.E.; Gallus A.; Pineo G.; Chen D.; Hornick P. </t>
  </si>
  <si>
    <t>The Lancet</t>
  </si>
  <si>
    <t>composite of asymptomatic and symptomatic DVT, nonfatal PE, and all cause death</t>
  </si>
  <si>
    <t>PRODIGE: A randomized placebo-controlled trial of dalteparin low-molecular-weight heparin thromboprophylaxis in patients with newly diagnosed malignant glioma</t>
  </si>
  <si>
    <t xml:space="preserve">Perry J.R.; Julian J.A.; Laperriere N.J.; Geerts W.; Agnelli G.; Rogers L.R.; Malkin M.G.; Sawaya R.; Baker R.; Falanga A.; Parpia S.; Finch T.; Levine M.N. </t>
  </si>
  <si>
    <t>obejctively documented symptomatic DVT or pulmonary embolism (PE) occurring during the 6 months post-randomization</t>
  </si>
  <si>
    <t>objectively documented symptomatic DVT or PE; DVT was confirmed by an intraluminal filling defect on ascending venography or non compressibility of the popliteal or more proximal segments of deep veins of lower limbs on compression ultrasound</t>
  </si>
  <si>
    <t>no sstically significant difference in major bleeding detected between two groups</t>
  </si>
  <si>
    <t>Pfizer Inc, Ontario Clinical Oncology Group, Crolla Chair in Brain Tumour Research </t>
  </si>
  <si>
    <t xml:space="preserve"> Efficacy and Safety of a Biosimilar Versus Branded Enoxaparin in the Prevention of Venous Thromboembolism Following Major Abdominal Surgery: a Randomized, Prospective, Single-Blinded, Multicenter Clinical Trial</t>
  </si>
  <si>
    <t xml:space="preserve"> Ramacciotti, E;  Ferreira, U;  Costa, AJV;  Raymundo, SRO;  Correa, JA;  Neto, SG;  Osvaldt, AB;  Agati, L;  Aguiar, VCR;  Davila, R;  et al.</t>
  </si>
  <si>
    <t>DUPLICATE</t>
  </si>
  <si>
    <t xml:space="preserve">cristalia enoxaparin </t>
  </si>
  <si>
    <t>sanofi enoxaparin</t>
  </si>
  <si>
    <t>occurrence of VTE or death related to VTE (efficacy), combinatino of major bleeding and clinically relevant non-major bleeding (safety)</t>
  </si>
  <si>
    <t>"The participants were evaluated clinically for signs and symptoms of VTE… performed duplex scan with CUS of lower limbs"</t>
  </si>
  <si>
    <t>Cristalia Produtos Quimicos Farmaceuticos</t>
  </si>
  <si>
    <t>Aspirin, warfarin, or enoxaparin thromboprophylaxis in patients with multiple myeloma treated with thalidomide: a phase III, open-label, randomized trial.</t>
  </si>
  <si>
    <t>Palumbo, Antonio; Cavo, Michele; Bringhen, Sara; Zamagni, Elena; Romano, Alessandra; Patriarca, Francesca; Rossi, Davide; Gentilini, Fabiana; Crippa, Claudia; Galli, Monica; Nozzoli, Chiara; Ria, Roberto; Marasca, Roberto; Montefusco, Vittorio; Baldini, Luca; Elice, Francesca; Callea, Vincenzo; Pulini, Stefano; Carella, Angelo M; Zambello, Renato; Benevolo, Giulia; Magarotto, Valeria; Tacchetti, Paola; Pescosta, Norbert; Cellini, Claudia; Polloni, Claudia; Evangelista, Andrea; Caravita, Tommaso; Morabito, Fortunato; Offidani, Massimo; Tosi, Patrizia; Boccadoro, Mario</t>
  </si>
  <si>
    <t xml:space="preserve">ASA (100mg/d), WAR (1.25 mg/d) </t>
  </si>
  <si>
    <t>LMWH (enoxaparin 40 mg/d)</t>
  </si>
  <si>
    <t>composite measure defined as the proportion of patients developing a first episode of objectively confirmed symptomatic deep vein thrombosis, pulmonary embolism, arterial thrombosis, any acute cardiovascular event (acute myocardial infarction or stroke), or sudden, otherwise unexplained death</t>
  </si>
  <si>
    <t>Roberto Marasca, Celgene</t>
  </si>
  <si>
    <t>Administering aspirin, rivaroxaban and low-molecular-weight heparin to prevent deep venous thrombosis after total knee arthroplasty.</t>
  </si>
  <si>
    <t>Zou, Yue; Tian, Shaoqi; Wang, Yuanhe; Sun, Kang</t>
  </si>
  <si>
    <t>Blood coagulation &amp; fibrinolysis : an international journal in haemostasis and thrombosis</t>
  </si>
  <si>
    <t>oral rivaroxaban at a dose of 10 mg/d/subcutaneous LMWH at a dose of 4000 AxaIU (0.4ml)/day</t>
  </si>
  <si>
    <t>oral aspirin at a dose of 100mg/day</t>
  </si>
  <si>
    <t>incidence of DVT, dominant or hidden blood loss, incidence of wound complications and the incidence of subcutaneous ecchymosis in the affected extremities</t>
  </si>
  <si>
    <t>Comparison of switch-therapy modalities (enoxaparin to rivaroxaban/dabigatran) and enoxaparin monotherapy after hip and knee replacement.</t>
  </si>
  <si>
    <t>Ozler, Turhan; Ulucay, Cagatay; Onal, Ayberk; Altintas, Faik</t>
  </si>
  <si>
    <t>Acta orthopaedica et traumatologica turcica</t>
  </si>
  <si>
    <t xml:space="preserve">enoxaparin  </t>
  </si>
  <si>
    <t>switch therapy regimen (comprising enoxaparin during hospitalization and rivaroxaban/dabigatran during outpatient period)</t>
  </si>
  <si>
    <t>prevention of symptomatic/doppler ultrasonography-proven DVT (efficacy), incidence of bleeding (safety)</t>
  </si>
  <si>
    <t>symptomatic or Doppler ultrasonography proven DVT or associated PE for 6 weeks after surgery</t>
  </si>
  <si>
    <t>differencnes among the 3 groups regarding bleeding events wer not statistically significant</t>
  </si>
  <si>
    <t>Prophylaxis of catheter-related deep vein thrombosis in cancer patients with low-dose warfarin, low molecular weight heparin, or control: a randomized, controlled, phase III study.</t>
  </si>
  <si>
    <t>Lavau-Denes, Sandrine; Lacroix, P; Maubon, A; Preux, P M; Genet, D; Venat-Bouvet, L; Labourey, J L; Martin, J; Slaouti, P; Tubiana-Mathieu, N</t>
  </si>
  <si>
    <t>Cancer chemotherapy and pharmacology</t>
  </si>
  <si>
    <t>LMWH/warfarin 1mg/day</t>
  </si>
  <si>
    <t>no anticoagulation prophylaxis</t>
  </si>
  <si>
    <t>symptomatic and asymptomatic catheter-related DVT</t>
  </si>
  <si>
    <t>Effect of Osocimab in Preventing Venous Thromboembolism Among Patients Undergoing Knee Arthroplasty: The FOXTROT Randomized Clinical Trial.</t>
  </si>
  <si>
    <t>Weitz, Jeffrey I; Bauersachs, Rupert; Becker, Bastian; Berkowitz, Scott D; Freitas, Maria C S; Lassen, Michael R; Metzig, Carola; Raskob, Gary E</t>
  </si>
  <si>
    <t>single intravenous osocimab postoperative doses of 0.3mg/kg, 0.6mg/kg, 1.2 mg/kg, 1.8 mg/kg; preoperative doses 0.3mg/kg, 1.8mg/kg</t>
  </si>
  <si>
    <t xml:space="preserve">40 mg of subcutaneous enoxaparin once daily/ 2.5 mg of oral apixaban twice daily </t>
  </si>
  <si>
    <t>asymptomatic DVT, objectively confirmed symptomatic DVT, nonfatal PE, documented fatal PE, unexplained death</t>
  </si>
  <si>
    <t>VTE incidence (assessed by mandatort bilateral venography performed 10 to 13 days after srugery or confirmed symptomatic DVT or PE)</t>
  </si>
  <si>
    <t>the highest dose of osocimab may have been associated wioth more bleeding when given preoperatively than when given postoperatively, whereas the lowest dose was not</t>
  </si>
  <si>
    <t>Bayer AG</t>
  </si>
  <si>
    <t>Low-molecular-weight heparin and unfractionated heparin in prophylaxis against deep vein thrombosis in critically ill patients undergoing major surgery</t>
  </si>
  <si>
    <t xml:space="preserve">De A.; Roy P.; Garg V.K.; Pandey N.K. </t>
  </si>
  <si>
    <t>Blood Coagulation and Fibrinolysis</t>
  </si>
  <si>
    <t>subcutaneous LMWH onced daily and 5000 IU UFH twice daily</t>
  </si>
  <si>
    <t>subcutaneous LMWH one daily and 0.9% normal saline</t>
  </si>
  <si>
    <t>minor hemorrhagic complications such as wound hematoma and surgical site bleeding were significantly more in the heparin group than LMWH group</t>
  </si>
  <si>
    <t xml:space="preserve">no </t>
  </si>
  <si>
    <t>Darexaban (YM150) prevents venous thromboembolism in Japanese patients undergoing major abdominal surgery: Phase III randomized, mechanical prophylaxis-controlled, open-label study</t>
  </si>
  <si>
    <t xml:space="preserve">Sakon M.; Nakamura M. </t>
  </si>
  <si>
    <t>Thrombosis Research</t>
  </si>
  <si>
    <t>darexaban 15 mg bid group</t>
  </si>
  <si>
    <t>mechanical prophylaxis</t>
  </si>
  <si>
    <t xml:space="preserve">% of patients who experienced at least one of the following VTE events (DVT proximal and/or distal proven by venography, symptomatic DVT or PE and death due to any cause) </t>
  </si>
  <si>
    <t>Efficacy and safety of edoxaban versus enoxaparin for the prevention of venous thromboembolism following total hip arthroplasty: STARS J-V</t>
  </si>
  <si>
    <t xml:space="preserve">Fuji T.; Fujita S.; Kawai Y.; Nakamura M.; Kimura T.; Fukuzawa M.; Abe K.; Tachibana S. </t>
  </si>
  <si>
    <t>Thrombosis Journal</t>
  </si>
  <si>
    <t xml:space="preserve">edoxaban 30 mg once daily </t>
  </si>
  <si>
    <t>enoxaparin 2000 IU twice daily</t>
  </si>
  <si>
    <t>incidence of VTE, including asymptomatic DVT and symptomatic PE or DVT</t>
  </si>
  <si>
    <t>incidence of VTE from the start of treatment to venography at the end of treatment, including asymptomatic DVT and symptomatic PE or DVT</t>
  </si>
  <si>
    <t>a body weight for males &gt;57 kg is associated with increased enoxaparin exposure and increased bleeding risk for prophylactic, subcutaneous enoxaparin does of 40 mg once daily or 30mg rwice daily</t>
  </si>
  <si>
    <t>Daiichi Sankyo Co., Ltd (Tokyo, Japan)</t>
  </si>
  <si>
    <t>A dose-ranging study evaluating the oral factor Xa inhibitor edoxaban for the prevention of venous thromboembolism in patients undergoing total knee arthroplasty</t>
  </si>
  <si>
    <t xml:space="preserve">Fuji T.; Fujita S.; Tachibana S.; Kawai Y. </t>
  </si>
  <si>
    <t>edoxaban 5,15,30 or 60mg</t>
  </si>
  <si>
    <t>incidence of VTE (efficacy), incidence of major and clinically relevant non-major bleeding (safety)</t>
  </si>
  <si>
    <t> including lower‐extremity DVT confirmed by bilateral venography, diagnosis of symptomatic PE confirmed by radiological examination or symptomatic DVT confirmed before venography</t>
  </si>
  <si>
    <t>incidence of VTE (lower extremity DVT, symptomatic PE or symptomatic DVT)</t>
  </si>
  <si>
    <t>incidence of all bleeding events was significantly higher in the 60mg group vs placebo group</t>
  </si>
  <si>
    <t>Daiichi Sankyo Co., Ltd., Tokyo, Japan.</t>
  </si>
  <si>
    <t>Safety and efficacy of edoxaban, an oral factor Xa inhibitor, versus enoxaparin for thromboprophylaxis after total knee arthroplasty: The STARS E-3 trial</t>
  </si>
  <si>
    <t xml:space="preserve">Fuji T.; Wang C.-J.; Fujita S.; Kawai Y.; Nakamura M.; Kimura T.; Ibusuki K.; Ushida H.; Abe K.; Tachibana S. </t>
  </si>
  <si>
    <t>composite of symptomatic PE and symptomaitc and asymptomatic DVT (efficacy)</t>
  </si>
  <si>
    <t>composite of symptomatic PE and sympotomatic and asymptomatic DVT</t>
  </si>
  <si>
    <t>rates of bleeding were similar between edoxaban and enoxaparin</t>
  </si>
  <si>
    <t>Daiichi Sankyo Co.</t>
  </si>
  <si>
    <t>Safety and efficacy of edoxaban, an oral factor xa inhibitor, for thromboprophylaxis after total hip arthroplasty in Japan and Taiwan.</t>
  </si>
  <si>
    <t>Fuji, T; Wang, C-J; Fujita, S; Kawai, Y; Kimura, T; Tachibana, S</t>
  </si>
  <si>
    <t>edoxaban 15 or 30 mg once daily</t>
  </si>
  <si>
    <t>thromboembolic event incidence (composite of symptomatic or asymptomatic DVT or symptomatic PE)</t>
  </si>
  <si>
    <t>incidence of thromboembolic events (Composite of symptomatic or asymptomatic DVT or symptomatic PE)</t>
  </si>
  <si>
    <t>no significant differences in the incidence of major and CRNM bleeding between edoxaban 15 and 30mg groups</t>
  </si>
  <si>
    <t>Oral dabigatran versus enoxaparin for thromboprophylaxis after primary total hip arthroplasty (RE-NOVATE II): A randomised, double-blind, non-inferiority trial</t>
  </si>
  <si>
    <t xml:space="preserve">Eriksson B.I.; Dahl O.E.; Huo M.H.; Kurth A.A.; Hantel S.; Hermansson K.; Schnee J.M.; Friedman R.J. </t>
  </si>
  <si>
    <t>oral dabigatran 220 mg once daily</t>
  </si>
  <si>
    <t>subcutaneous enoxaparin 40mg once-daily</t>
  </si>
  <si>
    <t>composite of total VTE (venographic or symptomatic) and death from all-causes</t>
  </si>
  <si>
    <t>composite of major VTE (venographic or sympotomatic proximal DVT and/or PE)</t>
  </si>
  <si>
    <t>the risk of bleeding and safety profiles were similar</t>
  </si>
  <si>
    <t>Boehringer Ingelheim (Sweden)</t>
  </si>
  <si>
    <t>Prevention of venous thromboembolism with an oral factor Xa inhibitor, YM150, after total hip arthroplasty. A dose finding study (ONYX-2)</t>
  </si>
  <si>
    <t xml:space="preserve">Eriksson B.I.; Turpie A.G.G.; Lassen M.R.; Prins M.H.; Agnelli G.; Kalebo P.; Wetherill G.; Wilpshaar J.W.; Meems L. </t>
  </si>
  <si>
    <t xml:space="preserve">postoperative YM 150 (5,10,30,60 or 120 mg) </t>
  </si>
  <si>
    <t>preoperative subcutaneous enoxaparin 40mg</t>
  </si>
  <si>
    <t>VTE diagnosed by mandatory bilateral venography, verified symptomatic DVT and all deaths up to 9 days after surgery</t>
  </si>
  <si>
    <t>composite of total VTE, comporising VTE detected at mandatory bilateral venography, plus symptomatic DVT or PE</t>
  </si>
  <si>
    <t>Doses from 30 to 120mg had comparable efficacy to enoxaparin, without compromising safet refarding major bleeding events</t>
  </si>
  <si>
    <t>Astellas Pharma Inc</t>
  </si>
  <si>
    <t xml:space="preserve"> Effectiveness of intermittent pneumatic compression in reduction of risk of deep vein thrombosis in patients who have had a stroke (CLOTS 3): a multicentre randomised controlled trial</t>
  </si>
  <si>
    <t xml:space="preserve"> Dennis, M</t>
  </si>
  <si>
    <t>IPC</t>
  </si>
  <si>
    <t>no IPC</t>
  </si>
  <si>
    <t>DVT in the proximal veins detected on a screening CDU or any symptomatic DVT in the proximal veins confirmed on imaging</t>
  </si>
  <si>
    <t>DVT in proximal veins detected on screening CDU or any symptomatic DVT in proximal veins, confiremd on imaging</t>
  </si>
  <si>
    <t>IPC applied to immobile stroke patients, is safe, and reduces the risk of proximal DVT, symptomatic DVTs and all DVTs</t>
  </si>
  <si>
    <t>National Institue for Health Research (NIHR) Health Technology Assessment programme; Chief scientist office of scottish government; Covidien</t>
  </si>
  <si>
    <t>The Clots in Legs Or sTockings after Stroke (CLOTS) 3 trial: a randomised controlled trial to determine whether or not intermittent pneumatic compression reduces the risk of post-stroke deep vein thrombosis and to estimate its cost-effectiveness.</t>
  </si>
  <si>
    <t>Dennis, Martin; Sandercock, Peter; Graham, Catriona; Forbes, John; CLOTS (Clots in Legs Or sTockings after Stroke) Trials Collaboration; Smith, J</t>
  </si>
  <si>
    <t>Health technology assessment (Winchester, England)</t>
  </si>
  <si>
    <t>DVT in popliteal or femoral veins, detected on a screening CDU, or any symptomatic DVT in the proximal veins, confirmed by imaging</t>
  </si>
  <si>
    <t xml:space="preserve">composite of asymptomatic and symptomatic DVT </t>
  </si>
  <si>
    <t>IPC is an effective and inexpensive method of reducing the risk of DVT and improving survival in immmobile stroke patients</t>
  </si>
  <si>
    <t xml:space="preserve"> Relevance of anticoagulation time window in preventing postoperative venous thromboembolisms (VTE) after spinal surgery</t>
  </si>
  <si>
    <t xml:space="preserve"> Du, W;  Zhao, C;  Wang, J;  Ding, Y;  Zhang, J;  Ni, S;  Liu, J;  Shen, B</t>
  </si>
  <si>
    <t>anticoagulation at 24 hours after surgery, 48 hours after surgery</t>
  </si>
  <si>
    <t>72 hours after surgery</t>
  </si>
  <si>
    <t>composite endpoints of all deep vein thrombosis, nonfatal pulmonary embolisms, and all-cause mortality during treatment + other efficacy endpoints included symptomatic venous thromboembolisms.</t>
  </si>
  <si>
    <t>intervention does not increase the risk of bleeding</t>
  </si>
  <si>
    <t>Comparison of rivaroxaban and parnaparin for preventing venous thromboembolism after lumbar spine surgery.</t>
  </si>
  <si>
    <t>Du, Wei; Zhao, Chunhong; Wang, Jingjie; Liu, Jianqing; Shen, Binghua; Zheng, Yanping</t>
  </si>
  <si>
    <t>Journal of orthopaedic surgery and research</t>
  </si>
  <si>
    <t>rivaroxaban</t>
  </si>
  <si>
    <t>parnaparin</t>
  </si>
  <si>
    <t>composite endpoins of all DVT, non-fatal PE, and mortality from all causes during the treatment period (until the 14th day)</t>
  </si>
  <si>
    <t>composite of symptomatic and asymptomatic</t>
  </si>
  <si>
    <t>no significant difference was found in the bleeding rates of thromboembolic events between the two groups, with severe bleeding and non severe bleeding also shpwing no statisitically significant differences</t>
  </si>
  <si>
    <t xml:space="preserve">Eriksson B.; Dahl O.E.; Kurth A.A.; Hantel S.; Huo M.H.; Hermansson K.; Schnee J.M.; Friedman R.J. </t>
  </si>
  <si>
    <t>oral dabigatran 220mg once daily</t>
  </si>
  <si>
    <t>subcutaneous enoxaparin 40 mg once-daily</t>
  </si>
  <si>
    <t>composite of total VTE and death from all causes</t>
  </si>
  <si>
    <t>venographic or symptomatic</t>
  </si>
  <si>
    <t>composite of symptoamtic and asymptomatic</t>
  </si>
  <si>
    <t>Low dose compared to variable dose Warfarin and to Fondaparinux as prophylaxis for thromboembolism after elective hip or knee replacement surgery; a randomized, prospective study.</t>
  </si>
  <si>
    <t>Bern, Murray M; Hazel, Diane; Deeran, Elizabeth; Richmond, John R; Ward, Daniel M; Spitz, Damon J; Mattingly, David A; Bono, James V; Berezin, Ronna H; Hou, Laura; Miley, Gerald B; Bierbaum, Benjamin E</t>
  </si>
  <si>
    <t>Thrombosis journal</t>
  </si>
  <si>
    <t>variable dose warfarin, 2.5 fondaparinux daily</t>
  </si>
  <si>
    <t>fixed 1.0 mg dose warfarin</t>
  </si>
  <si>
    <t>leg DVT, PE, death due to VTE</t>
  </si>
  <si>
    <t>composite DVT, PE</t>
  </si>
  <si>
    <t xml:space="preserve">low does warfarin should carry minimnal hemorrhagic potential </t>
  </si>
  <si>
    <t> New England Baptist Hospital and its Elizabeth Alexander Stent Fund, The Cancer Center Research Foundation and The Foundation for Hematology Research</t>
  </si>
  <si>
    <t>Betrixaban for prevention of venous thromboembolism in acute medically ill patients</t>
  </si>
  <si>
    <t xml:space="preserve">Beyer-Westendorf J.; Verhamme P.; Bauersachs R. </t>
  </si>
  <si>
    <t>European Heart Journal, Supplement</t>
  </si>
  <si>
    <t>subcutaneous enoxaparin</t>
  </si>
  <si>
    <t>oral betrixaban</t>
  </si>
  <si>
    <t>composite of asymptomatic proximal DVT and symptomatic VTE (efficacy), major bleeding (safety)</t>
  </si>
  <si>
    <t>composite of asymptomatic proximal DVT and symptomatic VTE</t>
  </si>
  <si>
    <t xml:space="preserve">extended duration betrixaban reduced VTE events without an increase in major bleeding </t>
  </si>
  <si>
    <t>Prevention of thromboembolic complications in patients with superficial-vein thrombosis given rivaroxaban or fondaparinux: the open-label, randomised, non-inferiority SURPRISE phase 3b trial.</t>
  </si>
  <si>
    <t>Beyer-Westendorf, Jan; Schellong, Sebastian M; Gerlach, Horst; Rabe, Eberhard; Weitz, Jeffrey I; Jersemann, Katja; Sahin, Kurtulus; Bauersachs, Rupert; SURPRISE investigators</t>
  </si>
  <si>
    <t>The Lancet. Haematology</t>
  </si>
  <si>
    <t>10mg oral rivaroxaban</t>
  </si>
  <si>
    <t>2.5 subcutaneous fondaparinux</t>
  </si>
  <si>
    <t>composite of death from any cause, symptomatic DVT/PE, symptomatic proximal extension of superficial vein thrombosis, or symptomatic recurrent superficial-vein thrombosis</t>
  </si>
  <si>
    <t>symptomatic DVT, PE</t>
  </si>
  <si>
    <t>ribaroxaban was not associated with more major bleeding</t>
  </si>
  <si>
    <t>GWT-TUD and Bayer Vital</t>
  </si>
  <si>
    <t>National Institue for Health Research</t>
  </si>
  <si>
    <t>Comparison of 3,000 and 5,000 IU aXa/day certoparin in the prevention of deep-vein thrombosis after total hip replacement</t>
  </si>
  <si>
    <t xml:space="preserve">Bramlage P.; Michaelis H.-C.; Melzer N. </t>
  </si>
  <si>
    <t>certoparin 5000 IUaXa/day</t>
  </si>
  <si>
    <t>certoparin 3000 IUaXa/day</t>
  </si>
  <si>
    <t>incidence of symptomatic or asymptomatic DVT</t>
  </si>
  <si>
    <t>symptomatic or asymptomatic DVT</t>
  </si>
  <si>
    <t>no difference in bleeding events</t>
  </si>
  <si>
    <t>Novartis Pharma GmbH</t>
  </si>
  <si>
    <t>Low-dose aspirin for preventing recurrent venous thromboembolism</t>
  </si>
  <si>
    <t xml:space="preserve">Brighton T.A.; Eikelboom J.W.; Mann K.; Mister R.; Gallus A.; Ockelford P.; Gibbs H.; Hague W.; Xavier D.; Diaz R.; Kirby A.; Simes J. </t>
  </si>
  <si>
    <t>aspirin at a dose of 100mg daily</t>
  </si>
  <si>
    <t xml:space="preserve">placebo </t>
  </si>
  <si>
    <t>recurrence of VTE</t>
  </si>
  <si>
    <t>composite of symptomatic objectively confirmed DVT, nonfatal pulmonary embolism, or fatal PE</t>
  </si>
  <si>
    <t>symptomatic, objectively confirmed DCT, nonfatal PE, or fatal PE</t>
  </si>
  <si>
    <t>no significant between-group differenece in ther rates of major or clinically relevant nonmajor bleeding episodes</t>
  </si>
  <si>
    <t>National Health and Medical Research Council</t>
  </si>
  <si>
    <t>Nadroparin or fondaparinux versus no thromboprophylaxis in patients immobilised in a below-knee plaster cast (PROTECT): A randomised controlled trial.</t>
  </si>
  <si>
    <t>Bruntink, Marlieke M; Groutars, Yannick M E; Schipper, Inger B; Breederveld, Roelf S; Tuinebreijer, Wim E; Derksen, Robert J; PROTECT studygroup</t>
  </si>
  <si>
    <t>Injury</t>
  </si>
  <si>
    <t>nadroparin (2850 IE anti-Xa=0.3mL) /fondaparinux (2.5mg=0.5mL)</t>
  </si>
  <si>
    <t>no thromboprophylaxis</t>
  </si>
  <si>
    <t>relative risk of developing DVT</t>
  </si>
  <si>
    <t>DVT verified by duplex sonography and/or symptomatic pulmonary embolsim verified by CT angiography</t>
  </si>
  <si>
    <t>realtive risk of developping DVT in the control group compared with that in both intervention groups</t>
  </si>
  <si>
    <t>intervention did not cause major adverse events</t>
  </si>
  <si>
    <t>Glaxo Smith Kline (unrestricted educational grant)</t>
  </si>
  <si>
    <t>Factor XI antisense oligonucleotide for prevention of venous thrombosis.</t>
  </si>
  <si>
    <t>Buller, Harry R; Bethune, Claudette; Bhanot, Sanjay; Gailani, David; Monia, Brett P; Raskob, Gary E; Segers, Annelise; Verhamme, Peter; Weitz, Jeffrey I; FXI-ASO TKA Investigators</t>
  </si>
  <si>
    <t>The New England journal of medicine</t>
  </si>
  <si>
    <t xml:space="preserve">FXI-ASO 200mg/300mg </t>
  </si>
  <si>
    <t>40mg of enoxaparin</t>
  </si>
  <si>
    <t>incidence of venous thromboembolism (efficacy), major or clinically relevant nonmajor bleeding (safety)</t>
  </si>
  <si>
    <t>composite of asymptomatic DVT, objectively confirmed symptomatic VTE, fatal pulmonary embolism, unexplained death for which PE cannot be ruled out</t>
  </si>
  <si>
    <t>composite of symptomatic and asymptomatic (venography) VTE</t>
  </si>
  <si>
    <t>reducing factor XI levels was an effective method for VTE prevention and appeared to be safe with respect to the risk of bleeding</t>
  </si>
  <si>
    <t>Isis Pharmaceuticals</t>
  </si>
  <si>
    <t>Efficacy of rivaroxaban for prevention of venous thromboembolism after knee arthroscopy: A randomized double-blind trial (ERIKA study)</t>
  </si>
  <si>
    <t xml:space="preserve">Camporese G.; Bernardi E.; Noventa F. </t>
  </si>
  <si>
    <t>combined incidence of all cause mortality, symptomatic VTE and asymptomatic proximal DVT (efficacy), major bleeding (safety)</t>
  </si>
  <si>
    <t>Bayer SpA</t>
  </si>
  <si>
    <t>Apixaban to prevent venous thromboembolism in patients with cancer</t>
  </si>
  <si>
    <t xml:space="preserve">Carrier M.; Abou-Nassar K.; Mallick R.; Tagalakis V.; Shivakumar S.; Schattner A.; Kuruvilla P.; Hill D.; Spadafora S.; Marquis K.; Trinkaus M.; Tomiak A.; Lee A.Y.Y.; Gross P.L.; Lazo-Langner A.; El-Maraghi R.; Goss G.; Gal G.L.; Stewart D.; Ramsay T.; Rodger M.; Witham D.; Wells P.S. </t>
  </si>
  <si>
    <t>apixaban (2.5mg twice daily)</t>
  </si>
  <si>
    <t>objectively documented VTE over 180 days (efficacy), major bleeding (safety)</t>
  </si>
  <si>
    <t>symptomatic or incidentally detected proximal DVT, nonfatal symptomatic or incidental PE, PE-related death</t>
  </si>
  <si>
    <t>objectively documentedVTE over a follow up period of 180 days</t>
  </si>
  <si>
    <t>the rate of major bleeding was higher with apixabanm than with placebo</t>
  </si>
  <si>
    <t>Canadian Institutes of Health Research and Bristol Myers Squibb-Pfizer Alliance, Leo Pharma</t>
  </si>
  <si>
    <t>Extended-duration betrixaban versus shorter-duration enoxaparin for venous thromboembolism prophylaxis in critically ill medical patients: an APEX trial substudy.</t>
  </si>
  <si>
    <t>Chi, Gerald; Gibson, C Michael; Kalayci, Arzu; Cohen, Alexander T; Hernandez, Adrian F; Hull, Russell D; Kahe, Farima; Jafarizade, Mehrian; Sharfaei, Sadaf; Liu, Yuyin; Harrington, Robert A; Goldhaber, Samuel Z</t>
  </si>
  <si>
    <t>betrixaban for 35-42 days</t>
  </si>
  <si>
    <t>enoxaparin for 10 +/- 4 days</t>
  </si>
  <si>
    <t>occurrence of VTE, defined as a composite of asymptomatic proximal DVT detected by compression ultrasound, symptomatic DVT, non-fatal pulmonary embolism (PE), or VTE-related mortality</t>
  </si>
  <si>
    <t>composite of asymptomatic proximal DVT detected by compression ultrasound, symptomatic DVT, non fatal PE</t>
  </si>
  <si>
    <t>extended duration betrixaban had fewer VTE without more major bleeding events</t>
  </si>
  <si>
    <t>Rivaroxaban and Acetylsalicylic Acid for Prevention of Venous Thromboembolism Following Total Knee Arthroplasty in Korean Patients.</t>
  </si>
  <si>
    <t>Chung, Kyu Sung; Shin, Tae Yang; Park, Sang Hoon; Kim, Hyuck; Choi, Choong Hyeok</t>
  </si>
  <si>
    <t>Knee surgery &amp; related research</t>
  </si>
  <si>
    <t>subcutaneous injection of 5000 IU LMWH for 2 ays followed by oral administration of 100mg AA for 5 days/ oral administration of 10 mg rivaroxaban for 7 days</t>
  </si>
  <si>
    <t>oral administration of 10mg rivaroxaban for 10 days</t>
  </si>
  <si>
    <t xml:space="preserve">incidence of VTE </t>
  </si>
  <si>
    <t>composite of asymptomatic and symptomatic DVT</t>
  </si>
  <si>
    <t>mean bleeding amount was similar among the 3 groups and there was no obserabble major or minor bleeding event</t>
  </si>
  <si>
    <t>Thigh-length versus below-knee stockings for deep venous thrombosis prophylaxis after stroke: a randomized trial.</t>
  </si>
  <si>
    <t>CLOTS (Clots in Legs Or sTockings after Stroke) Trial Collaboration</t>
  </si>
  <si>
    <t>Annals of internal medicine</t>
  </si>
  <si>
    <t>thigh-length stockings</t>
  </si>
  <si>
    <t>below knee stockings</t>
  </si>
  <si>
    <t>symptomatic or asymptomatic DVT in the popliteal or femoral veins</t>
  </si>
  <si>
    <t>proximal DVT occurs more commonly with below knee stockingns than with thigh length stockings in immobile patients with stroke</t>
  </si>
  <si>
    <t>Medical Research Council of the UK</t>
  </si>
  <si>
    <t>Effectiveness of intermittent pneumatic compression in reduction of risk of deep vein thrombosis in patients who have had a stroke (CLOTS 3): a multicentre randomised controlled trial.</t>
  </si>
  <si>
    <t>CLOTS (Clots in Legs Or sTockings after Stroke) Trials Collaboration; Dennis, M; Sandercock, P; Reid, J; Graham, C; Forbes, J; Murray, G</t>
  </si>
  <si>
    <t>Lancet (London, England)</t>
  </si>
  <si>
    <t>IPC is an effective method of reducinng the risk of DVT and possibly improving survival in a wider variet of patiennts who are immobile after stroke</t>
  </si>
  <si>
    <t>An adaptive-design dose-ranging study of PD 0348292, an oral factor Xa inhibitor, for thromboprophylaxis after total knee replacement surgery.</t>
  </si>
  <si>
    <t>Cohen, A T; Boyd, R A; Mandema, J W; Dicarlo, L; Pak, R; A5571010 Investigators</t>
  </si>
  <si>
    <t>PD 0348292 dose (0.1mg qd to 10mg qd)</t>
  </si>
  <si>
    <t>open label enoxaparin (30mg bid)</t>
  </si>
  <si>
    <t>incidence of VTE (proximal or dsital DVT or PE)</t>
  </si>
  <si>
    <t>Pfizer</t>
  </si>
  <si>
    <t>Rivaroxaban for thromboprophylaxis in acutely ill medical patients</t>
  </si>
  <si>
    <t xml:space="preserve">Cohen A.T.; Spiro T.E.; Buller H.R.; Haskell L.; Hu D.; Hull R.; Mebazaa A.; Merli G.; Schellong S.; Spyropoulos A.C.; Tapson V. </t>
  </si>
  <si>
    <t>subcutaneous enoxaparin, 40mg once daily, and oral placebo</t>
  </si>
  <si>
    <t>subcutaneous placebo and oral rivaroxaban</t>
  </si>
  <si>
    <t>composite of asymptomatic proximal or symptomatic VTE (efficacy), composite of major or clinically relevant nonmajor bleeding (safety)</t>
  </si>
  <si>
    <t>composite of asymptomatic proximal or symptomatic VTE up to day 10 and up to day 35</t>
  </si>
  <si>
    <t>rivaroxaban was assocaited with an increased risk of bleeding</t>
  </si>
  <si>
    <t>Bayer HealthCare Pharmaceuticals and Janssen Research and Development</t>
  </si>
  <si>
    <t>Extended Thromboprophylaxis with Betrixaban in Acutely Ill Medical Patients.</t>
  </si>
  <si>
    <t>Cohen, Alexander T; Harrington, Robert A; Goldhaber, Samuel Z; Hull, Russell D; Wiens, Brian L; Gold, Alex; Hernandez, Adrian F; Gibson, C Michael; APEX Investigators</t>
  </si>
  <si>
    <t>subcutaneous enoxaparin, 40mg once daily, and oral betrixaban placebo</t>
  </si>
  <si>
    <t>subcutaneous enoxaparin placebo and oral betrixaban</t>
  </si>
  <si>
    <t xml:space="preserve">composite of asymptomatic proximal DVT and symptomatic VTE </t>
  </si>
  <si>
    <t>major bleeding occurred in 0.7% of betrixaban group and 0.6% of the enoxaparin group</t>
  </si>
  <si>
    <t>Thrombosis prevention after total hip arthroplasty: a prospective, randomized trial comparing a mobile compression device with low-molecular-weight heparin.</t>
  </si>
  <si>
    <t>Colwell, Clifford W Jr; Froimson, Mark I; Mont, Michael A; Ritter, Merrill A; Trousdale, Robert T; Buehler, Knute C; Spitzer, Andrew; Donaldson, Thomas K; Padgett, Douglas E</t>
  </si>
  <si>
    <t>The Journal of bone and joint surgery. American volume</t>
  </si>
  <si>
    <t>mobile compression device</t>
  </si>
  <si>
    <t>incidence of PE and DVT</t>
  </si>
  <si>
    <t>medical compression systems</t>
  </si>
  <si>
    <t>Thrombelastography-Based Dosing of Enoxaparin for Thromboprophylaxis in Trauma and Surgical Patients: A Randomized Clinical Trial.</t>
  </si>
  <si>
    <t>Connelly, Christopher R; Van, Philbert Y; Hart, Kyle D; Louis, Scott G; Fair, Kelly A; Erickson, Anfin S; Rick, Elizabeth A; Simeon, Erika C; Bulger, Eileen M; Arbabi, Saman; Holcomb, John B; Moore, Laura J; Schreiber, Martin A</t>
  </si>
  <si>
    <t>thrombelastogram adjusted enoxaparin dosing (35 mg twice daily)</t>
  </si>
  <si>
    <t>standard dosing (30mg twice daily)</t>
  </si>
  <si>
    <t>incidence of VTE, bleeding</t>
  </si>
  <si>
    <t>DVT were not characterized as symptomatic or asymptomatic</t>
  </si>
  <si>
    <t>VTE incidence (asymptomatic and symptomatic?); measured by standard, screening, bilateral whole leg venous duplex ultrasonography</t>
  </si>
  <si>
    <t>difference in bleeding complications was not statistically significant</t>
  </si>
  <si>
    <t>Schreiber</t>
  </si>
  <si>
    <t>Low-dose aspirin vs low-dose aspirin plus low-intensity warfarin in thromboprophylaxis: a prospective, multicentre, randomized, open, controlled trial in patients positive for antiphospholipid antibodies (ALIWAPAS).</t>
  </si>
  <si>
    <t>Cuadrado, Maria J; Bertolaccini, Maria L; Seed, Paul T; Tektonidou, Maria G; Aguirre, Angeles; Mico, Luisa; Gordon, Caroline; Ruiz-Irastorza, Guillermo; Egurbide, Maria V; Gil, Antonio; Espinosa, Gerard; Houssiau, Frederic; Rahman, Anisur; Martin, Helena; McHugh, Neil; Galindo, Maria; Akil, Mohammed; Amigo, Mary C; Murru, Veronica; Khamashta, Munther A</t>
  </si>
  <si>
    <t>Rheumatology (Oxford, England)</t>
  </si>
  <si>
    <t>low dose aspirin and low intensity warfarin</t>
  </si>
  <si>
    <t>low dose aspirin only</t>
  </si>
  <si>
    <t>development of thrombosis</t>
  </si>
  <si>
    <t>objectively verified thrombotic events</t>
  </si>
  <si>
    <t>thrombosis; objectively verified thrombotic events via ultrasonography or venography for DVT, spiral CT scan or radionuclide lung scan or agniography for PE, MRI or angiography for thrmobosis in intracerebral vessels, opthalmological examination and fluorescein angiography for retinal thrombosis and arteriography for perophreal or mesenteric arterial thrombosis</t>
  </si>
  <si>
    <t>more episodes of bleeding were detected in the LDA+W group</t>
  </si>
  <si>
    <t>Arthritis Research UK</t>
  </si>
  <si>
    <t>Early mobilization does not reduce the risk of deep venous thrombosis after Achilles tendon rupture: a randomized controlled trial.</t>
  </si>
  <si>
    <t>Aufwerber, Susanna; Heijne, Annette; Edman, Gunnar; Gravare Silbernagel, Karin; Ackermann, Paul W</t>
  </si>
  <si>
    <t>Knee surgery, sports traumatology, arthroscopy : official journal of the ESSKA</t>
  </si>
  <si>
    <t>early functional mobilization, encouraging full weightbearing and ankle motion in orhtosis</t>
  </si>
  <si>
    <t>treatment as usual</t>
  </si>
  <si>
    <t>was  not recorded whether a DVT was symptomatic or asymptomatic since it earlier has been demonstrated difficult for clinicians to differentiate between the pain of the rupture or operation and pain that could be cuased by a DVT</t>
  </si>
  <si>
    <t>Karolinska Institute</t>
  </si>
  <si>
    <t>Comparison of Efficacy and Safety of Two Different Enoxaparin Products in Prevention of Venous Thromboembolism Following Major Obstetric-gynecological Surgeries: An Open-label Randomized Clinical Trial.</t>
  </si>
  <si>
    <t>Abdolvand, Manoochehr; Aleyasin, Ashraf; Javadi, Mohammad Reza; Solduzian, Mohammad; Hosseini, Seyed Hossein; Ziaei, Zohreh; Samira, Samira; Gholami, Kheirollah</t>
  </si>
  <si>
    <t>Iranian journal of pharmaceutical research : IJPR</t>
  </si>
  <si>
    <t>Pdxane R 40mg subcutaneously</t>
  </si>
  <si>
    <t>Clexane R 40mg subcutaneously</t>
  </si>
  <si>
    <t>VTE occurrence and side effects</t>
  </si>
  <si>
    <t>evaluated by signs and symptoms of thrombosis</t>
  </si>
  <si>
    <t>no major bleeding oberseved in intervention group</t>
  </si>
  <si>
    <t>Research council of Tehran University of Medical Sciences</t>
  </si>
  <si>
    <t>Net-clinical benefit of extended prophylaxis of venous thromboembolism with betrixaban in medically ill patients aged 80 or more</t>
  </si>
  <si>
    <t xml:space="preserve">Ageno W.; Lopes R.D.; Yee M.K.; Hernandez A.; Hull R.D.; Goldhaber S.Z.; Gibson C.M.; Cohen A.T. </t>
  </si>
  <si>
    <t>7513 or 2781</t>
  </si>
  <si>
    <t xml:space="preserve">enoxaparin 40mg qd </t>
  </si>
  <si>
    <t>oral betrixaban 80 mg qd</t>
  </si>
  <si>
    <t xml:space="preserve">composite of asymptomatic proximal DVT thrombosis detected by ultrasonography, symptomatic proximal/distal DVT, symptomatic nonfatal PE, or fatal PE </t>
  </si>
  <si>
    <t>composite of asymptomatic proximal DVT detected by ultrasonnography, symptomatic proximal or distal DVT, symptomateic nonfatal PE, or fatal PE</t>
  </si>
  <si>
    <t>intervention reduces the risk of VTE without increasing major bleeding rates</t>
  </si>
  <si>
    <t>subcutaneous semuloparin 20 mg once daily</t>
  </si>
  <si>
    <t>composite of symptomatic DVT in upper or lower limbs, nonfatal PE and fatal PE or unexplained death (efficacy), clinically relevant bleeding (safety)</t>
  </si>
  <si>
    <t>Semuloparin for thromboprophylaxis in patients receiving chemotherapy for cancer</t>
  </si>
  <si>
    <t xml:space="preserve">Agnelli G.; George D.J.; Kakkar A.K.; Fisher W.; Lassen M.R.; Mismetti P.; Mouret P.; Chaudhari U.; Lawson F.; Turpie A.G.G. </t>
  </si>
  <si>
    <t>no apparent increase in major bleeding</t>
  </si>
  <si>
    <t>Bemiparin for thromboprophylaxis after benign gynecologic surgery: a randomized clinical trial.</t>
  </si>
  <si>
    <t>Alalaf, S K; Jawad, A K; Jawad, R K; Ali, M S; Al Tawil, N G</t>
  </si>
  <si>
    <t>seven daily doses of 3500 IU of subcutaneous bemiparin</t>
  </si>
  <si>
    <t>standard rehydration and advice</t>
  </si>
  <si>
    <t>incidence of clinical DVT, PE and fatal PE</t>
  </si>
  <si>
    <t>symptomatic VTE confirmed by compression Doppler Ultrasound, magnetic resonance imgaging, or computed tomographic pulmonary angiography</t>
  </si>
  <si>
    <t>no major bleeding events or side effects related to the use of bemiparin</t>
  </si>
  <si>
    <t>Research and Scientific Department of Hawler Medical University</t>
  </si>
  <si>
    <t>Extended venous thromboembolism prophylaxis comparing rivaroxaban to aspirin following total hip or knee arthroplasty (epcat II)</t>
  </si>
  <si>
    <t xml:space="preserve">Anderson D.; Dunbar M.; Kahn S.; Pleasance S.; Vendittoli P.-A.; Murnaghan J.; Zukor D.; Gross P.; Forsythe M.; Pelet S.; Fisher W.; Belzile E.; Dolan S.; Crowther M.; Bohm E.; MacDonald S.; Gofton W.; Kim P.; Andreou P.; Doucette S.; Theriault C.; Abianui A.; Carrier M.; Coyle D.; Kovacs M.; Rodger M.; Wells P. </t>
  </si>
  <si>
    <t>Research and Practice in Thrombosis and Haemostasis</t>
  </si>
  <si>
    <t>discontinue rivaroxaban, then aspirin 81mg daily</t>
  </si>
  <si>
    <t>continue rivaroxaban 10mg daily</t>
  </si>
  <si>
    <t>proximal DVT and PE, bleeding complications</t>
  </si>
  <si>
    <t>symptomatic proximal DVT and PE confirmed by objective testing or clinically important bleeding complications</t>
  </si>
  <si>
    <t>intervention was associated with increased bleeding events</t>
  </si>
  <si>
    <t>switch to daily oral aspirin 81 mg and placebo injection</t>
  </si>
  <si>
    <t>continue with daily dalteparin 5000 U subcutaneously and placebo tablet</t>
  </si>
  <si>
    <t>symptomatic, objectively confirmed proximal DVT or PE</t>
  </si>
  <si>
    <t>Canadian Institutes of Health Research and Pfizer Pharmaceuticals</t>
  </si>
  <si>
    <t>Aspirin versus low-molecular-weight heparin for extended venous thromboembolism prophylaxis after total hip arthroplasty: A randomized trial</t>
  </si>
  <si>
    <t xml:space="preserve">Anderson D.R.; Dunbar M.J.; Bohm E.R.; Belzile E.; Kahn S.R.; Zukor D.; Fisher W.; Gofton W.; Gross P.; Pelet S.; Crowther M.; Macdonald S.; Kim P.; Pleasance S.; Davis N.; Andreou P.; Wells P.; Kovacs M.; Rodger M.A.; Ramsay T.; Carrier M.; Vendittoli P.-A. </t>
  </si>
  <si>
    <t>symptomatic VTE confirmed by objective testing</t>
  </si>
  <si>
    <t>bleeding occurred in 1.3% of dalteparin group, 0.5% in aspirin group</t>
  </si>
  <si>
    <t>Aspirin or rivaroxaban for VTE prophylaxis after hip or knee arthroplasty</t>
  </si>
  <si>
    <t xml:space="preserve">Anderson D.R.; Dunbar M.; Murnaghan J.; Kahn S.R.; Gross P.; Forsythe M.; Pelet S.; Fisher W.; Belzile E.; Dolan S.; Crowther M.; Bohm E.; MacDonald S.J.; Gofton W.; Kim P.; Zukor D.; Pleasance S.; Andreou P.; Doucette S.; Theriault C.; Abianui A.; Carrier M.; Kovacs M.J.; Rodger M.A.; Coyle D.; Wells P.S.; Vendittoli P.-A. </t>
  </si>
  <si>
    <t>switch to aspirin 81mg</t>
  </si>
  <si>
    <t>continue with rivaroxaban 10mg</t>
  </si>
  <si>
    <t>symptomatic VTE (efficacy), bleeding complications (safety)</t>
  </si>
  <si>
    <t>rates of clinically important bleeding cpomplications did not differ significantly between the two groups</t>
  </si>
  <si>
    <t xml:space="preserve">Canadian Institutes of Health Research </t>
  </si>
  <si>
    <t>Sulodexide for the prevention of recurrent venous thromboembolism: The Sulodexide in Secondary Prevention of Recurrent Deep Vein Thrombosis (SURVET) study: A multicenter, randomized, double-blind, placebo-controlled trial</t>
  </si>
  <si>
    <t xml:space="preserve">Andreozzi G.M.; Bignamini A.A.; Davi G.; Palareti G.; Matuska J.; Holy M.; Pawlaczyk-Gabriel K.; Dzupina A.; Sokurenko G.Y.; Didenko Y.P.; Andrei L.D.; Lessiani G.; Visona A. </t>
  </si>
  <si>
    <t>Circulation</t>
  </si>
  <si>
    <t>sulodexide 500 lipasemic units twice daily</t>
  </si>
  <si>
    <t>symptomatic, objectivel confirmed recurrence of VTE (efficacy), bleeding (safety)</t>
  </si>
  <si>
    <t>symptomatic, objectively confirmed recurrence of VTE, defined as the composite of DVT objectively confirmed by compression ultrasonography and nonfatal or fatal PE objectively confirmed by computed tomography or lung scanning</t>
  </si>
  <si>
    <t>extending treatment with VKAs reduces the recurrence risk but increases the bleeding risk</t>
  </si>
  <si>
    <t>Alfa Wassermann</t>
  </si>
  <si>
    <t>Anonymous.</t>
  </si>
  <si>
    <t>Adjunctive Intermittent Pneumatic Compression for Venous Thromboprophylaxis.</t>
  </si>
  <si>
    <t>Arabi, Yaseen M; Al-Hameed, Fahad; Burns, Karen E A; Mehta, Sangeeta; Alsolamy, Sami J; Alshahrani, Mohammed S; Mandourah, Yasser; Almekhlafi, Ghaleb A; Almaani, Mohammed; Al Bshabshe, Ali; Finfer, Simon; Arshad, Zia; Khalid, Imran; Mehta, Yatin; Gaur, Atul; Hawa, Hassan; Buscher, Hergen; Lababidi, Hani; Al Aithan, Abdulsalam; Abdukahil, Sheryl A I; Jose, Jesna; Afesh, Lara Y; Al-Dawood, Abdulaziz; Saudi Critical Care Trials Group</t>
  </si>
  <si>
    <t>IPC and unfractionated/low molecular weight heparin</t>
  </si>
  <si>
    <t>unfractionated/low molecular weight heparin alone</t>
  </si>
  <si>
    <t xml:space="preserve">incident proximal lower limb DVT </t>
  </si>
  <si>
    <t>incident lower limb DVT, as detected on lower limb ultrasonography</t>
  </si>
  <si>
    <t>King Abdulaziz City for Science and Technology and King Abdullah International Medical Research Center</t>
  </si>
  <si>
    <t>Thrombosis research</t>
  </si>
  <si>
    <t>dalteparin</t>
  </si>
  <si>
    <t>Aspirin after oral anticoagulants for prevention of recurrence in patients with unprovoked venous thromboembolism. the warfasa study</t>
  </si>
  <si>
    <t xml:space="preserve">Becattini C.; Agnelli G.; Poggio R.; Eichinger S.; Bucherini E.; Silingardi M.; Bianchi M.; Moia M.; Ageno W.; Vandelli M.R.; Grandone E.; Siragusa S.; Salvi R.; Ria L.; Zanatta N.; Poli D.; Camporese G.; Salvi A.; Santi R.; Cimminiello C.; Scannapieco G.; Barillari G.; De Gaudenzi E.; Cappelli R.; Di Minno G.; Frausini G.; Bova C.; Prandoni P. </t>
  </si>
  <si>
    <t>aspirin 100mg daily</t>
  </si>
  <si>
    <t>symptomatic recurrent VTE and VTE related death</t>
  </si>
  <si>
    <t>aspirin reduces by about 40% the risk of reccurence VTE without increasing bleeding</t>
  </si>
  <si>
    <t>University of Perugia, Bayer Health Care, International Society of Thrombosis and Haemostasis</t>
  </si>
  <si>
    <t>Low-molecular-weight heparin prophylaxis using dalteparin extended out- of-hospital vs in-hospital warfarin/out-of-hospital placebo in hip arthroplasty patients a double-blind, randomized comparison</t>
  </si>
  <si>
    <t xml:space="preserve">Hull R.D.; Pineo G.F.; Francis C.; Bergqvist D.; Fellenius C.; Soderberg K.; Holmqvist A.; Mant M.; Dear R.; Baylis B.; Mah A.; Brant R. </t>
  </si>
  <si>
    <t>JAMA Internal Medicine</t>
  </si>
  <si>
    <t>warfarin in hospital and placebo out of hospital</t>
  </si>
  <si>
    <t>venogram-confirmd deep vein and proximal DVT</t>
  </si>
  <si>
    <t>asymptomatic DVT</t>
  </si>
  <si>
    <t>rates of minor bleeding complications and wound hematomas were low and similar among the groups</t>
  </si>
  <si>
    <t>grant-in-aid by Pharmacia &amp; Upjohn to the University of Calgary</t>
  </si>
  <si>
    <t>Rivaroxaban versus enoxaparin for thromboprophylaxis after total knee arthroplasty (RECORD4): a randomised trial.</t>
  </si>
  <si>
    <t>Turpie, Alexander G G; Lassen, Michael R; Davidson, Bruce L; Bauer, Kenneth A; Gent, Michael; Kwong, Louis M; Cushner, Fred D; Lotke, Paul A; Berkowitz, Scott D; Bandel, Tiemo J; Benson, Alice; Misselwitz, Frank; Fisher, William D; RECORD4 Investigators</t>
  </si>
  <si>
    <t>Lancet</t>
  </si>
  <si>
    <t>oral rivaroxaban 10 mg once daily beginning 6-8 h after surgery</t>
  </si>
  <si>
    <t>subcutaneous enoxaparin 30 mg every 12 h, starting 12-24 h after surgery</t>
  </si>
  <si>
    <t>composite of any DVT, non-fatal PE or death from any cause up to day 17 after surgery</t>
  </si>
  <si>
    <t>Haemorrhagic wound complications were much the same in the 2 groups</t>
  </si>
  <si>
    <t>Bayer Schering Pharma AG, Johnson &amp; Johnson Pharmaceutical Research &amp; Development</t>
  </si>
  <si>
    <t>A randomised comparison of a foot pump and low-molecular-weight heparin in the prevention of deep-vein thrombosis after total knee replacement.</t>
  </si>
  <si>
    <t>Warwick, D; Harrison, J; Whitehouse, S; Mitchelmore, A; Thornton, M</t>
  </si>
  <si>
    <t>Journal of Bone and Joint Surgery-British Volume</t>
  </si>
  <si>
    <t>The Bone &amp; joint journal</t>
  </si>
  <si>
    <t>A-v impulse system foot pump</t>
  </si>
  <si>
    <t>A-V Impulse foot pump</t>
  </si>
  <si>
    <t>LMWH (enoxaparin)</t>
  </si>
  <si>
    <t>venographic DVT</t>
  </si>
  <si>
    <t>ascending venography</t>
  </si>
  <si>
    <t>aymptomatic VTE</t>
  </si>
  <si>
    <t>fewer haemorrhagic complications in the foot pump group</t>
  </si>
  <si>
    <t>Postoperative fondaparinux versus postoperative enoxaparin for prevention of venous thromboembolism after elective hip-replacement surgery: a randomised double-blind trial.</t>
  </si>
  <si>
    <t>Turpie, Alexander G G; Bauer, Kenneth A; Eriksson, Bengt I; Lassen, Michael R; PENTATHALON 2000 Study Steering Committee</t>
  </si>
  <si>
    <t>postoperative subcutaneous injections of 2.5mg fondaparinux once daily</t>
  </si>
  <si>
    <t>30mg enoxaparin twice daily</t>
  </si>
  <si>
    <t>venous thromboembolism by day 11</t>
  </si>
  <si>
    <t>DVT, PE, or both</t>
  </si>
  <si>
    <t>no increase in clinincally relevant bleeding</t>
  </si>
  <si>
    <t>sanofi-synthelabo and sv organon</t>
  </si>
  <si>
    <t>Direct thrombin inhibitor melagatran followed by oral ximelagatran in comparison with enoxaparin for prevention of venous thromboembolism after total hip or knee replacement: The METHRO III study</t>
  </si>
  <si>
    <t xml:space="preserve">Eriksson B.I.; Agnelli G.; Cohen A.T.; Dahl O.E.; Mouret P.; Rosencher N.; Eskilson C.; Nylander I.; Frison L.; Ogren M. </t>
  </si>
  <si>
    <t xml:space="preserve">3mg subcutaneous melagatran followed by 24 mg of oral ximelagatran twice daily </t>
  </si>
  <si>
    <t>8 to 11 days 3mg of subcutaneous melagatran started 4-12 hr postoperatively followed by 24mg of oral ximelagatran twice daily</t>
  </si>
  <si>
    <t xml:space="preserve">3mg subcutaneous melagatran followed by 40 mg of subcutaneous enoxaparin once-daily </t>
  </si>
  <si>
    <t>VTE (DVT detected by mandatory venography, PE or unexplained death)</t>
  </si>
  <si>
    <t>DVT detected by mandatory venography, PE, or unexplained death</t>
  </si>
  <si>
    <t>venographic DVT (asymptomatic)</t>
  </si>
  <si>
    <t>bleeding was comparable between the two groups</t>
  </si>
  <si>
    <t>research grant from AstraZeneca</t>
  </si>
  <si>
    <t>AstraZeneca</t>
  </si>
  <si>
    <t>A comparative, double-blind, randomised trial of a new second generation LMWH (Bemiparin) and UFH in the prevention of post-operative venous thromboembolism</t>
  </si>
  <si>
    <t xml:space="preserve">Kakkar V.V.; Howes J.; Sharma V.; Kadziola Z. </t>
  </si>
  <si>
    <t>3500 anti-Xa IU of bemiparin plus a placebo injection daily</t>
  </si>
  <si>
    <t>UFH</t>
  </si>
  <si>
    <t>5000 IU of UFH twice a day</t>
  </si>
  <si>
    <t>post operative VTE</t>
  </si>
  <si>
    <t>determined by bilateral elective venography</t>
  </si>
  <si>
    <t>no significant differences in the frequency of bleeding complications</t>
  </si>
  <si>
    <t>Laboratories Farmaceutics Rovi S. A.</t>
  </si>
  <si>
    <t>American Heart Journal</t>
  </si>
  <si>
    <t xml:space="preserve"> Fondaparinux combined with intermittent pneumatic compression (IPC) versus IPC alone in the prevention of venous thromboembolism after major abdominal surgery: the randomized APOLLO study</t>
  </si>
  <si>
    <t xml:space="preserve"> Turpie, AGG;  Bauer, KA;  Caprini, JA;  Comp, PP;  Gent, M;  Muntz, JE</t>
  </si>
  <si>
    <t>fondaparinux innconjunction with IPC</t>
  </si>
  <si>
    <t>IPC alone</t>
  </si>
  <si>
    <t>composite of DVT detected by mandatory bilateral venography, or documented symptomatic DVT or PE up to day 10</t>
  </si>
  <si>
    <t xml:space="preserve">bleeding risk was increased with gondaparinux compared with placebo, but this risk was low </t>
  </si>
  <si>
    <t xml:space="preserve"> A Phase II randomized, double-blind, eight-arm, parallel-group, dose-response study of apixaban, a new oral factor Xa inhibitor for the prevention of deep vein thrombosis in knee replacement surgery - on behalf of the Apixaban investigators</t>
  </si>
  <si>
    <t xml:space="preserve"> Lassen, MR;  Davidson, BL;  Gallus, A;  Pineo, G;  Ansell, J;  Deitchman, D</t>
  </si>
  <si>
    <t>1) apixaban (5, 10 or 20 mg) given as a single or a twice-daily divided dose. 2) enoxaparin 30mg bid</t>
  </si>
  <si>
    <t>enoxaparin 30mg bid or open label warfarin titrated to an INR of 1.8-3.0</t>
  </si>
  <si>
    <t>composite of all VTE comprising asymptomatic and symptomatic DVT, PE and all cause death during the treatment period</t>
  </si>
  <si>
    <t>composite of symptomatic and asymptomtic DVT</t>
  </si>
  <si>
    <t xml:space="preserve">apixaban demonstrates a favorable efficacy and an acceptable bleedinng safety profile at doses of 5 to 20mg per day </t>
  </si>
  <si>
    <t xml:space="preserve"> Randomized comparison of enoxaparin with unfractionated heparin for the prevention of venous thromboembolism in medical patients with heart failure or severe respiratory disease</t>
  </si>
  <si>
    <t>Kleber, FX; Witt, C; Vogel, G; Koppenhagen, K; Schomaker, U; Flosbach, CW</t>
  </si>
  <si>
    <t>enoxaparin 40mg once daily</t>
  </si>
  <si>
    <t>UFH 5000IU 3 times daily</t>
  </si>
  <si>
    <t>occurrence of confirmed thromboembolic events up to 1 day after the treatment period</t>
  </si>
  <si>
    <t>bilateral venography or at autopsy</t>
  </si>
  <si>
    <t>enoxaparin was associated with less bleeding</t>
  </si>
  <si>
    <t xml:space="preserve"> Extended thromboprophylaxis with rivaroxaban compared with short-term thromboprophylaxis with enoxaparin after total hip arthroplasty: the RECORD2 trial</t>
  </si>
  <si>
    <t xml:space="preserve"> Kakkar, AK;  Brenner, B;  Dahl, OE;  Eriksson, BI;  Mouret, P;  Muntz, J;  Bandel, TJ;  Misselwitz, F;  Haas, S</t>
  </si>
  <si>
    <t>subcutaneous enoxaparin 40 mg once daily + oral rivaroxaban 10mg</t>
  </si>
  <si>
    <t>subcutaneous enoxaparin 40 mg once daily + placebo</t>
  </si>
  <si>
    <t>composite of deep-vein thrombosis (symptomatic or asymptomatic detected by mandatory, bilateral venography), non-fatal pulmonary embolism, and all-cause mortality</t>
  </si>
  <si>
    <t>comopsite of symptmoatic and asymptomatic DVT</t>
  </si>
  <si>
    <t>incidences of major and non major bleeding were similar in both groups</t>
  </si>
  <si>
    <t>Bayer HealthCare AG and Johnson &amp; Johnson Pharmaceutical Research and Development LLC</t>
  </si>
  <si>
    <t>Prolonged enoxaparin therapy to prevent venous thromboembolism after primary hip or knee replacement</t>
  </si>
  <si>
    <t xml:space="preserve">Comp P.C.; Spiro T.E.; Friedman R.J.; Whitsett T.L.; Johnson G.J.; Gardiner G.A. Jr.; Landon G.C.; Jove M. </t>
  </si>
  <si>
    <t>Journal of Bone and Joint Surgery-American Volume</t>
  </si>
  <si>
    <t>The Journal of Bone and joint surgery. American volume</t>
  </si>
  <si>
    <t>prevalence of objectively confirmed VTE or symptomatic PE</t>
  </si>
  <si>
    <t xml:space="preserve">symptomatic </t>
  </si>
  <si>
    <t xml:space="preserve">no significant difference in the prevalence of hemorrhagic episodes </t>
  </si>
  <si>
    <t>Aventis Pharmaceuticals and Aventis S.A.</t>
  </si>
  <si>
    <t>Oral Thrombin Inhibitor Dabigatran Etexilate vs North American Enoxaparin Regimen for Prevention of Venous Thromboembolism After Knee Arthroplasty Surgery</t>
  </si>
  <si>
    <t>Journal of Arthroplasty</t>
  </si>
  <si>
    <t xml:space="preserve">oral dabigatran etexilate 220 or 150 mg once daily </t>
  </si>
  <si>
    <t>enoxaparin (Sanofi-Aventis) 30 mg SC twice daily</t>
  </si>
  <si>
    <t>composite of total VTE (symptomatic or venographic DVT and/or symptomatic PE)</t>
  </si>
  <si>
    <t>bleeding rates were similar</t>
  </si>
  <si>
    <t>Boehringer Ingelheim Pharma</t>
  </si>
  <si>
    <t>Journal of Thrombosis and Hemostasis</t>
  </si>
  <si>
    <t>Once-daily oral rivaroxaban versus placebo in the long-term prevention of recurrent symptomatic venous thromboembolism. The Einstein-extension study</t>
  </si>
  <si>
    <t xml:space="preserve">Buller H.R. </t>
  </si>
  <si>
    <t>rivaroxaban 20mg once daily</t>
  </si>
  <si>
    <t>low incidence of major bleeding in intervention group (0.7%)</t>
  </si>
  <si>
    <t xml:space="preserve">Bayer HealthCare  </t>
  </si>
  <si>
    <t>AVE5026, a new hemisynthetic ultra-low-molecular-weight heparin for the prevention of venous thromboembolism in patients after total knee replacement surgery--TREK: a dose-ranging study.</t>
  </si>
  <si>
    <t>Lassen, M R; Dahl, O E; Mismetti, P; Destree, D; Turpie, A G G</t>
  </si>
  <si>
    <t>once daily doses of AVE5026 (5,10,20,40, or 60mg)</t>
  </si>
  <si>
    <t xml:space="preserve">enoxaparin 40mg  </t>
  </si>
  <si>
    <t xml:space="preserve">enoxaparin 40mg </t>
  </si>
  <si>
    <t>composite of any DVT, symptomatic DVT and/or non fatal PE and VTE related death</t>
  </si>
  <si>
    <t>composite of symptomatic and asymptomatic (venographic) DVT</t>
  </si>
  <si>
    <t>significant dose response for AVE5026 was seen for major bleeding</t>
  </si>
  <si>
    <t>Sanofi Aventis</t>
  </si>
  <si>
    <t>A randomized evaluation of betrixaban, an oral factor Xa inhibitor, for prevention of thromboembolic events after total knee replacement (EXPERT).</t>
  </si>
  <si>
    <t>Turpie, Alexander G G; Bauer, Kenneth A; Davidson, Bruce L; Fisher, William D; Gent, Michael; Huo, Michael H; Sinha, Uma; Gretler, Daniel D; EXPERT Study Group</t>
  </si>
  <si>
    <t>betrixaban 15mf or 40mg bid</t>
  </si>
  <si>
    <t>enoxaparin 30mg</t>
  </si>
  <si>
    <t>enoxaparin administered subcutaneously (30mg)</t>
  </si>
  <si>
    <t>composite of proximal and/or DVT identified by unilateral mandatory venography, symptomatic proximal DVT, or PE</t>
  </si>
  <si>
    <t>no bleeds were reported for betrixaban</t>
  </si>
  <si>
    <t>Portola Pharmaceuticals Inc</t>
  </si>
  <si>
    <t>Warfarin thromboprophylaxis in cancer patients with central venous catheters (WARP): an open-label randomised trial.</t>
  </si>
  <si>
    <t>Young, Annie M; Billingham, Lucinda J; Begum, Gulnaz; Kerr, David J; Hughes, Ana I; Rea, Daniel W; Shepherd, Stephen; Stanley, Andrew; Sweeney, Ann; Wilde, Jonathan; Wheatley, Keith; WARP Collaborative Group, UK</t>
  </si>
  <si>
    <t>radiologically proven, symptomatic catheter-related thrombosis</t>
  </si>
  <si>
    <t>symptomatic thrombosis</t>
  </si>
  <si>
    <t>major bleeding showed no differennce between comparisons</t>
  </si>
  <si>
    <t>Medical Research Council</t>
  </si>
  <si>
    <t>Prevention of postoperative venous thromboembolism in Japanese patients undergoing total hip or knee arthroplasty: two randomized, double-blind, placebo-controlled studies with three dosage regimens of enoxaparin.</t>
  </si>
  <si>
    <t>Fuji, Takeshi; Ochi, Takahiro; Niwa, Shigeo; Fujita, Satoru</t>
  </si>
  <si>
    <t>Journal of Orthopedic Science</t>
  </si>
  <si>
    <t>enoxaparin (20mg once daily, 40mg,20mg twice daily</t>
  </si>
  <si>
    <t>incidence of VTE (efficacy); incidence of any bleeding (safety)</t>
  </si>
  <si>
    <t>did not differ significantly regarding the incidence of bleeding</t>
  </si>
  <si>
    <t>Rivaroxaban versus enoxaparin for thromboprophylaxis after total knee arthroplasty.</t>
  </si>
  <si>
    <t>Lassen, Michael R; Ageno, Walter; Borris, Lars C; Lieberman, Jay R; Rosencher, Nadia; Bandel, Tiemo J; Misselwitz, Frank; Turpie, Alexander G G; RECORD3 Investigators</t>
  </si>
  <si>
    <t>subcutaneous enoxaparin 40mg once daily beginning 12 h before surgery</t>
  </si>
  <si>
    <t>comopsite of any DVT, nonfatal PE, or death from any cause (efficacy); major bleeding (safety)</t>
  </si>
  <si>
    <t>both groups had similar rates of bleeding</t>
  </si>
  <si>
    <t>Bayer HealthCare and Johnson &amp; Johnson Pharmaceutical Research and Development LLC</t>
  </si>
  <si>
    <t>The efficacy and safety of enoxaparin versus unfractionated heparin for the prevention of venous thromboembolism after acute ischaemic stroke (PREVAIL Study): an open-label randomised comparison.</t>
  </si>
  <si>
    <t>Sherman, David G; Albers, Gregory W; Bladin, Christopher; Fieschi, Cesare; Gabbai, Alberto A; Kase, Carlos S; O'Riordan, William; Pineo, Graham F; PREVAIL Investigators</t>
  </si>
  <si>
    <t>enoxaparin 40mg subcutaneously once daily</t>
  </si>
  <si>
    <t xml:space="preserve">unfractionated heparin 5000 U subcutaneously </t>
  </si>
  <si>
    <t>composite of symptomatic or asymptomatic DVT, symptomatic PE or fatal PE (efficacy); symptomatic intracrannial haemorrhage, major extracranial haemorrhage, annd all cuase mortality (Safety)</t>
  </si>
  <si>
    <t>occurrence of any bleeding was similar</t>
  </si>
  <si>
    <t>A phase II study of the oral factor Xa inhibitor LY517717 for the prevention of venous thromboembolism after hip or knee replacement.</t>
  </si>
  <si>
    <t>Agnelli, G; Haas, S; Ginsberg, J S; Krueger, K A; Dmitrienko, A; Brandt, J T</t>
  </si>
  <si>
    <t>once daily oral LY517717, started 6-8h after wound closure</t>
  </si>
  <si>
    <t>enoxaparin 40mg started in the evening before surgery</t>
  </si>
  <si>
    <t>composite of DVT and objectively confirmed symptomatic DVT and/or PE</t>
  </si>
  <si>
    <t>detected by bilateral venography performed at the end of the study treatment period</t>
  </si>
  <si>
    <t>similar low rates of bleeding</t>
  </si>
  <si>
    <t>Oral direct thrombin inhibitor ximelagatran compared with warfarin for the prevention of venous thromboembolism after total knee arthroplasty.</t>
  </si>
  <si>
    <t>Colwell, Clifford W Jr; Berkowitz, Scott D; Lieberman, Jay R; Comp, Philip C; Ginsberg, Jeffrey S; Paiement, Guy; McElhattan, Jennifer; Roth, Anne W; Francis, Charles W; EXULT B Study Group</t>
  </si>
  <si>
    <t>fixed dose oral ximelagatran (36mg twice daily)</t>
  </si>
  <si>
    <t>warfarin</t>
  </si>
  <si>
    <t>composite of total VTE (incidence of asymptomatic deep-vein thrombosis determined by bilateral venography, objectively confirmed symptomatic deep-vein thrombosis or pulmonary embolism, and death from all causes during treatment.)</t>
  </si>
  <si>
    <t>no signnificant difference with respect to bleeding events</t>
  </si>
  <si>
    <t>Ximelagatran and melagatran compared with dalteparin for prevention of venous thromboembolism after total hip or knee replacement: the METHRO II randomised trial.</t>
  </si>
  <si>
    <t>Eriksson, Bengt I; Bergqvist, David; Kalebo, Peter; Dahl, Ola E; Lindbratt, Siv; Bylock, Anders; Frison, Lars; Eriksson, Ulf G; Welin, Lennart; Gustafsson, David; Melagatran for Thrombin inhibition in Orthopaedic surgery</t>
  </si>
  <si>
    <t>four dose categories of subcutaneous melagatran (1mg,1.5mg,2.25mg. Or 3mg twice daily)</t>
  </si>
  <si>
    <t>subcutaneous dalteparin 5000IU once daily</t>
  </si>
  <si>
    <t>rate of DVT and PE (efficacy); major bleeding (safety)</t>
  </si>
  <si>
    <t>major bleeding was uncommon but higher in highest dose group</t>
  </si>
  <si>
    <t>Dabigatran etexilate versus enoxaparin for prevention of venous thromboembolism after total hip replacement: a randomised, double-blind, non-inferiority trial.</t>
  </si>
  <si>
    <t>Eriksson, Bengt I; Dahl, Ola E; Rosencher, Nadia; Kurth, Andreas A; van Dijk, C Niek; Frostick, Simon P; Prins, Martin H; Hettiarachchi, Rohan; Hantel, Stefan; Schnee, Janet; Buller, Harry R; RE-NOVATE Study Group</t>
  </si>
  <si>
    <t>dabigatran etexilate 220mg or 150mg once daily</t>
  </si>
  <si>
    <t>composite of total VTE (venographic or symptomatic)and death from all causes during treatment</t>
  </si>
  <si>
    <t>no significant difference in major bleeding rates</t>
  </si>
  <si>
    <t>Continuous passive motion in the prevention of deep-vein thrombosis: a randomised comparison in trauma patients.</t>
  </si>
  <si>
    <t>Fuchs, S; Heyse, T; Rudofsky, G; Gosheger, G; Chylarecki, C</t>
  </si>
  <si>
    <t>Arthroflow device and LMWH</t>
  </si>
  <si>
    <t>LMWH only</t>
  </si>
  <si>
    <t>clinical examination looked for signs of VTE, ultrasonography</t>
  </si>
  <si>
    <t>BAY 59-7939: an oral, direct factor Xa inhibitor for the prevention of venous thromboembolism in patients after total knee replacement. A phase II dose-ranging study.</t>
  </si>
  <si>
    <t>Turpie, A G G; Fisher, W D; Bauer, K A; Kwong, L M; Irwin, M W; Kalebo, P; Misselwitz, F; Gent, M; OdiXa-Knee Study Group</t>
  </si>
  <si>
    <t>oral BAY 59-7939 (2.5,5,10,20,and30mg)</t>
  </si>
  <si>
    <t>subcutaneous enoxaparin (30mg)</t>
  </si>
  <si>
    <t>composite of any DVT (proximal and.or distal), confirmed non fatal PE and all cause mortality (efficacy); major, postoperative bleeding (safety)</t>
  </si>
  <si>
    <t>proximal and/or distal DVT (at screening or confirmed symptomatic events)</t>
  </si>
  <si>
    <t>bleeding increased with increasing doses of BAY 59-7939, with no significant difference with enoxaparin</t>
  </si>
  <si>
    <t xml:space="preserve">Bayer HealthCare AG </t>
  </si>
  <si>
    <t>Efficacy and safety of fondaparinux for the prevention of venous thromboembolism in older acute medical patients: randomised placebo controlled trial.</t>
  </si>
  <si>
    <t>Cohen, Alexander T; Davidson, Bruce L; Gallus, Alexander S; Lassen, Michael R; Prins, Martin H; Tomkowski, Witold; Turpie, Alexander G G; Egberts, Jan F M; Lensing, Anthonie W A; ARTEMIS Investigators</t>
  </si>
  <si>
    <t>BMJ-British Medical Journal</t>
  </si>
  <si>
    <t>the BMJ</t>
  </si>
  <si>
    <t>2.5mg fondaparinux</t>
  </si>
  <si>
    <t>VTE detected by routine bilateral venography along with symptomatic VTE up to day 15</t>
  </si>
  <si>
    <t>frequency of major bleeding was similar for both groups</t>
  </si>
  <si>
    <t>Sanofi-Synthelabo and NV Organon</t>
  </si>
  <si>
    <t>Extended duration rivaroxaban versus short-term enoxaparin for the prevention of venous thromboembolism after total hip arthroplasty: a double-blind, randomised controlled trial.</t>
  </si>
  <si>
    <t>Kakkar, Ajay K; Brenner, Benjamin; Dahl, Ola E; Eriksson, Bengt I; Mouret, Patrick; Muntz, Jim; Soglian, Andrea G; Pap, Akos F; Misselwitz, Frank; Haas, Sylvia; RECORD2 Investigators</t>
  </si>
  <si>
    <t>oral rivaroxaban 10mg once daily</t>
  </si>
  <si>
    <t>enoxaparin 40mg once daily subcutaneously</t>
  </si>
  <si>
    <t xml:space="preserve">comopsite of DVT (symptomatic or asymptomatic detected by bilateral venography), non fatal PE and all cause mortality </t>
  </si>
  <si>
    <t>incidence of bleeding was the same in both groups</t>
  </si>
  <si>
    <t>Prevention of venous thrombosis in patients with acute intracerebral hemorrhage.</t>
  </si>
  <si>
    <t>Lacut, K; Bressollette, L; Le Gal, G; Etienne, E; De Tinteniac, A; Renault, A; Rouhart, F; Besson, G; Garcia, J-F; Mottier, D; Oger, E; VICTORIAh (Venous Intermittent Compression and Thrombosis Occurrence Related to Intra-cerebral Acute hemorrhage) Investigators</t>
  </si>
  <si>
    <t>Neurology</t>
  </si>
  <si>
    <t>elastic stockings combined w intermittent pneumatic compression</t>
  </si>
  <si>
    <t>elastic stockings with IPC</t>
  </si>
  <si>
    <t>composite of symptomatic DVT, nonfatal PE, death-related PE and asymptomatic DVT</t>
  </si>
  <si>
    <t>Agence Francaise de Securite Sanitaire des Produits de Sante, Sanofi-Snthelabo, Tyco Healthcare France</t>
  </si>
  <si>
    <t>Randomized clinical trial of postoperative fondaparinux versus perioperative dalteparin for prevention of venous thromboembolism in high-risk abdominal surgery.</t>
  </si>
  <si>
    <t>Agnelli, G; Bergqvist, D; Cohen, A T; Gallus, A S; Gent, M; PEGASUS investigators</t>
  </si>
  <si>
    <t>British Journal of Surgery</t>
  </si>
  <si>
    <t>once daily subcutaneous injections of fondaparinux 2.5mg</t>
  </si>
  <si>
    <t>dalterparin 5000 units</t>
  </si>
  <si>
    <t>composite of DVT detected by bilateral venography and symptomatic, confirmed DVT or PE up until day 10 (efficacy); major bleeding (safety)</t>
  </si>
  <si>
    <t>major bleeding was observed in 49% of fondaparinux group and 34% of dalterparin group</t>
  </si>
  <si>
    <t>Fondaparinux combined with intermittent pneumatic compression vs. intermittent pneumatic compression alone for prevention of venous thromboembolism after abdominal surgery: a randomized, double-blind comparison.</t>
  </si>
  <si>
    <t>Turpie, A G G; Bauer, K A; Caprini, J A; Comp, P C; Gent, M; Muntz, J E; Apollo Investigators</t>
  </si>
  <si>
    <t>fondaparinux in conjunction with IPC</t>
  </si>
  <si>
    <t>VTE (defined as DVT  detected by mandatory screening and/or documented symptomatic DVT or PE or both)up to day 10 (efficacy); major bleedinng (safety)</t>
  </si>
  <si>
    <t xml:space="preserve">intervention had low bleeding risk </t>
  </si>
  <si>
    <t>Sanofi-Synthelabo and then by GlaxoSmithKline</t>
  </si>
  <si>
    <t>Prevention of deep-vein thrombosis after total knee arthroplasty in Asian patients. Comparison of low-molecular-weight heparin and indomethacin.</t>
  </si>
  <si>
    <t>Wang, Ching-Jen; Wang, Jun-Wen; Weng, Lin-Hsiu; Hsu, Chia-Chen; Huang, Chung-Cheng; Yu, Pao-Chu</t>
  </si>
  <si>
    <t>1) LMWH (Fraxiparine). 2) Indomethacin</t>
  </si>
  <si>
    <t>no prophylaxis with anticoagulant</t>
  </si>
  <si>
    <t>Homocysteine lowering by B vitamins and the secondary prevention of deep vein thrombosis and pulmonary embolism: A randomized, placebo-controlled, double-blind trial.</t>
  </si>
  <si>
    <t>den Heijer, Martin; Willems, Huub P J; Blom, Henk J; Gerrits, Wim B J; Cattaneo, Marco; Eichinger, Sabine; Rosendaal, Frits R; Bos, Gerard M J</t>
  </si>
  <si>
    <t>daily multivatiamin supplementation (5mg folic acid, 50mg pyriodoxine, and 0.4mg cyanocobalamin)</t>
  </si>
  <si>
    <t>objectively diagnosed recurrent symptomatic DVT or recurrent PE</t>
  </si>
  <si>
    <t xml:space="preserve">Netherlands Heart Foundation </t>
  </si>
  <si>
    <t>A once-daily, oral, direct Factor Xa inhibitor, rivaroxaban (BAY 59-7939), for thromboprophylaxis after total hip replacement.</t>
  </si>
  <si>
    <t>Eriksson, Bengt I; Borris, Lars C; Dahl, Ola E; Haas, Sylvia; Huisman, Menno V; Kakkar, Ajay K; Muehlhofer, Eva; Dierig, Christoph; Misselwitz, Frank; Kalebo, Peter; ODIXa-HIP Study Investigators</t>
  </si>
  <si>
    <t>oral rivaroxaban (5, 10, 20, 30 or 40 mg)</t>
  </si>
  <si>
    <t>once daily subcutanneous enoxaparin dose of 40mg</t>
  </si>
  <si>
    <t>composite of incidence of any DVT, non fatal, symptomatic, objectively confirmed PE and all cause death (effficacy); incidence of major bleeding (safety)</t>
  </si>
  <si>
    <t>major bleeding had a significant dose response relationship</t>
  </si>
  <si>
    <t>Bayer HealthCare</t>
  </si>
  <si>
    <t>Comparison of low-intensity warfarin therapy with conventional-intensity warfarin therapy for long-term prevention of recurrent venous thromboembolism.</t>
  </si>
  <si>
    <t>Kearon, Clive; Ginsberg, Jeffrey S; Kovacs, Michael J; Anderson, David R; Wells, Philip; Julian, Jim A; MacKinnon, Betsy; Weitz, Jeffrey I; Crowther, Mark A; Dolan, Sean; Turpie, Alexander G; Geerts, William; Solymoss, Susan; van Nguyen, Paul; Demers, Christine; Kahn, Susan R; Kassis, Jeannine; Rodger, Marc; Hambleton, Julie; Gent, Michael; Extended Low-Intensity Anticoagulation for Thrombo-Embolism Investigators</t>
  </si>
  <si>
    <t>continue warfarin therapy with a target international normalized ratio of 2.0 to 3.0</t>
  </si>
  <si>
    <t>target INR of 1.5 to 1.9 (low intensity)</t>
  </si>
  <si>
    <t xml:space="preserve">symptomatic recurrent VTE </t>
  </si>
  <si>
    <t>"No surveillance was performed to detect asymptomatic VTE"</t>
  </si>
  <si>
    <t>no significant difference in the frequency of overall bleeding between the 2 groups</t>
  </si>
  <si>
    <t>Canadian Institues of Health Research</t>
  </si>
  <si>
    <t>Long-term, low-intensity warfarin therapy for the prevention of recurrent venous thromboembolism.</t>
  </si>
  <si>
    <t>Ridker, Paul M; Goldhaber, Samuel Z; Danielson, Ellie; Rosenberg, Yves; Eby, Charles S; Deitcher, Steven R; Cushman, Mary; Moll, Stephan; Kessler, Craig M; Elliott, C Gregory; Paulson, Rolf; Wong, Turnly; Bauer, Kenneth A; Schwartz, Bruce A; Miletich, Joseph P; Bounameaux, Henri; Glynn, Robert J; PREVENT Investigators</t>
  </si>
  <si>
    <t>low intensity warfarin (target INR, 1.5 to 2)</t>
  </si>
  <si>
    <t>no surveillance for asymptomatic thrombosis</t>
  </si>
  <si>
    <t>low intensity warfarin was associated with lower bleeding</t>
  </si>
  <si>
    <t>National Heart, Lung and Blood Institute and Bristol-Myers Squibb</t>
  </si>
  <si>
    <t>Superiority of fondaparinux over enoxaparin in preventing venous thromboembolism in major orthopedic surgery using different efficacy end points.</t>
  </si>
  <si>
    <t>Turpie, Alexander G G; Bauer, Kenneth A; Eriksson, Bengt I; Lassen, Michael R</t>
  </si>
  <si>
    <t>Chest</t>
  </si>
  <si>
    <t>subcutaneous fondaparinux (2.5mg once daily)</t>
  </si>
  <si>
    <t>composite of DVT detected by mandatory bilaterla venography, documented symptomatic DVT, or PE up to day 11 (efficacy)</t>
  </si>
  <si>
    <t>incidence of clinically relevant bleeding did not differ</t>
  </si>
  <si>
    <t>Dose-response study of recombinant factor VIIa/tissue factor inhibitor recombinant nematode anticoagulant protein c2 in prevention of postoperative venous thromboembolism in patients undergoing total knee replacement.</t>
  </si>
  <si>
    <t>Lee, A; Agnelli, G; Buller, H; Ginsberg, J; Heit, J; Rote, W; Vlasuk, G; Costantini, L; Julian, J; Comp, P; van Der Meer, J; Piovella, F; Raskob, G; Gent, M</t>
  </si>
  <si>
    <t>1.5,3,0 or 5.0 microgram/kg rNAPc2</t>
  </si>
  <si>
    <t>rNAPc2: 5.0 μg/kg</t>
  </si>
  <si>
    <t>composite of overall DVT based on mandatory uniltaterla venography and confirmed symptomatic VTE recoreded (efficacy); major bleeding (safety)</t>
  </si>
  <si>
    <t>no increase in bleedsing and a lower rate of overall DVT in the 3.0 dosage lvel group</t>
  </si>
  <si>
    <t xml:space="preserve">Corvas International </t>
  </si>
  <si>
    <t>Nadroparin for the prevention of thromboembolic events in ambulatory patients with metastatic or locally advanced solid cancer receiving chemotherapy: a randomised, placebo-controlled, double-blind study</t>
  </si>
  <si>
    <t xml:space="preserve">Agnelli G.; Gussoni G.; Bianchini C.; Verso M.; Mandala M.; Cavanna L.; Barni S.; Labianca R.; Buzzi F.; Scambia G.; Passalacqua R.; Ricci S.; Gasparini G.; Lorusso V.; Bonizzoni E.; Tonato M. </t>
  </si>
  <si>
    <t>Lancet Oncology</t>
  </si>
  <si>
    <t>subcutaneous injections of nadroparin once a day</t>
  </si>
  <si>
    <t>composite of symptomatic DFVT of lower or upper limbs, PE, visceral or cerebral venous thrombosis, acute myocardial infarction, ischaemic stroke, acute peripheral arterial thromboembolism, and unexplained death of possible thromboembolic origin  (efficacy); major bleeding (safety(</t>
  </si>
  <si>
    <t xml:space="preserve">Italfarmaco SpA </t>
  </si>
  <si>
    <t>Randomized, placebo-controlled trial of dalteparin for the prevention of venous thromboembolism in acutely ill medical patients.</t>
  </si>
  <si>
    <t>Leizorovicz, Alain; Cohen, Alexander T; Turpie, Alexander G G; Olsson, Carl-Gustav; Vaitkus, Paul T; Goldhaber, Samuel Z; PREVENT Medical Thromboprophylaxis Study Group</t>
  </si>
  <si>
    <t>subcutaneous dalteparin 5000IU daily</t>
  </si>
  <si>
    <t>VTE, defined as combination of symptomatic DVT, symptomatic PE, and asympotmatic proximal DVT detected by compression ultrasound and sudden death</t>
  </si>
  <si>
    <t xml:space="preserve">incidence of major bleeding was higher in dalteparin group </t>
  </si>
  <si>
    <t>Pharmacia Corporation</t>
  </si>
  <si>
    <t>Postoperative fondaparinux versus preoperative enoxaparin for prevention of venous thromboembolism in elective hip-replacement surgery: a randomised double-blind comparison.</t>
  </si>
  <si>
    <t>Lassen, Michael Rud; Bauer, Kenneth A; Eriksson, Bengt I; Turpie, Alexander G G; European Pentasaccharide Elective Surgery Study (EPHESUS) Steering Committee</t>
  </si>
  <si>
    <t>once daily, subcutaneous injections of 2.5mg fondaparinux</t>
  </si>
  <si>
    <t>enoxaparin 40mg</t>
  </si>
  <si>
    <t>VTE up to day 11 defined as DVT detected by mandatory bilaterla venography, documented symptomatic DVT, or documented symptomatic nPE</t>
  </si>
  <si>
    <t>2 groups did not differ in frequency of clinically relevant bleeding</t>
  </si>
  <si>
    <t>A novel long-acting synthetic factor Xa inhibitor (SanOrg34006) to replace warfarin for secondary prevention in deep vein thrombosis. A Phase II evaluation.</t>
  </si>
  <si>
    <t>PERSIST investigators</t>
  </si>
  <si>
    <t>2.5,5,6,5 or 10mg of SanOrg34006 subcutaneously nonce weekly</t>
  </si>
  <si>
    <t>warfarin (INR, 2.0-3.0)</t>
  </si>
  <si>
    <t>composite of change in thrombotic burden, as assessed by ultrasonography and perfusionlung scanning (Efficacy); major and clinically relevant bleeding (sfaety)</t>
  </si>
  <si>
    <t>deterioration = composite of fatal and non-fatal recurrent VTE, unexplained death, and asymptomatic worsening of the ultrasonography or lung scan</t>
  </si>
  <si>
    <t>intervention had less bleeding than warfarin</t>
  </si>
  <si>
    <t>Organon NV and Sanofi Synthelabo</t>
  </si>
  <si>
    <t>The direct thrombin inhibitor melagatran followed by oral ximelagatran compared with enoxaparin for the prevention of venous thromboembolism after total hip or knee replacement: the EXPRESS study.</t>
  </si>
  <si>
    <t>Eriksson, B I; Agnelli, G; Cohen, A T; Dahl, O E; Lassen, M R; Mouret, P; Rosencher, N; Kalebo, P; Panfilov, S; Eskilson, C; Andersson, M; Freij, A; EXPRESS Study Group</t>
  </si>
  <si>
    <t>melagatran/ximelagatran</t>
  </si>
  <si>
    <t>confirmed major VTE, defined as proximal DVT, PE and/ordeath where PE could not be ruled out, confirmed total VTE, defined as DVT, PE and/or death from any cause (efficacy); bleeding (safety)</t>
  </si>
  <si>
    <t>bleeding did not differ between the groups</t>
  </si>
  <si>
    <t>Apixaban or enoxaparin for thromboprophylaxis after knee replacement.</t>
  </si>
  <si>
    <t>Lassen, Michael Rud; Raskob, Gary E; Gallus, Alexander; Pineo, Graham; Chen, Dalei; Portman, Ronald J</t>
  </si>
  <si>
    <t>2.5mg apixaban orally twice daily</t>
  </si>
  <si>
    <t>composite of asymtopmatic and symptomatic DVT&lt; nonfatl PE, and death from any cause</t>
  </si>
  <si>
    <t>apixaban had lower rates of clinically relevant bleeding</t>
  </si>
  <si>
    <t>Rivaroxaban versus enoxaparin for thromboprophylaxis after hip arthroplasty.</t>
  </si>
  <si>
    <t>Eriksson, Bengt I; Borris, Lars C; Friedman, Richard J; Haas, Sylvia; Huisman, Menno V; Kakkar, Ajay K; Bandel, Tiemo J; Beckmann, Horst; Muehlhofer, Eva; Misselwitz, Frank; Geerts, William; RECORD1 Study Group</t>
  </si>
  <si>
    <t>10mg oral ricaroxaban once daily</t>
  </si>
  <si>
    <t>composite of DVT (either symptomatic or detected by bilateral venography if the patient was asymptomatic), nonfatal PE, or death from any cause (efficacy); major bleeding (safety)</t>
  </si>
  <si>
    <t>similar bleeding rates</t>
  </si>
  <si>
    <t xml:space="preserve">Bayer Healthcare and Johnson &amp; Johnson </t>
  </si>
  <si>
    <t>Fixed minidose versus-adjusted low-dose warfarin after total joint arthroplasty: a randomized prospective study.</t>
  </si>
  <si>
    <t>Vives, M J; Hozack, W J; Sharkey, P F; Moriarty, L; Sokoloff, B; Rothman, R H</t>
  </si>
  <si>
    <t>adjusted low dose warfarin (INR, 1.4-1.8)</t>
  </si>
  <si>
    <t>fixed minidose warfarin (2mg daily regardless of INR)</t>
  </si>
  <si>
    <t>bleeding, symptomatic thromboembolic events, and minor reported complications of warfarin therapy</t>
  </si>
  <si>
    <t>Low-molecular-weight heparin versus a coumarin for the prevention of recurrent venous thromboembolism in patients with cancer.</t>
  </si>
  <si>
    <t>Lee, Agnes Y Y; Levine, Mark N; Baker, Ross I; Bowden, Chris; Kakkar, Ajay K; Prins, Martin; Rickles, Frederick R; Julian, Jim A; Haley, Susan; Kovacs, Michael J; Gent, Michael; Randomized Comparison of Low-Molecular-Weight Heparin versus Oral Anticoagulant Therapy for the Prevention of Recurrent Venous Thromboembolism in Patients with Cancer (CLOT) Investigators</t>
  </si>
  <si>
    <t>LMWH (dalteparin) at a dose of 200 IU per kilogram of body weight subcutaneously once daily and coumarin derivative</t>
  </si>
  <si>
    <t>dalterparin alone</t>
  </si>
  <si>
    <t>first episode of objectively documented, symptomatic, recurrent DVT, PE, or both (efficacy); bleeding (Safety)</t>
  </si>
  <si>
    <t>dalteparin did not increase the risk of bleeding</t>
  </si>
  <si>
    <t xml:space="preserve">Pharmacia </t>
  </si>
  <si>
    <t>Pneumatic compression versus low molecular weight heparin in gynecologic oncology surgery: a randomized trial.</t>
  </si>
  <si>
    <t>Maxwell, G L; Synan, I; Dodge, R; Carroll, B; Clarke-Pearson, D L</t>
  </si>
  <si>
    <t>Obstetrics and Gynecology</t>
  </si>
  <si>
    <t>external pneumatic compression</t>
  </si>
  <si>
    <t>blood loss was similar between the two groups</t>
  </si>
  <si>
    <t>Prevention of venous thromboembolic disease following primary total knee arthroplasty. A randomized, multicenter, open-label, parallel-group comparison of enoxaparin and warfarin.</t>
  </si>
  <si>
    <t>Fitzgerald, R H Jr; Spiro, T E; Trowbridge, A A; Gardiner, G A Jr; Whitsett, T L; O'Connell, M B; Ohar, J A; Young, T R; Enoxaparin Clinical Trial Group</t>
  </si>
  <si>
    <t>enonxaparin 30mg subcutaneously twice daily</t>
  </si>
  <si>
    <t>warfarin adjusted to INR of 2 to 3</t>
  </si>
  <si>
    <t>Vte defined as DVT documented by contrast venography, symptomatic DVT documented by lower extremity ultrasonography, or symptomatic PE confirmed by a positive lung scan or Pulmonary angiography</t>
  </si>
  <si>
    <t>rate of overall hemorrhagic complications was higher in enoxaparin group</t>
  </si>
  <si>
    <t xml:space="preserve">Aventis Pharmaceuticals   </t>
  </si>
  <si>
    <t>Low-molecular-weight heparin prophylaxis using dalteparin extended out-of-hospital vs in-hospital warfarin/out-of-hospital placebo in hip arthroplasty patients: a double-blind, randomized comparison. North American Fragmin Trial Investigators.</t>
  </si>
  <si>
    <t>Hull, R D; Pineo, G F; Francis, C; Bergqvist, D; Fellenius, C; Soderberg, K; Holmqvist, A; Mant, M; Dear, R; Baylis, B; Mah, A; Brant, R</t>
  </si>
  <si>
    <t>pre- or post-operative dalteparin</t>
  </si>
  <si>
    <t>venogram confirmed DVT and proximal DVT</t>
  </si>
  <si>
    <t>no major bleeding occurred during extended prophylaxis interval</t>
  </si>
  <si>
    <t>Pharmacia &amp; Upjohn to the University of Calgary</t>
  </si>
  <si>
    <t>Nadroparin in the prevention of deep vein thrombosis in acute decompensated COPD. The Association of Non-University Affiliated Intensive Care Specialist Physicians of France.</t>
  </si>
  <si>
    <t>Fraisse, F; Holzapfel, L; Couland, J M; Simonneau, G; Bedock, B; Feissel, M; Herbecq, P; Pordes, R; Poussel, J F; Roux, L</t>
  </si>
  <si>
    <t>american journal of repiratory and critical care medicine</t>
  </si>
  <si>
    <t>subcutaneous nadroparin adjusted for body weight</t>
  </si>
  <si>
    <t>incidence of DVT diagnosed by venography (efficacy); bleeding (safety)</t>
  </si>
  <si>
    <t>nadroparin adjusted to body weight was not assocaited with incidence of serious bleeding</t>
  </si>
  <si>
    <t>sanofi</t>
  </si>
  <si>
    <t xml:space="preserve"> Di Carlo, V;  Agnelli, G;  Prandoni, P;  Coccheri, S;  Gensini, GF;  Gianese, F;  Mannucci, PM</t>
  </si>
  <si>
    <t>thrombosis and Haemostasis</t>
  </si>
  <si>
    <t>dermatan sulphate (600mg intramuscularly on the second day before surgery, then 300mg once daily)</t>
  </si>
  <si>
    <t>calcium heparin (5000 Iunsubcutaneously starting 2 hours before operation)</t>
  </si>
  <si>
    <t>venographically proven DVT, or symptomatic, objectively confirmed PE and bleeding complications</t>
  </si>
  <si>
    <t>dermatan sulphate did not increase bleeding complications</t>
  </si>
  <si>
    <t>warfarin 1mg</t>
  </si>
  <si>
    <t xml:space="preserve"> Dermatan sulphate for the prevention of postoperative venous thromboembolism in patients with cancer. DOS (Dermatan sulphate in Oncologic Surgery) Study Group</t>
  </si>
  <si>
    <t xml:space="preserve"> Efficacy and safety of enoxaparin versus unfractionated heparin for prevention of deep vein thrombosis in elective cancer surgery: a double- blind randomized multicentre trial with renographic assessment</t>
  </si>
  <si>
    <t xml:space="preserve"> Berqvist, D;  Eldor, A;  Thorlacius-Ussing, O;  Combe, S;  Cossec-Vion, MJ</t>
  </si>
  <si>
    <t>british Journal of Surgery</t>
  </si>
  <si>
    <t>unfractionated low-dose heparin</t>
  </si>
  <si>
    <t>VTE as detected by mandatory vilateral venography or pulmonary scintigraphy</t>
  </si>
  <si>
    <t>no differences in bleeding events</t>
  </si>
  <si>
    <t>Swedish Medical Research Council</t>
  </si>
  <si>
    <t xml:space="preserve"> Early and short-term acenocumarine or dalteparin for the prevention of central vein catheter-related thrombosis in cancer patients: a randomized controlled study based on serial venographies</t>
  </si>
  <si>
    <t xml:space="preserve"> De Cicco, M;  Matovic, M;  Balestreri, L;  Steffan, A;  Pacenzia, R;  Malafronte, M;  Fantin, D;  Bertuzzi, CA;  Fabiani, F;  Morassut, S;  et al.</t>
  </si>
  <si>
    <t>Annals of oncology</t>
  </si>
  <si>
    <t>acenocumarine 1mg/day for 3 days before and 8 days after central vein catheter insetion</t>
  </si>
  <si>
    <t>dalteparin 5000 IU 2 h before and daily for 8 days after CVC</t>
  </si>
  <si>
    <t>CVC related thrombosis confirmed by venography</t>
  </si>
  <si>
    <t xml:space="preserve"> A randomized double-blind placebo-controlled study of low dose warfarin for the prevention of symptomatic central venous catheter-associated thrombosis in patients with cancer</t>
  </si>
  <si>
    <t xml:space="preserve"> Couban, S;  Goodyear, M;  Burnell, M;  Dolan, S;  Wasi, P;  Macleod, D;  Burton, E;  Andreou, P;  Anderson, D</t>
  </si>
  <si>
    <t>incidence of symptomatic central venous catheter associated thrombosis</t>
  </si>
  <si>
    <t>warfarin did not affect the frequency of major bleeding episodes</t>
  </si>
  <si>
    <t>journal of clinical oncology</t>
  </si>
  <si>
    <t>no major bleeding occurred in both treatment groups</t>
  </si>
  <si>
    <t>A randomized trial of rosuvastatin in the prevention of venous thromboembolism.</t>
  </si>
  <si>
    <t>Glynn, Robert J; Danielson, Eleanor; Fonseca, Francisco A H; Genest, Jacques; Gotto, Antonio M Jr; Kastelein, John J P; Koenig, Wolfgang; Libby, Peter; Lorenzatti, Alberto J; MacFadyen, Jean G; Nordestgaard, Borge G; Shepherd, James; Willerson, James T; Ridker, Paul M</t>
  </si>
  <si>
    <t>new england Journal of Medicine</t>
  </si>
  <si>
    <t>rosuvastatin, 20mg per day</t>
  </si>
  <si>
    <t>VTE (all cases of diagnosed PE or DVT)</t>
  </si>
  <si>
    <t>no significant differences were seen between the groups</t>
  </si>
  <si>
    <t>A randomized study comparing the efficacy and safety of nadroparin 2850 IU (0.3 mL) vs. enoxaparin 4000 IU (40 mg) in the prevention of venous thromboembolism after colorectal surgery for cancer.</t>
  </si>
  <si>
    <t>Simonneau, G; Laporte, S; Mismetti, P; Derlon, A; Samii, K; Samama, C-M; Bergman, J-F; FX140 Study Investigators</t>
  </si>
  <si>
    <t>2850 IU nadroparin</t>
  </si>
  <si>
    <t>enoxaparin 4000 IU</t>
  </si>
  <si>
    <t>composite of DVT detected by bilateral venography or documented symptomatic DVT or PE (Efficacy); major bleeding (safety)</t>
  </si>
  <si>
    <t>nadroparin was safe in terms of bleeding risk</t>
  </si>
  <si>
    <t>Enoxaparin for the prevention of venous thromboembolism associated with central vein catheter: a double-blind, placebo-controlled, randomized study in cancer patients.</t>
  </si>
  <si>
    <t>Verso, Melina; Agnelli, Giancarlo; Bertoglio, Sergio; Di Somma, Franco C; Paoletti, Francesco; Ageno, Walter; Bazzan, Mario; Parise, Pasquale; Quintavalla, Roberto; Naglieri, Emanuele; Santoro, Armando; Imberti, Davide; Soraru, Mariella; Mosca, Stefano</t>
  </si>
  <si>
    <t>subcutaneous enoxaparin 40mg once a day</t>
  </si>
  <si>
    <t>DVT confirmed by venography of the CVC limb or clincally overt PE, confriemd by objective testing (efficacy); bleeding complications (safety)</t>
  </si>
  <si>
    <t>Aventis, Bridgewater, NJ</t>
  </si>
  <si>
    <t>The efficacy and safety of apixaban, an oral, direct factor Xa inhibitor, as thromboprophylaxis in patients following total knee replacement.</t>
  </si>
  <si>
    <t>Lassen, M R; Davidson, B L; Gallus, A; Pineo, G; Ansell, J; Deitchman, D</t>
  </si>
  <si>
    <t>symptomatic and asympt DVT, sympt nonfatal PE</t>
  </si>
  <si>
    <t>apixaban in doses of 2.5mg bid or 5mg qd has promising safety profile</t>
  </si>
  <si>
    <t>Randomized placebo-controlled study of low-dose warfarin for the prevention of central venous catheter-associated thrombosis in patients with cancer.</t>
  </si>
  <si>
    <t>Couban, Stephen; Goodyear, Michael; Burnell, Margot; Dolan, Sean; Wasi, Parveen; Barnes, David; Macleod, Darlene; Burton, Erica; Andreou, Pantelis; Anderson, David R</t>
  </si>
  <si>
    <t>symptomatic CVC associated thromboses</t>
  </si>
  <si>
    <t>symptomatic thromboses</t>
  </si>
  <si>
    <t>warfarin 1mg daily was not associated with an increased risk of bleeding</t>
  </si>
  <si>
    <t>lancet</t>
  </si>
  <si>
    <t>heparin</t>
  </si>
  <si>
    <t xml:space="preserve"> Comparison of 3000 IU aXa of the low molecular weight heparin Certoparin with 5000 IU aXa in prevention of deep vein thrombosis after total hip replacement</t>
  </si>
  <si>
    <t xml:space="preserve"> Adolf, J;  Fritsche, HM;  Haas, S;  Hennig, FF;  Horbach, T;  Kastl, S;  Koppenhagen, K;  Michaelis, HC;  Rhamanzadeh, R;  Summa, W;  et al.</t>
  </si>
  <si>
    <t>International Angiology</t>
  </si>
  <si>
    <t>conventional dosage of 3000 IU aXa</t>
  </si>
  <si>
    <t>high dosage 5000 IU aXa</t>
  </si>
  <si>
    <t>incidence of DVT diagnoest by bilateral ascening venography</t>
  </si>
  <si>
    <t>rate of bleeding complictions was not significantly different</t>
  </si>
  <si>
    <t>Low-molecular-weight heparin versus compression stockings for thromboprophylaxis after knee arthroscopy: a randomized trial.</t>
  </si>
  <si>
    <t>Camporese, Giuseppe; Bernardi, Enrico; Prandoni, Paolo; Noventa, Franco; Verlato, Fabio; Simioni, Paolo; Ntita, Kadimashi; Salmistraro, Giovanna; Frangos, Christos; Rossi, Franco; Cordova, Rosamaria; Franz, Francesca; Zucchetta, Pietro; Kontothanassis, Dimitrios; Andreozzi, Giuseppe Maria; KANT (Knee Arthroscopy Nadroparin Thromboprophylaxis) Study Group</t>
  </si>
  <si>
    <t>full length graduated compression stocking for 7 days</t>
  </si>
  <si>
    <t>once daily subcutaneous injection of LMWH (nadroparin 3800 anti-Xa IU) for 7 days or 14 days</t>
  </si>
  <si>
    <t>combined incidence of asymptomatic proximal DVT, symptomatic VTE, and all cause mortality (efficacy); major and clinically relevant bleeding events (safety)</t>
  </si>
  <si>
    <t>bleeding was highest in LMWH group</t>
  </si>
  <si>
    <t>Partial factor IXa inhibition with TTP889 for prevention of venous thromboembolism: an exploratory study.</t>
  </si>
  <si>
    <t>Eriksson, B I; Dahl, O E; Lassen, M R; Ward, D P; Rothlein, R; Davis, G; Turpie, A G G; Fixit Study Group</t>
  </si>
  <si>
    <t>oral TTP889 300 mg once daily</t>
  </si>
  <si>
    <t>venographic or symptomatic DVT or PE (efficacy); bleeding (safety)</t>
  </si>
  <si>
    <t>intervention had very low incidence of bleeding episodes</t>
  </si>
  <si>
    <t xml:space="preserve">TransTech Pharma </t>
  </si>
  <si>
    <t>Duration of prophylaxis against venous thromboembolism with enoxaparin after surgery for cancer.</t>
  </si>
  <si>
    <t>Bergqvist, David; Agnelli, Giancarlo; Cohen, Alexander T; Eldor, Amiram; Nilsson, Paul E; Le Moigne-Amrani, Anne; Dietrich-Neto, Flavia; ENOXACAN II Investigators</t>
  </si>
  <si>
    <t>enoxaparin 40mg subcutaneously daily</t>
  </si>
  <si>
    <t>DVT verified by venograms read by a central committee, symptomatic PE, or both</t>
  </si>
  <si>
    <t>no significant differences in the rates of bleeding</t>
  </si>
  <si>
    <t>Swedish Medical Research Council and Aventis</t>
  </si>
  <si>
    <t>oral BAY59-7939 (2.5,5,10,20,or30mg bid)</t>
  </si>
  <si>
    <t>incidence of any DVT, nonfatal PE, and all cause mortality (effiacy); bleeding (safety)</t>
  </si>
  <si>
    <t>Oral, direct Factor Xa inhibition with BAY 59-7939 for the prevention of venous thromboembolism after total hip replacement.</t>
  </si>
  <si>
    <t>Eriksson, B I; Borris, L; Dahl, O E; Haas, S; Huisman, M V; Kakkar, A K; Misselwitz, F; Kalebo, P; ODIXa-HIP Study Investigators</t>
  </si>
  <si>
    <t>Dose-escalation study of rivaroxaban (BAY 59-7939)--an oral, direct Factor Xa inhibitor--for the prevention of venous thromboembolism in patients undergoing total hip replacement.</t>
  </si>
  <si>
    <t>Eriksson, Bengt I; Borris, Lars C; Dahl, Ola E; Haas, Sylvia; Huisman, Menno V; Kakkar, Ajay K; Misselwitz, Frank; Muehlhofer, Eva; Kalebo, Peter</t>
  </si>
  <si>
    <t>rivaroxaban (2.5,5,10,20, and 30mg twice daily or 30mg once daily)</t>
  </si>
  <si>
    <t>enoxaparin (40mg starting the evening before surgery)</t>
  </si>
  <si>
    <t>composite of any DVt, non fatal, objectively confrimed PE, and all cause mortality (efficacy); major, poster operative bleeding (safety)</t>
  </si>
  <si>
    <t>increased bleeding dose dependently with rivaroxaban</t>
  </si>
  <si>
    <t>A new oral direct thrombin inhibitor, dabigatran etexilate, compared with enoxaparin for prevention of thromboembolic events following total hip or knee replacement: the BISTRO II randomized trial.</t>
  </si>
  <si>
    <t>Eriksson, B I; Dahl, O E; Buller, H R; Hettiarachchi, R; Rosencher, N; Bravo, M-L; Ahnfelt, L; Piovella, F; Stangier, J; Kalebo, P; Reilly, P; BISTRO II Study Group</t>
  </si>
  <si>
    <t>oral dabigatran etexilate (50,150mg twice daily, 300mg once daily, 225 mg twice daily)</t>
  </si>
  <si>
    <t>incidence of VTE detected by bilateral venography or symptomatic events</t>
  </si>
  <si>
    <t>major bleeding was significantly lower with 50mg twice daily for dabigatran etexilate</t>
  </si>
  <si>
    <t>Boehringer Ingelheim bv, the Netherlands</t>
  </si>
  <si>
    <t>Comparison of ximelagatran with warfarin for the prevention of venous thromboembolism after total knee replacement.</t>
  </si>
  <si>
    <t>Francis, Charles W; Berkowitz, Scott D; Comp, Philip C; Lieberman, Jay R; Ginsberg, Jeffrey S; Paiement, Guy; Peters, Gary R; Roth, Anne W; McElhattan, Jennifer; Colwell, Clifford W Jr; EXULT A Study Group</t>
  </si>
  <si>
    <t>new England Journal of Medicine</t>
  </si>
  <si>
    <t>oral ximelagatran 24mg twice daily</t>
  </si>
  <si>
    <t>oral ximelagatran 36mg twice daily</t>
  </si>
  <si>
    <t>composite of Vte and death from all cause (efficacy); incidence of bleeding (safety)</t>
  </si>
  <si>
    <t>Prevention of venous thrombosis in long-haul flights with Flite Tabs: the LONFLIT-FLITE randomized, controlled trial.</t>
  </si>
  <si>
    <t>Cesarone, M R; Belcaro, G; Nicolaides, A N; Ricci, A; Geroulakos, G; Ippolito, E; Brandolini, R; Vinciguerra, G; Dugall, M; Griffin, M; Ruffini, I; Acerbi, G; Corsi, M; Riordan, N H; Stuard, S; Bavera, P; Di Renzo, A; Kenyon, J; Errichi, B M</t>
  </si>
  <si>
    <t>angiology</t>
  </si>
  <si>
    <t>Angiology</t>
  </si>
  <si>
    <t>oral profibrinolytic (150mg pinokinase)</t>
  </si>
  <si>
    <t>Comparison of ximelagatran, an oral direct thrombin inhibitor, with enoxaparin for the prevention of venous thromboembolism following total hip replacement. A randomized, double-blind study.</t>
  </si>
  <si>
    <t>Colwell, C W Jr; Berkowitz, S D; Davidson, B L; Lotke, P A; Ginsberg, J S; Lieberman, J R; Neubauer, J; McElhattan, J L; Peters, G R; Francis, C W</t>
  </si>
  <si>
    <t xml:space="preserve">fixed dose oral ximelagatran 24mg bid </t>
  </si>
  <si>
    <t xml:space="preserve">subcutaneous enoxaparin 30mg bid </t>
  </si>
  <si>
    <t>composite endpoint of symptomatic or venographic DVT and.or PE occurring during treatmment (efficacy); bleeding events (safety)</t>
  </si>
  <si>
    <t>Prevention of venous thrombosis with elastic stockings during long-haul flights: the LONFLIT 5 JAP study.</t>
  </si>
  <si>
    <t>Belcaro, G; Cesarone, M R; Nicolaides, A N; Ricci, A; Geroulakos, G; Shah, S S G; Ippolito, E; Myers, K A; Bavera, P; Dugall, M; Moia, M; Di Renzo, A; Errichi, B M; Brandolini, R; Griffin, M; Ruffini, I; Acerbi, G</t>
  </si>
  <si>
    <t>clinical and applied Thrombosis-Hemostasis</t>
  </si>
  <si>
    <t>elastic stocking</t>
  </si>
  <si>
    <t>no stockings</t>
  </si>
  <si>
    <t>DVT incidence</t>
  </si>
  <si>
    <t>Randomized clinical trial of intermittent pneumatic compression and low molecular weight heparin in trauma.</t>
  </si>
  <si>
    <t>Ginzburg, E; Cohn, S M; Lopez, J; Jackowski, J; Brown, M; Hameed, S M; Miami Deep Vein Thrombosis Study Group</t>
  </si>
  <si>
    <t xml:space="preserve">IPC device </t>
  </si>
  <si>
    <t xml:space="preserve">LMWH  </t>
  </si>
  <si>
    <t>development of DVT, defined as thrombosis in deep venous system of the leg on ultrasonography, and/or clinically significant PE</t>
  </si>
  <si>
    <t>higher bleeding in IPC group</t>
  </si>
  <si>
    <t>A multicomponent intervention to prevent major bleeding complications in older patients receiving warfarin. A randomized, controlled trial.</t>
  </si>
  <si>
    <t>Beyth, R J; Quinn, L; Landefeld, C S</t>
  </si>
  <si>
    <t>annals of internal medicine</t>
  </si>
  <si>
    <t>patient education on warfarin, training to increase patient participation, self-monitoring, guideline based management of warfarin dosing</t>
  </si>
  <si>
    <t>usual care wo intervention</t>
  </si>
  <si>
    <t>major bleeding, death, recurrent VTE, and therapetuic control of anticoagulant therapy at 6 onths</t>
  </si>
  <si>
    <t>lower major bleeding frequency in intervention group</t>
  </si>
  <si>
    <t xml:space="preserve">National Institute of Aging, </t>
  </si>
  <si>
    <t>Prevention of pulmonary embolism and deep vein thrombosis with low dose aspirin: Pulmonary Embolism Prevention (PEP) trial</t>
  </si>
  <si>
    <t xml:space="preserve">Rodgers A.; MacMahon S.; Collins R.; Prentice C. </t>
  </si>
  <si>
    <t>160 mg daily aspirin</t>
  </si>
  <si>
    <t>symptomatic DVT and PE</t>
  </si>
  <si>
    <t>Health Research Council</t>
  </si>
  <si>
    <t>A synthetic pentasaccharide for the prevention of deep-vein thrombosis after total hip replacement.</t>
  </si>
  <si>
    <t>Turpie, A G; Gallus, A S; Hoek, J A; Pentasaccharide Investigators</t>
  </si>
  <si>
    <t>the New England journal of medicine</t>
  </si>
  <si>
    <t>one of five daily doses of Org31540/SR90107A given once daily</t>
  </si>
  <si>
    <t>30mg enoxaparin  every 12 h</t>
  </si>
  <si>
    <t xml:space="preserve">incidence of DVT </t>
  </si>
  <si>
    <t>major bleeding occurred 3.5% less frequently in 0.75mg group and 3% less frequently in 1.5mg group than in enoxaparin group</t>
  </si>
  <si>
    <t xml:space="preserve"> Safety and efficacy of pneumatic compression with foot-pumps for prophylaxis against deep vein thrombosis after total hip joint replacement. A randomized clinical trail</t>
  </si>
  <si>
    <t xml:space="preserve"> Heiss-Dunlop, W;  Hamer, H;  Pitto, R</t>
  </si>
  <si>
    <t>Orthopaedic Proceedings</t>
  </si>
  <si>
    <t>DVT detevted by serial duplex sonography and phelebography</t>
  </si>
  <si>
    <t xml:space="preserve"> Randomized Double-Blind Comparison of Apixaban with Enoxaparin for Thromboprophylaxis after Knee Replacement: the ADVANCE-1 Trial</t>
  </si>
  <si>
    <t xml:space="preserve"> Lassen, MR;  Gallus, AS;  Pineo, GF;  Raskob, GE</t>
  </si>
  <si>
    <t>apixaban (2.5mg orally bid) or enoxaparin (30mg subcutaneously)</t>
  </si>
  <si>
    <t>composite of DVT by venography, symptomatic, objectively confiremd dVT or PE or death from any cause (efficacy); bleeding (safety)</t>
  </si>
  <si>
    <t>apixaban group had less clinically relevant bleeding</t>
  </si>
  <si>
    <t>BMS</t>
  </si>
  <si>
    <t xml:space="preserve"> A prospective, randomized, placebo-controlled study of extended-duration post-discharge thromboprophylaxis with enoxaparin following arthroscopic reconstruction of the anterior cruciate ligament</t>
  </si>
  <si>
    <t xml:space="preserve"> Marlovits, S;  Striessnig, G;  Schuster, R;  Stocker, R;  Luxl, M;  Trattnig, S;  VÃ©csei, V</t>
  </si>
  <si>
    <t>DVT confiremd by magnetic resonance venography or PE confirmed by ling scan</t>
  </si>
  <si>
    <t>no major bleeding complications occurred in either group</t>
  </si>
  <si>
    <t>SR123781A: a new once-daily synthetic oligosaccharide anticoagulant for thromboprophylaxis after total hip replacement surgery: the DRIVE (Dose Ranging Study in Elective Total Hip Replacement Surgery) study.</t>
  </si>
  <si>
    <t>Lassen, Michael R; Dahl, Ola; Mismetti, Patrick; Zielske, Dirk; Turpie, Alexander G G</t>
  </si>
  <si>
    <t>Journal of American College of Cardiology</t>
  </si>
  <si>
    <t>1 of 5 daily doses of SR123781A</t>
  </si>
  <si>
    <t>calibrator arm of enoxaparin 40mg</t>
  </si>
  <si>
    <t>composite of any DVY identified on mandatory venography of lower limbs, symptomatic DVT and/or nonfatal PE, and VTE related death (efficacy); incidence of major bleeding (safety)</t>
  </si>
  <si>
    <t>dose response effect for major bleeding was significant</t>
  </si>
  <si>
    <t>sanofi-Aventis</t>
  </si>
  <si>
    <t>Fondaparinux prevents venous thromboembolism after joint replacement surgery in Japanese patients.</t>
  </si>
  <si>
    <t>Fuji, Takeshi; Fujita, Satoru; Ochi, Takahiro</t>
  </si>
  <si>
    <t>International Orthopaedics</t>
  </si>
  <si>
    <t>once daily subncutaneous injection of fondaprinux (0.75,1,5,2,5 or 3mg)</t>
  </si>
  <si>
    <t>rate of VTE including DVT, PE or both (efficacy); incidence of major bleeding (safety)</t>
  </si>
  <si>
    <t>no significant difference</t>
  </si>
  <si>
    <t>Fondaparinux compared with enoxaparin for the prevention of venous thromboembolism after hip-fracture surgery.</t>
  </si>
  <si>
    <t>Eriksson, B I; Bauer, K A; Lassen, M R; Turpie, A G; Steering Committee of the Pentasaccharide in Hip-Fracture Surgery Study</t>
  </si>
  <si>
    <t>subcutaneous doses odf 2.5mg fondaparinux once daily</t>
  </si>
  <si>
    <t>40mg enoxaparin once daily</t>
  </si>
  <si>
    <t>VTE up to day 11 defined as DVT detected by mandatory bilateral venography, documented symptomatic DVt, or documented symptomatic PE (Efficacy); major bleeding and mortatlity from all causes (safery)</t>
  </si>
  <si>
    <t>The use of graduated compression stockings in association with fondaparinux in surgery of the hip. A multicentre, multinational, randomised, open-label, parallel-group comparative study.</t>
  </si>
  <si>
    <t>Cohen, A T; Skinner, J A; Warwick, D; Brenkel, I</t>
  </si>
  <si>
    <t>fondaprinux plus compression stocking</t>
  </si>
  <si>
    <t>fondaprinux only</t>
  </si>
  <si>
    <t>VTE defined by objectively verified, sympltomatic thromboembolism, or asymptmoatic proximal DVT demonstrated by bilateral proximal ultrasound or venography,  or sudden dedath(efficacy); bleeding and death from VTE (safety)</t>
  </si>
  <si>
    <t>major bleeding occurred in only one patient</t>
  </si>
  <si>
    <t>Secondary prevention of venous thromboembolism with the oral direct thrombin inhibitor ximelagatran.</t>
  </si>
  <si>
    <t>Schulman, Sam; Wahlander, Karin; Lundstrom, Torbjorn; Clason, Solveig Billing; Eriksson, Henry; THRIVE III Investigators</t>
  </si>
  <si>
    <t>ximelagatran 24mg</t>
  </si>
  <si>
    <t>symptomatic recurrent VTE (efficacy); fatal hemorrhage (safety)</t>
  </si>
  <si>
    <t>Fondaparinux compared with enoxaparin for the prevention of venous thromboembolism after elective major knee surgery.</t>
  </si>
  <si>
    <t>Bauer, K A; Eriksson, B I; Lassen, M R; Turpie, A G; Steering Committee of the Pentasaccharide in Major Knee Surgery Study</t>
  </si>
  <si>
    <t>subcutaneous doses 2.5mg fondaprinux once daily</t>
  </si>
  <si>
    <t>40mg enoxaparin twice daily</t>
  </si>
  <si>
    <t>VTE defined as DVT detected by mandatory bialteral vengraphy, documented symptomatic DVT, or documented symptomatic PE (efficacy); major bleeding (safety)</t>
  </si>
  <si>
    <t>NV Organon and Sanofi-Synthelabo</t>
  </si>
  <si>
    <t>Extended prophylaxis of venous thromboembolism with idraparinux.</t>
  </si>
  <si>
    <t>van Gogh Investigators; Buller, Harry R; Cohen, Ander T; Davidson, Bruce; Decousus, Herve; Gallus, Alex S; Gent, Michael; Pillion, Gerard; Piovella, Franco; Prins, Martin H; Raskob, Gary E</t>
  </si>
  <si>
    <t>idraparinux once weekly 2.5 mg</t>
  </si>
  <si>
    <t>recurrent VTE (efficacy); major bleeding (safety)</t>
  </si>
  <si>
    <t>idraparinux group had higher incidence of major bleeding</t>
  </si>
  <si>
    <t>Direct thrombin inhibitor melagatran followed by oral ximelagatran in comparison with enoxaparin for prevention of venous thromboembolism after total hip or knee replacement.</t>
  </si>
  <si>
    <t>Eriksson, Bengt I; Agnelli, Giancarlo; Cohen, Alexander T; Dahl, Ola E; Mouret, Patrick; Rosencher, Nadia; Eskilson, Christina; Nylander, Ingela; Frison, Lars; Ogren, Mats; METHRO III Study Group</t>
  </si>
  <si>
    <t>thrombosis and haemostasis</t>
  </si>
  <si>
    <t>Efficacy and safety of bemiparin compared with enoxaparin in the prevention of venous thromboembolism after total knee arthroplasty: a randomized, double-blind clinical trial.</t>
  </si>
  <si>
    <t>Navarro-Quilis, A; Castellet, E; Rocha, E; Paz-Jimenez, J; Planes, A; Bemiparin Study Group in Knee Arthroplasty</t>
  </si>
  <si>
    <t>subcutaneous injections of 2500 IU anti-factor Xa of bemiparin sodium</t>
  </si>
  <si>
    <t>40mg enoxaparin</t>
  </si>
  <si>
    <t>VTE defined as DVT detected by mandatory bilateral venography, documenteds symptomatic DVT and/or documentes symptomatic PE (efficacy); major bleeding (safery)</t>
  </si>
  <si>
    <t xml:space="preserve"> Dextran 70 in prophylaxis of thromboembolic disease after surgery: a clinically oriented randomized double-blind trial</t>
  </si>
  <si>
    <t xml:space="preserve"> Kline, A;  Hughes, LE;  Campbell, H;  Williams, A;  Zlosnick, J;  Leach, KG</t>
  </si>
  <si>
    <t>dextran 70</t>
  </si>
  <si>
    <t>normal saline</t>
  </si>
  <si>
    <t>VTE (efficacy); bleeding (safety)</t>
  </si>
  <si>
    <t>no increased incidence of excessive bleeding</t>
  </si>
  <si>
    <t xml:space="preserve"> Use of low molecular weight heparin in preventing thromboembolism in trauma patients</t>
  </si>
  <si>
    <t xml:space="preserve"> Knudson, MM;  Morabito, D;  Paiement, GD;  Shackleford, S</t>
  </si>
  <si>
    <t>The Journal of Trauma and ACute care surgery</t>
  </si>
  <si>
    <t xml:space="preserve">Heparin Group: LMWH or optial mechanical compression </t>
  </si>
  <si>
    <t>No Heparin Group: optimal compression</t>
  </si>
  <si>
    <t>DVT detected by duplex examinations (efficacy); bleeding (safety)</t>
  </si>
  <si>
    <t xml:space="preserve">only one bleeding occurred in LMWH </t>
  </si>
  <si>
    <t>An open-label randomized controlled trial of low molecular weight heparin for the prevention of central venous line-related thrombotic complications in children: the PROTEKT trial.</t>
  </si>
  <si>
    <t>Massicotte, Patricia; Julian, Jim A; Gent, Michael; Shields, Karen; Marzinotto, Velma; Szechtman, Barbara; Chan, Anthony K; Andrew, Maureen; PROTEKT Study Group</t>
  </si>
  <si>
    <t>twice daily reviparin-sodium</t>
  </si>
  <si>
    <t>standard care</t>
  </si>
  <si>
    <t>confirmed symptomatic Vte or VTE based on exiit venogram (efficacy); major bleeding and death (safety)</t>
  </si>
  <si>
    <t>no significant diference</t>
  </si>
  <si>
    <t>Ximelagatran versus warfarin for the prevention of venous thromboembolism after total knee arthroplasty. A randomized, double-blind trial.</t>
  </si>
  <si>
    <t>Francis, Charles W; Davidson, Bruce L; Berkowitz, Scott D; Lotke, Paul A; Ginsberg, Jeffrey S; Lieberman, Jay R; Webster, Anne K; Whipple, James P; Peters, Gary R; Colwell, Clifford W Jr</t>
  </si>
  <si>
    <t>warfarin (target INR 2.5)</t>
  </si>
  <si>
    <t>asymptomatic DVT on mandatory venography, symptomatic DVT confirmed by ultrasonography or venography, symptomatic objectively proven PE and bleeding</t>
  </si>
  <si>
    <t>Oral dabigatran etexilate vs. subcutaneous enoxaparin for the prevention of venous thromboembolism after total knee replacement: the RE-MODEL randomized trial.</t>
  </si>
  <si>
    <t>Eriksson, B I; Dahl, O E; Rosencher, N; Kurth, A A; van Dijk, C N; Frostick, S P; Kalebo, P; Christiansen, A V; Hantel, S; Hettiarachchi, R; Schnee, J; Buller, H R; RE-MODEL Study Group</t>
  </si>
  <si>
    <t>dabigatran etexilate 150 or 220mg once daily</t>
  </si>
  <si>
    <t>composite of venographic or symptomatic VTE and mortality (efficacy); incidence of bleeding events (Safety)</t>
  </si>
  <si>
    <t>Boehringer Inngelheim</t>
  </si>
  <si>
    <t>VenaFlow plus Lovenox vs VenaFlow plus aspirin for thromboembolic disease prophylaxis in total knee arthroplasty.</t>
  </si>
  <si>
    <t>Westrich, Geoffrey H; Bottner, Friedrich; Windsor, Russell E; Laskin, Richard S; Haas, Steven B; Sculco, Thomas P</t>
  </si>
  <si>
    <t>spinal epidural anestheia, a Venaflow calf compression device and enoxaparin</t>
  </si>
  <si>
    <t>spinal epidural anesthesia, Venaflow and aspirin</t>
  </si>
  <si>
    <t>DVT deteted by ultrasound screening</t>
  </si>
  <si>
    <t>no bleeding complications</t>
  </si>
  <si>
    <t>Rapid-inflation intermittent pneumatic compression for prevention of deep venous thrombosis.</t>
  </si>
  <si>
    <t>Eisele, R; Kinzl, L; Koelsch, T</t>
  </si>
  <si>
    <t>chemoprophylaxis alone</t>
  </si>
  <si>
    <t>chemoprophylaxis and mechanial prophylaxis</t>
  </si>
  <si>
    <t>DVT detected by duplex ultrasound or symptomatic DVT</t>
  </si>
  <si>
    <t>Aircast Europe</t>
  </si>
  <si>
    <t xml:space="preserve"> A comparative study of low doses of heparin and a heparin analogue in the prevention of postoperative deep vein thrombosis</t>
  </si>
  <si>
    <t xml:space="preserve"> Kakkar, VV;  Lawrence, D;  Bentley, PG</t>
  </si>
  <si>
    <t>heparin analogue</t>
  </si>
  <si>
    <t>no bleeding complication</t>
  </si>
  <si>
    <t xml:space="preserve"> Aspirin and warfarin for thromboembolic disease after total joint arthroplasty</t>
  </si>
  <si>
    <t xml:space="preserve"> Lotke, PA;  Palevsky, H;  Keenan, AM;  Meranze, S;  Steinberg, ME;  Ecker, ML;  Kelley, MA</t>
  </si>
  <si>
    <t>clinical orthopaedics and related research</t>
  </si>
  <si>
    <t xml:space="preserve">DVT detected by venograms </t>
  </si>
  <si>
    <t xml:space="preserve"> Prophylaxis for deep vein thrombosis with aspirin or low molecular weight dextran in Korean patients undergoing total hip replacement. A randomized controlled trial</t>
  </si>
  <si>
    <t xml:space="preserve"> Kim, YH;  Choi, IY;  Park, MR;  Park, TS;  Cho, JL</t>
  </si>
  <si>
    <t xml:space="preserve">aspirin 1.2g daily or LMW dextran 500mL </t>
  </si>
  <si>
    <t>control (nothing)</t>
  </si>
  <si>
    <t>no major bleeding complications</t>
  </si>
  <si>
    <t>Low-molecular-weight heparin prophylaxis using dalteparin in close proximity to surgery vs warfarin in hip arthroplasty patients a double-blind, randomized comparisons</t>
  </si>
  <si>
    <t>Low-molecular-weight heparin prophylaxis using dalteparin in close proximity to surgery vs warfarin in hip arthroplasty patients a double-blind, randomized comparisons **DUPLICATE</t>
  </si>
  <si>
    <t xml:space="preserve">Hull R.D.; Pineo G.F.; Francis C.; Bergqvist D.; Fellenius C.; Soderberg K.; Holmqvist A.; Mant M.; Dear R.; Baylis B.; Mah A.; Brant R.; Rosenbloom D.; Hanson P.; Smith F.; Vickars L.; Green D.; Ariosta F.; Fisher W.; Ayers D.; Sparling T.; Desjardins L.; Lavender R.; McCutchen J.; Stulberg B.; Allen W.; Berkowitz S.; Lerner R.; Colwell C.; Tonkon M. </t>
  </si>
  <si>
    <t>archives of internal medicine</t>
  </si>
  <si>
    <t>dalteparin sodium</t>
  </si>
  <si>
    <t>warfarin sodium</t>
  </si>
  <si>
    <t>DVT detected w venography</t>
  </si>
  <si>
    <t>Prophylaxis of deep-vein thrombosis in fractures below the knee: a prospective randomised controlled trial.</t>
  </si>
  <si>
    <t>Goel, D P; Buckley, R; deVries, G; Abelseth, G; Ni, A; Gray, R</t>
  </si>
  <si>
    <t xml:space="preserve">incidence of DVTs demonstrated by bilateral venography </t>
  </si>
  <si>
    <t>Thromboembolic prophylaxis for total knee arthroplasty in Asian patients: a randomised controlled trial.</t>
  </si>
  <si>
    <t>Chin, P L; Amin, M S; Yang, K Y; Yeo, S J; Lo, N N</t>
  </si>
  <si>
    <t>Journal of Orthoopaedic Surgery</t>
  </si>
  <si>
    <t>graduated compression stockings, IPC, or LMWH</t>
  </si>
  <si>
    <t>DVT detected by duplex ultrasonography</t>
  </si>
  <si>
    <t>no significant difference between groups</t>
  </si>
  <si>
    <t xml:space="preserve"> A comparison of enoxaparin with placebo for the prevention of venous thromboembolism in acutely ill medical patients. Prophylaxis in Medical Patients with Enoxaparin Study Group</t>
  </si>
  <si>
    <t xml:space="preserve"> Samama, MM;  Cohen, AT;  Darmon, JY;  Desjardins, L;  Eldor, A;  Janbon, C;  Leizorovicz, A;  Nguyen, H;  Olsson, CG;  Turpie, AG;  et al.</t>
  </si>
  <si>
    <t>1) 40mg of enoxaparin. 2) 20mg of enoxaparin</t>
  </si>
  <si>
    <t>placebo subcutaneously</t>
  </si>
  <si>
    <t>VTE defined as DVt detected bybilateral venography or duplex utlrasonogrepahy or documented PE</t>
  </si>
  <si>
    <t>defined as DVT, PE or both; patients were examined by systematic ascending contrast venography or earlier if thrombosis was clinically suspected</t>
  </si>
  <si>
    <t>40mg enoxaparin did not increase the risk of major hemorrhage</t>
  </si>
  <si>
    <t>grant from Rhone-Poulenc Rorer (France)</t>
  </si>
  <si>
    <t>Mechanical prophylaxis of deep-vein thrombosis after total hip replacement a randomised clinical trial.</t>
  </si>
  <si>
    <t>Pitto, R P; Hamer, H; Heiss-Dunlop, W; Kuehle, J</t>
  </si>
  <si>
    <t>A-V Impulse System foot pump</t>
  </si>
  <si>
    <t>LMWH (chemical prophylaxis)</t>
  </si>
  <si>
    <t>DVT detected by serial duplex sonography</t>
  </si>
  <si>
    <t>monitored using serial duplex sonography</t>
  </si>
  <si>
    <t>compression group had less minor wound bleeding</t>
  </si>
  <si>
    <t>Physician alerts to prevent symptomatic venous thromboembolism in hospitalized patients.</t>
  </si>
  <si>
    <t>Piazza, Gregory; Rosenbaum, Erin J; Pendergast, William; Jacobson, Joseph O; Pendleton, Robert C; McLaren, Gordon D; Elliott, C Gregory; Stevens, Scott M; Patton, William F; Dabbagh, Ousama; Paterno, Marilyn D; Catapane, Elaine; Li, Zhongzhen; Goldhaber, Samuel Z</t>
  </si>
  <si>
    <t>physician was alerted by another hospital staff membern</t>
  </si>
  <si>
    <t>no alert</t>
  </si>
  <si>
    <t>symptomatic, objectively confirmed VTE within 90 days</t>
  </si>
  <si>
    <t>unrestricted research grant from sanofi-aventis</t>
  </si>
  <si>
    <t>Duration of prophylaxis against venous thromboembolism with fondaparinux after hip fracture surgery: A multicenter, randomized, placebo-controlled, double-blind study</t>
  </si>
  <si>
    <t xml:space="preserve">Eriksson B.I.; Lassen M.R. </t>
  </si>
  <si>
    <t>once daily subcutaneous injection of 2.5mg fondaprinux sodium</t>
  </si>
  <si>
    <t>VTE (DVT detected by mandatory bilateral venography or documented symptomatic DVT or PE)</t>
  </si>
  <si>
    <t>Sanofi-Synthelabo</t>
  </si>
  <si>
    <t>Two mechanical devices for prophylaxis of thromboembolism after total knee arthroplasty. A prospective, randomised study.</t>
  </si>
  <si>
    <t>Lachiewicz, P F; Kelley, S S; Haden, L R</t>
  </si>
  <si>
    <t>rapid inflation, asymmetrical compression (RIAC) device</t>
  </si>
  <si>
    <t>sequential circumferential compression device (SCD)</t>
  </si>
  <si>
    <t>symptomatic thromboembolsim</t>
  </si>
  <si>
    <t>Aircast Summit</t>
  </si>
  <si>
    <t>Prolonged thromboprophylaxis with oral anticoagulants after total hip arthroplasty: a prospective controlled randomized study.</t>
  </si>
  <si>
    <t>Prandoni, Paolo; Bruchi, Olinto; Sabbion, Paola; Tanduo, Cinzia; Scudeller, Alberta; Sardella, Corrado; Errigo, Gabriella; Pietrobelli, Francesco; Maso, Gianni; Girolami, Antonio</t>
  </si>
  <si>
    <t>discontinue anticoagulant therapy</t>
  </si>
  <si>
    <t>continue it for 4 more weeks</t>
  </si>
  <si>
    <t>composite outcome of symptomatic VTE complications and asymptomatic proximal DVT occurring during the first 4 weeks of follow-up</t>
  </si>
  <si>
    <t>composite of symptomatic and asympotmatic VTE</t>
  </si>
  <si>
    <t>Ardeparin sodium for extended out-of-hospital prophylaxis against venous thromboembolism after total hip or knee replacement. A randomized, double-blind, placebo-controlled trial.</t>
  </si>
  <si>
    <t>Heit, J A; Elliott, C G; Trowbridge, A A; Morrey, B F; Gent, M; Hirsh, J</t>
  </si>
  <si>
    <t>daily subcutaneous ardeparin (100IU/kg of body weight)</t>
  </si>
  <si>
    <t xml:space="preserve">symptomatic, objectively documented DVT or PE or death </t>
  </si>
  <si>
    <t xml:space="preserve">Wyeth-Ayerst Research </t>
  </si>
  <si>
    <t>Video laparoscopic surgery: is out-of-hospital thromboprophylaxis necessary?.</t>
  </si>
  <si>
    <t>Tincani, E; Piccoli, M; Turrini, F; Crowther, M A; Melotti, G; Bondi, M</t>
  </si>
  <si>
    <t>Journal of thrombosis and Hemostasis</t>
  </si>
  <si>
    <t>continue Dalteparin for 1 week</t>
  </si>
  <si>
    <t>no postdischarge dalteparin</t>
  </si>
  <si>
    <t>objectively confirmed symptomatic DVT, objectively confriemd PE by ventilation perfusion lung scanning or helical copmuted tomography or both or objectively confirmed asymptomatic DVT (effiocacy); occurrence of hemorrhage (saferty)</t>
  </si>
  <si>
    <t>no bleeding</t>
  </si>
  <si>
    <t>Prophylaxis against deep-vein thrombosis following trauma: a prospective, randomized comparison of mechanical and pharmacologic prophylaxis.</t>
  </si>
  <si>
    <t>Stannard, James P; Lopez-Ben, Robert R; Volgas, David A; Anderson, Edward R; Busbee, Matt; Karr, Donna K; McGwin, Gerald R Jr; Alonso, Jorge E</t>
  </si>
  <si>
    <t>enoxaparin 30mg 24-48 hours after blunt trauma</t>
  </si>
  <si>
    <t>pulsatile foot pumps at time of admission combined with enoxaparin on a delayed basis</t>
  </si>
  <si>
    <t>presence of DVT</t>
  </si>
  <si>
    <t>no increase in bleeding</t>
  </si>
  <si>
    <t>Low rate of venous thromboembolism after craniotomy for brain tumor using multimodality prophylaxis.</t>
  </si>
  <si>
    <t>Goldhaber, Samuel Z; Dunn, Kelly; Gerhard-Herman, Marie; Park, John K; Black, Peter McL</t>
  </si>
  <si>
    <t>heparin 5000 U bid</t>
  </si>
  <si>
    <t>rate of DVT detected by venous ultrasonography prior to hospital discharge</t>
  </si>
  <si>
    <t>composite of symptotomatic and asymptomtatic DVT</t>
  </si>
  <si>
    <t>Prolonged thromboprophylaxis with Dalteparin during immobilization after ankle fracture surgery: a randomized placebo-controlled, double-blind study.</t>
  </si>
  <si>
    <t>Lapidus, Lasse J; Ponzer, Sari; Elvin, Anders; Levander, Catharina; Larfars, Gerd; Rosfors, Stefan; de Bri, Edin</t>
  </si>
  <si>
    <t>Acta Orthopaedica</t>
  </si>
  <si>
    <t>phlebography-verified distal and/or proximal DVT and/or PE</t>
  </si>
  <si>
    <t>no major bleeding occurred</t>
  </si>
  <si>
    <t>Pharmacia-upjohn, pfizer and Karolinska</t>
  </si>
  <si>
    <t>Comparison of the oral direct thrombin inhibitor ximelagatran with enoxaparin as prophylaxis against venous thromboembolism after total knee replacement: a phase 2 dose-finding study.</t>
  </si>
  <si>
    <t>Heit, J A; Colwell, C W; Francis, C W; Ginsberg, J S; Berkowitz, S D; Whipple, J; Peters, G; AstraZeneca Arthroplasty Study Group</t>
  </si>
  <si>
    <t>ximelagatran (8,12,18, or 24mg)</t>
  </si>
  <si>
    <t>open label enioxaparin sodium 30mg subcutaneously twice daily</t>
  </si>
  <si>
    <t>symptomatic or venographic DVT, symptomatic PE, bleeding</t>
  </si>
  <si>
    <t>no bleeding for ximeelagatran group</t>
  </si>
  <si>
    <t>Prolonged prophylaxis with dalteparin to prevent late thromboembolic complications in patients undergoing major abdominal surgery: a multicenter randomized open-label study.</t>
  </si>
  <si>
    <t>Rasmussen, M S; Jorgensen, L N; Wille-Jorgensen, P; Nielsen, J D; Horn, A; Mohn, A C; Somod, L; Olsen, B; FAME Investigators</t>
  </si>
  <si>
    <t>prolonged administration of once-daily dalteparin 5000IU s.c. for 21 days</t>
  </si>
  <si>
    <t>no more treatment after day 7</t>
  </si>
  <si>
    <t>symptomatic DVT, symptomatic OE, asymptomatic DVT, VTE verified by autopsy</t>
  </si>
  <si>
    <t>intervention did not icnrease the risk of bleeding</t>
  </si>
  <si>
    <t>Pfizer Global Pharmaceuticals</t>
  </si>
  <si>
    <t xml:space="preserve"> The efficacy of pneumatic compression stockings in the prevention of pulmonary embolism after cardiac surgery</t>
  </si>
  <si>
    <t xml:space="preserve"> Ramos, R;  Salem, BI;  De Pawlikowski, MP;  Coordes, C;  Eisenberg, S;  Leidenfrost, R</t>
  </si>
  <si>
    <t>subcutaneous heparin 5000U</t>
  </si>
  <si>
    <t>combined prophylaxtic regimen of pneumatic comprssion stockings and subctuaenous heaprin</t>
  </si>
  <si>
    <t>PE</t>
  </si>
  <si>
    <t>ventilation perfusion scans or pulmonary angiography</t>
  </si>
  <si>
    <t>Venous thrombosis from air travel: the LONFLIT3 study--prevention with aspirin vs low-molecular-weight heparin (LMWH) in high-risk subjects: a randomized trial.</t>
  </si>
  <si>
    <t>Cesarone, Maria Rosaria; Belcaro, Gianni; Nicolaides, Andrew N; Incandela, Lucrezia; De, SanctisMariaTeresa; Geroulakos, George; Lennox, Andrew; Myers, Kenneth A; Moia, M; Ippolito, Edmondo; Winford, Michelle</t>
  </si>
  <si>
    <t>1) aspirin 2)LMWH (enoxaparin)</t>
  </si>
  <si>
    <t>Publication Year</t>
  </si>
  <si>
    <t>Intervention (Summarized)</t>
  </si>
  <si>
    <t>ASA</t>
  </si>
  <si>
    <t>DOAC</t>
  </si>
  <si>
    <t>Mechanical</t>
  </si>
  <si>
    <t>Heparin</t>
  </si>
  <si>
    <t>Fondaparinux</t>
  </si>
  <si>
    <t>Warfarin</t>
  </si>
  <si>
    <t>Combination</t>
  </si>
  <si>
    <t>APT</t>
  </si>
  <si>
    <t>Compression</t>
  </si>
  <si>
    <t>Combiantion</t>
  </si>
  <si>
    <t>Other</t>
  </si>
  <si>
    <t>VKA</t>
  </si>
  <si>
    <t>No</t>
  </si>
  <si>
    <t>Symptomatic</t>
  </si>
  <si>
    <t>Yes</t>
  </si>
  <si>
    <t>Symptomatic VTE</t>
  </si>
  <si>
    <t xml:space="preserve">A,D </t>
  </si>
  <si>
    <t>A,R,D,C</t>
  </si>
  <si>
    <t xml:space="preserve">A,R,D  </t>
  </si>
  <si>
    <t xml:space="preserve"> A Phase II randomized, double-blind, eight-arm, parallel-group, dose-response study of apixaban, a new oral factor Xa inhibitor for the prevention of deep vein thrombosis in knee replacement surgery </t>
  </si>
  <si>
    <t>Enoxaparin 40 mg sc</t>
  </si>
  <si>
    <t>dose adjusted warfarin</t>
  </si>
  <si>
    <t>no warfarin, fixed dose warfarin 1mg per day</t>
  </si>
  <si>
    <t>enoxaparin or warfarin</t>
  </si>
  <si>
    <t xml:space="preserve">Control  </t>
  </si>
  <si>
    <t>Extra Description of Outcome</t>
  </si>
  <si>
    <t>Extra Description of bleeding vs thrombosis risk</t>
  </si>
  <si>
    <t>Control (Summarized)</t>
  </si>
  <si>
    <t>Placebo</t>
  </si>
  <si>
    <t>Nothing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</si>
</sst>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rial"/>
    </font>
    <font>
      <b/>
      <sz val="11"/>
      <color theme="1"/>
      <name val="Calibri"/>
    </font>
    <font>
      <sz val="11"/>
      <name val="Arial"/>
    </font>
    <font>
      <sz val="11"/>
      <color theme="1"/>
      <name val="Calibri"/>
    </font>
    <font>
      <sz val="11"/>
      <color rgb="FF4D4D4D"/>
      <name val="Calibri"/>
    </font>
    <font>
      <sz val="11"/>
      <color rgb="FF000000"/>
      <name val="Calibri"/>
    </font>
    <font>
      <sz val="11"/>
      <color rgb="FF333333"/>
      <name val="Calibri"/>
    </font>
    <font>
      <sz val="11"/>
      <color rgb="FF1C1D1E"/>
      <name val="Calibri"/>
    </font>
    <font>
      <sz val="11"/>
      <color theme="1"/>
      <name val="Abadi mt condensed light"/>
    </font>
    <font>
      <sz val="11"/>
      <color theme="1"/>
      <name val="Arial"/>
    </font>
    <font>
      <b/>
      <sz val="11"/>
      <name val="Calibri"/>
      <family val="2"/>
      <scheme val="minor"/>
    </font>
    <font>
      <sz val="11"/>
      <color theme="1"/>
      <name val="Calibri"/>
      <family val="2"/>
    </font>
    <font>
      <b/>
      <sz val="11"/>
      <name val="Calibri"/>
      <family val="2"/>
      <scheme val="major"/>
    </font>
    <font>
      <b/>
      <sz val="11"/>
      <color theme="1"/>
      <name val="Calibri"/>
      <family val="2"/>
    </font>
    <font>
      <sz val="11"/>
      <name val="Calibri"/>
      <family val="2"/>
    </font>
    <font>
      <sz val="11"/>
      <color rgb="FF000000"/>
      <name val="Calibri"/>
      <family val="2"/>
    </font>
  </fonts>
  <fills count="6">
    <fill>
      <patternFill patternType="none"/>
    </fill>
    <fill>
      <patternFill patternType="gray125"/>
    </fill>
    <fill>
      <patternFill patternType="solid">
        <fgColor rgb="FFFFA399"/>
        <bgColor rgb="FFFFA399"/>
      </patternFill>
    </fill>
    <fill>
      <patternFill patternType="solid">
        <fgColor rgb="FFFFFF00"/>
        <bgColor rgb="FFFFFF00"/>
      </patternFill>
    </fill>
    <fill>
      <patternFill patternType="solid">
        <fgColor rgb="FFF9CB9C"/>
        <bgColor rgb="FFF9CB9C"/>
      </patternFill>
    </fill>
    <fill>
      <patternFill patternType="solid">
        <fgColor rgb="FFFF0000"/>
        <bgColor rgb="FFFF0000"/>
      </patternFill>
    </fill>
  </fills>
  <borders count="22">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diagonal/>
    </border>
    <border>
      <left/>
      <right/>
      <top/>
      <bottom/>
      <diagonal/>
    </border>
    <border>
      <left style="medium">
        <color rgb="FF000000"/>
      </left>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thin">
        <color indexed="64"/>
      </bottom>
      <diagonal/>
    </border>
  </borders>
  <cellStyleXfs count="1">
    <xf numFmtId="0" fontId="0" fillId="0" borderId="0"/>
  </cellStyleXfs>
  <cellXfs count="106">
    <xf numFmtId="0" fontId="0" fillId="0" borderId="0" xfId="0" applyFont="1" applyAlignment="1"/>
    <xf numFmtId="0" fontId="1" fillId="0" borderId="3" xfId="0" applyFont="1" applyBorder="1"/>
    <xf numFmtId="0" fontId="3" fillId="0" borderId="0" xfId="0" applyFont="1"/>
    <xf numFmtId="0" fontId="3" fillId="0" borderId="1" xfId="0" applyFont="1" applyBorder="1"/>
    <xf numFmtId="0" fontId="3" fillId="0" borderId="2" xfId="0" applyFont="1" applyBorder="1"/>
    <xf numFmtId="0" fontId="3" fillId="0" borderId="7"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3" fillId="0" borderId="13" xfId="0" applyFont="1" applyBorder="1" applyAlignment="1"/>
    <xf numFmtId="0" fontId="4" fillId="0" borderId="0" xfId="0" applyFont="1"/>
    <xf numFmtId="0" fontId="3" fillId="0" borderId="13" xfId="0" applyFont="1" applyBorder="1"/>
    <xf numFmtId="0" fontId="3" fillId="0" borderId="11" xfId="0" applyFont="1" applyBorder="1" applyAlignment="1"/>
    <xf numFmtId="0" fontId="5" fillId="0" borderId="11" xfId="0" applyFont="1" applyBorder="1" applyAlignment="1"/>
    <xf numFmtId="0" fontId="3" fillId="0" borderId="9" xfId="0" applyFont="1" applyBorder="1" applyAlignment="1"/>
    <xf numFmtId="0" fontId="3" fillId="2" borderId="14" xfId="0" applyFont="1" applyFill="1" applyBorder="1"/>
    <xf numFmtId="0" fontId="3" fillId="3" borderId="15" xfId="0" applyFont="1" applyFill="1" applyBorder="1"/>
    <xf numFmtId="0" fontId="3" fillId="0" borderId="16" xfId="0" applyFont="1" applyBorder="1"/>
    <xf numFmtId="0" fontId="3" fillId="0" borderId="14" xfId="0" applyFont="1" applyBorder="1"/>
    <xf numFmtId="0" fontId="3" fillId="0" borderId="12" xfId="0" applyFont="1" applyBorder="1"/>
    <xf numFmtId="0" fontId="3" fillId="4" borderId="11" xfId="0" applyFont="1" applyFill="1" applyBorder="1"/>
    <xf numFmtId="0" fontId="5" fillId="0" borderId="11" xfId="0" applyFont="1" applyBorder="1" applyAlignment="1"/>
    <xf numFmtId="0" fontId="3" fillId="5" borderId="15" xfId="0" applyFont="1" applyFill="1" applyBorder="1"/>
    <xf numFmtId="0" fontId="3" fillId="0" borderId="14" xfId="0" applyFont="1" applyBorder="1" applyAlignment="1"/>
    <xf numFmtId="0" fontId="3" fillId="3" borderId="17" xfId="0" applyFont="1" applyFill="1" applyBorder="1"/>
    <xf numFmtId="0" fontId="6" fillId="0" borderId="9" xfId="0" applyFont="1" applyBorder="1"/>
    <xf numFmtId="0" fontId="3" fillId="0" borderId="14" xfId="0" applyFont="1" applyBorder="1" applyAlignment="1">
      <alignment horizontal="right"/>
    </xf>
    <xf numFmtId="0" fontId="3" fillId="0" borderId="0" xfId="0" applyFont="1" applyAlignment="1">
      <alignment horizontal="right"/>
    </xf>
    <xf numFmtId="0" fontId="5" fillId="0" borderId="9" xfId="0" applyFont="1" applyBorder="1"/>
    <xf numFmtId="0" fontId="4" fillId="0" borderId="9" xfId="0" applyFont="1" applyBorder="1"/>
    <xf numFmtId="0" fontId="7" fillId="0" borderId="9" xfId="0" applyFont="1" applyBorder="1"/>
    <xf numFmtId="0" fontId="3" fillId="0" borderId="9" xfId="0" applyFont="1" applyBorder="1" applyAlignment="1">
      <alignment horizontal="right"/>
    </xf>
    <xf numFmtId="0" fontId="5" fillId="0" borderId="11" xfId="0" applyFont="1" applyBorder="1"/>
    <xf numFmtId="0" fontId="3" fillId="0" borderId="18" xfId="0" applyFont="1" applyBorder="1"/>
    <xf numFmtId="0" fontId="8" fillId="0" borderId="11" xfId="0" applyFont="1" applyBorder="1"/>
    <xf numFmtId="0" fontId="9" fillId="0" borderId="14" xfId="0" applyFont="1" applyBorder="1"/>
    <xf numFmtId="0" fontId="9" fillId="0" borderId="9" xfId="0" applyFont="1" applyBorder="1"/>
    <xf numFmtId="0" fontId="3" fillId="0" borderId="11" xfId="0" applyFont="1" applyBorder="1" applyAlignment="1">
      <alignment horizontal="right"/>
    </xf>
    <xf numFmtId="0" fontId="5" fillId="0" borderId="12" xfId="0" applyFont="1" applyBorder="1"/>
    <xf numFmtId="0" fontId="5" fillId="0" borderId="9" xfId="0" applyFont="1" applyBorder="1" applyAlignment="1">
      <alignment horizontal="right"/>
    </xf>
    <xf numFmtId="0" fontId="9" fillId="0" borderId="9" xfId="0" applyFont="1" applyBorder="1" applyAlignment="1">
      <alignment horizontal="right"/>
    </xf>
    <xf numFmtId="0" fontId="9" fillId="0" borderId="14" xfId="0" applyFont="1" applyBorder="1" applyAlignment="1">
      <alignment horizontal="right"/>
    </xf>
    <xf numFmtId="0" fontId="3" fillId="0" borderId="19" xfId="0" applyFont="1" applyBorder="1" applyAlignment="1">
      <alignment horizontal="right"/>
    </xf>
    <xf numFmtId="0" fontId="3" fillId="0" borderId="9" xfId="0" applyFont="1" applyBorder="1" applyAlignment="1">
      <alignment horizontal="right"/>
    </xf>
    <xf numFmtId="0" fontId="3" fillId="0" borderId="20" xfId="0" applyFont="1" applyBorder="1"/>
    <xf numFmtId="0" fontId="10" fillId="0" borderId="5" xfId="0" applyFont="1" applyBorder="1"/>
    <xf numFmtId="0" fontId="1" fillId="0" borderId="2" xfId="0" applyFont="1" applyBorder="1" applyAlignment="1">
      <alignment horizontal="center"/>
    </xf>
    <xf numFmtId="0" fontId="12" fillId="0" borderId="5" xfId="0" applyFont="1" applyBorder="1"/>
    <xf numFmtId="0" fontId="10" fillId="0" borderId="5" xfId="0" applyFont="1" applyBorder="1" applyAlignment="1">
      <alignment horizontal="center" vertical="center"/>
    </xf>
    <xf numFmtId="0" fontId="3" fillId="0" borderId="19" xfId="0" applyFont="1" applyBorder="1"/>
    <xf numFmtId="0" fontId="10" fillId="0" borderId="3" xfId="0" applyFont="1" applyBorder="1" applyAlignment="1">
      <alignment horizontal="center" vertical="center"/>
    </xf>
    <xf numFmtId="0" fontId="11" fillId="0" borderId="19" xfId="0" applyFont="1" applyBorder="1"/>
    <xf numFmtId="0" fontId="3" fillId="0" borderId="15" xfId="0" applyFont="1" applyFill="1" applyBorder="1"/>
    <xf numFmtId="0" fontId="3" fillId="0" borderId="14" xfId="0" applyFont="1" applyFill="1" applyBorder="1"/>
    <xf numFmtId="0" fontId="3" fillId="0" borderId="10" xfId="0" applyFont="1" applyFill="1" applyBorder="1"/>
    <xf numFmtId="0" fontId="3" fillId="0" borderId="11" xfId="0" applyFont="1" applyFill="1" applyBorder="1"/>
    <xf numFmtId="0" fontId="11" fillId="0" borderId="19" xfId="0" applyFont="1" applyFill="1" applyBorder="1"/>
    <xf numFmtId="0" fontId="3" fillId="0" borderId="0" xfId="0" applyFont="1" applyFill="1"/>
    <xf numFmtId="0" fontId="3" fillId="0" borderId="12" xfId="0" applyFont="1" applyFill="1" applyBorder="1"/>
    <xf numFmtId="0" fontId="5" fillId="0" borderId="11" xfId="0" applyFont="1" applyFill="1" applyBorder="1" applyAlignment="1"/>
    <xf numFmtId="0" fontId="3" fillId="0" borderId="14" xfId="0" applyFont="1" applyFill="1" applyBorder="1" applyAlignment="1"/>
    <xf numFmtId="0" fontId="3" fillId="0" borderId="9" xfId="0" applyFont="1" applyFill="1" applyBorder="1"/>
    <xf numFmtId="0" fontId="0" fillId="0" borderId="0" xfId="0" applyFont="1" applyFill="1" applyAlignment="1"/>
    <xf numFmtId="0" fontId="3" fillId="0" borderId="21" xfId="0" applyFont="1" applyFill="1" applyBorder="1"/>
    <xf numFmtId="0" fontId="3" fillId="0" borderId="11" xfId="0" applyFont="1" applyFill="1" applyBorder="1" applyAlignment="1"/>
    <xf numFmtId="0" fontId="3" fillId="0" borderId="17" xfId="0" applyFont="1" applyFill="1" applyBorder="1"/>
    <xf numFmtId="0" fontId="11" fillId="0" borderId="9" xfId="0" applyFont="1" applyBorder="1"/>
    <xf numFmtId="0" fontId="11" fillId="0" borderId="11" xfId="0" applyFont="1" applyFill="1" applyBorder="1"/>
    <xf numFmtId="0" fontId="15" fillId="0" borderId="11" xfId="0" applyFont="1" applyBorder="1" applyAlignment="1"/>
    <xf numFmtId="0" fontId="11" fillId="0" borderId="9" xfId="0" applyFont="1" applyFill="1" applyBorder="1"/>
    <xf numFmtId="0" fontId="11" fillId="0" borderId="14" xfId="0" applyFont="1" applyFill="1" applyBorder="1"/>
    <xf numFmtId="0" fontId="11" fillId="0" borderId="9" xfId="0" applyFont="1" applyBorder="1" applyAlignment="1"/>
    <xf numFmtId="0" fontId="14" fillId="0" borderId="11" xfId="0" applyFont="1" applyFill="1" applyBorder="1"/>
    <xf numFmtId="0" fontId="11" fillId="0" borderId="19" xfId="0" applyFont="1" applyFill="1" applyBorder="1" applyAlignment="1"/>
    <xf numFmtId="0" fontId="3" fillId="0" borderId="11" xfId="0" applyFont="1" applyFill="1" applyBorder="1" applyAlignment="1">
      <alignment horizontal="right"/>
    </xf>
    <xf numFmtId="0" fontId="3" fillId="0" borderId="12" xfId="0" applyFont="1" applyFill="1" applyBorder="1" applyAlignment="1"/>
    <xf numFmtId="0" fontId="5" fillId="0" borderId="12" xfId="0" applyFont="1" applyFill="1" applyBorder="1"/>
    <xf numFmtId="0" fontId="3" fillId="0" borderId="19" xfId="0" applyFont="1" applyFill="1" applyBorder="1"/>
    <xf numFmtId="0" fontId="3" fillId="0" borderId="9" xfId="0" applyFont="1" applyFill="1" applyBorder="1" applyAlignment="1">
      <alignment horizontal="right"/>
    </xf>
    <xf numFmtId="0" fontId="13" fillId="0" borderId="1" xfId="0" applyFont="1" applyBorder="1" applyAlignment="1">
      <alignment horizontal="center"/>
    </xf>
    <xf numFmtId="0" fontId="2" fillId="0" borderId="2" xfId="0" applyFont="1" applyBorder="1"/>
    <xf numFmtId="0" fontId="1" fillId="0" borderId="4" xfId="0" applyFont="1" applyBorder="1" applyAlignment="1">
      <alignment horizontal="center"/>
    </xf>
    <xf numFmtId="0" fontId="3" fillId="0" borderId="14" xfId="0" applyFont="1" applyFill="1" applyBorder="1" applyAlignment="1">
      <alignment horizontal="right"/>
    </xf>
    <xf numFmtId="0" fontId="11" fillId="4" borderId="11" xfId="0" applyFont="1" applyFill="1" applyBorder="1"/>
    <xf numFmtId="0" fontId="11" fillId="0" borderId="11" xfId="0" applyFont="1" applyBorder="1" applyAlignment="1"/>
    <xf numFmtId="0" fontId="11" fillId="2" borderId="14" xfId="0" applyFont="1" applyFill="1" applyBorder="1"/>
    <xf numFmtId="0" fontId="11" fillId="0" borderId="9" xfId="0" applyFont="1" applyFill="1" applyBorder="1" applyAlignment="1">
      <alignment horizontal="left"/>
    </xf>
    <xf numFmtId="0" fontId="14" fillId="0" borderId="11" xfId="0" applyFont="1" applyFill="1" applyBorder="1" applyAlignment="1">
      <alignment horizontal="right"/>
    </xf>
    <xf numFmtId="0" fontId="5" fillId="0" borderId="11" xfId="0" applyFont="1" applyFill="1" applyBorder="1"/>
    <xf numFmtId="0" fontId="9" fillId="0" borderId="9" xfId="0" applyFont="1" applyFill="1" applyBorder="1" applyAlignment="1">
      <alignment horizontal="right"/>
    </xf>
    <xf numFmtId="0" fontId="10" fillId="0" borderId="5" xfId="0" applyFont="1" applyBorder="1" applyAlignment="1">
      <alignment horizontal="center"/>
    </xf>
    <xf numFmtId="0" fontId="10" fillId="0" borderId="2" xfId="0" applyFont="1" applyBorder="1" applyAlignment="1">
      <alignment horizontal="center"/>
    </xf>
    <xf numFmtId="0" fontId="10" fillId="0" borderId="1" xfId="0" applyFont="1" applyBorder="1" applyAlignment="1">
      <alignment horizontal="center"/>
    </xf>
    <xf numFmtId="0" fontId="10" fillId="0" borderId="3" xfId="0" applyFont="1" applyBorder="1" applyAlignment="1">
      <alignment horizontal="center"/>
    </xf>
    <xf numFmtId="0" fontId="3" fillId="0" borderId="0" xfId="0" applyFont="1" applyBorder="1"/>
    <xf numFmtId="0" fontId="11" fillId="0" borderId="0" xfId="0" applyFont="1" applyBorder="1"/>
    <xf numFmtId="0" fontId="3" fillId="0" borderId="0" xfId="0" applyFont="1" applyFill="1" applyBorder="1"/>
    <xf numFmtId="0" fontId="3" fillId="0" borderId="12" xfId="0" applyFont="1" applyBorder="1" applyAlignment="1"/>
    <xf numFmtId="0" fontId="11" fillId="0" borderId="10" xfId="0" applyFont="1" applyBorder="1"/>
    <xf numFmtId="0" fontId="11" fillId="0" borderId="19" xfId="0" applyFont="1" applyBorder="1" applyAlignment="1"/>
    <xf numFmtId="0" fontId="11" fillId="4" borderId="12" xfId="0" applyFont="1" applyFill="1" applyBorder="1"/>
    <xf numFmtId="0" fontId="1" fillId="0" borderId="6" xfId="0" applyFont="1" applyFill="1" applyBorder="1"/>
    <xf numFmtId="0" fontId="3" fillId="0" borderId="8" xfId="0" applyFont="1" applyFill="1" applyBorder="1"/>
    <xf numFmtId="0" fontId="7" fillId="0" borderId="12" xfId="0" applyFont="1" applyFill="1" applyBorder="1"/>
    <xf numFmtId="0" fontId="3" fillId="0" borderId="2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68"/>
  <sheetViews>
    <sheetView tabSelected="1" workbookViewId="0">
      <pane xSplit="1" ySplit="2" topLeftCell="B3" activePane="bottomRight" state="frozen"/>
      <selection pane="topRight" activeCell="B1" sqref="B1"/>
      <selection pane="bottomLeft" activeCell="A3" sqref="A3"/>
      <selection pane="bottomRight" activeCell="A5" sqref="A5"/>
    </sheetView>
  </sheetViews>
  <sheetFormatPr defaultColWidth="12.59765625" defaultRowHeight="15" customHeight="1"/>
  <cols>
    <col min="1" max="2" width="4.69921875" customWidth="1"/>
    <col min="3" max="3" width="6.69921875" customWidth="1"/>
    <col min="4" max="4" width="8.5" customWidth="1"/>
    <col min="5" max="5" width="21" customWidth="1"/>
    <col min="6" max="6" width="12.3984375" customWidth="1"/>
    <col min="7" max="7" width="9" customWidth="1"/>
    <col min="8" max="8" width="12.09765625" customWidth="1"/>
    <col min="9" max="10" width="38.5" customWidth="1"/>
    <col min="11" max="12" width="31.69921875" customWidth="1"/>
    <col min="13" max="13" width="50.59765625" customWidth="1"/>
    <col min="14" max="14" width="50.59765625" style="63" customWidth="1"/>
    <col min="15" max="15" width="20.8984375" customWidth="1"/>
    <col min="16" max="17" width="51.5" customWidth="1"/>
    <col min="18" max="19" width="53.19921875" customWidth="1"/>
    <col min="20" max="20" width="35.3984375" customWidth="1"/>
    <col min="21" max="22" width="53.19921875" customWidth="1"/>
    <col min="23" max="23" width="20.69921875" customWidth="1"/>
    <col min="24" max="24" width="139.09765625" customWidth="1"/>
    <col min="25" max="44" width="7.69921875" customWidth="1"/>
  </cols>
  <sheetData>
    <row r="1" spans="1:44" thickBot="1">
      <c r="A1" s="80" t="s">
        <v>0</v>
      </c>
      <c r="B1" s="81"/>
      <c r="C1" s="1" t="s">
        <v>1</v>
      </c>
      <c r="D1" s="46" t="s">
        <v>1480</v>
      </c>
      <c r="E1" s="47" t="s">
        <v>2</v>
      </c>
      <c r="F1" s="46" t="s">
        <v>3</v>
      </c>
      <c r="G1" s="48" t="s">
        <v>4</v>
      </c>
      <c r="H1" s="46" t="s">
        <v>5</v>
      </c>
      <c r="I1" s="49" t="s">
        <v>6</v>
      </c>
      <c r="J1" s="51" t="s">
        <v>1481</v>
      </c>
      <c r="K1" s="91" t="s">
        <v>1506</v>
      </c>
      <c r="L1" s="91" t="s">
        <v>1509</v>
      </c>
      <c r="M1" s="91" t="s">
        <v>7</v>
      </c>
      <c r="N1" s="102" t="s">
        <v>8</v>
      </c>
      <c r="O1" s="46" t="s">
        <v>9</v>
      </c>
      <c r="P1" s="93" t="s">
        <v>1507</v>
      </c>
      <c r="Q1" s="92" t="s">
        <v>10</v>
      </c>
      <c r="R1" s="94" t="s">
        <v>1508</v>
      </c>
      <c r="S1" s="82" t="s">
        <v>11</v>
      </c>
      <c r="T1" s="82" t="s">
        <v>12</v>
      </c>
      <c r="U1" s="82" t="s">
        <v>13</v>
      </c>
      <c r="V1" s="82" t="s">
        <v>14</v>
      </c>
      <c r="W1" s="82" t="s">
        <v>15</v>
      </c>
      <c r="X1" s="82" t="s">
        <v>16</v>
      </c>
      <c r="Y1" s="2"/>
      <c r="Z1" s="2"/>
      <c r="AA1" s="2"/>
      <c r="AB1" s="2"/>
      <c r="AC1" s="2"/>
      <c r="AD1" s="2"/>
      <c r="AE1" s="2"/>
      <c r="AF1" s="2"/>
      <c r="AG1" s="2"/>
      <c r="AH1" s="2"/>
      <c r="AI1" s="2"/>
    </row>
    <row r="2" spans="1:44" thickBot="1">
      <c r="A2" s="3" t="s">
        <v>17</v>
      </c>
      <c r="B2" s="4" t="s">
        <v>18</v>
      </c>
      <c r="C2" s="5"/>
      <c r="D2" s="6" t="s">
        <v>19</v>
      </c>
      <c r="E2" s="6" t="s">
        <v>19</v>
      </c>
      <c r="F2" s="6" t="s">
        <v>19</v>
      </c>
      <c r="G2" s="6" t="s">
        <v>19</v>
      </c>
      <c r="H2" s="6" t="s">
        <v>19</v>
      </c>
      <c r="I2" s="6" t="s">
        <v>19</v>
      </c>
      <c r="J2" s="3"/>
      <c r="K2" s="6" t="s">
        <v>19</v>
      </c>
      <c r="L2" s="6"/>
      <c r="M2" s="6" t="s">
        <v>19</v>
      </c>
      <c r="N2" s="103" t="s">
        <v>17</v>
      </c>
      <c r="O2" s="6" t="s">
        <v>19</v>
      </c>
      <c r="P2" s="5" t="s">
        <v>18</v>
      </c>
      <c r="Q2" s="6" t="s">
        <v>19</v>
      </c>
      <c r="R2" s="5" t="s">
        <v>18</v>
      </c>
      <c r="S2" s="6" t="s">
        <v>19</v>
      </c>
      <c r="T2" s="6" t="s">
        <v>19</v>
      </c>
      <c r="U2" s="6" t="s">
        <v>19</v>
      </c>
      <c r="V2" s="6" t="s">
        <v>19</v>
      </c>
      <c r="W2" s="6" t="s">
        <v>19</v>
      </c>
      <c r="X2" s="6" t="s">
        <v>19</v>
      </c>
      <c r="Y2" s="5"/>
      <c r="Z2" s="5"/>
      <c r="AA2" s="5"/>
      <c r="AB2" s="5"/>
      <c r="AC2" s="5"/>
      <c r="AD2" s="5"/>
      <c r="AE2" s="5"/>
      <c r="AF2" s="5"/>
      <c r="AG2" s="5"/>
      <c r="AH2" s="5"/>
      <c r="AI2" s="5"/>
      <c r="AJ2" s="5"/>
      <c r="AK2" s="5"/>
      <c r="AL2" s="5"/>
      <c r="AM2" s="5"/>
      <c r="AN2" s="5"/>
      <c r="AO2" s="5"/>
      <c r="AP2" s="5"/>
      <c r="AQ2" s="5"/>
      <c r="AR2" s="5"/>
    </row>
    <row r="3" spans="1:44" ht="14.4">
      <c r="A3" s="7" t="s">
        <v>20</v>
      </c>
      <c r="B3" s="8" t="s">
        <v>20</v>
      </c>
      <c r="C3" s="2" t="s">
        <v>21</v>
      </c>
      <c r="D3" s="9">
        <v>2012</v>
      </c>
      <c r="E3" s="9" t="s">
        <v>22</v>
      </c>
      <c r="F3" s="7">
        <v>74.698999999999998</v>
      </c>
      <c r="G3" s="7">
        <v>344</v>
      </c>
      <c r="H3" s="7">
        <f>205+197</f>
        <v>402</v>
      </c>
      <c r="I3" s="7" t="s">
        <v>23</v>
      </c>
      <c r="J3" s="52" t="s">
        <v>1482</v>
      </c>
      <c r="K3" s="7" t="s">
        <v>24</v>
      </c>
      <c r="L3" s="50" t="s">
        <v>1510</v>
      </c>
      <c r="M3" s="9" t="s">
        <v>25</v>
      </c>
      <c r="N3" s="59" t="s">
        <v>26</v>
      </c>
      <c r="O3" s="10" t="s">
        <v>27</v>
      </c>
      <c r="P3" s="11" t="s">
        <v>29</v>
      </c>
      <c r="Q3" s="12" t="s">
        <v>28</v>
      </c>
      <c r="R3" s="2" t="s">
        <v>31</v>
      </c>
      <c r="S3" s="13" t="s">
        <v>30</v>
      </c>
      <c r="T3" s="9" t="s">
        <v>32</v>
      </c>
      <c r="U3" s="22" t="s">
        <v>33</v>
      </c>
      <c r="V3" s="15" t="s">
        <v>32</v>
      </c>
      <c r="W3" s="7" t="s">
        <v>32</v>
      </c>
      <c r="X3" s="7" t="s">
        <v>34</v>
      </c>
      <c r="Y3" s="2"/>
      <c r="Z3" s="2"/>
      <c r="AA3" s="2"/>
      <c r="AB3" s="2"/>
      <c r="AC3" s="2"/>
      <c r="AD3" s="2"/>
      <c r="AE3" s="2"/>
      <c r="AF3" s="2"/>
      <c r="AG3" s="2"/>
      <c r="AH3" s="2"/>
      <c r="AI3" s="2"/>
    </row>
    <row r="4" spans="1:44" ht="14.4">
      <c r="A4" s="7" t="s">
        <v>35</v>
      </c>
      <c r="B4" s="8" t="s">
        <v>35</v>
      </c>
      <c r="C4" s="2" t="s">
        <v>36</v>
      </c>
      <c r="D4" s="9">
        <v>2013</v>
      </c>
      <c r="E4" s="9" t="s">
        <v>37</v>
      </c>
      <c r="F4" s="7">
        <v>4.157</v>
      </c>
      <c r="G4" s="7">
        <v>121</v>
      </c>
      <c r="H4" s="7">
        <v>1224</v>
      </c>
      <c r="I4" s="7" t="s">
        <v>38</v>
      </c>
      <c r="J4" s="52" t="s">
        <v>1482</v>
      </c>
      <c r="K4" s="7" t="s">
        <v>24</v>
      </c>
      <c r="L4" s="50" t="s">
        <v>1510</v>
      </c>
      <c r="M4" s="9" t="s">
        <v>25</v>
      </c>
      <c r="N4" s="59" t="s">
        <v>39</v>
      </c>
      <c r="O4" s="13" t="s">
        <v>27</v>
      </c>
      <c r="P4" s="2" t="s">
        <v>41</v>
      </c>
      <c r="Q4" s="9" t="s">
        <v>40</v>
      </c>
      <c r="R4" s="2" t="s">
        <v>42</v>
      </c>
      <c r="S4" s="13" t="s">
        <v>30</v>
      </c>
      <c r="T4" s="9" t="s">
        <v>32</v>
      </c>
      <c r="U4" s="14" t="s">
        <v>33</v>
      </c>
      <c r="V4" s="15" t="s">
        <v>32</v>
      </c>
      <c r="W4" s="7" t="s">
        <v>32</v>
      </c>
      <c r="X4" s="7" t="s">
        <v>43</v>
      </c>
      <c r="Y4" s="2"/>
      <c r="Z4" s="2"/>
      <c r="AA4" s="2"/>
      <c r="AB4" s="2"/>
      <c r="AC4" s="2"/>
      <c r="AD4" s="2"/>
      <c r="AE4" s="2"/>
      <c r="AF4" s="2"/>
      <c r="AG4" s="2"/>
      <c r="AH4" s="2"/>
      <c r="AI4" s="2"/>
      <c r="AJ4" s="2"/>
      <c r="AK4" s="2"/>
      <c r="AL4" s="2"/>
      <c r="AM4" s="2"/>
      <c r="AN4" s="2"/>
      <c r="AO4" s="2"/>
      <c r="AP4" s="2"/>
      <c r="AQ4" s="2"/>
      <c r="AR4" s="2"/>
    </row>
    <row r="5" spans="1:44" ht="14.4">
      <c r="A5" s="7" t="s">
        <v>47</v>
      </c>
      <c r="B5" s="8" t="s">
        <v>47</v>
      </c>
      <c r="C5" s="95" t="s">
        <v>48</v>
      </c>
      <c r="D5" s="9">
        <v>2014</v>
      </c>
      <c r="E5" s="9" t="s">
        <v>49</v>
      </c>
      <c r="F5" s="7">
        <v>3.4119999999999999</v>
      </c>
      <c r="G5" s="7">
        <v>13</v>
      </c>
      <c r="H5" s="7">
        <v>258</v>
      </c>
      <c r="I5" s="7" t="s">
        <v>50</v>
      </c>
      <c r="J5" s="52" t="s">
        <v>326</v>
      </c>
      <c r="K5" s="7" t="s">
        <v>51</v>
      </c>
      <c r="L5" s="50" t="s">
        <v>326</v>
      </c>
      <c r="M5" s="9" t="s">
        <v>52</v>
      </c>
      <c r="N5" s="59"/>
      <c r="O5" s="13" t="s">
        <v>30</v>
      </c>
      <c r="P5" s="2" t="s">
        <v>53</v>
      </c>
      <c r="Q5" s="9" t="s">
        <v>44</v>
      </c>
      <c r="R5" s="2" t="s">
        <v>54</v>
      </c>
      <c r="S5" s="13" t="s">
        <v>30</v>
      </c>
      <c r="T5" s="9" t="s">
        <v>32</v>
      </c>
      <c r="U5" s="14" t="s">
        <v>55</v>
      </c>
      <c r="V5" s="62" t="s">
        <v>1494</v>
      </c>
      <c r="W5" s="62" t="s">
        <v>32</v>
      </c>
      <c r="X5" s="7" t="s">
        <v>57</v>
      </c>
      <c r="Y5" s="2"/>
      <c r="Z5" s="2"/>
      <c r="AA5" s="2"/>
      <c r="AB5" s="2"/>
      <c r="AC5" s="2"/>
      <c r="AD5" s="2"/>
      <c r="AE5" s="2"/>
      <c r="AF5" s="2"/>
      <c r="AG5" s="2"/>
      <c r="AH5" s="2"/>
      <c r="AI5" s="2"/>
      <c r="AJ5" s="2"/>
      <c r="AK5" s="2"/>
      <c r="AL5" s="2"/>
      <c r="AM5" s="2"/>
      <c r="AN5" s="2"/>
      <c r="AO5" s="2"/>
      <c r="AP5" s="2"/>
      <c r="AQ5" s="2"/>
      <c r="AR5" s="2"/>
    </row>
    <row r="6" spans="1:44" ht="14.4">
      <c r="A6" s="7" t="s">
        <v>58</v>
      </c>
      <c r="B6" s="8" t="s">
        <v>58</v>
      </c>
      <c r="C6" s="2" t="s">
        <v>59</v>
      </c>
      <c r="D6" s="9">
        <v>2011</v>
      </c>
      <c r="E6" s="9" t="s">
        <v>60</v>
      </c>
      <c r="F6" s="7"/>
      <c r="G6" s="7">
        <v>13</v>
      </c>
      <c r="H6" s="7">
        <v>395</v>
      </c>
      <c r="I6" s="7" t="s">
        <v>61</v>
      </c>
      <c r="J6" s="52" t="s">
        <v>1488</v>
      </c>
      <c r="K6" s="7" t="s">
        <v>62</v>
      </c>
      <c r="L6" s="50" t="s">
        <v>326</v>
      </c>
      <c r="M6" s="9" t="s">
        <v>63</v>
      </c>
      <c r="N6" s="59" t="s">
        <v>64</v>
      </c>
      <c r="O6" s="65" t="s">
        <v>30</v>
      </c>
      <c r="P6" s="2" t="s">
        <v>32</v>
      </c>
      <c r="Q6" s="9" t="s">
        <v>44</v>
      </c>
      <c r="R6" s="2" t="s">
        <v>65</v>
      </c>
      <c r="S6" s="9" t="s">
        <v>30</v>
      </c>
      <c r="T6" s="9" t="str">
        <f t="shared" ref="T6:T14" si="0">IF(ISNUMBER(SEARCH("yes",S6)),"NA","")</f>
        <v>NA</v>
      </c>
      <c r="U6" s="22" t="s">
        <v>33</v>
      </c>
      <c r="V6" s="7" t="s">
        <v>27</v>
      </c>
      <c r="W6" s="7" t="s">
        <v>32</v>
      </c>
      <c r="X6" s="7"/>
      <c r="Y6" s="2"/>
      <c r="Z6" s="2"/>
      <c r="AA6" s="2"/>
      <c r="AB6" s="2"/>
      <c r="AC6" s="2"/>
      <c r="AD6" s="2"/>
      <c r="AE6" s="2"/>
      <c r="AF6" s="2"/>
      <c r="AG6" s="2"/>
      <c r="AH6" s="2"/>
      <c r="AI6" s="2"/>
      <c r="AJ6" s="2"/>
      <c r="AK6" s="2"/>
      <c r="AL6" s="2"/>
      <c r="AM6" s="2"/>
      <c r="AN6" s="2"/>
      <c r="AO6" s="2"/>
      <c r="AP6" s="2"/>
      <c r="AQ6" s="2"/>
      <c r="AR6" s="2"/>
    </row>
    <row r="7" spans="1:44" ht="14.4">
      <c r="A7" s="7" t="s">
        <v>66</v>
      </c>
      <c r="B7" s="8" t="s">
        <v>66</v>
      </c>
      <c r="C7" s="2" t="s">
        <v>67</v>
      </c>
      <c r="D7" s="9">
        <v>2019</v>
      </c>
      <c r="E7" s="9" t="s">
        <v>68</v>
      </c>
      <c r="F7" s="7"/>
      <c r="G7" s="7">
        <v>3</v>
      </c>
      <c r="H7" s="7">
        <v>302</v>
      </c>
      <c r="I7" s="7" t="s">
        <v>69</v>
      </c>
      <c r="J7" s="52" t="s">
        <v>1484</v>
      </c>
      <c r="K7" s="7" t="s">
        <v>70</v>
      </c>
      <c r="L7" s="50" t="s">
        <v>1488</v>
      </c>
      <c r="M7" s="9" t="s">
        <v>71</v>
      </c>
      <c r="N7" s="59" t="s">
        <v>72</v>
      </c>
      <c r="O7" s="13" t="s">
        <v>30</v>
      </c>
      <c r="P7" s="2" t="s">
        <v>73</v>
      </c>
      <c r="Q7" s="9" t="s">
        <v>44</v>
      </c>
      <c r="R7" s="2" t="s">
        <v>74</v>
      </c>
      <c r="S7" s="9" t="s">
        <v>30</v>
      </c>
      <c r="T7" s="9" t="str">
        <f t="shared" si="0"/>
        <v>NA</v>
      </c>
      <c r="U7" s="14" t="s">
        <v>33</v>
      </c>
      <c r="V7" s="7" t="s">
        <v>27</v>
      </c>
      <c r="W7" s="7" t="s">
        <v>32</v>
      </c>
      <c r="X7" s="7" t="s">
        <v>75</v>
      </c>
      <c r="Y7" s="2"/>
      <c r="Z7" s="2"/>
      <c r="AA7" s="2"/>
      <c r="AB7" s="2"/>
      <c r="AC7" s="2"/>
      <c r="AD7" s="2"/>
      <c r="AE7" s="2"/>
      <c r="AF7" s="2"/>
      <c r="AG7" s="2"/>
      <c r="AH7" s="2"/>
      <c r="AI7" s="2"/>
      <c r="AJ7" s="2"/>
      <c r="AK7" s="2"/>
      <c r="AL7" s="2"/>
      <c r="AM7" s="2"/>
      <c r="AN7" s="2"/>
      <c r="AO7" s="2"/>
      <c r="AP7" s="2"/>
      <c r="AQ7" s="2"/>
      <c r="AR7" s="2"/>
    </row>
    <row r="8" spans="1:44" ht="14.4">
      <c r="A8" s="7" t="s">
        <v>76</v>
      </c>
      <c r="B8" s="8" t="s">
        <v>76</v>
      </c>
      <c r="C8" s="2" t="s">
        <v>77</v>
      </c>
      <c r="D8" s="9">
        <v>2018</v>
      </c>
      <c r="E8" s="9" t="s">
        <v>78</v>
      </c>
      <c r="F8" s="7">
        <v>13.625</v>
      </c>
      <c r="G8" s="7">
        <v>14</v>
      </c>
      <c r="H8" s="7">
        <v>682</v>
      </c>
      <c r="I8" s="7" t="s">
        <v>69</v>
      </c>
      <c r="J8" s="52" t="s">
        <v>1484</v>
      </c>
      <c r="K8" s="7" t="s">
        <v>79</v>
      </c>
      <c r="L8" s="50" t="s">
        <v>1488</v>
      </c>
      <c r="M8" s="9" t="s">
        <v>71</v>
      </c>
      <c r="N8" s="59" t="s">
        <v>80</v>
      </c>
      <c r="O8" s="13" t="s">
        <v>30</v>
      </c>
      <c r="P8" s="2" t="s">
        <v>81</v>
      </c>
      <c r="Q8" s="9" t="s">
        <v>44</v>
      </c>
      <c r="R8" s="2" t="s">
        <v>82</v>
      </c>
      <c r="S8" s="9" t="s">
        <v>30</v>
      </c>
      <c r="T8" s="9" t="str">
        <f t="shared" si="0"/>
        <v>NA</v>
      </c>
      <c r="U8" s="22" t="s">
        <v>83</v>
      </c>
      <c r="V8" s="62" t="s">
        <v>27</v>
      </c>
      <c r="W8" s="62" t="s">
        <v>32</v>
      </c>
      <c r="X8" s="7" t="s">
        <v>84</v>
      </c>
      <c r="Y8" s="2"/>
      <c r="Z8" s="2"/>
      <c r="AA8" s="2"/>
      <c r="AB8" s="2"/>
      <c r="AC8" s="2"/>
      <c r="AD8" s="2"/>
      <c r="AE8" s="2"/>
      <c r="AF8" s="2"/>
      <c r="AG8" s="2"/>
      <c r="AH8" s="2"/>
      <c r="AI8" s="2"/>
      <c r="AJ8" s="2"/>
      <c r="AK8" s="2"/>
      <c r="AL8" s="2"/>
      <c r="AM8" s="2"/>
      <c r="AN8" s="2"/>
      <c r="AO8" s="2"/>
      <c r="AP8" s="2"/>
      <c r="AQ8" s="2"/>
      <c r="AR8" s="2"/>
    </row>
    <row r="9" spans="1:44" ht="14.4">
      <c r="A9" s="7" t="s">
        <v>85</v>
      </c>
      <c r="B9" s="8" t="s">
        <v>85</v>
      </c>
      <c r="C9" s="2" t="s">
        <v>86</v>
      </c>
      <c r="D9" s="9">
        <v>2010</v>
      </c>
      <c r="E9" s="9" t="s">
        <v>37</v>
      </c>
      <c r="F9" s="7">
        <v>4.157</v>
      </c>
      <c r="G9" s="7">
        <v>221</v>
      </c>
      <c r="H9" s="7">
        <v>626</v>
      </c>
      <c r="I9" s="7" t="s">
        <v>87</v>
      </c>
      <c r="J9" s="52" t="s">
        <v>326</v>
      </c>
      <c r="K9" s="7" t="s">
        <v>88</v>
      </c>
      <c r="L9" s="50" t="s">
        <v>1510</v>
      </c>
      <c r="M9" s="9" t="s">
        <v>89</v>
      </c>
      <c r="N9" s="59" t="s">
        <v>90</v>
      </c>
      <c r="O9" s="65" t="s">
        <v>1494</v>
      </c>
      <c r="P9" s="2" t="s">
        <v>91</v>
      </c>
      <c r="Q9" s="9" t="s">
        <v>1495</v>
      </c>
      <c r="R9" s="2" t="s">
        <v>92</v>
      </c>
      <c r="S9" s="9" t="s">
        <v>30</v>
      </c>
      <c r="T9" s="9" t="str">
        <f t="shared" si="0"/>
        <v>NA</v>
      </c>
      <c r="U9" s="22" t="s">
        <v>93</v>
      </c>
      <c r="V9" s="62" t="s">
        <v>32</v>
      </c>
      <c r="W9" s="62" t="s">
        <v>32</v>
      </c>
      <c r="X9" s="7" t="s">
        <v>94</v>
      </c>
      <c r="Y9" s="2"/>
      <c r="Z9" s="2"/>
      <c r="AA9" s="2"/>
      <c r="AB9" s="2"/>
      <c r="AC9" s="2"/>
      <c r="AD9" s="2"/>
      <c r="AE9" s="2"/>
      <c r="AF9" s="2"/>
      <c r="AG9" s="2"/>
      <c r="AH9" s="2"/>
      <c r="AI9" s="2"/>
      <c r="AJ9" s="2"/>
      <c r="AK9" s="2"/>
      <c r="AL9" s="2"/>
      <c r="AM9" s="2"/>
      <c r="AN9" s="2"/>
      <c r="AO9" s="2"/>
      <c r="AP9" s="2"/>
      <c r="AQ9" s="2"/>
      <c r="AR9" s="2"/>
    </row>
    <row r="10" spans="1:44" ht="14.4">
      <c r="A10" s="7" t="s">
        <v>96</v>
      </c>
      <c r="B10" s="8" t="s">
        <v>96</v>
      </c>
      <c r="C10" s="2" t="s">
        <v>97</v>
      </c>
      <c r="D10" s="9">
        <v>2015</v>
      </c>
      <c r="E10" s="9" t="s">
        <v>98</v>
      </c>
      <c r="F10" s="7">
        <v>3.3809999999999998</v>
      </c>
      <c r="G10" s="7">
        <v>27</v>
      </c>
      <c r="H10" s="7">
        <v>495</v>
      </c>
      <c r="I10" s="7" t="s">
        <v>99</v>
      </c>
      <c r="J10" s="52" t="s">
        <v>826</v>
      </c>
      <c r="K10" s="7" t="s">
        <v>100</v>
      </c>
      <c r="L10" s="50" t="s">
        <v>326</v>
      </c>
      <c r="M10" s="9" t="s">
        <v>101</v>
      </c>
      <c r="N10" s="59" t="s">
        <v>102</v>
      </c>
      <c r="O10" s="56" t="s">
        <v>27</v>
      </c>
      <c r="P10" s="2" t="s">
        <v>103</v>
      </c>
      <c r="Q10" s="56" t="s">
        <v>1495</v>
      </c>
      <c r="R10" s="2" t="s">
        <v>104</v>
      </c>
      <c r="S10" s="9" t="s">
        <v>30</v>
      </c>
      <c r="T10" s="9" t="str">
        <f t="shared" si="0"/>
        <v>NA</v>
      </c>
      <c r="U10" s="14" t="s">
        <v>105</v>
      </c>
      <c r="V10" s="24" t="s">
        <v>32</v>
      </c>
      <c r="W10" s="15" t="s">
        <v>32</v>
      </c>
      <c r="X10" s="7"/>
      <c r="Y10" s="2"/>
      <c r="Z10" s="2"/>
      <c r="AA10" s="2"/>
      <c r="AB10" s="2"/>
      <c r="AC10" s="2"/>
      <c r="AD10" s="2"/>
      <c r="AE10" s="2"/>
      <c r="AF10" s="2"/>
      <c r="AG10" s="2"/>
      <c r="AH10" s="2"/>
      <c r="AI10" s="2"/>
      <c r="AJ10" s="2"/>
      <c r="AK10" s="2"/>
      <c r="AL10" s="2"/>
      <c r="AM10" s="2"/>
      <c r="AN10" s="2"/>
      <c r="AO10" s="2"/>
      <c r="AP10" s="2"/>
      <c r="AQ10" s="2"/>
      <c r="AR10" s="2"/>
    </row>
    <row r="11" spans="1:44" ht="14.4">
      <c r="A11" s="7" t="s">
        <v>107</v>
      </c>
      <c r="B11" s="53" t="s">
        <v>107</v>
      </c>
      <c r="C11" s="2" t="s">
        <v>108</v>
      </c>
      <c r="D11" s="9">
        <v>2017</v>
      </c>
      <c r="E11" s="9"/>
      <c r="F11" s="7"/>
      <c r="G11" s="7"/>
      <c r="H11" s="7">
        <v>1598</v>
      </c>
      <c r="I11" s="7" t="s">
        <v>109</v>
      </c>
      <c r="J11" s="52" t="s">
        <v>1487</v>
      </c>
      <c r="K11" s="7" t="s">
        <v>110</v>
      </c>
      <c r="L11" s="50" t="s">
        <v>1493</v>
      </c>
      <c r="M11" s="9" t="s">
        <v>111</v>
      </c>
      <c r="N11" s="59" t="s">
        <v>112</v>
      </c>
      <c r="O11" s="65" t="s">
        <v>30</v>
      </c>
      <c r="P11" s="95"/>
      <c r="Q11" s="9" t="s">
        <v>44</v>
      </c>
      <c r="R11" s="95"/>
      <c r="S11" s="56" t="s">
        <v>30</v>
      </c>
      <c r="T11" s="56" t="str">
        <f t="shared" si="0"/>
        <v>NA</v>
      </c>
      <c r="U11" s="22" t="s">
        <v>56</v>
      </c>
      <c r="V11" s="7" t="s">
        <v>27</v>
      </c>
      <c r="W11" s="7" t="s">
        <v>32</v>
      </c>
      <c r="X11" s="7"/>
      <c r="Y11" s="2"/>
      <c r="Z11" s="2"/>
      <c r="AA11" s="2"/>
      <c r="AB11" s="2"/>
      <c r="AC11" s="2"/>
      <c r="AD11" s="2"/>
      <c r="AE11" s="2"/>
      <c r="AF11" s="2"/>
      <c r="AG11" s="2"/>
      <c r="AH11" s="2"/>
      <c r="AI11" s="2"/>
      <c r="AJ11" s="2"/>
      <c r="AK11" s="2"/>
      <c r="AL11" s="2"/>
      <c r="AM11" s="2"/>
      <c r="AN11" s="2"/>
      <c r="AO11" s="2"/>
      <c r="AP11" s="2"/>
      <c r="AQ11" s="2"/>
      <c r="AR11" s="2"/>
    </row>
    <row r="12" spans="1:44" ht="14.4">
      <c r="A12" s="7" t="s">
        <v>113</v>
      </c>
      <c r="B12" s="8" t="s">
        <v>113</v>
      </c>
      <c r="C12" s="2" t="s">
        <v>114</v>
      </c>
      <c r="D12" s="9">
        <v>2010</v>
      </c>
      <c r="E12" s="9" t="s">
        <v>115</v>
      </c>
      <c r="F12" s="7">
        <v>1.522</v>
      </c>
      <c r="G12" s="7"/>
      <c r="H12" s="7">
        <v>3239</v>
      </c>
      <c r="I12" s="7" t="s">
        <v>116</v>
      </c>
      <c r="J12" s="52" t="s">
        <v>326</v>
      </c>
      <c r="K12" s="7" t="s">
        <v>117</v>
      </c>
      <c r="L12" s="50" t="s">
        <v>826</v>
      </c>
      <c r="M12" s="9" t="s">
        <v>118</v>
      </c>
      <c r="N12" s="59" t="s">
        <v>119</v>
      </c>
      <c r="O12" s="56" t="s">
        <v>30</v>
      </c>
      <c r="P12" s="2" t="s">
        <v>120</v>
      </c>
      <c r="Q12" s="9" t="s">
        <v>44</v>
      </c>
      <c r="R12" s="2" t="s">
        <v>121</v>
      </c>
      <c r="S12" s="9" t="s">
        <v>30</v>
      </c>
      <c r="T12" s="9" t="str">
        <f t="shared" si="0"/>
        <v>NA</v>
      </c>
      <c r="U12" s="22" t="s">
        <v>122</v>
      </c>
      <c r="V12" s="62" t="s">
        <v>30</v>
      </c>
      <c r="W12" s="62" t="s">
        <v>56</v>
      </c>
      <c r="X12" s="7"/>
      <c r="Y12" s="2"/>
      <c r="Z12" s="2"/>
      <c r="AA12" s="2"/>
      <c r="AB12" s="2"/>
      <c r="AC12" s="2"/>
      <c r="AD12" s="2"/>
      <c r="AE12" s="2"/>
      <c r="AF12" s="2"/>
      <c r="AG12" s="2"/>
      <c r="AH12" s="2"/>
      <c r="AI12" s="2"/>
      <c r="AJ12" s="2"/>
      <c r="AK12" s="2"/>
      <c r="AL12" s="2"/>
      <c r="AM12" s="2"/>
      <c r="AN12" s="2"/>
      <c r="AO12" s="2"/>
      <c r="AP12" s="2"/>
      <c r="AQ12" s="2"/>
      <c r="AR12" s="2"/>
    </row>
    <row r="13" spans="1:44" ht="14.4">
      <c r="A13" s="7" t="s">
        <v>124</v>
      </c>
      <c r="B13" s="8" t="s">
        <v>124</v>
      </c>
      <c r="C13" s="2" t="s">
        <v>125</v>
      </c>
      <c r="D13" s="9">
        <v>2019</v>
      </c>
      <c r="E13" s="9" t="s">
        <v>126</v>
      </c>
      <c r="F13" s="7">
        <v>5.032</v>
      </c>
      <c r="G13" s="7">
        <v>6</v>
      </c>
      <c r="H13" s="7">
        <v>1650</v>
      </c>
      <c r="I13" s="7" t="s">
        <v>127</v>
      </c>
      <c r="J13" s="52" t="s">
        <v>1487</v>
      </c>
      <c r="K13" s="7" t="s">
        <v>128</v>
      </c>
      <c r="L13" s="50" t="s">
        <v>1493</v>
      </c>
      <c r="M13" s="9" t="s">
        <v>129</v>
      </c>
      <c r="N13" s="59" t="s">
        <v>130</v>
      </c>
      <c r="O13" s="56" t="s">
        <v>1496</v>
      </c>
      <c r="P13" s="2" t="s">
        <v>131</v>
      </c>
      <c r="Q13" s="9" t="s">
        <v>44</v>
      </c>
      <c r="R13" s="2" t="s">
        <v>132</v>
      </c>
      <c r="S13" s="9" t="s">
        <v>30</v>
      </c>
      <c r="T13" s="9" t="str">
        <f t="shared" si="0"/>
        <v>NA</v>
      </c>
      <c r="U13" s="14" t="s">
        <v>56</v>
      </c>
      <c r="V13" s="7" t="s">
        <v>27</v>
      </c>
      <c r="W13" s="7" t="s">
        <v>32</v>
      </c>
      <c r="X13" s="7" t="s">
        <v>133</v>
      </c>
      <c r="Y13" s="2"/>
      <c r="Z13" s="2"/>
      <c r="AA13" s="2"/>
      <c r="AB13" s="2"/>
      <c r="AC13" s="2"/>
      <c r="AD13" s="2"/>
      <c r="AE13" s="2"/>
      <c r="AF13" s="2"/>
      <c r="AG13" s="2"/>
      <c r="AH13" s="2"/>
      <c r="AI13" s="2"/>
      <c r="AJ13" s="2"/>
      <c r="AK13" s="2"/>
      <c r="AL13" s="2"/>
      <c r="AM13" s="2"/>
      <c r="AN13" s="2"/>
      <c r="AO13" s="2"/>
      <c r="AP13" s="2"/>
      <c r="AQ13" s="2"/>
      <c r="AR13" s="2"/>
    </row>
    <row r="14" spans="1:44" ht="14.4">
      <c r="A14" s="7" t="s">
        <v>134</v>
      </c>
      <c r="B14" s="8" t="s">
        <v>134</v>
      </c>
      <c r="C14" s="2" t="s">
        <v>135</v>
      </c>
      <c r="D14" s="9">
        <v>2010</v>
      </c>
      <c r="E14" s="9" t="s">
        <v>136</v>
      </c>
      <c r="F14" s="7">
        <v>21.317</v>
      </c>
      <c r="G14" s="7">
        <v>310</v>
      </c>
      <c r="H14" s="7">
        <f>2975+2988</f>
        <v>5963</v>
      </c>
      <c r="I14" s="7" t="s">
        <v>137</v>
      </c>
      <c r="J14" s="52" t="s">
        <v>326</v>
      </c>
      <c r="K14" s="7" t="s">
        <v>24</v>
      </c>
      <c r="L14" s="50" t="s">
        <v>1510</v>
      </c>
      <c r="M14" s="9" t="s">
        <v>138</v>
      </c>
      <c r="N14" s="59" t="s">
        <v>139</v>
      </c>
      <c r="O14" s="56" t="s">
        <v>30</v>
      </c>
      <c r="P14" s="2" t="s">
        <v>140</v>
      </c>
      <c r="Q14" s="56" t="s">
        <v>44</v>
      </c>
      <c r="R14" s="2" t="s">
        <v>141</v>
      </c>
      <c r="S14" s="9" t="s">
        <v>30</v>
      </c>
      <c r="T14" s="9" t="str">
        <f t="shared" si="0"/>
        <v>NA</v>
      </c>
      <c r="U14" s="14" t="s">
        <v>142</v>
      </c>
      <c r="V14" s="7" t="s">
        <v>27</v>
      </c>
      <c r="W14" s="7" t="s">
        <v>32</v>
      </c>
      <c r="X14" s="7" t="s">
        <v>143</v>
      </c>
      <c r="Y14" s="2"/>
      <c r="Z14" s="2"/>
      <c r="AA14" s="2"/>
      <c r="AB14" s="2"/>
      <c r="AC14" s="2"/>
      <c r="AD14" s="2"/>
      <c r="AE14" s="2"/>
      <c r="AF14" s="2"/>
      <c r="AG14" s="2"/>
      <c r="AH14" s="2"/>
      <c r="AI14" s="2"/>
      <c r="AJ14" s="2"/>
      <c r="AK14" s="2"/>
      <c r="AL14" s="2"/>
      <c r="AM14" s="2"/>
      <c r="AN14" s="2"/>
      <c r="AO14" s="2"/>
      <c r="AP14" s="2"/>
      <c r="AQ14" s="2"/>
      <c r="AR14" s="2"/>
    </row>
    <row r="15" spans="1:44" ht="15.75" customHeight="1">
      <c r="A15" s="7" t="s">
        <v>144</v>
      </c>
      <c r="B15" s="8" t="s">
        <v>144</v>
      </c>
      <c r="C15" s="95" t="s">
        <v>145</v>
      </c>
      <c r="D15" s="9">
        <v>2018</v>
      </c>
      <c r="E15" s="9" t="s">
        <v>146</v>
      </c>
      <c r="F15" s="7">
        <v>1.3740000000000001</v>
      </c>
      <c r="G15" s="7">
        <v>1</v>
      </c>
      <c r="H15" s="7">
        <v>243</v>
      </c>
      <c r="I15" s="7" t="s">
        <v>147</v>
      </c>
      <c r="J15" s="52" t="s">
        <v>326</v>
      </c>
      <c r="K15" s="7" t="s">
        <v>148</v>
      </c>
      <c r="L15" s="50" t="s">
        <v>326</v>
      </c>
      <c r="M15" s="9" t="s">
        <v>149</v>
      </c>
      <c r="N15" s="59"/>
      <c r="O15" s="65" t="s">
        <v>27</v>
      </c>
      <c r="P15" s="2" t="s">
        <v>150</v>
      </c>
      <c r="Q15" s="56" t="s">
        <v>150</v>
      </c>
      <c r="R15" s="2" t="s">
        <v>32</v>
      </c>
      <c r="S15" s="56" t="s">
        <v>27</v>
      </c>
      <c r="T15" s="97" t="s">
        <v>30</v>
      </c>
      <c r="U15" s="14" t="s">
        <v>32</v>
      </c>
      <c r="V15" s="7" t="s">
        <v>27</v>
      </c>
      <c r="W15" s="7" t="s">
        <v>32</v>
      </c>
      <c r="X15" s="7" t="s">
        <v>152</v>
      </c>
      <c r="Y15" s="2"/>
      <c r="Z15" s="2"/>
      <c r="AA15" s="2"/>
      <c r="AB15" s="2"/>
      <c r="AC15" s="2"/>
      <c r="AD15" s="2"/>
      <c r="AE15" s="2"/>
      <c r="AF15" s="2"/>
      <c r="AG15" s="2"/>
      <c r="AH15" s="2"/>
      <c r="AI15" s="2"/>
      <c r="AJ15" s="2"/>
      <c r="AK15" s="2"/>
      <c r="AL15" s="2"/>
      <c r="AM15" s="2"/>
      <c r="AN15" s="2"/>
      <c r="AO15" s="2"/>
      <c r="AP15" s="2"/>
      <c r="AQ15" s="2"/>
      <c r="AR15" s="2"/>
    </row>
    <row r="16" spans="1:44" ht="15.75" customHeight="1">
      <c r="A16" s="7" t="s">
        <v>153</v>
      </c>
      <c r="B16" s="8" t="s">
        <v>153</v>
      </c>
      <c r="C16" s="2" t="s">
        <v>154</v>
      </c>
      <c r="D16" s="9">
        <v>2019</v>
      </c>
      <c r="E16" s="9" t="s">
        <v>22</v>
      </c>
      <c r="F16" s="7">
        <v>74.698999999999998</v>
      </c>
      <c r="G16" s="7">
        <v>171</v>
      </c>
      <c r="H16" s="7">
        <v>841</v>
      </c>
      <c r="I16" s="7" t="s">
        <v>155</v>
      </c>
      <c r="J16" s="52" t="s">
        <v>1483</v>
      </c>
      <c r="K16" s="7" t="s">
        <v>24</v>
      </c>
      <c r="L16" s="50" t="s">
        <v>1510</v>
      </c>
      <c r="M16" s="9" t="s">
        <v>156</v>
      </c>
      <c r="N16" s="59"/>
      <c r="O16" s="56" t="s">
        <v>30</v>
      </c>
      <c r="P16" s="2" t="s">
        <v>157</v>
      </c>
      <c r="Q16" s="56" t="s">
        <v>44</v>
      </c>
      <c r="R16" s="2" t="s">
        <v>158</v>
      </c>
      <c r="S16" s="9" t="s">
        <v>30</v>
      </c>
      <c r="T16" s="9" t="str">
        <f t="shared" ref="T16:T21" si="1">IF(ISNUMBER(SEARCH("yes",S16)),"NA","")</f>
        <v>NA</v>
      </c>
      <c r="U16" s="14" t="s">
        <v>33</v>
      </c>
      <c r="V16" s="62" t="s">
        <v>30</v>
      </c>
      <c r="W16" s="62" t="s">
        <v>56</v>
      </c>
      <c r="X16" s="7" t="s">
        <v>159</v>
      </c>
      <c r="Y16" s="2"/>
      <c r="Z16" s="2"/>
      <c r="AA16" s="2"/>
      <c r="AB16" s="2"/>
      <c r="AC16" s="2"/>
      <c r="AD16" s="2"/>
      <c r="AE16" s="2"/>
      <c r="AF16" s="2"/>
      <c r="AG16" s="2"/>
      <c r="AH16" s="2"/>
      <c r="AI16" s="2"/>
      <c r="AJ16" s="2"/>
      <c r="AK16" s="2"/>
      <c r="AL16" s="2"/>
      <c r="AM16" s="2"/>
      <c r="AN16" s="2"/>
      <c r="AO16" s="2"/>
      <c r="AP16" s="2"/>
      <c r="AQ16" s="2"/>
      <c r="AR16" s="2"/>
    </row>
    <row r="17" spans="1:44" ht="15.75" customHeight="1">
      <c r="A17" s="7" t="s">
        <v>160</v>
      </c>
      <c r="B17" s="8" t="s">
        <v>160</v>
      </c>
      <c r="C17" s="2" t="s">
        <v>161</v>
      </c>
      <c r="D17" s="9">
        <v>2010</v>
      </c>
      <c r="E17" s="9" t="s">
        <v>162</v>
      </c>
      <c r="F17" s="7">
        <v>7.1159999999999997</v>
      </c>
      <c r="G17" s="7">
        <v>475</v>
      </c>
      <c r="H17" s="7">
        <v>2055</v>
      </c>
      <c r="I17" s="7" t="s">
        <v>163</v>
      </c>
      <c r="J17" s="52" t="s">
        <v>1483</v>
      </c>
      <c r="K17" s="7" t="s">
        <v>164</v>
      </c>
      <c r="L17" s="50" t="s">
        <v>326</v>
      </c>
      <c r="M17" s="9" t="s">
        <v>165</v>
      </c>
      <c r="N17" s="59"/>
      <c r="O17" s="65" t="s">
        <v>30</v>
      </c>
      <c r="P17" s="2" t="s">
        <v>166</v>
      </c>
      <c r="Q17" s="9" t="s">
        <v>44</v>
      </c>
      <c r="R17" s="2" t="s">
        <v>167</v>
      </c>
      <c r="S17" s="9" t="s">
        <v>30</v>
      </c>
      <c r="T17" s="9" t="str">
        <f t="shared" si="1"/>
        <v>NA</v>
      </c>
      <c r="U17" s="14" t="s">
        <v>56</v>
      </c>
      <c r="V17" s="7" t="s">
        <v>27</v>
      </c>
      <c r="W17" s="7" t="s">
        <v>32</v>
      </c>
      <c r="X17" s="7" t="s">
        <v>168</v>
      </c>
      <c r="Y17" s="2"/>
      <c r="Z17" s="2"/>
      <c r="AA17" s="2"/>
      <c r="AB17" s="2"/>
      <c r="AC17" s="2"/>
      <c r="AD17" s="2"/>
      <c r="AE17" s="2"/>
      <c r="AF17" s="2"/>
      <c r="AG17" s="2"/>
      <c r="AH17" s="2"/>
      <c r="AI17" s="2"/>
      <c r="AJ17" s="2"/>
      <c r="AK17" s="2"/>
      <c r="AL17" s="2"/>
      <c r="AM17" s="2"/>
      <c r="AN17" s="2"/>
      <c r="AO17" s="2"/>
      <c r="AP17" s="2"/>
      <c r="AQ17" s="2"/>
      <c r="AR17" s="2"/>
    </row>
    <row r="18" spans="1:44" ht="15.75" customHeight="1">
      <c r="A18" s="7" t="s">
        <v>169</v>
      </c>
      <c r="B18" s="8" t="s">
        <v>169</v>
      </c>
      <c r="C18" s="2" t="s">
        <v>170</v>
      </c>
      <c r="D18" s="9">
        <v>2018</v>
      </c>
      <c r="E18" s="9" t="s">
        <v>171</v>
      </c>
      <c r="F18" s="7">
        <v>3.9980000000000002</v>
      </c>
      <c r="G18" s="7">
        <v>3</v>
      </c>
      <c r="H18" s="7">
        <f>159+157+153+156</f>
        <v>625</v>
      </c>
      <c r="I18" s="7" t="s">
        <v>172</v>
      </c>
      <c r="J18" s="52" t="s">
        <v>1488</v>
      </c>
      <c r="K18" s="7" t="s">
        <v>173</v>
      </c>
      <c r="L18" s="50" t="s">
        <v>1492</v>
      </c>
      <c r="M18" s="9" t="s">
        <v>174</v>
      </c>
      <c r="N18" s="59" t="s">
        <v>175</v>
      </c>
      <c r="O18" s="56" t="s">
        <v>30</v>
      </c>
      <c r="P18" s="2" t="s">
        <v>32</v>
      </c>
      <c r="Q18" s="56" t="s">
        <v>44</v>
      </c>
      <c r="R18" s="2" t="s">
        <v>176</v>
      </c>
      <c r="S18" s="9" t="s">
        <v>30</v>
      </c>
      <c r="T18" s="9" t="str">
        <f t="shared" si="1"/>
        <v>NA</v>
      </c>
      <c r="U18" s="14" t="s">
        <v>56</v>
      </c>
      <c r="V18" s="7" t="s">
        <v>27</v>
      </c>
      <c r="W18" s="7" t="s">
        <v>32</v>
      </c>
      <c r="X18" s="7" t="s">
        <v>177</v>
      </c>
      <c r="Y18" s="2"/>
      <c r="Z18" s="2"/>
      <c r="AA18" s="2"/>
      <c r="AB18" s="2"/>
      <c r="AC18" s="2"/>
      <c r="AD18" s="2"/>
      <c r="AE18" s="2"/>
      <c r="AF18" s="2"/>
      <c r="AG18" s="2"/>
      <c r="AH18" s="2"/>
      <c r="AI18" s="2"/>
      <c r="AJ18" s="2"/>
      <c r="AK18" s="2"/>
      <c r="AL18" s="2"/>
      <c r="AM18" s="2"/>
      <c r="AN18" s="2"/>
      <c r="AO18" s="2"/>
      <c r="AP18" s="2"/>
      <c r="AQ18" s="2"/>
      <c r="AR18" s="2"/>
    </row>
    <row r="19" spans="1:44" ht="15.75" customHeight="1">
      <c r="A19" s="7" t="s">
        <v>180</v>
      </c>
      <c r="B19" s="99" t="s">
        <v>180</v>
      </c>
      <c r="C19" s="95" t="s">
        <v>181</v>
      </c>
      <c r="D19" s="9">
        <v>2016</v>
      </c>
      <c r="E19" s="9" t="s">
        <v>182</v>
      </c>
      <c r="F19" s="7">
        <v>10.130000000000001</v>
      </c>
      <c r="G19" s="7">
        <v>18</v>
      </c>
      <c r="H19" s="7">
        <v>408</v>
      </c>
      <c r="I19" s="7" t="s">
        <v>183</v>
      </c>
      <c r="J19" s="52" t="s">
        <v>826</v>
      </c>
      <c r="K19" s="7" t="s">
        <v>184</v>
      </c>
      <c r="L19" s="50" t="s">
        <v>1492</v>
      </c>
      <c r="M19" s="9" t="s">
        <v>185</v>
      </c>
      <c r="N19" s="59" t="s">
        <v>186</v>
      </c>
      <c r="O19" s="56" t="s">
        <v>30</v>
      </c>
      <c r="P19" s="2" t="s">
        <v>187</v>
      </c>
      <c r="Q19" s="56" t="s">
        <v>44</v>
      </c>
      <c r="R19" s="2" t="s">
        <v>188</v>
      </c>
      <c r="S19" s="9" t="s">
        <v>30</v>
      </c>
      <c r="T19" s="9" t="str">
        <f t="shared" si="1"/>
        <v>NA</v>
      </c>
      <c r="U19" s="14" t="s">
        <v>56</v>
      </c>
      <c r="V19" s="7" t="s">
        <v>27</v>
      </c>
      <c r="W19" s="7" t="s">
        <v>32</v>
      </c>
      <c r="X19" s="7"/>
      <c r="Y19" s="2"/>
      <c r="Z19" s="2"/>
      <c r="AA19" s="2"/>
      <c r="AB19" s="2"/>
      <c r="AC19" s="2"/>
      <c r="AD19" s="2"/>
      <c r="AE19" s="2"/>
      <c r="AF19" s="2"/>
      <c r="AG19" s="2"/>
      <c r="AH19" s="2"/>
      <c r="AI19" s="2"/>
      <c r="AJ19" s="2"/>
      <c r="AK19" s="2"/>
      <c r="AL19" s="2"/>
      <c r="AM19" s="2"/>
      <c r="AN19" s="2"/>
      <c r="AO19" s="2"/>
      <c r="AP19" s="2"/>
      <c r="AQ19" s="2"/>
      <c r="AR19" s="2"/>
    </row>
    <row r="20" spans="1:44" ht="15.75" customHeight="1">
      <c r="A20" s="7" t="s">
        <v>189</v>
      </c>
      <c r="B20" s="8" t="s">
        <v>189</v>
      </c>
      <c r="C20" s="2" t="s">
        <v>190</v>
      </c>
      <c r="D20" s="9">
        <v>2012</v>
      </c>
      <c r="E20" s="9" t="s">
        <v>179</v>
      </c>
      <c r="F20" s="7">
        <v>17.542999999999999</v>
      </c>
      <c r="G20" s="7">
        <v>254</v>
      </c>
      <c r="H20" s="7">
        <v>342</v>
      </c>
      <c r="I20" s="7" t="s">
        <v>191</v>
      </c>
      <c r="J20" s="52" t="s">
        <v>1482</v>
      </c>
      <c r="K20" s="7" t="s">
        <v>192</v>
      </c>
      <c r="L20" s="50" t="s">
        <v>326</v>
      </c>
      <c r="M20" s="9" t="s">
        <v>193</v>
      </c>
      <c r="N20" s="59"/>
      <c r="O20" s="65" t="s">
        <v>27</v>
      </c>
      <c r="P20" s="2" t="s">
        <v>194</v>
      </c>
      <c r="Q20" s="9" t="s">
        <v>1497</v>
      </c>
      <c r="R20" s="2" t="s">
        <v>195</v>
      </c>
      <c r="S20" s="9" t="s">
        <v>30</v>
      </c>
      <c r="T20" s="9" t="str">
        <f t="shared" si="1"/>
        <v>NA</v>
      </c>
      <c r="U20" s="22" t="s">
        <v>122</v>
      </c>
      <c r="V20" s="7" t="s">
        <v>27</v>
      </c>
      <c r="W20" s="7" t="s">
        <v>32</v>
      </c>
      <c r="X20" s="7" t="s">
        <v>196</v>
      </c>
      <c r="Y20" s="2"/>
      <c r="Z20" s="2"/>
      <c r="AA20" s="2"/>
      <c r="AB20" s="2"/>
      <c r="AC20" s="2"/>
      <c r="AD20" s="2"/>
      <c r="AE20" s="2"/>
      <c r="AF20" s="2"/>
      <c r="AG20" s="2"/>
      <c r="AH20" s="2"/>
      <c r="AI20" s="2"/>
      <c r="AJ20" s="2"/>
      <c r="AK20" s="2"/>
      <c r="AL20" s="2"/>
      <c r="AM20" s="2"/>
      <c r="AN20" s="2"/>
      <c r="AO20" s="2"/>
      <c r="AP20" s="2"/>
      <c r="AQ20" s="2"/>
      <c r="AR20" s="2"/>
    </row>
    <row r="21" spans="1:44" ht="15.75" customHeight="1">
      <c r="A21" s="7" t="s">
        <v>197</v>
      </c>
      <c r="B21" s="8" t="s">
        <v>197</v>
      </c>
      <c r="C21" s="2" t="s">
        <v>198</v>
      </c>
      <c r="D21" s="9">
        <v>2020</v>
      </c>
      <c r="E21" s="9" t="s">
        <v>199</v>
      </c>
      <c r="F21" s="7">
        <v>17.946999999999999</v>
      </c>
      <c r="G21" s="7">
        <v>2</v>
      </c>
      <c r="H21" s="7">
        <v>501</v>
      </c>
      <c r="I21" s="7" t="s">
        <v>200</v>
      </c>
      <c r="J21" s="52" t="s">
        <v>826</v>
      </c>
      <c r="K21" s="7" t="s">
        <v>201</v>
      </c>
      <c r="L21" s="50" t="s">
        <v>1484</v>
      </c>
      <c r="M21" s="9" t="s">
        <v>95</v>
      </c>
      <c r="N21" s="59"/>
      <c r="O21" s="13" t="s">
        <v>27</v>
      </c>
      <c r="P21" s="66" t="s">
        <v>203</v>
      </c>
      <c r="Q21" s="9" t="s">
        <v>95</v>
      </c>
      <c r="R21" s="66" t="s">
        <v>204</v>
      </c>
      <c r="S21" s="9" t="s">
        <v>30</v>
      </c>
      <c r="T21" s="9" t="str">
        <f t="shared" si="1"/>
        <v>NA</v>
      </c>
      <c r="U21" s="14" t="s">
        <v>205</v>
      </c>
      <c r="V21" s="15" t="s">
        <v>27</v>
      </c>
      <c r="W21" s="7" t="str">
        <f>IF(ISNUMBER(SEARCH("no",O21)),"NA","")</f>
        <v>NA</v>
      </c>
      <c r="X21" s="7" t="s">
        <v>206</v>
      </c>
      <c r="Y21" s="2"/>
      <c r="Z21" s="2"/>
      <c r="AA21" s="2"/>
      <c r="AB21" s="2"/>
      <c r="AC21" s="2"/>
      <c r="AD21" s="2"/>
      <c r="AE21" s="2"/>
      <c r="AF21" s="2"/>
      <c r="AG21" s="2"/>
      <c r="AH21" s="2"/>
      <c r="AI21" s="2"/>
      <c r="AJ21" s="2"/>
      <c r="AK21" s="2"/>
      <c r="AL21" s="2"/>
      <c r="AM21" s="2"/>
      <c r="AN21" s="2"/>
      <c r="AO21" s="2"/>
      <c r="AP21" s="2"/>
      <c r="AQ21" s="2"/>
      <c r="AR21" s="2"/>
    </row>
    <row r="22" spans="1:44" ht="15.75" customHeight="1">
      <c r="A22" s="7" t="s">
        <v>207</v>
      </c>
      <c r="B22" s="8" t="s">
        <v>207</v>
      </c>
      <c r="C22" s="2" t="s">
        <v>208</v>
      </c>
      <c r="D22" s="9">
        <v>2013</v>
      </c>
      <c r="E22" s="9" t="s">
        <v>209</v>
      </c>
      <c r="F22" s="7">
        <v>17.678999999999998</v>
      </c>
      <c r="G22" s="7">
        <v>43</v>
      </c>
      <c r="H22" s="7">
        <v>407</v>
      </c>
      <c r="I22" s="7" t="s">
        <v>210</v>
      </c>
      <c r="J22" s="52" t="s">
        <v>1484</v>
      </c>
      <c r="K22" s="7" t="s">
        <v>173</v>
      </c>
      <c r="L22" s="50" t="s">
        <v>1492</v>
      </c>
      <c r="M22" s="9" t="s">
        <v>211</v>
      </c>
      <c r="N22" s="59"/>
      <c r="O22" s="13" t="s">
        <v>30</v>
      </c>
      <c r="P22" s="2" t="s">
        <v>212</v>
      </c>
      <c r="Q22" s="9" t="s">
        <v>44</v>
      </c>
      <c r="R22" s="2" t="s">
        <v>213</v>
      </c>
      <c r="S22" s="65" t="s">
        <v>30</v>
      </c>
      <c r="T22" s="97" t="s">
        <v>32</v>
      </c>
      <c r="U22" s="22" t="s">
        <v>33</v>
      </c>
      <c r="V22" s="62" t="s">
        <v>30</v>
      </c>
      <c r="W22" s="62" t="s">
        <v>56</v>
      </c>
      <c r="X22" s="26" t="s">
        <v>214</v>
      </c>
      <c r="Y22" s="2"/>
      <c r="Z22" s="2"/>
      <c r="AA22" s="2"/>
      <c r="AB22" s="2"/>
      <c r="AC22" s="2"/>
      <c r="AD22" s="2"/>
      <c r="AE22" s="2"/>
      <c r="AF22" s="2"/>
      <c r="AG22" s="2"/>
      <c r="AH22" s="2"/>
      <c r="AI22" s="2"/>
      <c r="AJ22" s="2"/>
      <c r="AK22" s="2"/>
      <c r="AL22" s="2"/>
      <c r="AM22" s="2"/>
      <c r="AN22" s="2"/>
      <c r="AO22" s="2"/>
      <c r="AP22" s="2"/>
      <c r="AQ22" s="2"/>
      <c r="AR22" s="2"/>
    </row>
    <row r="23" spans="1:44" ht="15.75" customHeight="1">
      <c r="A23" s="7" t="s">
        <v>215</v>
      </c>
      <c r="B23" s="8" t="s">
        <v>215</v>
      </c>
      <c r="C23" s="2"/>
      <c r="D23" s="7">
        <v>2019</v>
      </c>
      <c r="E23" s="9"/>
      <c r="F23" s="7">
        <v>1.718</v>
      </c>
      <c r="G23" s="7">
        <v>2</v>
      </c>
      <c r="H23" s="7">
        <v>390</v>
      </c>
      <c r="I23" s="7" t="s">
        <v>216</v>
      </c>
      <c r="J23" s="52" t="s">
        <v>1482</v>
      </c>
      <c r="K23" s="7" t="s">
        <v>217</v>
      </c>
      <c r="L23" s="50" t="s">
        <v>1483</v>
      </c>
      <c r="M23" s="9" t="s">
        <v>218</v>
      </c>
      <c r="N23" s="59"/>
      <c r="O23" s="56" t="s">
        <v>30</v>
      </c>
      <c r="P23" s="2" t="s">
        <v>95</v>
      </c>
      <c r="Q23" s="56" t="s">
        <v>44</v>
      </c>
      <c r="R23" s="2" t="s">
        <v>219</v>
      </c>
      <c r="S23" s="9" t="s">
        <v>30</v>
      </c>
      <c r="T23" s="9" t="str">
        <f>IF(ISNUMBER(SEARCH("yes",S23)),"NA","")</f>
        <v>NA</v>
      </c>
      <c r="U23" s="14" t="s">
        <v>56</v>
      </c>
      <c r="V23" s="62" t="s">
        <v>30</v>
      </c>
      <c r="W23" s="62" t="s">
        <v>56</v>
      </c>
      <c r="X23" s="7" t="s">
        <v>220</v>
      </c>
      <c r="Y23" s="2"/>
      <c r="Z23" s="2"/>
      <c r="AA23" s="2"/>
      <c r="AB23" s="2"/>
      <c r="AC23" s="2"/>
      <c r="AD23" s="2"/>
      <c r="AE23" s="2"/>
      <c r="AF23" s="2"/>
      <c r="AG23" s="2"/>
      <c r="AH23" s="2"/>
      <c r="AI23" s="2"/>
      <c r="AJ23" s="2"/>
      <c r="AK23" s="2"/>
      <c r="AL23" s="2"/>
      <c r="AM23" s="2"/>
      <c r="AN23" s="2"/>
      <c r="AO23" s="2"/>
      <c r="AP23" s="2"/>
      <c r="AQ23" s="2"/>
      <c r="AR23" s="2"/>
    </row>
    <row r="24" spans="1:44" ht="15.75" customHeight="1">
      <c r="A24" s="7" t="s">
        <v>221</v>
      </c>
      <c r="B24" s="8" t="s">
        <v>221</v>
      </c>
      <c r="C24" s="2" t="s">
        <v>222</v>
      </c>
      <c r="D24" s="7">
        <v>2019</v>
      </c>
      <c r="E24" s="9" t="s">
        <v>223</v>
      </c>
      <c r="F24" s="7">
        <v>0.18099999999999999</v>
      </c>
      <c r="G24" s="7">
        <v>1</v>
      </c>
      <c r="H24" s="7">
        <v>158</v>
      </c>
      <c r="I24" s="7" t="s">
        <v>224</v>
      </c>
      <c r="J24" s="52" t="s">
        <v>1488</v>
      </c>
      <c r="K24" s="7" t="s">
        <v>225</v>
      </c>
      <c r="L24" s="50" t="s">
        <v>1483</v>
      </c>
      <c r="M24" s="9" t="s">
        <v>226</v>
      </c>
      <c r="N24" s="59"/>
      <c r="O24" s="13" t="s">
        <v>27</v>
      </c>
      <c r="P24" s="66" t="s">
        <v>32</v>
      </c>
      <c r="Q24" s="9" t="s">
        <v>150</v>
      </c>
      <c r="R24" s="25" t="s">
        <v>32</v>
      </c>
      <c r="S24" s="56" t="s">
        <v>30</v>
      </c>
      <c r="T24" s="56" t="str">
        <f>IF(ISNUMBER(SEARCH("yes",S24)),"NA","")</f>
        <v>NA</v>
      </c>
      <c r="U24" s="14" t="s">
        <v>56</v>
      </c>
      <c r="V24" s="7" t="s">
        <v>32</v>
      </c>
      <c r="W24" s="7" t="s">
        <v>32</v>
      </c>
      <c r="X24" s="7"/>
      <c r="Y24" s="2"/>
      <c r="Z24" s="2"/>
      <c r="AA24" s="2"/>
      <c r="AB24" s="2"/>
      <c r="AC24" s="2"/>
      <c r="AD24" s="2"/>
      <c r="AE24" s="2"/>
      <c r="AF24" s="2"/>
      <c r="AG24" s="2"/>
      <c r="AH24" s="2"/>
      <c r="AI24" s="2"/>
      <c r="AJ24" s="2"/>
      <c r="AK24" s="2"/>
      <c r="AL24" s="2"/>
      <c r="AM24" s="2"/>
      <c r="AN24" s="2"/>
      <c r="AO24" s="2"/>
      <c r="AP24" s="2"/>
      <c r="AQ24" s="2"/>
      <c r="AR24" s="2"/>
    </row>
    <row r="25" spans="1:44" ht="15.75" customHeight="1">
      <c r="A25" s="62" t="s">
        <v>227</v>
      </c>
      <c r="B25" s="8" t="s">
        <v>227</v>
      </c>
      <c r="C25" s="2" t="s">
        <v>228</v>
      </c>
      <c r="D25" s="7">
        <v>2014</v>
      </c>
      <c r="E25" s="9" t="s">
        <v>182</v>
      </c>
      <c r="F25" s="7">
        <v>10.130000000000001</v>
      </c>
      <c r="G25" s="7">
        <v>117</v>
      </c>
      <c r="H25" s="7">
        <v>225</v>
      </c>
      <c r="I25" s="7" t="s">
        <v>229</v>
      </c>
      <c r="J25" s="52" t="s">
        <v>1485</v>
      </c>
      <c r="K25" s="7" t="s">
        <v>230</v>
      </c>
      <c r="L25" s="50" t="s">
        <v>826</v>
      </c>
      <c r="M25" s="9" t="s">
        <v>231</v>
      </c>
      <c r="N25" s="59"/>
      <c r="O25" s="13" t="s">
        <v>30</v>
      </c>
      <c r="P25" s="66" t="s">
        <v>232</v>
      </c>
      <c r="Q25" s="9" t="s">
        <v>44</v>
      </c>
      <c r="R25" s="66" t="s">
        <v>233</v>
      </c>
      <c r="S25" s="9" t="s">
        <v>30</v>
      </c>
      <c r="T25" s="9" t="str">
        <f>IF(ISNUMBER(SEARCH("yes",S25)),"NA","")</f>
        <v>NA</v>
      </c>
      <c r="U25" s="14" t="s">
        <v>234</v>
      </c>
      <c r="V25" s="62" t="s">
        <v>30</v>
      </c>
      <c r="W25" s="62" t="s">
        <v>56</v>
      </c>
      <c r="X25" s="7"/>
      <c r="Y25" s="2"/>
      <c r="Z25" s="2"/>
      <c r="AA25" s="2"/>
      <c r="AB25" s="2"/>
      <c r="AC25" s="2"/>
      <c r="AD25" s="2"/>
      <c r="AE25" s="2"/>
      <c r="AF25" s="2"/>
      <c r="AG25" s="2"/>
      <c r="AH25" s="2"/>
      <c r="AI25" s="2"/>
      <c r="AJ25" s="2"/>
      <c r="AK25" s="2"/>
      <c r="AL25" s="2"/>
      <c r="AM25" s="2"/>
      <c r="AN25" s="2"/>
      <c r="AO25" s="2"/>
      <c r="AP25" s="2"/>
      <c r="AQ25" s="2"/>
      <c r="AR25" s="2"/>
    </row>
    <row r="26" spans="1:44" ht="15.75" customHeight="1">
      <c r="A26" s="7" t="s">
        <v>235</v>
      </c>
      <c r="B26" s="8" t="s">
        <v>235</v>
      </c>
      <c r="C26" s="2" t="s">
        <v>236</v>
      </c>
      <c r="D26" s="7">
        <v>2015</v>
      </c>
      <c r="E26" s="9" t="s">
        <v>237</v>
      </c>
      <c r="F26" s="7">
        <v>2.5089999999999999</v>
      </c>
      <c r="G26" s="7">
        <v>11</v>
      </c>
      <c r="H26" s="7">
        <v>2196</v>
      </c>
      <c r="I26" s="7" t="s">
        <v>238</v>
      </c>
      <c r="J26" s="52" t="s">
        <v>826</v>
      </c>
      <c r="K26" s="7" t="s">
        <v>239</v>
      </c>
      <c r="L26" s="50" t="s">
        <v>1511</v>
      </c>
      <c r="M26" s="9" t="s">
        <v>240</v>
      </c>
      <c r="N26" s="59"/>
      <c r="O26" s="56" t="s">
        <v>30</v>
      </c>
      <c r="P26" s="66" t="s">
        <v>95</v>
      </c>
      <c r="Q26" s="56" t="s">
        <v>241</v>
      </c>
      <c r="R26" s="66" t="s">
        <v>242</v>
      </c>
      <c r="S26" s="9" t="s">
        <v>30</v>
      </c>
      <c r="T26" s="9" t="str">
        <f>IF(ISNUMBER(SEARCH("yes",S26)),"NA","")</f>
        <v>NA</v>
      </c>
      <c r="U26" s="14" t="s">
        <v>56</v>
      </c>
      <c r="V26" s="7" t="s">
        <v>27</v>
      </c>
      <c r="W26" s="7" t="s">
        <v>32</v>
      </c>
      <c r="X26" s="26" t="s">
        <v>243</v>
      </c>
      <c r="Y26" s="2"/>
      <c r="Z26" s="2"/>
      <c r="AA26" s="2"/>
      <c r="AB26" s="2"/>
      <c r="AC26" s="2"/>
      <c r="AD26" s="2"/>
      <c r="AE26" s="2"/>
      <c r="AF26" s="2"/>
      <c r="AG26" s="2"/>
      <c r="AH26" s="2"/>
      <c r="AI26" s="2"/>
      <c r="AJ26" s="2"/>
      <c r="AK26" s="2"/>
      <c r="AL26" s="2"/>
      <c r="AM26" s="2"/>
      <c r="AN26" s="2"/>
      <c r="AO26" s="2"/>
      <c r="AP26" s="2"/>
      <c r="AQ26" s="2"/>
      <c r="AR26" s="2"/>
    </row>
    <row r="27" spans="1:44" ht="15.75" customHeight="1">
      <c r="A27" s="7" t="s">
        <v>244</v>
      </c>
      <c r="B27" s="8" t="s">
        <v>244</v>
      </c>
      <c r="C27" s="2" t="s">
        <v>245</v>
      </c>
      <c r="D27" s="7">
        <v>2014</v>
      </c>
      <c r="E27" s="9" t="s">
        <v>246</v>
      </c>
      <c r="F27" s="7">
        <v>4.157</v>
      </c>
      <c r="G27" s="7">
        <v>16</v>
      </c>
      <c r="H27" s="7">
        <v>1992</v>
      </c>
      <c r="I27" s="7" t="s">
        <v>247</v>
      </c>
      <c r="J27" s="52" t="s">
        <v>1483</v>
      </c>
      <c r="K27" s="7" t="s">
        <v>100</v>
      </c>
      <c r="L27" s="50" t="s">
        <v>326</v>
      </c>
      <c r="M27" s="9" t="s">
        <v>248</v>
      </c>
      <c r="N27" s="59"/>
      <c r="O27" s="56" t="s">
        <v>30</v>
      </c>
      <c r="P27" s="66" t="s">
        <v>249</v>
      </c>
      <c r="Q27" s="9" t="s">
        <v>44</v>
      </c>
      <c r="R27" s="66" t="s">
        <v>250</v>
      </c>
      <c r="S27" s="9" t="s">
        <v>30</v>
      </c>
      <c r="T27" s="9" t="str">
        <f>IF(ISNUMBER(SEARCH("yes",S27)),"NA","")</f>
        <v>NA</v>
      </c>
      <c r="U27" s="22" t="s">
        <v>56</v>
      </c>
      <c r="V27" s="7" t="s">
        <v>27</v>
      </c>
      <c r="W27" s="7" t="s">
        <v>32</v>
      </c>
      <c r="X27" s="7" t="s">
        <v>251</v>
      </c>
      <c r="Y27" s="2"/>
      <c r="Z27" s="2"/>
      <c r="AA27" s="2"/>
      <c r="AB27" s="2"/>
      <c r="AC27" s="2"/>
      <c r="AD27" s="2"/>
      <c r="AE27" s="2"/>
      <c r="AF27" s="2"/>
      <c r="AG27" s="2"/>
      <c r="AH27" s="2"/>
      <c r="AI27" s="2"/>
      <c r="AJ27" s="2"/>
      <c r="AK27" s="2"/>
      <c r="AL27" s="2"/>
      <c r="AM27" s="2"/>
      <c r="AN27" s="2"/>
      <c r="AO27" s="2"/>
      <c r="AP27" s="2"/>
      <c r="AQ27" s="2"/>
      <c r="AR27" s="2"/>
    </row>
    <row r="28" spans="1:44" ht="15.75" customHeight="1">
      <c r="A28" s="7" t="s">
        <v>252</v>
      </c>
      <c r="B28" s="8" t="s">
        <v>252</v>
      </c>
      <c r="C28" s="2" t="s">
        <v>253</v>
      </c>
      <c r="D28" s="7">
        <v>2016</v>
      </c>
      <c r="E28" s="9" t="s">
        <v>254</v>
      </c>
      <c r="F28" s="7">
        <v>1.9179999999999999</v>
      </c>
      <c r="G28" s="7">
        <v>6</v>
      </c>
      <c r="H28" s="7">
        <v>193</v>
      </c>
      <c r="I28" s="7" t="s">
        <v>255</v>
      </c>
      <c r="J28" s="52" t="s">
        <v>1484</v>
      </c>
      <c r="K28" s="7" t="s">
        <v>256</v>
      </c>
      <c r="L28" s="50" t="s">
        <v>1492</v>
      </c>
      <c r="M28" s="9" t="s">
        <v>257</v>
      </c>
      <c r="N28" s="59" t="s">
        <v>258</v>
      </c>
      <c r="O28" s="13" t="s">
        <v>30</v>
      </c>
      <c r="P28" s="66" t="s">
        <v>259</v>
      </c>
      <c r="Q28" s="9" t="s">
        <v>44</v>
      </c>
      <c r="R28" s="66" t="s">
        <v>32</v>
      </c>
      <c r="S28" s="9" t="s">
        <v>27</v>
      </c>
      <c r="T28" s="66" t="s">
        <v>30</v>
      </c>
      <c r="U28" s="22" t="s">
        <v>56</v>
      </c>
      <c r="V28" s="7" t="s">
        <v>27</v>
      </c>
      <c r="W28" s="7" t="s">
        <v>32</v>
      </c>
      <c r="X28" s="7"/>
      <c r="Y28" s="2"/>
      <c r="Z28" s="2"/>
      <c r="AA28" s="2"/>
      <c r="AB28" s="2"/>
      <c r="AC28" s="2"/>
      <c r="AD28" s="2"/>
      <c r="AE28" s="2"/>
      <c r="AF28" s="2"/>
      <c r="AG28" s="2"/>
      <c r="AH28" s="2"/>
      <c r="AI28" s="2"/>
      <c r="AJ28" s="2"/>
      <c r="AK28" s="2"/>
      <c r="AL28" s="2"/>
      <c r="AM28" s="2"/>
      <c r="AN28" s="2"/>
      <c r="AO28" s="2"/>
      <c r="AP28" s="2"/>
      <c r="AQ28" s="2"/>
      <c r="AR28" s="2"/>
    </row>
    <row r="29" spans="1:44" ht="15.75" customHeight="1">
      <c r="A29" s="7" t="s">
        <v>260</v>
      </c>
      <c r="B29" s="8" t="s">
        <v>260</v>
      </c>
      <c r="C29" s="2" t="s">
        <v>261</v>
      </c>
      <c r="D29" s="7">
        <v>2012</v>
      </c>
      <c r="E29" s="9"/>
      <c r="F29" s="7">
        <v>2.9670000000000001</v>
      </c>
      <c r="G29" s="7">
        <v>46</v>
      </c>
      <c r="H29" s="7">
        <v>420</v>
      </c>
      <c r="I29" s="7" t="s">
        <v>262</v>
      </c>
      <c r="J29" s="52" t="s">
        <v>1488</v>
      </c>
      <c r="K29" s="7" t="s">
        <v>263</v>
      </c>
      <c r="L29" s="50" t="s">
        <v>1511</v>
      </c>
      <c r="M29" s="9" t="s">
        <v>264</v>
      </c>
      <c r="N29" s="59"/>
      <c r="O29" s="13" t="s">
        <v>30</v>
      </c>
      <c r="P29" s="66" t="s">
        <v>265</v>
      </c>
      <c r="Q29" s="9" t="s">
        <v>44</v>
      </c>
      <c r="R29" s="66" t="s">
        <v>266</v>
      </c>
      <c r="S29" s="9" t="s">
        <v>30</v>
      </c>
      <c r="T29" s="9" t="str">
        <f>IF(ISNUMBER(SEARCH("yes",S29)),"NA","")</f>
        <v>NA</v>
      </c>
      <c r="U29" s="22" t="s">
        <v>234</v>
      </c>
      <c r="V29" s="7" t="s">
        <v>27</v>
      </c>
      <c r="W29" s="7" t="s">
        <v>32</v>
      </c>
      <c r="X29" s="7"/>
      <c r="Y29" s="2"/>
      <c r="Z29" s="2"/>
      <c r="AA29" s="2"/>
      <c r="AB29" s="2"/>
      <c r="AC29" s="2"/>
      <c r="AD29" s="2"/>
      <c r="AE29" s="2"/>
      <c r="AF29" s="2"/>
      <c r="AG29" s="2"/>
      <c r="AH29" s="2"/>
      <c r="AI29" s="2"/>
      <c r="AJ29" s="2"/>
      <c r="AK29" s="2"/>
      <c r="AL29" s="2"/>
      <c r="AM29" s="2"/>
      <c r="AN29" s="2"/>
      <c r="AO29" s="2"/>
      <c r="AP29" s="2"/>
      <c r="AQ29" s="2"/>
      <c r="AR29" s="2"/>
    </row>
    <row r="30" spans="1:44" ht="15.75" customHeight="1">
      <c r="A30" s="7" t="s">
        <v>267</v>
      </c>
      <c r="B30" s="8" t="s">
        <v>267</v>
      </c>
      <c r="C30" s="2" t="s">
        <v>268</v>
      </c>
      <c r="D30" s="7">
        <v>2019</v>
      </c>
      <c r="E30" s="9"/>
      <c r="F30" s="7"/>
      <c r="G30" s="7">
        <v>0</v>
      </c>
      <c r="H30" s="7">
        <v>225</v>
      </c>
      <c r="I30" s="7" t="s">
        <v>269</v>
      </c>
      <c r="J30" s="52" t="s">
        <v>1489</v>
      </c>
      <c r="K30" s="7" t="s">
        <v>270</v>
      </c>
      <c r="L30" s="50" t="s">
        <v>326</v>
      </c>
      <c r="M30" s="9" t="s">
        <v>271</v>
      </c>
      <c r="N30" s="59" t="s">
        <v>272</v>
      </c>
      <c r="O30" s="56" t="s">
        <v>30</v>
      </c>
      <c r="P30" s="66" t="s">
        <v>32</v>
      </c>
      <c r="Q30" s="56" t="s">
        <v>44</v>
      </c>
      <c r="R30" s="66" t="s">
        <v>273</v>
      </c>
      <c r="S30" s="9" t="s">
        <v>30</v>
      </c>
      <c r="T30" s="9" t="str">
        <f>IF(ISNUMBER(SEARCH("yes",S30)),"NA","")</f>
        <v>NA</v>
      </c>
      <c r="U30" s="22" t="s">
        <v>142</v>
      </c>
      <c r="V30" s="7" t="s">
        <v>27</v>
      </c>
      <c r="W30" s="7" t="s">
        <v>32</v>
      </c>
      <c r="X30" s="7"/>
      <c r="Y30" s="2"/>
      <c r="Z30" s="2"/>
      <c r="AA30" s="2"/>
      <c r="AB30" s="2"/>
      <c r="AC30" s="2"/>
      <c r="AD30" s="2"/>
      <c r="AE30" s="2"/>
      <c r="AF30" s="2"/>
      <c r="AG30" s="2"/>
      <c r="AH30" s="2"/>
      <c r="AI30" s="2"/>
      <c r="AJ30" s="2"/>
      <c r="AK30" s="2"/>
      <c r="AL30" s="2"/>
      <c r="AM30" s="2"/>
      <c r="AN30" s="2"/>
      <c r="AO30" s="2"/>
      <c r="AP30" s="2"/>
      <c r="AQ30" s="2"/>
      <c r="AR30" s="2"/>
    </row>
    <row r="31" spans="1:44" ht="15.75" customHeight="1">
      <c r="A31" s="7" t="s">
        <v>274</v>
      </c>
      <c r="B31" s="8" t="s">
        <v>274</v>
      </c>
      <c r="C31" s="2" t="s">
        <v>275</v>
      </c>
      <c r="D31" s="7">
        <v>2019</v>
      </c>
      <c r="E31" s="9" t="s">
        <v>276</v>
      </c>
      <c r="F31" s="7">
        <v>2.0459999999999998</v>
      </c>
      <c r="G31" s="7">
        <v>1</v>
      </c>
      <c r="H31" s="7">
        <v>495</v>
      </c>
      <c r="I31" s="7" t="s">
        <v>277</v>
      </c>
      <c r="J31" s="52" t="s">
        <v>1490</v>
      </c>
      <c r="K31" s="7" t="s">
        <v>278</v>
      </c>
      <c r="L31" s="50" t="s">
        <v>1484</v>
      </c>
      <c r="M31" s="9" t="s">
        <v>279</v>
      </c>
      <c r="N31" s="59" t="s">
        <v>280</v>
      </c>
      <c r="O31" s="56" t="s">
        <v>30</v>
      </c>
      <c r="P31" s="66" t="s">
        <v>281</v>
      </c>
      <c r="Q31" s="56" t="s">
        <v>44</v>
      </c>
      <c r="R31" s="66" t="s">
        <v>282</v>
      </c>
      <c r="S31" s="9" t="s">
        <v>30</v>
      </c>
      <c r="T31" s="9" t="str">
        <f>IF(ISNUMBER(SEARCH("yes",S31)),"NA","")</f>
        <v>NA</v>
      </c>
      <c r="U31" s="14" t="s">
        <v>56</v>
      </c>
      <c r="V31" s="7" t="s">
        <v>27</v>
      </c>
      <c r="W31" s="7" t="s">
        <v>32</v>
      </c>
      <c r="X31" s="7" t="s">
        <v>283</v>
      </c>
      <c r="Y31" s="2"/>
      <c r="Z31" s="2"/>
      <c r="AA31" s="2"/>
      <c r="AB31" s="2"/>
      <c r="AC31" s="2"/>
      <c r="AD31" s="2"/>
      <c r="AE31" s="2"/>
      <c r="AF31" s="2"/>
      <c r="AG31" s="2"/>
      <c r="AH31" s="2"/>
      <c r="AI31" s="2"/>
      <c r="AJ31" s="2"/>
      <c r="AK31" s="2"/>
      <c r="AL31" s="2"/>
      <c r="AM31" s="2"/>
      <c r="AN31" s="2"/>
      <c r="AO31" s="2"/>
      <c r="AP31" s="2"/>
      <c r="AQ31" s="2"/>
      <c r="AR31" s="2"/>
    </row>
    <row r="32" spans="1:44" ht="15.75" customHeight="1">
      <c r="A32" s="7" t="s">
        <v>284</v>
      </c>
      <c r="B32" s="8" t="s">
        <v>284</v>
      </c>
      <c r="C32" s="2" t="s">
        <v>285</v>
      </c>
      <c r="D32" s="7">
        <v>2012</v>
      </c>
      <c r="E32" s="9" t="s">
        <v>286</v>
      </c>
      <c r="F32" s="7">
        <v>0.92</v>
      </c>
      <c r="G32" s="7">
        <v>15</v>
      </c>
      <c r="H32" s="7">
        <v>200</v>
      </c>
      <c r="I32" s="7" t="s">
        <v>287</v>
      </c>
      <c r="J32" s="52" t="s">
        <v>1484</v>
      </c>
      <c r="K32" s="7" t="s">
        <v>288</v>
      </c>
      <c r="L32" s="50" t="s">
        <v>1511</v>
      </c>
      <c r="M32" s="9" t="s">
        <v>289</v>
      </c>
      <c r="N32" s="59" t="s">
        <v>290</v>
      </c>
      <c r="O32" s="56" t="s">
        <v>30</v>
      </c>
      <c r="P32" s="2" t="s">
        <v>291</v>
      </c>
      <c r="Q32" s="56" t="s">
        <v>44</v>
      </c>
      <c r="R32" s="2" t="s">
        <v>32</v>
      </c>
      <c r="S32" s="56" t="s">
        <v>32</v>
      </c>
      <c r="T32" s="13" t="s">
        <v>32</v>
      </c>
      <c r="U32" s="14" t="s">
        <v>32</v>
      </c>
      <c r="V32" s="62" t="s">
        <v>27</v>
      </c>
      <c r="W32" s="62" t="s">
        <v>32</v>
      </c>
      <c r="X32" s="7"/>
      <c r="Y32" s="2"/>
      <c r="Z32" s="2"/>
      <c r="AA32" s="2"/>
      <c r="AB32" s="2"/>
      <c r="AC32" s="2"/>
      <c r="AD32" s="2"/>
      <c r="AE32" s="2"/>
      <c r="AF32" s="2"/>
      <c r="AG32" s="2"/>
      <c r="AH32" s="2"/>
      <c r="AI32" s="2"/>
      <c r="AJ32" s="2"/>
      <c r="AK32" s="2"/>
      <c r="AL32" s="2"/>
      <c r="AM32" s="2"/>
      <c r="AN32" s="2"/>
      <c r="AO32" s="2"/>
      <c r="AP32" s="2"/>
      <c r="AQ32" s="2"/>
      <c r="AR32" s="2"/>
    </row>
    <row r="33" spans="1:44" ht="15.75" customHeight="1">
      <c r="A33" s="7" t="s">
        <v>293</v>
      </c>
      <c r="B33" s="8" t="s">
        <v>293</v>
      </c>
      <c r="C33" s="95" t="s">
        <v>294</v>
      </c>
      <c r="D33" s="7">
        <v>2013</v>
      </c>
      <c r="E33" s="9" t="s">
        <v>295</v>
      </c>
      <c r="F33" s="7">
        <v>3.7090000000000001</v>
      </c>
      <c r="G33" s="7">
        <v>34</v>
      </c>
      <c r="H33" s="7">
        <v>673</v>
      </c>
      <c r="I33" s="7" t="s">
        <v>296</v>
      </c>
      <c r="J33" s="52" t="s">
        <v>1491</v>
      </c>
      <c r="K33" s="7" t="s">
        <v>297</v>
      </c>
      <c r="L33" s="50" t="s">
        <v>326</v>
      </c>
      <c r="M33" s="9" t="s">
        <v>298</v>
      </c>
      <c r="N33" s="59"/>
      <c r="O33" s="13" t="s">
        <v>27</v>
      </c>
      <c r="P33" s="2" t="s">
        <v>281</v>
      </c>
      <c r="Q33" s="9" t="s">
        <v>95</v>
      </c>
      <c r="R33" s="2" t="s">
        <v>299</v>
      </c>
      <c r="S33" s="65" t="s">
        <v>30</v>
      </c>
      <c r="T33" s="65" t="s">
        <v>32</v>
      </c>
      <c r="U33" s="22" t="s">
        <v>56</v>
      </c>
      <c r="V33" s="15" t="s">
        <v>27</v>
      </c>
      <c r="W33" s="7" t="str">
        <f>IF(ISNUMBER(SEARCH("no",O33)),"NA","")</f>
        <v>NA</v>
      </c>
      <c r="X33" s="7"/>
      <c r="Y33" s="2"/>
      <c r="Z33" s="2"/>
      <c r="AA33" s="2"/>
      <c r="AB33" s="2"/>
      <c r="AC33" s="2"/>
      <c r="AD33" s="2"/>
      <c r="AE33" s="2"/>
      <c r="AF33" s="2"/>
      <c r="AG33" s="2"/>
      <c r="AH33" s="2"/>
      <c r="AI33" s="2"/>
      <c r="AJ33" s="2"/>
      <c r="AK33" s="2"/>
      <c r="AL33" s="2"/>
      <c r="AM33" s="2"/>
      <c r="AN33" s="2"/>
      <c r="AO33" s="2"/>
      <c r="AP33" s="2"/>
      <c r="AQ33" s="2"/>
      <c r="AR33" s="2"/>
    </row>
    <row r="34" spans="1:44" ht="15.75" customHeight="1">
      <c r="A34" s="7" t="s">
        <v>300</v>
      </c>
      <c r="B34" s="8" t="s">
        <v>300</v>
      </c>
      <c r="C34" s="2" t="s">
        <v>301</v>
      </c>
      <c r="D34" s="7">
        <v>2010</v>
      </c>
      <c r="E34" s="9" t="s">
        <v>179</v>
      </c>
      <c r="F34" s="7">
        <v>17.542999999999999</v>
      </c>
      <c r="G34" s="7">
        <v>51</v>
      </c>
      <c r="H34" s="7">
        <v>610</v>
      </c>
      <c r="I34" s="7" t="s">
        <v>302</v>
      </c>
      <c r="J34" s="52" t="s">
        <v>1483</v>
      </c>
      <c r="K34" s="7" t="s">
        <v>303</v>
      </c>
      <c r="L34" s="50" t="s">
        <v>326</v>
      </c>
      <c r="M34" s="9" t="s">
        <v>304</v>
      </c>
      <c r="N34" s="59"/>
      <c r="O34" s="13" t="s">
        <v>30</v>
      </c>
      <c r="P34" s="2" t="s">
        <v>305</v>
      </c>
      <c r="Q34" s="9" t="s">
        <v>44</v>
      </c>
      <c r="R34" s="2" t="s">
        <v>306</v>
      </c>
      <c r="S34" s="9" t="s">
        <v>30</v>
      </c>
      <c r="T34" s="9" t="str">
        <f>IF(ISNUMBER(SEARCH("yes",S34)),"NA","")</f>
        <v>NA</v>
      </c>
      <c r="U34" s="14" t="s">
        <v>151</v>
      </c>
      <c r="V34" s="7" t="s">
        <v>27</v>
      </c>
      <c r="W34" s="7" t="s">
        <v>32</v>
      </c>
      <c r="X34" s="7" t="s">
        <v>307</v>
      </c>
      <c r="Y34" s="2"/>
      <c r="Z34" s="2"/>
      <c r="AA34" s="2"/>
      <c r="AB34" s="2"/>
      <c r="AC34" s="2"/>
      <c r="AD34" s="2"/>
      <c r="AE34" s="2"/>
      <c r="AF34" s="2"/>
      <c r="AG34" s="2"/>
      <c r="AH34" s="2"/>
      <c r="AI34" s="2"/>
      <c r="AJ34" s="2"/>
      <c r="AK34" s="2"/>
      <c r="AL34" s="2"/>
      <c r="AM34" s="2"/>
      <c r="AN34" s="2"/>
      <c r="AO34" s="2"/>
      <c r="AP34" s="2"/>
      <c r="AQ34" s="2"/>
      <c r="AR34" s="2"/>
    </row>
    <row r="35" spans="1:44" ht="15.75" customHeight="1">
      <c r="A35" s="7" t="s">
        <v>308</v>
      </c>
      <c r="B35" s="8" t="s">
        <v>308</v>
      </c>
      <c r="C35" s="2" t="s">
        <v>309</v>
      </c>
      <c r="D35" s="7">
        <v>2011</v>
      </c>
      <c r="E35" s="9" t="s">
        <v>22</v>
      </c>
      <c r="F35" s="7">
        <v>74.698999999999998</v>
      </c>
      <c r="G35" s="7">
        <v>559</v>
      </c>
      <c r="H35" s="7">
        <v>6528</v>
      </c>
      <c r="I35" s="7" t="s">
        <v>310</v>
      </c>
      <c r="J35" s="52" t="s">
        <v>1483</v>
      </c>
      <c r="K35" s="7" t="s">
        <v>311</v>
      </c>
      <c r="L35" s="50" t="s">
        <v>326</v>
      </c>
      <c r="M35" s="9" t="s">
        <v>312</v>
      </c>
      <c r="N35" s="59"/>
      <c r="O35" s="65" t="s">
        <v>30</v>
      </c>
      <c r="P35" s="2" t="s">
        <v>313</v>
      </c>
      <c r="Q35" s="56" t="s">
        <v>44</v>
      </c>
      <c r="R35" s="2" t="s">
        <v>314</v>
      </c>
      <c r="S35" s="9" t="s">
        <v>30</v>
      </c>
      <c r="T35" s="9" t="str">
        <f>IF(ISNUMBER(SEARCH("yes",S35)),"NA","")</f>
        <v>NA</v>
      </c>
      <c r="U35" s="14" t="s">
        <v>142</v>
      </c>
      <c r="V35" s="62" t="s">
        <v>30</v>
      </c>
      <c r="W35" s="62" t="s">
        <v>56</v>
      </c>
      <c r="X35" s="7" t="s">
        <v>315</v>
      </c>
      <c r="Y35" s="2"/>
      <c r="Z35" s="2"/>
      <c r="AA35" s="2"/>
      <c r="AB35" s="2"/>
      <c r="AC35" s="2"/>
      <c r="AD35" s="2"/>
      <c r="AE35" s="2"/>
      <c r="AF35" s="2"/>
      <c r="AG35" s="2"/>
      <c r="AH35" s="2"/>
      <c r="AI35" s="2"/>
      <c r="AJ35" s="2"/>
      <c r="AK35" s="2"/>
      <c r="AL35" s="2"/>
      <c r="AM35" s="2"/>
      <c r="AN35" s="2"/>
      <c r="AO35" s="2"/>
      <c r="AP35" s="2"/>
      <c r="AQ35" s="2"/>
      <c r="AR35" s="2"/>
    </row>
    <row r="36" spans="1:44" ht="15.75" customHeight="1">
      <c r="A36" s="7" t="s">
        <v>316</v>
      </c>
      <c r="B36" s="8" t="s">
        <v>316</v>
      </c>
      <c r="C36" s="2" t="s">
        <v>317</v>
      </c>
      <c r="D36" s="7">
        <v>2014</v>
      </c>
      <c r="E36" s="9"/>
      <c r="F36" s="7"/>
      <c r="G36" s="7">
        <v>102</v>
      </c>
      <c r="H36" s="7">
        <v>716</v>
      </c>
      <c r="I36" s="7" t="s">
        <v>318</v>
      </c>
      <c r="J36" s="52" t="s">
        <v>1483</v>
      </c>
      <c r="K36" s="7" t="s">
        <v>100</v>
      </c>
      <c r="L36" s="50" t="s">
        <v>326</v>
      </c>
      <c r="M36" s="9" t="s">
        <v>319</v>
      </c>
      <c r="N36" s="59"/>
      <c r="O36" s="13" t="s">
        <v>30</v>
      </c>
      <c r="P36" s="2" t="s">
        <v>320</v>
      </c>
      <c r="Q36" s="9" t="s">
        <v>44</v>
      </c>
      <c r="R36" s="2" t="s">
        <v>321</v>
      </c>
      <c r="S36" s="9" t="s">
        <v>30</v>
      </c>
      <c r="T36" s="9" t="str">
        <f>IF(ISNUMBER(SEARCH("yes",S36)),"NA","")</f>
        <v>NA</v>
      </c>
      <c r="U36" s="14" t="s">
        <v>33</v>
      </c>
      <c r="V36" s="7" t="s">
        <v>27</v>
      </c>
      <c r="W36" s="7" t="s">
        <v>32</v>
      </c>
      <c r="X36" s="7"/>
      <c r="Y36" s="2"/>
      <c r="Z36" s="2"/>
      <c r="AA36" s="2"/>
      <c r="AB36" s="2"/>
      <c r="AC36" s="2"/>
      <c r="AD36" s="2"/>
      <c r="AE36" s="2"/>
      <c r="AF36" s="2"/>
      <c r="AG36" s="2"/>
      <c r="AH36" s="2"/>
      <c r="AI36" s="2"/>
      <c r="AJ36" s="2"/>
      <c r="AK36" s="2"/>
      <c r="AL36" s="2"/>
      <c r="AM36" s="2"/>
      <c r="AN36" s="2"/>
      <c r="AO36" s="2"/>
      <c r="AP36" s="2"/>
      <c r="AQ36" s="2"/>
      <c r="AR36" s="2"/>
    </row>
    <row r="37" spans="1:44" ht="15.75" customHeight="1">
      <c r="A37" s="7" t="s">
        <v>322</v>
      </c>
      <c r="B37" s="8" t="s">
        <v>322</v>
      </c>
      <c r="C37" s="95" t="s">
        <v>323</v>
      </c>
      <c r="D37" s="7">
        <v>2019</v>
      </c>
      <c r="E37" s="9" t="s">
        <v>324</v>
      </c>
      <c r="F37" s="7">
        <v>1.9139999999999999</v>
      </c>
      <c r="G37" s="7">
        <v>1</v>
      </c>
      <c r="H37" s="7">
        <v>220</v>
      </c>
      <c r="I37" s="7" t="s">
        <v>325</v>
      </c>
      <c r="J37" s="52" t="s">
        <v>1483</v>
      </c>
      <c r="K37" s="7" t="s">
        <v>326</v>
      </c>
      <c r="L37" s="50" t="s">
        <v>326</v>
      </c>
      <c r="M37" s="9" t="s">
        <v>327</v>
      </c>
      <c r="N37" s="59" t="s">
        <v>328</v>
      </c>
      <c r="O37" s="13" t="s">
        <v>30</v>
      </c>
      <c r="P37" s="2" t="s">
        <v>281</v>
      </c>
      <c r="Q37" s="9" t="s">
        <v>44</v>
      </c>
      <c r="R37" s="2" t="s">
        <v>329</v>
      </c>
      <c r="S37" s="9" t="s">
        <v>30</v>
      </c>
      <c r="T37" s="9" t="str">
        <f>IF(ISNUMBER(SEARCH("yes",S37)),"NA","")</f>
        <v>NA</v>
      </c>
      <c r="U37" s="14" t="s">
        <v>234</v>
      </c>
      <c r="V37" s="7" t="s">
        <v>27</v>
      </c>
      <c r="W37" s="7" t="s">
        <v>32</v>
      </c>
      <c r="X37" s="7" t="s">
        <v>330</v>
      </c>
      <c r="Y37" s="2"/>
      <c r="Z37" s="2"/>
      <c r="AA37" s="2"/>
      <c r="AB37" s="2"/>
      <c r="AC37" s="2"/>
      <c r="AD37" s="2"/>
      <c r="AE37" s="2"/>
      <c r="AF37" s="2"/>
      <c r="AG37" s="2"/>
      <c r="AH37" s="2"/>
      <c r="AI37" s="2"/>
      <c r="AJ37" s="2"/>
      <c r="AK37" s="2"/>
      <c r="AL37" s="2"/>
      <c r="AM37" s="2"/>
      <c r="AN37" s="2"/>
      <c r="AO37" s="2"/>
      <c r="AP37" s="2"/>
      <c r="AQ37" s="2"/>
      <c r="AR37" s="2"/>
    </row>
    <row r="38" spans="1:44" ht="15.75" customHeight="1">
      <c r="A38" s="7" t="s">
        <v>331</v>
      </c>
      <c r="B38" s="53" t="s">
        <v>331</v>
      </c>
      <c r="C38" s="2" t="s">
        <v>332</v>
      </c>
      <c r="D38" s="7">
        <v>2018</v>
      </c>
      <c r="E38" s="9" t="s">
        <v>333</v>
      </c>
      <c r="F38" s="7">
        <v>1.2589999999999999</v>
      </c>
      <c r="G38" s="7">
        <v>1</v>
      </c>
      <c r="H38" s="7">
        <v>202</v>
      </c>
      <c r="I38" s="7" t="s">
        <v>334</v>
      </c>
      <c r="J38" s="52" t="s">
        <v>1483</v>
      </c>
      <c r="K38" s="7" t="s">
        <v>335</v>
      </c>
      <c r="L38" s="50" t="s">
        <v>1483</v>
      </c>
      <c r="M38" s="9" t="s">
        <v>257</v>
      </c>
      <c r="N38" s="59"/>
      <c r="O38" s="56" t="s">
        <v>30</v>
      </c>
      <c r="P38" s="2" t="s">
        <v>281</v>
      </c>
      <c r="Q38" s="56" t="s">
        <v>44</v>
      </c>
      <c r="R38" s="2"/>
      <c r="S38" s="9" t="s">
        <v>27</v>
      </c>
      <c r="T38" s="65" t="s">
        <v>27</v>
      </c>
      <c r="U38" s="22" t="s">
        <v>32</v>
      </c>
      <c r="V38" s="62" t="s">
        <v>27</v>
      </c>
      <c r="W38" s="7" t="s">
        <v>56</v>
      </c>
      <c r="X38" s="7"/>
      <c r="AI38" s="2"/>
      <c r="AJ38" s="2"/>
      <c r="AK38" s="2"/>
      <c r="AL38" s="2"/>
      <c r="AM38" s="2"/>
      <c r="AN38" s="2"/>
      <c r="AO38" s="2"/>
      <c r="AP38" s="2"/>
      <c r="AQ38" s="2"/>
      <c r="AR38" s="2"/>
    </row>
    <row r="39" spans="1:44" ht="15.75" customHeight="1">
      <c r="A39" s="7" t="s">
        <v>336</v>
      </c>
      <c r="B39" s="8" t="s">
        <v>336</v>
      </c>
      <c r="C39" s="2" t="s">
        <v>337</v>
      </c>
      <c r="D39" s="7">
        <v>2019</v>
      </c>
      <c r="E39" s="9" t="s">
        <v>162</v>
      </c>
      <c r="F39" s="7">
        <v>7.1159999999999997</v>
      </c>
      <c r="G39" s="7">
        <v>25</v>
      </c>
      <c r="H39" s="7">
        <v>949</v>
      </c>
      <c r="I39" s="7" t="s">
        <v>338</v>
      </c>
      <c r="J39" s="52" t="s">
        <v>326</v>
      </c>
      <c r="K39" s="7" t="s">
        <v>339</v>
      </c>
      <c r="L39" s="50" t="s">
        <v>826</v>
      </c>
      <c r="M39" s="9" t="s">
        <v>340</v>
      </c>
      <c r="N39" s="59"/>
      <c r="O39" s="13" t="s">
        <v>27</v>
      </c>
      <c r="P39" s="2" t="s">
        <v>341</v>
      </c>
      <c r="Q39" s="9" t="s">
        <v>95</v>
      </c>
      <c r="R39" s="2" t="s">
        <v>32</v>
      </c>
      <c r="S39" s="21" t="s">
        <v>30</v>
      </c>
      <c r="T39" s="13" t="s">
        <v>32</v>
      </c>
      <c r="U39" s="22" t="s">
        <v>56</v>
      </c>
      <c r="V39" s="15" t="s">
        <v>32</v>
      </c>
      <c r="W39" s="7" t="str">
        <f>IF(ISNUMBER(SEARCH("no",O39)),"NA","")</f>
        <v>NA</v>
      </c>
      <c r="X39" s="7"/>
      <c r="AI39" s="2"/>
      <c r="AJ39" s="2"/>
      <c r="AK39" s="2"/>
      <c r="AL39" s="2"/>
      <c r="AM39" s="2"/>
      <c r="AN39" s="2"/>
      <c r="AO39" s="2"/>
      <c r="AP39" s="2"/>
      <c r="AQ39" s="2"/>
      <c r="AR39" s="2"/>
    </row>
    <row r="40" spans="1:44" ht="15.75" customHeight="1">
      <c r="A40" s="7" t="s">
        <v>342</v>
      </c>
      <c r="B40" s="8" t="s">
        <v>342</v>
      </c>
      <c r="C40" s="2" t="s">
        <v>343</v>
      </c>
      <c r="D40" s="7">
        <v>2013</v>
      </c>
      <c r="E40" s="9" t="s">
        <v>350</v>
      </c>
      <c r="F40" s="7">
        <v>4.306</v>
      </c>
      <c r="G40" s="7">
        <v>34</v>
      </c>
      <c r="H40" s="7">
        <v>469</v>
      </c>
      <c r="I40" s="7" t="s">
        <v>344</v>
      </c>
      <c r="J40" s="52" t="s">
        <v>326</v>
      </c>
      <c r="K40" s="7" t="s">
        <v>345</v>
      </c>
      <c r="L40" s="50" t="s">
        <v>1510</v>
      </c>
      <c r="M40" s="9" t="s">
        <v>346</v>
      </c>
      <c r="N40" s="59"/>
      <c r="O40" s="13" t="s">
        <v>30</v>
      </c>
      <c r="P40" s="95" t="s">
        <v>347</v>
      </c>
      <c r="Q40" s="9" t="s">
        <v>44</v>
      </c>
      <c r="R40" s="95" t="s">
        <v>348</v>
      </c>
      <c r="S40" s="9" t="s">
        <v>30</v>
      </c>
      <c r="T40" s="9" t="str">
        <f>IF(ISNUMBER(SEARCH("yes",S40)),"NA","")</f>
        <v>NA</v>
      </c>
      <c r="U40" s="14" t="s">
        <v>56</v>
      </c>
      <c r="V40" s="62" t="s">
        <v>1496</v>
      </c>
      <c r="W40" s="62" t="s">
        <v>56</v>
      </c>
      <c r="X40" s="7" t="s">
        <v>349</v>
      </c>
      <c r="AI40" s="2"/>
      <c r="AJ40" s="2"/>
      <c r="AK40" s="2"/>
      <c r="AL40" s="2"/>
      <c r="AM40" s="2"/>
      <c r="AN40" s="2"/>
      <c r="AO40" s="2"/>
      <c r="AP40" s="2"/>
      <c r="AQ40" s="2"/>
      <c r="AR40" s="2"/>
    </row>
    <row r="41" spans="1:44" ht="15.75" customHeight="1">
      <c r="A41" s="7" t="s">
        <v>351</v>
      </c>
      <c r="B41" s="8" t="s">
        <v>351</v>
      </c>
      <c r="C41" s="95" t="s">
        <v>352</v>
      </c>
      <c r="D41" s="7">
        <v>2016</v>
      </c>
      <c r="E41" s="9" t="s">
        <v>353</v>
      </c>
      <c r="F41" s="7">
        <v>2.2919999999999998</v>
      </c>
      <c r="G41" s="7">
        <v>13</v>
      </c>
      <c r="H41" s="7">
        <v>814</v>
      </c>
      <c r="I41" s="7" t="s">
        <v>326</v>
      </c>
      <c r="J41" s="52" t="s">
        <v>326</v>
      </c>
      <c r="K41" s="7" t="s">
        <v>24</v>
      </c>
      <c r="L41" s="50" t="s">
        <v>1510</v>
      </c>
      <c r="M41" s="9" t="s">
        <v>354</v>
      </c>
      <c r="N41" s="59" t="s">
        <v>355</v>
      </c>
      <c r="O41" s="13" t="s">
        <v>30</v>
      </c>
      <c r="P41" s="2" t="s">
        <v>356</v>
      </c>
      <c r="Q41" s="59" t="s">
        <v>44</v>
      </c>
      <c r="R41" s="2" t="s">
        <v>357</v>
      </c>
      <c r="S41" s="9" t="s">
        <v>30</v>
      </c>
      <c r="T41" s="9" t="str">
        <f>IF(ISNUMBER(SEARCH("yes",S41)),"NA","")</f>
        <v>NA</v>
      </c>
      <c r="U41" s="14" t="s">
        <v>234</v>
      </c>
      <c r="V41" s="7" t="s">
        <v>27</v>
      </c>
      <c r="W41" s="7" t="s">
        <v>32</v>
      </c>
      <c r="X41" s="7"/>
      <c r="Y41" s="2"/>
      <c r="Z41" s="2"/>
      <c r="AA41" s="2"/>
      <c r="AB41" s="2"/>
      <c r="AC41" s="2"/>
      <c r="AD41" s="2"/>
      <c r="AE41" s="2"/>
      <c r="AF41" s="2"/>
      <c r="AG41" s="2"/>
      <c r="AH41" s="2"/>
      <c r="AI41" s="2"/>
      <c r="AJ41" s="2"/>
      <c r="AK41" s="2"/>
      <c r="AL41" s="2"/>
      <c r="AM41" s="2"/>
      <c r="AN41" s="2"/>
      <c r="AO41" s="2"/>
      <c r="AP41" s="2"/>
      <c r="AQ41" s="2"/>
      <c r="AR41" s="2"/>
    </row>
    <row r="42" spans="1:44" ht="15.75" customHeight="1">
      <c r="A42" s="7" t="s">
        <v>358</v>
      </c>
      <c r="B42" s="8" t="s">
        <v>358</v>
      </c>
      <c r="C42" s="2" t="s">
        <v>359</v>
      </c>
      <c r="D42" s="7">
        <v>2017</v>
      </c>
      <c r="E42" s="9" t="s">
        <v>360</v>
      </c>
      <c r="F42" s="7"/>
      <c r="G42" s="7">
        <v>13</v>
      </c>
      <c r="H42" s="7">
        <v>287</v>
      </c>
      <c r="I42" s="7" t="s">
        <v>361</v>
      </c>
      <c r="J42" s="52" t="s">
        <v>1483</v>
      </c>
      <c r="K42" s="7" t="s">
        <v>362</v>
      </c>
      <c r="L42" s="50" t="s">
        <v>1488</v>
      </c>
      <c r="M42" s="9" t="s">
        <v>363</v>
      </c>
      <c r="N42" s="59"/>
      <c r="O42" s="13" t="s">
        <v>30</v>
      </c>
      <c r="P42" s="2" t="s">
        <v>364</v>
      </c>
      <c r="Q42" s="20" t="s">
        <v>44</v>
      </c>
      <c r="R42" s="2" t="s">
        <v>365</v>
      </c>
      <c r="S42" s="9" t="s">
        <v>30</v>
      </c>
      <c r="T42" s="9" t="str">
        <f>IF(ISNUMBER(SEARCH("yes",S42)),"NA","")</f>
        <v>NA</v>
      </c>
      <c r="U42" s="14" t="s">
        <v>122</v>
      </c>
      <c r="V42" s="7" t="s">
        <v>27</v>
      </c>
      <c r="W42" s="7" t="s">
        <v>32</v>
      </c>
      <c r="X42" s="7"/>
      <c r="Y42" s="2"/>
      <c r="Z42" s="2"/>
      <c r="AA42" s="2"/>
      <c r="AB42" s="2"/>
      <c r="AC42" s="2"/>
      <c r="AD42" s="2"/>
      <c r="AE42" s="2"/>
      <c r="AF42" s="2"/>
      <c r="AG42" s="2"/>
      <c r="AH42" s="2"/>
      <c r="AI42" s="2"/>
      <c r="AJ42" s="2"/>
      <c r="AK42" s="2"/>
      <c r="AL42" s="2"/>
      <c r="AM42" s="2"/>
      <c r="AN42" s="2"/>
      <c r="AO42" s="2"/>
      <c r="AP42" s="2"/>
      <c r="AQ42" s="2"/>
      <c r="AR42" s="2"/>
    </row>
    <row r="43" spans="1:44" ht="15.75" customHeight="1">
      <c r="A43" s="7" t="s">
        <v>366</v>
      </c>
      <c r="B43" s="8" t="s">
        <v>366</v>
      </c>
      <c r="C43" s="2" t="s">
        <v>367</v>
      </c>
      <c r="D43" s="7">
        <v>2013</v>
      </c>
      <c r="E43" s="9" t="s">
        <v>368</v>
      </c>
      <c r="F43" s="7">
        <v>4.157</v>
      </c>
      <c r="G43" s="7">
        <v>35</v>
      </c>
      <c r="H43" s="7">
        <v>1349</v>
      </c>
      <c r="I43" s="7" t="s">
        <v>369</v>
      </c>
      <c r="J43" s="52" t="s">
        <v>1486</v>
      </c>
      <c r="K43" s="7" t="s">
        <v>370</v>
      </c>
      <c r="L43" s="50" t="s">
        <v>326</v>
      </c>
      <c r="M43" s="9" t="s">
        <v>371</v>
      </c>
      <c r="N43" s="59"/>
      <c r="O43" s="13" t="s">
        <v>30</v>
      </c>
      <c r="P43" s="2" t="s">
        <v>106</v>
      </c>
      <c r="Q43" s="20" t="s">
        <v>44</v>
      </c>
      <c r="R43" s="2" t="s">
        <v>372</v>
      </c>
      <c r="S43" s="9" t="s">
        <v>30</v>
      </c>
      <c r="T43" s="9" t="str">
        <f>IF(ISNUMBER(SEARCH("yes",S43)),"NA","")</f>
        <v>NA</v>
      </c>
      <c r="U43" s="14" t="s">
        <v>122</v>
      </c>
      <c r="V43" s="62" t="s">
        <v>30</v>
      </c>
      <c r="W43" s="62" t="s">
        <v>56</v>
      </c>
      <c r="X43" s="7" t="s">
        <v>373</v>
      </c>
      <c r="Y43" s="2"/>
      <c r="Z43" s="2"/>
      <c r="AA43" s="2"/>
      <c r="AB43" s="2"/>
      <c r="AC43" s="2"/>
      <c r="AD43" s="2"/>
      <c r="AE43" s="2"/>
      <c r="AF43" s="2"/>
      <c r="AG43" s="2"/>
      <c r="AH43" s="2"/>
      <c r="AI43" s="2"/>
      <c r="AJ43" s="2"/>
      <c r="AK43" s="2"/>
      <c r="AL43" s="2"/>
      <c r="AM43" s="2"/>
      <c r="AN43" s="2"/>
      <c r="AO43" s="2"/>
      <c r="AP43" s="2"/>
      <c r="AQ43" s="2"/>
      <c r="AR43" s="2"/>
    </row>
    <row r="44" spans="1:44" ht="15.75" customHeight="1">
      <c r="A44" s="7" t="s">
        <v>374</v>
      </c>
      <c r="B44" s="8" t="s">
        <v>374</v>
      </c>
      <c r="C44" s="2" t="s">
        <v>375</v>
      </c>
      <c r="D44" s="7">
        <v>2014</v>
      </c>
      <c r="E44" s="9" t="s">
        <v>376</v>
      </c>
      <c r="F44" s="7">
        <v>10.130000000000001</v>
      </c>
      <c r="G44" s="7">
        <v>19</v>
      </c>
      <c r="H44" s="7">
        <v>4413</v>
      </c>
      <c r="I44" s="7" t="s">
        <v>377</v>
      </c>
      <c r="J44" s="52" t="s">
        <v>326</v>
      </c>
      <c r="K44" s="7" t="s">
        <v>378</v>
      </c>
      <c r="L44" s="50" t="s">
        <v>326</v>
      </c>
      <c r="M44" s="9" t="s">
        <v>379</v>
      </c>
      <c r="N44" s="59" t="s">
        <v>380</v>
      </c>
      <c r="O44" s="13" t="s">
        <v>30</v>
      </c>
      <c r="P44" s="2" t="s">
        <v>382</v>
      </c>
      <c r="Q44" s="20" t="s">
        <v>44</v>
      </c>
      <c r="R44" s="2" t="s">
        <v>383</v>
      </c>
      <c r="S44" s="9" t="s">
        <v>30</v>
      </c>
      <c r="T44" s="9" t="str">
        <f>IF(ISNUMBER(SEARCH("yes",S44)),"NA","")</f>
        <v>NA</v>
      </c>
      <c r="U44" s="14" t="s">
        <v>234</v>
      </c>
      <c r="V44" s="7" t="s">
        <v>27</v>
      </c>
      <c r="W44" s="7" t="s">
        <v>32</v>
      </c>
      <c r="X44" s="7" t="s">
        <v>384</v>
      </c>
      <c r="Y44" s="2"/>
      <c r="Z44" s="2"/>
      <c r="AA44" s="2"/>
      <c r="AB44" s="2"/>
      <c r="AC44" s="2"/>
      <c r="AD44" s="2"/>
      <c r="AE44" s="2"/>
      <c r="AF44" s="2"/>
      <c r="AG44" s="2"/>
      <c r="AH44" s="2"/>
      <c r="AI44" s="2"/>
      <c r="AJ44" s="2"/>
      <c r="AK44" s="2"/>
      <c r="AL44" s="2"/>
      <c r="AM44" s="2"/>
      <c r="AN44" s="2"/>
      <c r="AO44" s="2"/>
      <c r="AP44" s="2"/>
      <c r="AQ44" s="2"/>
      <c r="AR44" s="2"/>
    </row>
    <row r="45" spans="1:44" ht="15.75" customHeight="1">
      <c r="A45" s="7" t="s">
        <v>385</v>
      </c>
      <c r="B45" s="8" t="s">
        <v>385</v>
      </c>
      <c r="C45" s="2" t="s">
        <v>386</v>
      </c>
      <c r="D45" s="7">
        <v>2018</v>
      </c>
      <c r="E45" s="9" t="s">
        <v>387</v>
      </c>
      <c r="F45" s="7"/>
      <c r="G45" s="7">
        <v>4</v>
      </c>
      <c r="H45" s="7">
        <v>234</v>
      </c>
      <c r="I45" s="7" t="s">
        <v>388</v>
      </c>
      <c r="J45" s="52" t="s">
        <v>826</v>
      </c>
      <c r="K45" s="7" t="s">
        <v>389</v>
      </c>
      <c r="L45" s="50" t="s">
        <v>326</v>
      </c>
      <c r="M45" s="9" t="s">
        <v>390</v>
      </c>
      <c r="N45" s="59" t="s">
        <v>391</v>
      </c>
      <c r="O45" s="13" t="s">
        <v>30</v>
      </c>
      <c r="P45" s="2" t="s">
        <v>392</v>
      </c>
      <c r="Q45" s="20" t="s">
        <v>44</v>
      </c>
      <c r="R45" s="2" t="s">
        <v>32</v>
      </c>
      <c r="S45" s="56" t="s">
        <v>30</v>
      </c>
      <c r="T45" s="13" t="s">
        <v>32</v>
      </c>
      <c r="U45" s="14" t="s">
        <v>32</v>
      </c>
      <c r="V45" s="7" t="s">
        <v>30</v>
      </c>
      <c r="W45" s="7" t="s">
        <v>32</v>
      </c>
      <c r="X45" s="7"/>
      <c r="Y45" s="2"/>
      <c r="Z45" s="2"/>
      <c r="AA45" s="2"/>
      <c r="AB45" s="2"/>
      <c r="AC45" s="2"/>
      <c r="AD45" s="2"/>
      <c r="AE45" s="2"/>
      <c r="AF45" s="2"/>
      <c r="AG45" s="2"/>
      <c r="AH45" s="2"/>
      <c r="AI45" s="2"/>
      <c r="AJ45" s="2"/>
      <c r="AK45" s="2"/>
      <c r="AL45" s="2"/>
      <c r="AM45" s="2"/>
      <c r="AN45" s="2"/>
      <c r="AO45" s="2"/>
      <c r="AP45" s="2"/>
      <c r="AQ45" s="2"/>
      <c r="AR45" s="2"/>
    </row>
    <row r="46" spans="1:44" ht="15.75" customHeight="1">
      <c r="A46" s="7" t="s">
        <v>396</v>
      </c>
      <c r="B46" s="8" t="s">
        <v>396</v>
      </c>
      <c r="C46" s="2" t="s">
        <v>393</v>
      </c>
      <c r="D46" s="7">
        <v>2010</v>
      </c>
      <c r="E46" s="9" t="s">
        <v>22</v>
      </c>
      <c r="F46" s="7">
        <v>74.698999999999998</v>
      </c>
      <c r="G46" s="7">
        <v>828</v>
      </c>
      <c r="H46" s="7">
        <v>5407</v>
      </c>
      <c r="I46" s="7" t="s">
        <v>394</v>
      </c>
      <c r="J46" s="52" t="s">
        <v>1483</v>
      </c>
      <c r="K46" s="7" t="s">
        <v>395</v>
      </c>
      <c r="L46" s="50" t="s">
        <v>326</v>
      </c>
      <c r="M46" s="9" t="s">
        <v>397</v>
      </c>
      <c r="N46" s="59"/>
      <c r="O46" s="13" t="s">
        <v>30</v>
      </c>
      <c r="P46" s="2" t="s">
        <v>398</v>
      </c>
      <c r="Q46" s="9" t="s">
        <v>44</v>
      </c>
      <c r="R46" s="2" t="s">
        <v>399</v>
      </c>
      <c r="S46" s="9" t="s">
        <v>30</v>
      </c>
      <c r="T46" s="9" t="str">
        <f>IF(ISNUMBER(SEARCH("yes",S46)),"NA","")</f>
        <v>NA</v>
      </c>
      <c r="U46" s="14" t="s">
        <v>33</v>
      </c>
      <c r="V46" s="7" t="s">
        <v>27</v>
      </c>
      <c r="W46" s="7" t="s">
        <v>32</v>
      </c>
      <c r="X46" s="7" t="s">
        <v>400</v>
      </c>
      <c r="Y46" s="2"/>
      <c r="Z46" s="2"/>
      <c r="AA46" s="2"/>
      <c r="AB46" s="2"/>
      <c r="AC46" s="2"/>
      <c r="AD46" s="2"/>
      <c r="AE46" s="2"/>
      <c r="AF46" s="2"/>
      <c r="AG46" s="2"/>
      <c r="AH46" s="2"/>
      <c r="AI46" s="2"/>
      <c r="AJ46" s="2"/>
      <c r="AK46" s="2"/>
      <c r="AL46" s="2"/>
      <c r="AM46" s="2"/>
      <c r="AN46" s="2"/>
      <c r="AO46" s="2"/>
      <c r="AP46" s="2"/>
      <c r="AQ46" s="2"/>
      <c r="AR46" s="2"/>
    </row>
    <row r="47" spans="1:44" ht="15.75" customHeight="1">
      <c r="A47" s="7" t="s">
        <v>401</v>
      </c>
      <c r="B47" s="8" t="s">
        <v>401</v>
      </c>
      <c r="C47" s="2" t="s">
        <v>402</v>
      </c>
      <c r="D47" s="7">
        <v>2010</v>
      </c>
      <c r="E47" s="9" t="s">
        <v>403</v>
      </c>
      <c r="F47" s="7">
        <v>60.392000000000003</v>
      </c>
      <c r="G47" s="7">
        <v>776</v>
      </c>
      <c r="H47" s="7">
        <f>1528+1529</f>
        <v>3057</v>
      </c>
      <c r="I47" s="7" t="s">
        <v>394</v>
      </c>
      <c r="J47" s="52" t="s">
        <v>1483</v>
      </c>
      <c r="K47" s="7" t="s">
        <v>395</v>
      </c>
      <c r="L47" s="50" t="s">
        <v>326</v>
      </c>
      <c r="M47" s="9" t="s">
        <v>404</v>
      </c>
      <c r="N47" s="59"/>
      <c r="O47" s="13" t="s">
        <v>30</v>
      </c>
      <c r="P47" s="2" t="s">
        <v>398</v>
      </c>
      <c r="Q47" s="9" t="s">
        <v>44</v>
      </c>
      <c r="R47" s="2" t="s">
        <v>399</v>
      </c>
      <c r="S47" s="9" t="s">
        <v>30</v>
      </c>
      <c r="T47" s="9" t="str">
        <f>IF(ISNUMBER(SEARCH("yes",S47)),"NA","")</f>
        <v>NA</v>
      </c>
      <c r="U47" s="14" t="s">
        <v>33</v>
      </c>
      <c r="V47" s="7" t="s">
        <v>27</v>
      </c>
      <c r="W47" s="7" t="s">
        <v>32</v>
      </c>
      <c r="X47" s="30" t="s">
        <v>400</v>
      </c>
      <c r="Y47" s="2"/>
      <c r="Z47" s="2"/>
      <c r="AA47" s="2"/>
      <c r="AB47" s="2"/>
      <c r="AC47" s="2"/>
      <c r="AD47" s="2"/>
      <c r="AE47" s="2"/>
      <c r="AF47" s="2"/>
      <c r="AG47" s="2"/>
      <c r="AH47" s="2"/>
      <c r="AI47" s="2"/>
      <c r="AJ47" s="2"/>
      <c r="AK47" s="2"/>
      <c r="AL47" s="2"/>
      <c r="AM47" s="2"/>
      <c r="AN47" s="2"/>
      <c r="AO47" s="2"/>
      <c r="AP47" s="2"/>
      <c r="AQ47" s="2"/>
      <c r="AR47" s="2"/>
    </row>
    <row r="48" spans="1:44" ht="15.75" customHeight="1">
      <c r="A48" s="7" t="s">
        <v>405</v>
      </c>
      <c r="B48" s="8" t="s">
        <v>405</v>
      </c>
      <c r="C48" s="2" t="s">
        <v>406</v>
      </c>
      <c r="D48" s="7">
        <v>2010</v>
      </c>
      <c r="E48" s="9" t="s">
        <v>37</v>
      </c>
      <c r="F48" s="7">
        <v>4.157</v>
      </c>
      <c r="G48" s="7">
        <v>192</v>
      </c>
      <c r="H48" s="7">
        <f>99+87</f>
        <v>186</v>
      </c>
      <c r="I48" s="7" t="s">
        <v>326</v>
      </c>
      <c r="J48" s="52" t="s">
        <v>326</v>
      </c>
      <c r="K48" s="7" t="s">
        <v>24</v>
      </c>
      <c r="L48" s="50" t="s">
        <v>1510</v>
      </c>
      <c r="M48" s="9" t="s">
        <v>407</v>
      </c>
      <c r="N48" s="59"/>
      <c r="O48" s="13" t="s">
        <v>27</v>
      </c>
      <c r="P48" s="2" t="s">
        <v>408</v>
      </c>
      <c r="Q48" s="9" t="s">
        <v>150</v>
      </c>
      <c r="R48" s="2" t="s">
        <v>409</v>
      </c>
      <c r="S48" s="9" t="s">
        <v>30</v>
      </c>
      <c r="T48" s="9" t="str">
        <f>IF(ISNUMBER(SEARCH("yes",S48)),"NA","")</f>
        <v>NA</v>
      </c>
      <c r="U48" s="14" t="s">
        <v>56</v>
      </c>
      <c r="V48" s="15" t="s">
        <v>32</v>
      </c>
      <c r="W48" s="7" t="str">
        <f>IF(ISNUMBER(SEARCH("no",O48)),"NA","")</f>
        <v>NA</v>
      </c>
      <c r="X48" s="31" t="s">
        <v>410</v>
      </c>
      <c r="Y48" s="2"/>
      <c r="Z48" s="2"/>
      <c r="AA48" s="2"/>
      <c r="AB48" s="2"/>
      <c r="AC48" s="2"/>
      <c r="AD48" s="2"/>
      <c r="AE48" s="2"/>
      <c r="AF48" s="2"/>
      <c r="AG48" s="2"/>
      <c r="AH48" s="2"/>
      <c r="AI48" s="2"/>
      <c r="AJ48" s="2"/>
      <c r="AK48" s="2"/>
      <c r="AL48" s="2"/>
      <c r="AM48" s="2"/>
      <c r="AN48" s="2"/>
      <c r="AO48" s="2"/>
      <c r="AP48" s="2"/>
      <c r="AQ48" s="2"/>
      <c r="AR48" s="2"/>
    </row>
    <row r="49" spans="1:44" s="63" customFormat="1" ht="15.75" customHeight="1">
      <c r="A49" s="62" t="s">
        <v>411</v>
      </c>
      <c r="B49" s="55" t="s">
        <v>411</v>
      </c>
      <c r="C49" s="58" t="s">
        <v>412</v>
      </c>
      <c r="D49" s="62">
        <v>2018</v>
      </c>
      <c r="E49" s="56"/>
      <c r="F49" s="62">
        <v>1.3740000000000001</v>
      </c>
      <c r="G49" s="62" t="s">
        <v>413</v>
      </c>
      <c r="H49" s="62">
        <v>243</v>
      </c>
      <c r="I49" s="62" t="s">
        <v>414</v>
      </c>
      <c r="J49" s="57" t="s">
        <v>326</v>
      </c>
      <c r="K49" s="62" t="s">
        <v>415</v>
      </c>
      <c r="L49" s="78" t="s">
        <v>326</v>
      </c>
      <c r="M49" s="56" t="s">
        <v>416</v>
      </c>
      <c r="N49" s="59" t="s">
        <v>417</v>
      </c>
      <c r="O49" s="56" t="s">
        <v>30</v>
      </c>
      <c r="P49" s="58" t="s">
        <v>150</v>
      </c>
      <c r="Q49" s="56" t="s">
        <v>44</v>
      </c>
      <c r="R49" s="58" t="s">
        <v>32</v>
      </c>
      <c r="S49" s="65" t="s">
        <v>27</v>
      </c>
      <c r="T49" s="58" t="s">
        <v>30</v>
      </c>
      <c r="U49" s="60" t="s">
        <v>151</v>
      </c>
      <c r="V49" s="62" t="s">
        <v>27</v>
      </c>
      <c r="W49" s="62" t="s">
        <v>32</v>
      </c>
      <c r="X49" s="62" t="s">
        <v>418</v>
      </c>
      <c r="Y49" s="58"/>
      <c r="Z49" s="58"/>
      <c r="AA49" s="58"/>
      <c r="AB49" s="58"/>
      <c r="AC49" s="58"/>
      <c r="AD49" s="58"/>
      <c r="AE49" s="58"/>
      <c r="AF49" s="58"/>
      <c r="AG49" s="58"/>
      <c r="AH49" s="58"/>
      <c r="AI49" s="58"/>
      <c r="AJ49" s="58"/>
      <c r="AK49" s="58"/>
      <c r="AL49" s="58"/>
      <c r="AM49" s="58"/>
      <c r="AN49" s="58"/>
      <c r="AO49" s="58"/>
      <c r="AP49" s="58"/>
      <c r="AQ49" s="58"/>
      <c r="AR49" s="58"/>
    </row>
    <row r="50" spans="1:44" ht="15.75" customHeight="1">
      <c r="A50" s="7" t="s">
        <v>419</v>
      </c>
      <c r="B50" s="53" t="s">
        <v>419</v>
      </c>
      <c r="C50" s="2" t="s">
        <v>420</v>
      </c>
      <c r="D50" s="7">
        <v>2011</v>
      </c>
      <c r="E50" s="9" t="s">
        <v>123</v>
      </c>
      <c r="F50" s="44">
        <v>32.96</v>
      </c>
      <c r="G50" s="7">
        <v>207</v>
      </c>
      <c r="H50" s="7">
        <v>667</v>
      </c>
      <c r="I50" s="7" t="s">
        <v>421</v>
      </c>
      <c r="J50" s="52" t="s">
        <v>1488</v>
      </c>
      <c r="K50" s="7" t="s">
        <v>422</v>
      </c>
      <c r="L50" s="50" t="s">
        <v>326</v>
      </c>
      <c r="M50" s="33" t="s">
        <v>423</v>
      </c>
      <c r="N50" s="59"/>
      <c r="O50" s="56" t="s">
        <v>27</v>
      </c>
      <c r="P50" s="2"/>
      <c r="Q50" s="56" t="s">
        <v>95</v>
      </c>
      <c r="R50" s="2"/>
      <c r="S50" s="56" t="s">
        <v>30</v>
      </c>
      <c r="T50" s="56" t="str">
        <f t="shared" ref="T50:T62" si="2">IF(ISNUMBER(SEARCH("yes",S50)),"NA","")</f>
        <v>NA</v>
      </c>
      <c r="U50" s="22" t="s">
        <v>56</v>
      </c>
      <c r="V50" s="62" t="s">
        <v>27</v>
      </c>
      <c r="W50" s="7" t="s">
        <v>32</v>
      </c>
      <c r="X50" s="7" t="s">
        <v>424</v>
      </c>
      <c r="Y50" s="2"/>
      <c r="Z50" s="2"/>
      <c r="AA50" s="2"/>
      <c r="AB50" s="2"/>
      <c r="AC50" s="2"/>
      <c r="AD50" s="2"/>
      <c r="AE50" s="2"/>
      <c r="AF50" s="2"/>
      <c r="AG50" s="2"/>
      <c r="AH50" s="2"/>
      <c r="AI50" s="2"/>
      <c r="AJ50" s="2"/>
      <c r="AK50" s="2"/>
      <c r="AL50" s="2"/>
      <c r="AM50" s="2"/>
      <c r="AN50" s="2"/>
      <c r="AO50" s="2"/>
      <c r="AP50" s="2"/>
      <c r="AQ50" s="2"/>
      <c r="AR50" s="2"/>
    </row>
    <row r="51" spans="1:44" ht="15.75" customHeight="1">
      <c r="A51" s="7" t="s">
        <v>425</v>
      </c>
      <c r="B51" s="53" t="s">
        <v>425</v>
      </c>
      <c r="C51" s="2" t="s">
        <v>426</v>
      </c>
      <c r="D51" s="7">
        <v>2014</v>
      </c>
      <c r="E51" s="9" t="s">
        <v>427</v>
      </c>
      <c r="F51" s="44">
        <v>1.2030000000000001</v>
      </c>
      <c r="G51" s="7">
        <v>48</v>
      </c>
      <c r="H51" s="7">
        <v>324</v>
      </c>
      <c r="I51" s="7" t="s">
        <v>428</v>
      </c>
      <c r="J51" s="52" t="s">
        <v>1488</v>
      </c>
      <c r="K51" s="7" t="s">
        <v>429</v>
      </c>
      <c r="L51" s="50" t="s">
        <v>1482</v>
      </c>
      <c r="M51" s="9" t="s">
        <v>430</v>
      </c>
      <c r="N51" s="59"/>
      <c r="O51" s="56" t="s">
        <v>30</v>
      </c>
      <c r="P51" s="2"/>
      <c r="Q51" s="56" t="s">
        <v>44</v>
      </c>
      <c r="R51" s="2"/>
      <c r="S51" s="56" t="s">
        <v>30</v>
      </c>
      <c r="T51" s="56" t="str">
        <f t="shared" si="2"/>
        <v>NA</v>
      </c>
      <c r="U51" s="22" t="s">
        <v>1498</v>
      </c>
      <c r="V51" s="62" t="s">
        <v>27</v>
      </c>
      <c r="W51" s="7" t="s">
        <v>32</v>
      </c>
      <c r="X51" s="7"/>
      <c r="Y51" s="2"/>
      <c r="Z51" s="2"/>
      <c r="AA51" s="2"/>
      <c r="AB51" s="2"/>
      <c r="AC51" s="2"/>
      <c r="AD51" s="2"/>
      <c r="AE51" s="2"/>
      <c r="AF51" s="2"/>
      <c r="AG51" s="2"/>
      <c r="AH51" s="2"/>
      <c r="AI51" s="2"/>
      <c r="AJ51" s="2"/>
      <c r="AK51" s="2"/>
      <c r="AL51" s="2"/>
      <c r="AM51" s="2"/>
      <c r="AN51" s="2"/>
      <c r="AO51" s="2"/>
      <c r="AP51" s="2"/>
      <c r="AQ51" s="2"/>
      <c r="AR51" s="2"/>
    </row>
    <row r="52" spans="1:44" ht="15.75" customHeight="1">
      <c r="A52" s="70" t="s">
        <v>431</v>
      </c>
      <c r="B52" s="8" t="s">
        <v>431</v>
      </c>
      <c r="C52" s="2" t="s">
        <v>432</v>
      </c>
      <c r="D52" s="7">
        <v>2015</v>
      </c>
      <c r="E52" s="9" t="s">
        <v>433</v>
      </c>
      <c r="F52" s="32">
        <v>1.121</v>
      </c>
      <c r="G52" s="7">
        <v>5</v>
      </c>
      <c r="H52" s="7">
        <v>180</v>
      </c>
      <c r="I52" s="7" t="s">
        <v>434</v>
      </c>
      <c r="J52" s="52" t="s">
        <v>326</v>
      </c>
      <c r="K52" s="7" t="s">
        <v>435</v>
      </c>
      <c r="L52" s="50" t="s">
        <v>1488</v>
      </c>
      <c r="M52" s="9" t="s">
        <v>436</v>
      </c>
      <c r="N52" s="59"/>
      <c r="O52" s="13" t="s">
        <v>30</v>
      </c>
      <c r="P52" s="2" t="s">
        <v>437</v>
      </c>
      <c r="Q52" s="9" t="s">
        <v>44</v>
      </c>
      <c r="R52" s="2" t="s">
        <v>438</v>
      </c>
      <c r="S52" s="9" t="s">
        <v>30</v>
      </c>
      <c r="T52" s="9" t="str">
        <f t="shared" si="2"/>
        <v>NA</v>
      </c>
      <c r="U52" s="14" t="s">
        <v>234</v>
      </c>
      <c r="V52" s="7" t="s">
        <v>27</v>
      </c>
      <c r="W52" s="7" t="s">
        <v>32</v>
      </c>
      <c r="X52" s="7"/>
      <c r="Y52" s="2"/>
      <c r="Z52" s="2"/>
      <c r="AA52" s="2"/>
      <c r="AB52" s="2"/>
      <c r="AC52" s="2"/>
      <c r="AD52" s="2"/>
      <c r="AE52" s="2"/>
      <c r="AF52" s="2"/>
      <c r="AG52" s="2"/>
      <c r="AH52" s="2"/>
      <c r="AI52" s="2"/>
      <c r="AJ52" s="2"/>
      <c r="AK52" s="2"/>
      <c r="AL52" s="2"/>
      <c r="AM52" s="2"/>
      <c r="AN52" s="2"/>
      <c r="AO52" s="2"/>
      <c r="AP52" s="2"/>
      <c r="AQ52" s="2"/>
      <c r="AR52" s="2"/>
    </row>
    <row r="53" spans="1:44" ht="15.75" customHeight="1">
      <c r="A53" s="7" t="s">
        <v>439</v>
      </c>
      <c r="B53" s="8" t="s">
        <v>439</v>
      </c>
      <c r="C53" s="2" t="s">
        <v>440</v>
      </c>
      <c r="D53" s="7">
        <v>2013</v>
      </c>
      <c r="E53" s="9" t="s">
        <v>441</v>
      </c>
      <c r="F53" s="44">
        <v>2.9670000000000001</v>
      </c>
      <c r="G53" s="7">
        <v>29</v>
      </c>
      <c r="H53" s="7">
        <v>420</v>
      </c>
      <c r="I53" s="7" t="s">
        <v>442</v>
      </c>
      <c r="J53" s="52" t="s">
        <v>1488</v>
      </c>
      <c r="K53" s="7" t="s">
        <v>443</v>
      </c>
      <c r="L53" s="50" t="s">
        <v>1492</v>
      </c>
      <c r="M53" s="9" t="s">
        <v>444</v>
      </c>
      <c r="N53" s="59"/>
      <c r="O53" s="13" t="s">
        <v>30</v>
      </c>
      <c r="P53" s="2" t="s">
        <v>265</v>
      </c>
      <c r="Q53" s="9" t="s">
        <v>44</v>
      </c>
      <c r="R53" s="2" t="s">
        <v>266</v>
      </c>
      <c r="S53" s="9" t="s">
        <v>30</v>
      </c>
      <c r="T53" s="9" t="str">
        <f t="shared" si="2"/>
        <v>NA</v>
      </c>
      <c r="U53" s="14" t="s">
        <v>234</v>
      </c>
      <c r="V53" s="7" t="s">
        <v>27</v>
      </c>
      <c r="W53" s="7" t="s">
        <v>32</v>
      </c>
      <c r="X53" s="7"/>
      <c r="Y53" s="2"/>
      <c r="Z53" s="2"/>
      <c r="AA53" s="2"/>
      <c r="AB53" s="2"/>
      <c r="AC53" s="2"/>
      <c r="AD53" s="2"/>
      <c r="AE53" s="2"/>
      <c r="AF53" s="2"/>
      <c r="AG53" s="2"/>
      <c r="AH53" s="2"/>
      <c r="AI53" s="2"/>
      <c r="AJ53" s="2"/>
      <c r="AK53" s="2"/>
      <c r="AL53" s="2"/>
      <c r="AM53" s="2"/>
      <c r="AN53" s="2"/>
      <c r="AO53" s="2"/>
      <c r="AP53" s="2"/>
      <c r="AQ53" s="2"/>
      <c r="AR53" s="2"/>
    </row>
    <row r="54" spans="1:44" ht="15.75" customHeight="1">
      <c r="A54" s="7" t="s">
        <v>445</v>
      </c>
      <c r="B54" s="8" t="s">
        <v>445</v>
      </c>
      <c r="C54" s="2" t="s">
        <v>446</v>
      </c>
      <c r="D54" s="7">
        <v>2020</v>
      </c>
      <c r="E54" s="9" t="s">
        <v>126</v>
      </c>
      <c r="F54" s="32">
        <v>45.54</v>
      </c>
      <c r="G54" s="7">
        <v>7</v>
      </c>
      <c r="H54" s="7">
        <v>813</v>
      </c>
      <c r="I54" s="7" t="s">
        <v>447</v>
      </c>
      <c r="J54" s="52" t="s">
        <v>826</v>
      </c>
      <c r="K54" s="7" t="s">
        <v>448</v>
      </c>
      <c r="L54" s="50" t="s">
        <v>1488</v>
      </c>
      <c r="M54" s="9" t="s">
        <v>449</v>
      </c>
      <c r="N54" s="59"/>
      <c r="O54" s="65" t="s">
        <v>30</v>
      </c>
      <c r="P54" s="2" t="s">
        <v>450</v>
      </c>
      <c r="Q54" s="9" t="s">
        <v>44</v>
      </c>
      <c r="R54" s="2" t="s">
        <v>451</v>
      </c>
      <c r="S54" s="9" t="s">
        <v>30</v>
      </c>
      <c r="T54" s="9" t="str">
        <f t="shared" si="2"/>
        <v>NA</v>
      </c>
      <c r="U54" s="14" t="s">
        <v>56</v>
      </c>
      <c r="V54" s="7" t="s">
        <v>27</v>
      </c>
      <c r="W54" s="7" t="s">
        <v>32</v>
      </c>
      <c r="X54" s="7" t="s">
        <v>452</v>
      </c>
      <c r="Y54" s="2"/>
      <c r="Z54" s="2"/>
      <c r="AA54" s="2"/>
      <c r="AB54" s="2"/>
      <c r="AC54" s="2"/>
      <c r="AD54" s="2"/>
      <c r="AE54" s="2"/>
      <c r="AF54" s="2"/>
      <c r="AG54" s="2"/>
      <c r="AH54" s="2"/>
      <c r="AI54" s="2"/>
      <c r="AJ54" s="2"/>
      <c r="AK54" s="2"/>
      <c r="AL54" s="2"/>
      <c r="AM54" s="2"/>
      <c r="AN54" s="2"/>
      <c r="AO54" s="2"/>
      <c r="AP54" s="2"/>
      <c r="AQ54" s="2"/>
      <c r="AR54" s="2"/>
    </row>
    <row r="55" spans="1:44" ht="15.75" customHeight="1">
      <c r="A55" s="67" t="s">
        <v>453</v>
      </c>
      <c r="B55" s="8" t="s">
        <v>453</v>
      </c>
      <c r="C55" s="2" t="s">
        <v>454</v>
      </c>
      <c r="D55" s="7">
        <v>2010</v>
      </c>
      <c r="E55" s="9" t="s">
        <v>455</v>
      </c>
      <c r="F55" s="44">
        <v>1.2030000000000001</v>
      </c>
      <c r="G55" s="7">
        <v>29</v>
      </c>
      <c r="H55" s="7">
        <v>156</v>
      </c>
      <c r="I55" s="7" t="s">
        <v>456</v>
      </c>
      <c r="J55" s="52" t="s">
        <v>326</v>
      </c>
      <c r="K55" s="7" t="s">
        <v>457</v>
      </c>
      <c r="L55" s="50" t="s">
        <v>326</v>
      </c>
      <c r="M55" s="9" t="s">
        <v>257</v>
      </c>
      <c r="N55" s="59"/>
      <c r="O55" s="68" t="s">
        <v>30</v>
      </c>
      <c r="P55" s="2" t="s">
        <v>281</v>
      </c>
      <c r="Q55" s="68" t="s">
        <v>44</v>
      </c>
      <c r="R55" s="2" t="s">
        <v>458</v>
      </c>
      <c r="S55" s="9" t="s">
        <v>30</v>
      </c>
      <c r="T55" s="9" t="str">
        <f t="shared" si="2"/>
        <v>NA</v>
      </c>
      <c r="U55" s="14" t="s">
        <v>56</v>
      </c>
      <c r="V55" s="7" t="s">
        <v>459</v>
      </c>
      <c r="W55" s="7" t="s">
        <v>32</v>
      </c>
      <c r="X55" s="7"/>
      <c r="Y55" s="2"/>
      <c r="Z55" s="2"/>
      <c r="AA55" s="2"/>
      <c r="AB55" s="2"/>
      <c r="AC55" s="2"/>
      <c r="AD55" s="2"/>
      <c r="AE55" s="2"/>
      <c r="AF55" s="2"/>
      <c r="AG55" s="2"/>
      <c r="AH55" s="2"/>
      <c r="AI55" s="2"/>
      <c r="AJ55" s="2"/>
      <c r="AK55" s="2"/>
      <c r="AL55" s="2"/>
      <c r="AM55" s="2"/>
      <c r="AN55" s="2"/>
      <c r="AO55" s="2"/>
      <c r="AP55" s="2"/>
      <c r="AQ55" s="2"/>
      <c r="AR55" s="2"/>
    </row>
    <row r="56" spans="1:44" ht="15.75" customHeight="1">
      <c r="A56" s="7" t="s">
        <v>460</v>
      </c>
      <c r="B56" s="53" t="s">
        <v>460</v>
      </c>
      <c r="C56" s="2" t="s">
        <v>461</v>
      </c>
      <c r="D56" s="7">
        <v>2012</v>
      </c>
      <c r="E56" s="9" t="s">
        <v>462</v>
      </c>
      <c r="F56" s="32">
        <v>2.8690000000000002</v>
      </c>
      <c r="G56" s="7">
        <v>15</v>
      </c>
      <c r="H56" s="7">
        <v>156</v>
      </c>
      <c r="I56" s="7" t="s">
        <v>463</v>
      </c>
      <c r="J56" s="52" t="s">
        <v>1483</v>
      </c>
      <c r="K56" s="7" t="s">
        <v>464</v>
      </c>
      <c r="L56" s="50" t="s">
        <v>1484</v>
      </c>
      <c r="M56" s="9" t="s">
        <v>465</v>
      </c>
      <c r="N56" s="59"/>
      <c r="O56" s="68" t="s">
        <v>30</v>
      </c>
      <c r="P56" s="2"/>
      <c r="Q56" s="68" t="s">
        <v>44</v>
      </c>
      <c r="R56" s="2"/>
      <c r="S56" s="56" t="s">
        <v>30</v>
      </c>
      <c r="T56" s="56" t="str">
        <f t="shared" si="2"/>
        <v>NA</v>
      </c>
      <c r="U56" s="69" t="s">
        <v>1499</v>
      </c>
      <c r="V56" s="7" t="s">
        <v>27</v>
      </c>
      <c r="W56" s="7" t="s">
        <v>32</v>
      </c>
      <c r="X56" s="7"/>
      <c r="Y56" s="2"/>
      <c r="Z56" s="2"/>
      <c r="AA56" s="2"/>
      <c r="AB56" s="2"/>
      <c r="AC56" s="2"/>
      <c r="AD56" s="2"/>
      <c r="AE56" s="2"/>
      <c r="AF56" s="2"/>
      <c r="AG56" s="2"/>
      <c r="AH56" s="2"/>
      <c r="AI56" s="2"/>
      <c r="AJ56" s="2"/>
      <c r="AK56" s="2"/>
      <c r="AL56" s="2"/>
      <c r="AM56" s="2"/>
      <c r="AN56" s="2"/>
      <c r="AO56" s="2"/>
      <c r="AP56" s="2"/>
      <c r="AQ56" s="2"/>
      <c r="AR56" s="2"/>
    </row>
    <row r="57" spans="1:44" ht="15.75" customHeight="1">
      <c r="A57" s="7" t="s">
        <v>466</v>
      </c>
      <c r="B57" s="8" t="s">
        <v>466</v>
      </c>
      <c r="C57" s="2" t="s">
        <v>467</v>
      </c>
      <c r="D57" s="7">
        <v>2015</v>
      </c>
      <c r="E57" s="9" t="s">
        <v>468</v>
      </c>
      <c r="F57" s="44">
        <v>2.2949999999999999</v>
      </c>
      <c r="G57" s="7">
        <v>30</v>
      </c>
      <c r="H57" s="7">
        <f>307+303</f>
        <v>610</v>
      </c>
      <c r="I57" s="7" t="s">
        <v>469</v>
      </c>
      <c r="J57" s="52" t="s">
        <v>1483</v>
      </c>
      <c r="K57" s="7" t="s">
        <v>470</v>
      </c>
      <c r="L57" s="50" t="s">
        <v>326</v>
      </c>
      <c r="M57" s="9" t="s">
        <v>471</v>
      </c>
      <c r="N57" s="59"/>
      <c r="O57" s="13" t="s">
        <v>30</v>
      </c>
      <c r="P57" s="2" t="s">
        <v>472</v>
      </c>
      <c r="Q57" s="9" t="s">
        <v>44</v>
      </c>
      <c r="R57" s="2" t="s">
        <v>473</v>
      </c>
      <c r="S57" s="9" t="s">
        <v>30</v>
      </c>
      <c r="T57" s="9" t="str">
        <f t="shared" si="2"/>
        <v>NA</v>
      </c>
      <c r="U57" s="14" t="s">
        <v>56</v>
      </c>
      <c r="V57" s="7" t="s">
        <v>27</v>
      </c>
      <c r="W57" s="7" t="s">
        <v>32</v>
      </c>
      <c r="X57" s="26" t="s">
        <v>474</v>
      </c>
      <c r="Y57" s="2"/>
      <c r="Z57" s="2"/>
      <c r="AA57" s="2"/>
      <c r="AB57" s="2"/>
      <c r="AC57" s="2"/>
      <c r="AD57" s="2"/>
      <c r="AE57" s="2"/>
      <c r="AF57" s="2"/>
      <c r="AG57" s="2"/>
      <c r="AH57" s="2"/>
      <c r="AI57" s="2"/>
      <c r="AJ57" s="2"/>
      <c r="AK57" s="2"/>
      <c r="AL57" s="2"/>
      <c r="AM57" s="2"/>
      <c r="AN57" s="2"/>
      <c r="AO57" s="2"/>
      <c r="AP57" s="2"/>
      <c r="AQ57" s="2"/>
      <c r="AR57" s="2"/>
    </row>
    <row r="58" spans="1:44" ht="15.75" customHeight="1">
      <c r="A58" s="7" t="s">
        <v>475</v>
      </c>
      <c r="B58" s="8" t="s">
        <v>475</v>
      </c>
      <c r="C58" s="2" t="s">
        <v>476</v>
      </c>
      <c r="D58" s="7">
        <v>2010</v>
      </c>
      <c r="E58" s="9" t="s">
        <v>37</v>
      </c>
      <c r="F58" s="32">
        <v>4.157</v>
      </c>
      <c r="G58" s="7">
        <v>92</v>
      </c>
      <c r="H58" s="7">
        <v>523</v>
      </c>
      <c r="I58" s="7" t="s">
        <v>477</v>
      </c>
      <c r="J58" s="52" t="s">
        <v>1483</v>
      </c>
      <c r="K58" s="7" t="s">
        <v>24</v>
      </c>
      <c r="L58" s="50" t="s">
        <v>1510</v>
      </c>
      <c r="M58" s="9" t="s">
        <v>478</v>
      </c>
      <c r="N58" s="104" t="s">
        <v>479</v>
      </c>
      <c r="O58" s="13" t="s">
        <v>30</v>
      </c>
      <c r="P58" s="2" t="s">
        <v>480</v>
      </c>
      <c r="Q58" s="9" t="s">
        <v>44</v>
      </c>
      <c r="R58" s="2" t="s">
        <v>481</v>
      </c>
      <c r="S58" s="9" t="s">
        <v>30</v>
      </c>
      <c r="T58" s="9" t="str">
        <f t="shared" si="2"/>
        <v>NA</v>
      </c>
      <c r="U58" s="14" t="s">
        <v>234</v>
      </c>
      <c r="V58" s="7" t="s">
        <v>27</v>
      </c>
      <c r="W58" s="7" t="s">
        <v>32</v>
      </c>
      <c r="X58" s="31" t="s">
        <v>482</v>
      </c>
      <c r="Y58" s="2"/>
      <c r="Z58" s="2"/>
      <c r="AA58" s="2"/>
      <c r="AB58" s="2"/>
      <c r="AC58" s="2"/>
      <c r="AD58" s="2"/>
      <c r="AE58" s="2"/>
      <c r="AF58" s="2"/>
      <c r="AG58" s="2"/>
      <c r="AH58" s="2"/>
      <c r="AI58" s="2"/>
      <c r="AJ58" s="2"/>
      <c r="AK58" s="2"/>
      <c r="AL58" s="2"/>
      <c r="AM58" s="2"/>
      <c r="AN58" s="2"/>
      <c r="AO58" s="2"/>
      <c r="AP58" s="2"/>
      <c r="AQ58" s="2"/>
      <c r="AR58" s="2"/>
    </row>
    <row r="59" spans="1:44" ht="15.75" customHeight="1">
      <c r="A59" s="7" t="s">
        <v>483</v>
      </c>
      <c r="B59" s="8" t="s">
        <v>483</v>
      </c>
      <c r="C59" s="2" t="s">
        <v>484</v>
      </c>
      <c r="D59" s="7">
        <v>2014</v>
      </c>
      <c r="E59" s="9" t="s">
        <v>462</v>
      </c>
      <c r="F59" s="32">
        <v>2.8690000000000002</v>
      </c>
      <c r="G59" s="7">
        <v>67</v>
      </c>
      <c r="H59" s="7">
        <v>716</v>
      </c>
      <c r="I59" s="7" t="s">
        <v>469</v>
      </c>
      <c r="J59" s="52" t="s">
        <v>1483</v>
      </c>
      <c r="K59" s="7" t="s">
        <v>470</v>
      </c>
      <c r="L59" s="50" t="s">
        <v>326</v>
      </c>
      <c r="M59" s="9" t="s">
        <v>485</v>
      </c>
      <c r="N59" s="59"/>
      <c r="O59" s="13" t="s">
        <v>30</v>
      </c>
      <c r="P59" s="2" t="s">
        <v>486</v>
      </c>
      <c r="Q59" s="9" t="s">
        <v>44</v>
      </c>
      <c r="R59" s="2" t="s">
        <v>487</v>
      </c>
      <c r="S59" s="9" t="s">
        <v>30</v>
      </c>
      <c r="T59" s="9" t="str">
        <f t="shared" si="2"/>
        <v>NA</v>
      </c>
      <c r="U59" s="14" t="s">
        <v>234</v>
      </c>
      <c r="V59" s="7" t="s">
        <v>27</v>
      </c>
      <c r="W59" s="7" t="s">
        <v>32</v>
      </c>
      <c r="X59" s="7" t="s">
        <v>488</v>
      </c>
      <c r="Y59" s="2"/>
      <c r="Z59" s="2"/>
      <c r="AA59" s="2"/>
      <c r="AB59" s="2"/>
      <c r="AC59" s="2"/>
      <c r="AD59" s="2"/>
      <c r="AE59" s="2"/>
      <c r="AF59" s="2"/>
      <c r="AG59" s="2"/>
      <c r="AH59" s="2"/>
      <c r="AI59" s="2"/>
      <c r="AJ59" s="2"/>
      <c r="AK59" s="2"/>
      <c r="AL59" s="2"/>
      <c r="AM59" s="2"/>
      <c r="AN59" s="2"/>
      <c r="AO59" s="2"/>
      <c r="AP59" s="2"/>
      <c r="AQ59" s="2"/>
      <c r="AR59" s="2"/>
    </row>
    <row r="60" spans="1:44" ht="15.75" customHeight="1">
      <c r="A60" s="7" t="s">
        <v>489</v>
      </c>
      <c r="B60" s="8" t="s">
        <v>489</v>
      </c>
      <c r="C60" s="2" t="s">
        <v>490</v>
      </c>
      <c r="D60" s="7">
        <v>2014</v>
      </c>
      <c r="E60" s="9" t="s">
        <v>295</v>
      </c>
      <c r="F60" s="7">
        <v>3.7090000000000001</v>
      </c>
      <c r="G60" s="7">
        <v>28</v>
      </c>
      <c r="H60" s="7">
        <v>264</v>
      </c>
      <c r="I60" s="7" t="s">
        <v>491</v>
      </c>
      <c r="J60" s="52" t="s">
        <v>1483</v>
      </c>
      <c r="K60" s="7" t="s">
        <v>470</v>
      </c>
      <c r="L60" s="50" t="s">
        <v>326</v>
      </c>
      <c r="M60" s="9" t="s">
        <v>492</v>
      </c>
      <c r="N60" s="59"/>
      <c r="O60" s="13" t="s">
        <v>30</v>
      </c>
      <c r="P60" s="2" t="s">
        <v>493</v>
      </c>
      <c r="Q60" s="9" t="s">
        <v>44</v>
      </c>
      <c r="R60" s="2" t="s">
        <v>494</v>
      </c>
      <c r="S60" s="9" t="s">
        <v>30</v>
      </c>
      <c r="T60" s="9" t="str">
        <f t="shared" si="2"/>
        <v>NA</v>
      </c>
      <c r="U60" s="22" t="s">
        <v>56</v>
      </c>
      <c r="V60" s="7" t="s">
        <v>27</v>
      </c>
      <c r="W60" s="7" t="s">
        <v>32</v>
      </c>
      <c r="X60" s="7" t="s">
        <v>488</v>
      </c>
      <c r="Y60" s="2"/>
      <c r="Z60" s="2"/>
      <c r="AA60" s="2"/>
      <c r="AB60" s="2"/>
      <c r="AC60" s="2"/>
      <c r="AD60" s="2"/>
      <c r="AE60" s="2"/>
      <c r="AF60" s="2"/>
      <c r="AG60" s="2"/>
      <c r="AH60" s="2"/>
      <c r="AI60" s="2"/>
      <c r="AJ60" s="2"/>
      <c r="AK60" s="2"/>
      <c r="AL60" s="2"/>
      <c r="AM60" s="2"/>
      <c r="AN60" s="2"/>
      <c r="AO60" s="2"/>
      <c r="AP60" s="2"/>
      <c r="AQ60" s="2"/>
      <c r="AR60" s="2"/>
    </row>
    <row r="61" spans="1:44" ht="15.75" customHeight="1">
      <c r="A61" s="7" t="s">
        <v>495</v>
      </c>
      <c r="B61" s="8" t="s">
        <v>495</v>
      </c>
      <c r="C61" s="2" t="s">
        <v>496</v>
      </c>
      <c r="D61" s="7">
        <v>2011</v>
      </c>
      <c r="E61" s="9" t="s">
        <v>246</v>
      </c>
      <c r="F61" s="44">
        <v>4.3789999999999996</v>
      </c>
      <c r="G61" s="7">
        <v>271</v>
      </c>
      <c r="H61" s="7">
        <v>2055</v>
      </c>
      <c r="I61" s="7" t="s">
        <v>497</v>
      </c>
      <c r="J61" s="52" t="s">
        <v>1483</v>
      </c>
      <c r="K61" s="7" t="s">
        <v>498</v>
      </c>
      <c r="L61" s="50" t="s">
        <v>326</v>
      </c>
      <c r="M61" s="9" t="s">
        <v>499</v>
      </c>
      <c r="N61" s="59"/>
      <c r="O61" s="65" t="s">
        <v>30</v>
      </c>
      <c r="P61" s="2" t="s">
        <v>500</v>
      </c>
      <c r="Q61" s="9" t="s">
        <v>44</v>
      </c>
      <c r="R61" s="2" t="s">
        <v>501</v>
      </c>
      <c r="S61" s="9" t="s">
        <v>381</v>
      </c>
      <c r="T61" s="9" t="str">
        <f t="shared" si="2"/>
        <v>NA</v>
      </c>
      <c r="U61" s="14" t="s">
        <v>122</v>
      </c>
      <c r="V61" s="7" t="s">
        <v>27</v>
      </c>
      <c r="W61" s="7" t="s">
        <v>32</v>
      </c>
      <c r="X61" s="7" t="s">
        <v>502</v>
      </c>
      <c r="Y61" s="2"/>
      <c r="Z61" s="2"/>
      <c r="AA61" s="2"/>
      <c r="AB61" s="2"/>
      <c r="AC61" s="2"/>
      <c r="AD61" s="2"/>
      <c r="AE61" s="2"/>
      <c r="AF61" s="2"/>
      <c r="AG61" s="2"/>
      <c r="AH61" s="2"/>
      <c r="AI61" s="2"/>
      <c r="AJ61" s="2"/>
      <c r="AK61" s="2"/>
      <c r="AL61" s="2"/>
      <c r="AM61" s="2"/>
      <c r="AN61" s="2"/>
      <c r="AO61" s="2"/>
      <c r="AP61" s="2"/>
      <c r="AQ61" s="2"/>
      <c r="AR61" s="2"/>
    </row>
    <row r="62" spans="1:44" ht="15.75" customHeight="1">
      <c r="A62" s="67" t="s">
        <v>503</v>
      </c>
      <c r="B62" s="8" t="s">
        <v>503</v>
      </c>
      <c r="C62" s="2" t="s">
        <v>504</v>
      </c>
      <c r="D62" s="7">
        <v>2010</v>
      </c>
      <c r="E62" s="9" t="s">
        <v>37</v>
      </c>
      <c r="F62" s="32">
        <v>4.157</v>
      </c>
      <c r="G62" s="7">
        <v>52</v>
      </c>
      <c r="H62" s="7">
        <v>1017</v>
      </c>
      <c r="I62" s="7" t="s">
        <v>505</v>
      </c>
      <c r="J62" s="52" t="s">
        <v>1483</v>
      </c>
      <c r="K62" s="7" t="s">
        <v>506</v>
      </c>
      <c r="L62" s="50" t="s">
        <v>326</v>
      </c>
      <c r="M62" s="9" t="s">
        <v>507</v>
      </c>
      <c r="N62" s="59"/>
      <c r="O62" s="13" t="s">
        <v>30</v>
      </c>
      <c r="P62" s="2" t="s">
        <v>508</v>
      </c>
      <c r="Q62" s="9" t="s">
        <v>44</v>
      </c>
      <c r="R62" s="2" t="s">
        <v>509</v>
      </c>
      <c r="S62" s="9" t="s">
        <v>30</v>
      </c>
      <c r="T62" s="9" t="str">
        <f t="shared" si="2"/>
        <v>NA</v>
      </c>
      <c r="U62" s="14" t="s">
        <v>33</v>
      </c>
      <c r="V62" s="70" t="s">
        <v>27</v>
      </c>
      <c r="W62" s="70" t="s">
        <v>32</v>
      </c>
      <c r="X62" s="7" t="s">
        <v>510</v>
      </c>
      <c r="Y62" s="2"/>
      <c r="Z62" s="2"/>
      <c r="AA62" s="2"/>
      <c r="AB62" s="2"/>
      <c r="AC62" s="2"/>
      <c r="AD62" s="2"/>
      <c r="AE62" s="2"/>
      <c r="AF62" s="2"/>
      <c r="AG62" s="2"/>
      <c r="AH62" s="2"/>
      <c r="AI62" s="2"/>
      <c r="AJ62" s="2"/>
      <c r="AK62" s="2"/>
      <c r="AL62" s="2"/>
      <c r="AM62" s="2"/>
      <c r="AN62" s="2"/>
      <c r="AO62" s="2"/>
      <c r="AP62" s="2"/>
      <c r="AQ62" s="2"/>
      <c r="AR62" s="2"/>
    </row>
    <row r="63" spans="1:44" ht="15.75" customHeight="1">
      <c r="A63" s="7" t="s">
        <v>511</v>
      </c>
      <c r="B63" s="8" t="s">
        <v>511</v>
      </c>
      <c r="C63" s="2" t="s">
        <v>512</v>
      </c>
      <c r="D63" s="7">
        <v>2013</v>
      </c>
      <c r="E63" s="9"/>
      <c r="F63" s="32">
        <v>60.392000000000003</v>
      </c>
      <c r="G63" s="7">
        <v>148</v>
      </c>
      <c r="H63" s="7">
        <v>2876</v>
      </c>
      <c r="I63" s="7" t="s">
        <v>513</v>
      </c>
      <c r="J63" s="52" t="s">
        <v>1484</v>
      </c>
      <c r="K63" s="7" t="s">
        <v>514</v>
      </c>
      <c r="L63" s="50" t="s">
        <v>1511</v>
      </c>
      <c r="M63" s="9" t="s">
        <v>515</v>
      </c>
      <c r="N63" s="59"/>
      <c r="O63" s="13" t="s">
        <v>30</v>
      </c>
      <c r="P63" s="95" t="s">
        <v>516</v>
      </c>
      <c r="Q63" s="9" t="s">
        <v>44</v>
      </c>
      <c r="R63" s="95" t="s">
        <v>32</v>
      </c>
      <c r="S63" s="9" t="s">
        <v>27</v>
      </c>
      <c r="T63" s="95" t="s">
        <v>517</v>
      </c>
      <c r="U63" s="14" t="s">
        <v>56</v>
      </c>
      <c r="V63" s="7" t="s">
        <v>27</v>
      </c>
      <c r="W63" s="7" t="s">
        <v>32</v>
      </c>
      <c r="X63" s="7" t="s">
        <v>518</v>
      </c>
      <c r="Y63" s="2"/>
      <c r="Z63" s="2"/>
      <c r="AA63" s="2"/>
      <c r="AB63" s="2"/>
      <c r="AC63" s="2"/>
      <c r="AD63" s="2"/>
      <c r="AE63" s="2"/>
      <c r="AF63" s="2"/>
      <c r="AG63" s="2"/>
      <c r="AH63" s="2"/>
      <c r="AI63" s="2"/>
      <c r="AJ63" s="2"/>
      <c r="AK63" s="2"/>
      <c r="AL63" s="2"/>
      <c r="AM63" s="2"/>
      <c r="AN63" s="2"/>
      <c r="AO63" s="2"/>
      <c r="AP63" s="2"/>
      <c r="AQ63" s="2"/>
      <c r="AR63" s="2"/>
    </row>
    <row r="64" spans="1:44" ht="15.75" customHeight="1">
      <c r="A64" s="67" t="s">
        <v>519</v>
      </c>
      <c r="B64" s="8" t="s">
        <v>519</v>
      </c>
      <c r="C64" s="2" t="s">
        <v>520</v>
      </c>
      <c r="D64" s="7">
        <v>2015</v>
      </c>
      <c r="E64" s="9" t="s">
        <v>521</v>
      </c>
      <c r="F64" s="44">
        <v>3.37</v>
      </c>
      <c r="G64" s="7">
        <v>25</v>
      </c>
      <c r="H64" s="7">
        <v>2876</v>
      </c>
      <c r="I64" s="7" t="s">
        <v>513</v>
      </c>
      <c r="J64" s="52" t="s">
        <v>1484</v>
      </c>
      <c r="K64" s="7" t="s">
        <v>514</v>
      </c>
      <c r="L64" s="50" t="s">
        <v>1511</v>
      </c>
      <c r="M64" s="9" t="s">
        <v>522</v>
      </c>
      <c r="N64" s="59"/>
      <c r="O64" s="13" t="s">
        <v>30</v>
      </c>
      <c r="P64" s="2" t="s">
        <v>523</v>
      </c>
      <c r="Q64" s="9" t="s">
        <v>44</v>
      </c>
      <c r="R64" s="2" t="s">
        <v>32</v>
      </c>
      <c r="S64" s="68" t="s">
        <v>32</v>
      </c>
      <c r="T64" s="95" t="s">
        <v>524</v>
      </c>
      <c r="U64" s="14" t="s">
        <v>151</v>
      </c>
      <c r="V64" s="70" t="s">
        <v>30</v>
      </c>
      <c r="W64" s="70" t="s">
        <v>56</v>
      </c>
      <c r="X64" s="7" t="s">
        <v>518</v>
      </c>
      <c r="Y64" s="2"/>
      <c r="Z64" s="2"/>
      <c r="AA64" s="2"/>
      <c r="AB64" s="2"/>
      <c r="AC64" s="2"/>
      <c r="AD64" s="2"/>
      <c r="AE64" s="2"/>
      <c r="AF64" s="2"/>
      <c r="AG64" s="2"/>
      <c r="AH64" s="2"/>
      <c r="AI64" s="2"/>
      <c r="AJ64" s="2"/>
      <c r="AK64" s="2"/>
      <c r="AL64" s="2"/>
      <c r="AM64" s="2"/>
      <c r="AN64" s="2"/>
      <c r="AO64" s="2"/>
      <c r="AP64" s="2"/>
      <c r="AQ64" s="2"/>
      <c r="AR64" s="2"/>
    </row>
    <row r="65" spans="1:44" ht="15.75" customHeight="1">
      <c r="A65" s="7" t="s">
        <v>525</v>
      </c>
      <c r="B65" s="8" t="s">
        <v>525</v>
      </c>
      <c r="C65" s="2" t="s">
        <v>526</v>
      </c>
      <c r="D65" s="7">
        <v>2019</v>
      </c>
      <c r="E65" s="9"/>
      <c r="F65" s="44">
        <v>0.16600000000000001</v>
      </c>
      <c r="G65" s="7">
        <v>0</v>
      </c>
      <c r="H65" s="7">
        <f>275+253+320</f>
        <v>848</v>
      </c>
      <c r="I65" s="7" t="s">
        <v>527</v>
      </c>
      <c r="J65" s="52" t="s">
        <v>1488</v>
      </c>
      <c r="K65" s="7" t="s">
        <v>528</v>
      </c>
      <c r="L65" s="50" t="s">
        <v>1488</v>
      </c>
      <c r="M65" s="9" t="s">
        <v>529</v>
      </c>
      <c r="N65" s="59"/>
      <c r="O65" s="65" t="s">
        <v>30</v>
      </c>
      <c r="P65" s="2" t="s">
        <v>178</v>
      </c>
      <c r="Q65" s="9" t="s">
        <v>44</v>
      </c>
      <c r="R65" s="2" t="s">
        <v>530</v>
      </c>
      <c r="S65" s="9" t="s">
        <v>30</v>
      </c>
      <c r="T65" s="9" t="str">
        <f t="shared" ref="T65:T78" si="3">IF(ISNUMBER(SEARCH("yes",S65)),"NA","")</f>
        <v>NA</v>
      </c>
      <c r="U65" s="14" t="s">
        <v>56</v>
      </c>
      <c r="V65" s="7" t="s">
        <v>27</v>
      </c>
      <c r="W65" s="7" t="s">
        <v>32</v>
      </c>
      <c r="X65" s="7"/>
      <c r="Y65" s="2"/>
      <c r="Z65" s="2"/>
      <c r="AA65" s="2"/>
      <c r="AB65" s="2"/>
      <c r="AC65" s="2"/>
      <c r="AD65" s="2"/>
      <c r="AE65" s="2"/>
      <c r="AF65" s="2"/>
      <c r="AG65" s="2"/>
      <c r="AH65" s="2"/>
      <c r="AI65" s="2"/>
      <c r="AJ65" s="2"/>
      <c r="AK65" s="2"/>
      <c r="AL65" s="2"/>
      <c r="AM65" s="2"/>
      <c r="AN65" s="2"/>
      <c r="AO65" s="2"/>
      <c r="AP65" s="2"/>
      <c r="AQ65" s="2"/>
      <c r="AR65" s="2"/>
    </row>
    <row r="66" spans="1:44" ht="15.75" customHeight="1">
      <c r="A66" s="7" t="s">
        <v>531</v>
      </c>
      <c r="B66" s="8" t="s">
        <v>531</v>
      </c>
      <c r="C66" s="2" t="s">
        <v>532</v>
      </c>
      <c r="D66" s="7">
        <v>2015</v>
      </c>
      <c r="E66" s="9" t="s">
        <v>533</v>
      </c>
      <c r="F66" s="44">
        <v>1.7769999999999999</v>
      </c>
      <c r="G66" s="7">
        <v>10</v>
      </c>
      <c r="H66" s="7">
        <v>665</v>
      </c>
      <c r="I66" s="7" t="s">
        <v>534</v>
      </c>
      <c r="J66" s="52" t="s">
        <v>1483</v>
      </c>
      <c r="K66" s="7" t="s">
        <v>535</v>
      </c>
      <c r="L66" s="50" t="s">
        <v>326</v>
      </c>
      <c r="M66" s="9" t="s">
        <v>536</v>
      </c>
      <c r="N66" s="59"/>
      <c r="O66" s="13" t="s">
        <v>30</v>
      </c>
      <c r="P66" s="2" t="s">
        <v>537</v>
      </c>
      <c r="Q66" s="9" t="s">
        <v>44</v>
      </c>
      <c r="R66" s="2" t="s">
        <v>538</v>
      </c>
      <c r="S66" s="9" t="s">
        <v>30</v>
      </c>
      <c r="T66" s="9" t="str">
        <f t="shared" si="3"/>
        <v>NA</v>
      </c>
      <c r="U66" s="14" t="s">
        <v>234</v>
      </c>
      <c r="V66" s="7" t="s">
        <v>27</v>
      </c>
      <c r="W66" s="7" t="s">
        <v>32</v>
      </c>
      <c r="X66" s="7"/>
      <c r="Y66" s="2"/>
      <c r="Z66" s="2"/>
      <c r="AA66" s="2"/>
      <c r="AB66" s="2"/>
      <c r="AC66" s="2"/>
      <c r="AD66" s="2"/>
      <c r="AE66" s="2"/>
      <c r="AF66" s="2"/>
      <c r="AG66" s="2"/>
      <c r="AH66" s="2"/>
      <c r="AI66" s="2"/>
      <c r="AJ66" s="2"/>
      <c r="AK66" s="2"/>
      <c r="AL66" s="2"/>
      <c r="AM66" s="2"/>
      <c r="AN66" s="2"/>
      <c r="AO66" s="2"/>
      <c r="AP66" s="2"/>
      <c r="AQ66" s="2"/>
      <c r="AR66" s="2"/>
    </row>
    <row r="67" spans="1:44" ht="15.75" customHeight="1">
      <c r="A67" s="71" t="s">
        <v>160</v>
      </c>
      <c r="B67" s="8" t="s">
        <v>160</v>
      </c>
      <c r="C67" s="18" t="s">
        <v>539</v>
      </c>
      <c r="D67" s="19">
        <v>2010</v>
      </c>
      <c r="E67" s="9" t="s">
        <v>292</v>
      </c>
      <c r="F67" s="27">
        <v>5.9349999999999996</v>
      </c>
      <c r="G67" s="19">
        <v>2</v>
      </c>
      <c r="H67" s="19">
        <v>2055</v>
      </c>
      <c r="I67" s="19" t="s">
        <v>540</v>
      </c>
      <c r="J67" s="52" t="s">
        <v>1483</v>
      </c>
      <c r="K67" s="34" t="s">
        <v>541</v>
      </c>
      <c r="L67" s="50" t="s">
        <v>326</v>
      </c>
      <c r="M67" s="20" t="s">
        <v>542</v>
      </c>
      <c r="N67" s="59" t="s">
        <v>543</v>
      </c>
      <c r="O67" s="13" t="s">
        <v>30</v>
      </c>
      <c r="P67" s="2" t="s">
        <v>544</v>
      </c>
      <c r="Q67" s="9" t="s">
        <v>44</v>
      </c>
      <c r="R67" s="2" t="s">
        <v>501</v>
      </c>
      <c r="S67" s="20" t="s">
        <v>30</v>
      </c>
      <c r="T67" s="20" t="str">
        <f t="shared" si="3"/>
        <v>NA</v>
      </c>
      <c r="U67" s="14" t="s">
        <v>142</v>
      </c>
      <c r="V67" s="61" t="s">
        <v>27</v>
      </c>
      <c r="W67" s="7" t="s">
        <v>32</v>
      </c>
      <c r="X67" s="19" t="s">
        <v>502</v>
      </c>
      <c r="Y67" s="2"/>
      <c r="Z67" s="2"/>
      <c r="AA67" s="2"/>
      <c r="AB67" s="2"/>
      <c r="AC67" s="2"/>
      <c r="AD67" s="2"/>
      <c r="AE67" s="2"/>
      <c r="AF67" s="2"/>
      <c r="AG67" s="2"/>
      <c r="AH67" s="2"/>
      <c r="AI67" s="2"/>
      <c r="AJ67" s="2"/>
      <c r="AK67" s="2"/>
      <c r="AL67" s="2"/>
      <c r="AM67" s="2"/>
      <c r="AN67" s="2"/>
      <c r="AO67" s="2"/>
      <c r="AP67" s="2"/>
      <c r="AQ67" s="2"/>
      <c r="AR67" s="2"/>
    </row>
    <row r="68" spans="1:44" ht="15.75" customHeight="1">
      <c r="A68" s="67" t="s">
        <v>545</v>
      </c>
      <c r="B68" s="8" t="s">
        <v>545</v>
      </c>
      <c r="C68" s="2" t="s">
        <v>546</v>
      </c>
      <c r="D68" s="7">
        <v>2015</v>
      </c>
      <c r="E68" s="9" t="s">
        <v>547</v>
      </c>
      <c r="F68" s="44">
        <v>2.2949999999999999</v>
      </c>
      <c r="G68" s="7">
        <v>9</v>
      </c>
      <c r="H68" s="7">
        <v>355</v>
      </c>
      <c r="I68" s="7" t="s">
        <v>548</v>
      </c>
      <c r="J68" s="52" t="s">
        <v>1488</v>
      </c>
      <c r="K68" s="9" t="s">
        <v>549</v>
      </c>
      <c r="L68" s="20" t="s">
        <v>1493</v>
      </c>
      <c r="M68" s="9" t="s">
        <v>550</v>
      </c>
      <c r="N68" s="59"/>
      <c r="O68" s="65" t="s">
        <v>30</v>
      </c>
      <c r="P68" s="2" t="s">
        <v>551</v>
      </c>
      <c r="Q68" s="9" t="s">
        <v>44</v>
      </c>
      <c r="R68" s="2" t="s">
        <v>552</v>
      </c>
      <c r="S68" s="9" t="s">
        <v>30</v>
      </c>
      <c r="T68" s="9" t="str">
        <f t="shared" si="3"/>
        <v>NA</v>
      </c>
      <c r="U68" s="14" t="s">
        <v>56</v>
      </c>
      <c r="V68" s="7" t="s">
        <v>27</v>
      </c>
      <c r="W68" s="7" t="s">
        <v>32</v>
      </c>
      <c r="X68" s="26" t="s">
        <v>553</v>
      </c>
      <c r="Y68" s="2"/>
      <c r="Z68" s="2"/>
      <c r="AA68" s="2"/>
      <c r="AB68" s="2"/>
      <c r="AC68" s="2"/>
      <c r="AD68" s="2"/>
      <c r="AE68" s="2"/>
      <c r="AF68" s="2"/>
      <c r="AG68" s="2"/>
      <c r="AH68" s="2"/>
      <c r="AI68" s="2"/>
      <c r="AJ68" s="2"/>
      <c r="AK68" s="2"/>
      <c r="AL68" s="2"/>
      <c r="AM68" s="2"/>
      <c r="AN68" s="2"/>
      <c r="AO68" s="2"/>
      <c r="AP68" s="2"/>
      <c r="AQ68" s="2"/>
      <c r="AR68" s="2"/>
    </row>
    <row r="69" spans="1:44" ht="15.75" customHeight="1">
      <c r="A69" s="7" t="s">
        <v>554</v>
      </c>
      <c r="B69" s="8" t="s">
        <v>554</v>
      </c>
      <c r="C69" s="2" t="s">
        <v>555</v>
      </c>
      <c r="D69" s="7">
        <v>2018</v>
      </c>
      <c r="E69" s="9" t="s">
        <v>556</v>
      </c>
      <c r="F69" s="44">
        <v>1.655</v>
      </c>
      <c r="G69" s="7">
        <v>0</v>
      </c>
      <c r="H69" s="7">
        <f>3721+3720</f>
        <v>7441</v>
      </c>
      <c r="I69" s="7" t="s">
        <v>557</v>
      </c>
      <c r="J69" s="52" t="s">
        <v>326</v>
      </c>
      <c r="K69" s="9" t="s">
        <v>558</v>
      </c>
      <c r="L69" s="20" t="s">
        <v>1483</v>
      </c>
      <c r="M69" s="9" t="s">
        <v>559</v>
      </c>
      <c r="N69" s="59"/>
      <c r="O69" s="13" t="s">
        <v>30</v>
      </c>
      <c r="P69" s="2" t="s">
        <v>560</v>
      </c>
      <c r="Q69" s="9" t="s">
        <v>44</v>
      </c>
      <c r="R69" s="2" t="s">
        <v>561</v>
      </c>
      <c r="S69" s="9" t="s">
        <v>30</v>
      </c>
      <c r="T69" s="9" t="str">
        <f t="shared" si="3"/>
        <v>NA</v>
      </c>
      <c r="U69" s="14" t="s">
        <v>122</v>
      </c>
      <c r="V69" s="7" t="s">
        <v>27</v>
      </c>
      <c r="W69" s="7" t="s">
        <v>32</v>
      </c>
      <c r="X69" s="7" t="s">
        <v>45</v>
      </c>
      <c r="Y69" s="2"/>
      <c r="Z69" s="2"/>
      <c r="AA69" s="2"/>
      <c r="AB69" s="2"/>
      <c r="AC69" s="2"/>
      <c r="AD69" s="2"/>
      <c r="AE69" s="2"/>
      <c r="AF69" s="2"/>
      <c r="AG69" s="2"/>
      <c r="AH69" s="2"/>
      <c r="AI69" s="2"/>
      <c r="AJ69" s="2"/>
      <c r="AK69" s="2"/>
      <c r="AL69" s="2"/>
      <c r="AM69" s="2"/>
      <c r="AN69" s="2"/>
      <c r="AO69" s="2"/>
      <c r="AP69" s="2"/>
      <c r="AQ69" s="2"/>
      <c r="AR69" s="2"/>
    </row>
    <row r="70" spans="1:44" ht="15.75" customHeight="1">
      <c r="A70" s="7" t="s">
        <v>562</v>
      </c>
      <c r="B70" s="8" t="s">
        <v>562</v>
      </c>
      <c r="C70" s="2" t="s">
        <v>563</v>
      </c>
      <c r="D70" s="7">
        <v>2017</v>
      </c>
      <c r="E70" s="9" t="s">
        <v>564</v>
      </c>
      <c r="F70" s="44">
        <v>10.406000000000001</v>
      </c>
      <c r="G70" s="7">
        <v>27</v>
      </c>
      <c r="H70" s="7">
        <v>472</v>
      </c>
      <c r="I70" s="7" t="s">
        <v>565</v>
      </c>
      <c r="J70" s="52" t="s">
        <v>1483</v>
      </c>
      <c r="K70" s="9" t="s">
        <v>566</v>
      </c>
      <c r="L70" s="20" t="s">
        <v>1486</v>
      </c>
      <c r="M70" s="9" t="s">
        <v>567</v>
      </c>
      <c r="N70" s="59"/>
      <c r="O70" s="13" t="s">
        <v>27</v>
      </c>
      <c r="P70" s="2" t="s">
        <v>568</v>
      </c>
      <c r="Q70" s="9" t="s">
        <v>95</v>
      </c>
      <c r="R70" s="2" t="s">
        <v>569</v>
      </c>
      <c r="S70" s="9" t="s">
        <v>30</v>
      </c>
      <c r="T70" s="9" t="str">
        <f t="shared" si="3"/>
        <v>NA</v>
      </c>
      <c r="U70" s="14" t="s">
        <v>56</v>
      </c>
      <c r="V70" s="72" t="s">
        <v>32</v>
      </c>
      <c r="W70" s="7" t="str">
        <f>IF(ISNUMBER(SEARCH("no",O70)),"NA","")</f>
        <v>NA</v>
      </c>
      <c r="X70" s="7" t="s">
        <v>570</v>
      </c>
      <c r="Y70" s="2"/>
      <c r="Z70" s="2"/>
      <c r="AA70" s="2"/>
      <c r="AB70" s="2"/>
      <c r="AC70" s="2"/>
      <c r="AD70" s="2"/>
      <c r="AE70" s="2"/>
      <c r="AF70" s="2"/>
      <c r="AG70" s="2"/>
      <c r="AH70" s="2"/>
      <c r="AI70" s="2"/>
      <c r="AJ70" s="2"/>
      <c r="AK70" s="2"/>
      <c r="AL70" s="2"/>
      <c r="AM70" s="2"/>
      <c r="AN70" s="2"/>
      <c r="AO70" s="2"/>
      <c r="AP70" s="2"/>
      <c r="AQ70" s="2"/>
      <c r="AR70" s="2"/>
    </row>
    <row r="71" spans="1:44" ht="15.75" customHeight="1">
      <c r="A71" s="7" t="s">
        <v>572</v>
      </c>
      <c r="B71" s="8" t="s">
        <v>572</v>
      </c>
      <c r="C71" s="95" t="s">
        <v>573</v>
      </c>
      <c r="D71" s="7">
        <v>2012</v>
      </c>
      <c r="E71" s="9" t="s">
        <v>468</v>
      </c>
      <c r="F71" s="27"/>
      <c r="G71" s="19"/>
      <c r="H71" s="7">
        <v>500</v>
      </c>
      <c r="I71" s="7" t="s">
        <v>574</v>
      </c>
      <c r="J71" s="52" t="s">
        <v>326</v>
      </c>
      <c r="K71" s="9" t="s">
        <v>575</v>
      </c>
      <c r="L71" s="20" t="s">
        <v>326</v>
      </c>
      <c r="M71" s="9" t="s">
        <v>576</v>
      </c>
      <c r="N71" s="59"/>
      <c r="O71" s="13" t="s">
        <v>30</v>
      </c>
      <c r="P71" s="2" t="s">
        <v>577</v>
      </c>
      <c r="Q71" s="9" t="s">
        <v>44</v>
      </c>
      <c r="R71" s="2" t="s">
        <v>578</v>
      </c>
      <c r="S71" s="9" t="s">
        <v>30</v>
      </c>
      <c r="T71" s="9" t="str">
        <f t="shared" si="3"/>
        <v>NA</v>
      </c>
      <c r="U71" s="14" t="s">
        <v>234</v>
      </c>
      <c r="V71" s="62" t="s">
        <v>27</v>
      </c>
      <c r="W71" s="62" t="s">
        <v>32</v>
      </c>
      <c r="X71" s="7" t="s">
        <v>579</v>
      </c>
      <c r="Y71" s="2"/>
      <c r="Z71" s="2"/>
      <c r="AA71" s="2"/>
      <c r="AB71" s="2"/>
      <c r="AC71" s="2"/>
      <c r="AD71" s="2"/>
      <c r="AE71" s="2"/>
      <c r="AF71" s="2"/>
      <c r="AG71" s="2"/>
      <c r="AH71" s="2"/>
      <c r="AI71" s="2"/>
      <c r="AJ71" s="2"/>
      <c r="AK71" s="2"/>
      <c r="AL71" s="2"/>
      <c r="AM71" s="2"/>
      <c r="AN71" s="2"/>
      <c r="AO71" s="2"/>
      <c r="AP71" s="2"/>
      <c r="AQ71" s="2"/>
      <c r="AR71" s="2"/>
    </row>
    <row r="72" spans="1:44" ht="15.75" customHeight="1">
      <c r="A72" s="7" t="s">
        <v>580</v>
      </c>
      <c r="B72" s="8" t="s">
        <v>580</v>
      </c>
      <c r="C72" s="2" t="s">
        <v>581</v>
      </c>
      <c r="D72" s="7">
        <v>2012</v>
      </c>
      <c r="E72" s="9" t="s">
        <v>22</v>
      </c>
      <c r="F72" s="32">
        <v>74.698999999999998</v>
      </c>
      <c r="G72" s="7">
        <v>327</v>
      </c>
      <c r="H72" s="7">
        <v>822</v>
      </c>
      <c r="I72" s="7" t="s">
        <v>582</v>
      </c>
      <c r="J72" s="52" t="s">
        <v>1482</v>
      </c>
      <c r="K72" s="9" t="s">
        <v>583</v>
      </c>
      <c r="L72" s="20" t="s">
        <v>1510</v>
      </c>
      <c r="M72" s="9" t="s">
        <v>584</v>
      </c>
      <c r="N72" s="59" t="s">
        <v>585</v>
      </c>
      <c r="O72" s="13" t="s">
        <v>27</v>
      </c>
      <c r="P72" s="2" t="s">
        <v>586</v>
      </c>
      <c r="Q72" s="9" t="s">
        <v>95</v>
      </c>
      <c r="R72" s="2" t="s">
        <v>587</v>
      </c>
      <c r="S72" s="9" t="s">
        <v>30</v>
      </c>
      <c r="T72" s="9" t="str">
        <f t="shared" si="3"/>
        <v>NA</v>
      </c>
      <c r="U72" s="14" t="s">
        <v>122</v>
      </c>
      <c r="V72" s="15" t="s">
        <v>32</v>
      </c>
      <c r="W72" s="7" t="str">
        <f>IF(ISNUMBER(SEARCH("no",O72)),"NA","")</f>
        <v>NA</v>
      </c>
      <c r="X72" s="7" t="s">
        <v>588</v>
      </c>
      <c r="Y72" s="2"/>
      <c r="Z72" s="2"/>
      <c r="AA72" s="2"/>
      <c r="AB72" s="2"/>
      <c r="AC72" s="2"/>
      <c r="AD72" s="2"/>
      <c r="AE72" s="2"/>
      <c r="AF72" s="2"/>
      <c r="AG72" s="2"/>
      <c r="AH72" s="2"/>
      <c r="AI72" s="2"/>
      <c r="AJ72" s="2"/>
      <c r="AK72" s="2"/>
      <c r="AL72" s="2"/>
      <c r="AM72" s="2"/>
      <c r="AN72" s="2"/>
      <c r="AO72" s="2"/>
      <c r="AP72" s="2"/>
      <c r="AQ72" s="2"/>
      <c r="AR72" s="2"/>
    </row>
    <row r="73" spans="1:44" ht="15.75" customHeight="1">
      <c r="A73" s="7" t="s">
        <v>589</v>
      </c>
      <c r="B73" s="8" t="s">
        <v>589</v>
      </c>
      <c r="C73" s="2" t="s">
        <v>590</v>
      </c>
      <c r="D73" s="7">
        <v>2017</v>
      </c>
      <c r="E73" s="9" t="s">
        <v>591</v>
      </c>
      <c r="F73" s="32">
        <v>2.1059999999999999</v>
      </c>
      <c r="G73" s="7">
        <v>10</v>
      </c>
      <c r="H73" s="7">
        <v>467</v>
      </c>
      <c r="I73" s="7" t="s">
        <v>592</v>
      </c>
      <c r="J73" s="52" t="s">
        <v>326</v>
      </c>
      <c r="K73" s="9" t="s">
        <v>593</v>
      </c>
      <c r="L73" s="20" t="s">
        <v>1511</v>
      </c>
      <c r="M73" s="9" t="s">
        <v>594</v>
      </c>
      <c r="N73" s="59" t="s">
        <v>595</v>
      </c>
      <c r="O73" s="65" t="s">
        <v>30</v>
      </c>
      <c r="P73" s="2" t="s">
        <v>596</v>
      </c>
      <c r="Q73" s="9" t="s">
        <v>44</v>
      </c>
      <c r="R73" s="2" t="s">
        <v>597</v>
      </c>
      <c r="S73" s="9" t="s">
        <v>30</v>
      </c>
      <c r="T73" s="9" t="str">
        <f t="shared" si="3"/>
        <v>NA</v>
      </c>
      <c r="U73" s="14" t="s">
        <v>151</v>
      </c>
      <c r="V73" s="62" t="s">
        <v>1496</v>
      </c>
      <c r="W73" s="62" t="s">
        <v>56</v>
      </c>
      <c r="X73" s="7" t="s">
        <v>598</v>
      </c>
      <c r="Y73" s="2"/>
      <c r="Z73" s="2"/>
      <c r="AA73" s="2"/>
      <c r="AB73" s="2"/>
      <c r="AC73" s="2"/>
      <c r="AD73" s="2"/>
      <c r="AE73" s="2"/>
      <c r="AF73" s="2"/>
      <c r="AG73" s="2"/>
      <c r="AH73" s="2"/>
      <c r="AI73" s="2"/>
      <c r="AJ73" s="2"/>
      <c r="AK73" s="2"/>
      <c r="AL73" s="2"/>
      <c r="AM73" s="2"/>
      <c r="AN73" s="2"/>
      <c r="AO73" s="2"/>
      <c r="AP73" s="2"/>
      <c r="AQ73" s="2"/>
      <c r="AR73" s="2"/>
    </row>
    <row r="74" spans="1:44" ht="15.75" customHeight="1">
      <c r="A74" s="7" t="s">
        <v>599</v>
      </c>
      <c r="B74" s="8" t="s">
        <v>599</v>
      </c>
      <c r="C74" s="2" t="s">
        <v>600</v>
      </c>
      <c r="D74" s="7">
        <v>2015</v>
      </c>
      <c r="E74" s="9" t="s">
        <v>601</v>
      </c>
      <c r="F74" s="44">
        <v>74.698999999999998</v>
      </c>
      <c r="G74" s="7">
        <v>257</v>
      </c>
      <c r="H74" s="7">
        <v>300</v>
      </c>
      <c r="I74" s="7" t="s">
        <v>602</v>
      </c>
      <c r="J74" s="52" t="s">
        <v>1483</v>
      </c>
      <c r="K74" s="9" t="s">
        <v>603</v>
      </c>
      <c r="L74" s="20" t="s">
        <v>326</v>
      </c>
      <c r="M74" s="9" t="s">
        <v>604</v>
      </c>
      <c r="N74" s="59" t="s">
        <v>605</v>
      </c>
      <c r="O74" s="65" t="s">
        <v>30</v>
      </c>
      <c r="P74" s="2" t="s">
        <v>606</v>
      </c>
      <c r="Q74" s="9" t="s">
        <v>44</v>
      </c>
      <c r="R74" s="2" t="s">
        <v>607</v>
      </c>
      <c r="S74" s="9" t="s">
        <v>30</v>
      </c>
      <c r="T74" s="9" t="str">
        <f t="shared" si="3"/>
        <v>NA</v>
      </c>
      <c r="U74" s="14" t="s">
        <v>33</v>
      </c>
      <c r="V74" s="7" t="s">
        <v>27</v>
      </c>
      <c r="W74" s="7" t="s">
        <v>32</v>
      </c>
      <c r="X74" s="7" t="s">
        <v>608</v>
      </c>
      <c r="Y74" s="2"/>
      <c r="Z74" s="2"/>
      <c r="AA74" s="2"/>
      <c r="AB74" s="2"/>
      <c r="AC74" s="2"/>
      <c r="AD74" s="2"/>
      <c r="AE74" s="2"/>
      <c r="AF74" s="2"/>
      <c r="AG74" s="2"/>
      <c r="AH74" s="2"/>
      <c r="AI74" s="2"/>
      <c r="AJ74" s="2"/>
      <c r="AK74" s="2"/>
      <c r="AL74" s="2"/>
      <c r="AM74" s="2"/>
      <c r="AN74" s="2"/>
      <c r="AO74" s="2"/>
      <c r="AP74" s="2"/>
      <c r="AQ74" s="2"/>
      <c r="AR74" s="2"/>
    </row>
    <row r="75" spans="1:44" ht="15.75" customHeight="1">
      <c r="A75" s="54" t="s">
        <v>609</v>
      </c>
      <c r="B75" s="8" t="s">
        <v>609</v>
      </c>
      <c r="C75" s="18" t="s">
        <v>610</v>
      </c>
      <c r="D75" s="19">
        <v>2015</v>
      </c>
      <c r="E75" s="9" t="s">
        <v>37</v>
      </c>
      <c r="F75" s="27">
        <v>4.157</v>
      </c>
      <c r="G75" s="19">
        <v>3</v>
      </c>
      <c r="H75" s="19">
        <v>241</v>
      </c>
      <c r="I75" s="19" t="s">
        <v>217</v>
      </c>
      <c r="J75" s="52" t="s">
        <v>1483</v>
      </c>
      <c r="K75" s="20" t="s">
        <v>24</v>
      </c>
      <c r="L75" s="20" t="s">
        <v>1510</v>
      </c>
      <c r="M75" s="20" t="s">
        <v>611</v>
      </c>
      <c r="N75" s="59"/>
      <c r="O75" s="65" t="s">
        <v>30</v>
      </c>
      <c r="P75" s="2"/>
      <c r="Q75" s="9" t="s">
        <v>44</v>
      </c>
      <c r="R75" s="2"/>
      <c r="S75" s="59" t="s">
        <v>30</v>
      </c>
      <c r="T75" s="59" t="str">
        <f t="shared" si="3"/>
        <v>NA</v>
      </c>
      <c r="U75" s="22" t="s">
        <v>234</v>
      </c>
      <c r="V75" s="19" t="s">
        <v>30</v>
      </c>
      <c r="W75" s="19" t="s">
        <v>56</v>
      </c>
      <c r="X75" s="19" t="s">
        <v>612</v>
      </c>
      <c r="Y75" s="2"/>
      <c r="Z75" s="2"/>
      <c r="AA75" s="2"/>
      <c r="AB75" s="2"/>
      <c r="AC75" s="2"/>
      <c r="AD75" s="2"/>
      <c r="AE75" s="2"/>
      <c r="AF75" s="2"/>
      <c r="AG75" s="2"/>
      <c r="AH75" s="2"/>
      <c r="AI75" s="2"/>
      <c r="AJ75" s="2"/>
      <c r="AK75" s="2"/>
      <c r="AL75" s="2"/>
      <c r="AM75" s="2"/>
      <c r="AN75" s="2"/>
      <c r="AO75" s="2"/>
      <c r="AP75" s="2"/>
      <c r="AQ75" s="2"/>
      <c r="AR75" s="2"/>
    </row>
    <row r="76" spans="1:44" ht="15.75" customHeight="1">
      <c r="A76" s="7" t="s">
        <v>613</v>
      </c>
      <c r="B76" s="8" t="s">
        <v>613</v>
      </c>
      <c r="C76" s="2" t="s">
        <v>614</v>
      </c>
      <c r="D76" s="7">
        <v>2019</v>
      </c>
      <c r="E76" s="9" t="s">
        <v>22</v>
      </c>
      <c r="F76" s="44">
        <v>74.698999999999998</v>
      </c>
      <c r="G76" s="7">
        <v>162</v>
      </c>
      <c r="H76" s="7">
        <v>574</v>
      </c>
      <c r="I76" s="7" t="s">
        <v>615</v>
      </c>
      <c r="J76" s="52" t="s">
        <v>1483</v>
      </c>
      <c r="K76" s="9" t="s">
        <v>24</v>
      </c>
      <c r="L76" s="20" t="s">
        <v>1510</v>
      </c>
      <c r="M76" s="9" t="s">
        <v>616</v>
      </c>
      <c r="N76" s="59" t="s">
        <v>617</v>
      </c>
      <c r="O76" s="56" t="s">
        <v>30</v>
      </c>
      <c r="P76" s="2" t="s">
        <v>618</v>
      </c>
      <c r="Q76" s="73" t="s">
        <v>44</v>
      </c>
      <c r="R76" s="2" t="s">
        <v>619</v>
      </c>
      <c r="S76" s="9" t="s">
        <v>30</v>
      </c>
      <c r="T76" s="9" t="str">
        <f t="shared" si="3"/>
        <v>NA</v>
      </c>
      <c r="U76" s="14" t="s">
        <v>142</v>
      </c>
      <c r="V76" s="7" t="s">
        <v>27</v>
      </c>
      <c r="W76" s="7" t="s">
        <v>32</v>
      </c>
      <c r="X76" s="7" t="s">
        <v>620</v>
      </c>
      <c r="Y76" s="2"/>
      <c r="Z76" s="2"/>
      <c r="AA76" s="2"/>
      <c r="AB76" s="2"/>
      <c r="AC76" s="2"/>
      <c r="AD76" s="2"/>
      <c r="AE76" s="2"/>
      <c r="AF76" s="2"/>
      <c r="AG76" s="2"/>
      <c r="AH76" s="2"/>
      <c r="AI76" s="2"/>
      <c r="AJ76" s="2"/>
      <c r="AK76" s="2"/>
      <c r="AL76" s="2"/>
      <c r="AM76" s="2"/>
      <c r="AN76" s="2"/>
      <c r="AO76" s="2"/>
      <c r="AP76" s="2"/>
      <c r="AQ76" s="2"/>
      <c r="AR76" s="2"/>
    </row>
    <row r="77" spans="1:44" ht="15.75" customHeight="1">
      <c r="A77" s="67" t="s">
        <v>621</v>
      </c>
      <c r="B77" s="8" t="s">
        <v>621</v>
      </c>
      <c r="C77" s="2" t="s">
        <v>622</v>
      </c>
      <c r="D77" s="7">
        <v>2019</v>
      </c>
      <c r="E77" s="9" t="s">
        <v>209</v>
      </c>
      <c r="F77" s="32">
        <v>17.678999999999998</v>
      </c>
      <c r="G77" s="7">
        <v>6</v>
      </c>
      <c r="H77" s="7">
        <v>7513</v>
      </c>
      <c r="I77" s="7" t="s">
        <v>623</v>
      </c>
      <c r="J77" s="52" t="s">
        <v>1483</v>
      </c>
      <c r="K77" s="9" t="s">
        <v>624</v>
      </c>
      <c r="L77" s="20" t="s">
        <v>326</v>
      </c>
      <c r="M77" s="9" t="s">
        <v>625</v>
      </c>
      <c r="N77" s="59"/>
      <c r="O77" s="13" t="s">
        <v>30</v>
      </c>
      <c r="P77" s="2" t="s">
        <v>626</v>
      </c>
      <c r="Q77" s="9" t="s">
        <v>44</v>
      </c>
      <c r="R77" s="2" t="s">
        <v>627</v>
      </c>
      <c r="S77" s="9" t="s">
        <v>30</v>
      </c>
      <c r="T77" s="9" t="str">
        <f t="shared" si="3"/>
        <v>NA</v>
      </c>
      <c r="U77" s="14" t="s">
        <v>142</v>
      </c>
      <c r="V77" s="70" t="s">
        <v>30</v>
      </c>
      <c r="W77" s="70" t="s">
        <v>56</v>
      </c>
      <c r="X77" s="7" t="s">
        <v>45</v>
      </c>
      <c r="Y77" s="2"/>
      <c r="Z77" s="2"/>
      <c r="AA77" s="2"/>
      <c r="AB77" s="2"/>
      <c r="AC77" s="2"/>
      <c r="AD77" s="2"/>
      <c r="AE77" s="2"/>
      <c r="AF77" s="2"/>
      <c r="AG77" s="2"/>
      <c r="AH77" s="2"/>
      <c r="AI77" s="2"/>
      <c r="AJ77" s="2"/>
      <c r="AK77" s="2"/>
      <c r="AL77" s="2"/>
      <c r="AM77" s="2"/>
      <c r="AN77" s="2"/>
      <c r="AO77" s="2"/>
      <c r="AP77" s="2"/>
      <c r="AQ77" s="2"/>
      <c r="AR77" s="2"/>
    </row>
    <row r="78" spans="1:44" ht="15.75" customHeight="1">
      <c r="A78" s="7" t="s">
        <v>628</v>
      </c>
      <c r="B78" s="8" t="s">
        <v>628</v>
      </c>
      <c r="C78" s="2" t="s">
        <v>629</v>
      </c>
      <c r="D78" s="7">
        <v>2018</v>
      </c>
      <c r="E78" s="9" t="s">
        <v>630</v>
      </c>
      <c r="F78" s="27"/>
      <c r="G78" s="19"/>
      <c r="H78" s="7">
        <v>268</v>
      </c>
      <c r="I78" s="7" t="s">
        <v>631</v>
      </c>
      <c r="J78" s="52" t="s">
        <v>1488</v>
      </c>
      <c r="K78" s="9" t="s">
        <v>632</v>
      </c>
      <c r="L78" s="20" t="s">
        <v>1483</v>
      </c>
      <c r="M78" s="9" t="s">
        <v>633</v>
      </c>
      <c r="N78" s="59"/>
      <c r="O78" s="13" t="s">
        <v>30</v>
      </c>
      <c r="P78" s="2" t="s">
        <v>634</v>
      </c>
      <c r="Q78" s="9" t="s">
        <v>44</v>
      </c>
      <c r="R78" s="2" t="s">
        <v>635</v>
      </c>
      <c r="S78" s="9" t="s">
        <v>30</v>
      </c>
      <c r="T78" s="9" t="str">
        <f t="shared" si="3"/>
        <v>NA</v>
      </c>
      <c r="U78" s="14" t="s">
        <v>234</v>
      </c>
      <c r="V78" s="7" t="s">
        <v>27</v>
      </c>
      <c r="W78" s="7" t="s">
        <v>32</v>
      </c>
      <c r="X78" s="7"/>
      <c r="Y78" s="2"/>
      <c r="Z78" s="2"/>
      <c r="AA78" s="2"/>
      <c r="AB78" s="2"/>
      <c r="AC78" s="2"/>
      <c r="AD78" s="2"/>
      <c r="AE78" s="2"/>
      <c r="AF78" s="2"/>
      <c r="AG78" s="2"/>
      <c r="AH78" s="2"/>
      <c r="AI78" s="2"/>
      <c r="AJ78" s="2"/>
      <c r="AK78" s="2"/>
      <c r="AL78" s="2"/>
      <c r="AM78" s="2"/>
      <c r="AN78" s="2"/>
      <c r="AO78" s="2"/>
      <c r="AP78" s="2"/>
      <c r="AQ78" s="2"/>
      <c r="AR78" s="2"/>
    </row>
    <row r="79" spans="1:44" ht="15.75" customHeight="1">
      <c r="A79" s="7" t="s">
        <v>636</v>
      </c>
      <c r="B79" s="8" t="s">
        <v>636</v>
      </c>
      <c r="C79" s="2" t="s">
        <v>637</v>
      </c>
      <c r="D79" s="7">
        <v>2010</v>
      </c>
      <c r="E79" s="9" t="s">
        <v>638</v>
      </c>
      <c r="F79" s="44">
        <v>21.317</v>
      </c>
      <c r="G79" s="7">
        <v>92</v>
      </c>
      <c r="H79" s="7">
        <v>3114</v>
      </c>
      <c r="I79" s="7" t="s">
        <v>639</v>
      </c>
      <c r="J79" s="52" t="s">
        <v>1484</v>
      </c>
      <c r="K79" s="9" t="s">
        <v>640</v>
      </c>
      <c r="L79" s="20" t="s">
        <v>1484</v>
      </c>
      <c r="M79" s="9" t="s">
        <v>641</v>
      </c>
      <c r="N79" s="59"/>
      <c r="O79" s="13" t="s">
        <v>30</v>
      </c>
      <c r="P79" s="2" t="s">
        <v>641</v>
      </c>
      <c r="Q79" s="9" t="s">
        <v>44</v>
      </c>
      <c r="R79" s="2" t="s">
        <v>32</v>
      </c>
      <c r="S79" s="9" t="s">
        <v>27</v>
      </c>
      <c r="T79" s="95" t="s">
        <v>642</v>
      </c>
      <c r="U79" s="14" t="s">
        <v>151</v>
      </c>
      <c r="V79" s="7" t="s">
        <v>27</v>
      </c>
      <c r="W79" s="7" t="s">
        <v>32</v>
      </c>
      <c r="X79" s="7" t="s">
        <v>643</v>
      </c>
      <c r="Y79" s="2"/>
      <c r="Z79" s="2"/>
      <c r="AA79" s="2"/>
      <c r="AB79" s="2"/>
      <c r="AC79" s="2"/>
      <c r="AD79" s="2"/>
      <c r="AE79" s="2"/>
      <c r="AF79" s="2"/>
      <c r="AG79" s="2"/>
      <c r="AH79" s="2"/>
      <c r="AI79" s="2"/>
      <c r="AJ79" s="2"/>
      <c r="AK79" s="2"/>
      <c r="AL79" s="2"/>
      <c r="AM79" s="2"/>
      <c r="AN79" s="2"/>
      <c r="AO79" s="2"/>
      <c r="AP79" s="2"/>
      <c r="AQ79" s="2"/>
      <c r="AR79" s="2"/>
    </row>
    <row r="80" spans="1:44" ht="15.75" customHeight="1">
      <c r="A80" s="7" t="s">
        <v>644</v>
      </c>
      <c r="B80" s="8" t="s">
        <v>644</v>
      </c>
      <c r="C80" s="2" t="s">
        <v>645</v>
      </c>
      <c r="D80" s="7">
        <v>2013</v>
      </c>
      <c r="E80" s="9" t="s">
        <v>646</v>
      </c>
      <c r="F80" s="44">
        <v>60.392000000000003</v>
      </c>
      <c r="G80" s="7">
        <v>148</v>
      </c>
      <c r="H80" s="7">
        <v>2876</v>
      </c>
      <c r="I80" s="7" t="s">
        <v>513</v>
      </c>
      <c r="J80" s="52" t="s">
        <v>1484</v>
      </c>
      <c r="K80" s="9" t="s">
        <v>514</v>
      </c>
      <c r="L80" s="20" t="s">
        <v>1484</v>
      </c>
      <c r="M80" s="9" t="s">
        <v>515</v>
      </c>
      <c r="N80" s="59"/>
      <c r="O80" s="13" t="s">
        <v>30</v>
      </c>
      <c r="P80" s="2" t="s">
        <v>259</v>
      </c>
      <c r="Q80" s="9" t="s">
        <v>44</v>
      </c>
      <c r="R80" s="2" t="s">
        <v>32</v>
      </c>
      <c r="S80" s="9" t="s">
        <v>27</v>
      </c>
      <c r="T80" s="95" t="s">
        <v>647</v>
      </c>
      <c r="U80" s="14" t="s">
        <v>56</v>
      </c>
      <c r="V80" s="7" t="s">
        <v>30</v>
      </c>
      <c r="W80" s="7" t="s">
        <v>56</v>
      </c>
      <c r="X80" s="7" t="s">
        <v>571</v>
      </c>
      <c r="Y80" s="2"/>
      <c r="Z80" s="2"/>
      <c r="AA80" s="2"/>
      <c r="AB80" s="2"/>
      <c r="AC80" s="2"/>
      <c r="AD80" s="2"/>
      <c r="AE80" s="2"/>
      <c r="AF80" s="2"/>
      <c r="AG80" s="2"/>
      <c r="AH80" s="2"/>
      <c r="AI80" s="2"/>
      <c r="AJ80" s="2"/>
      <c r="AK80" s="2"/>
      <c r="AL80" s="2"/>
      <c r="AM80" s="2"/>
      <c r="AN80" s="2"/>
      <c r="AO80" s="2"/>
      <c r="AP80" s="2"/>
      <c r="AQ80" s="2"/>
      <c r="AR80" s="2"/>
    </row>
    <row r="81" spans="1:44" ht="15.75" customHeight="1">
      <c r="A81" s="67" t="s">
        <v>648</v>
      </c>
      <c r="B81" s="8" t="s">
        <v>648</v>
      </c>
      <c r="C81" s="2" t="s">
        <v>649</v>
      </c>
      <c r="D81" s="7">
        <v>2013</v>
      </c>
      <c r="E81" s="9" t="s">
        <v>368</v>
      </c>
      <c r="F81" s="32">
        <v>4.157</v>
      </c>
      <c r="G81" s="7">
        <v>12</v>
      </c>
      <c r="H81" s="7">
        <v>1411</v>
      </c>
      <c r="I81" s="7" t="s">
        <v>650</v>
      </c>
      <c r="J81" s="52" t="s">
        <v>1492</v>
      </c>
      <c r="K81" s="9" t="s">
        <v>651</v>
      </c>
      <c r="L81" s="20" t="s">
        <v>326</v>
      </c>
      <c r="M81" s="9" t="s">
        <v>202</v>
      </c>
      <c r="N81" s="59"/>
      <c r="O81" s="65" t="s">
        <v>30</v>
      </c>
      <c r="P81" s="2" t="s">
        <v>652</v>
      </c>
      <c r="Q81" s="9" t="s">
        <v>44</v>
      </c>
      <c r="R81" s="2" t="s">
        <v>32</v>
      </c>
      <c r="S81" s="68" t="s">
        <v>30</v>
      </c>
      <c r="T81" s="13" t="s">
        <v>32</v>
      </c>
      <c r="U81" s="69" t="s">
        <v>105</v>
      </c>
      <c r="V81" s="7" t="s">
        <v>27</v>
      </c>
      <c r="W81" s="7" t="s">
        <v>32</v>
      </c>
      <c r="X81" s="7" t="s">
        <v>653</v>
      </c>
      <c r="Y81" s="2"/>
      <c r="Z81" s="2"/>
      <c r="AA81" s="2"/>
      <c r="AB81" s="2"/>
      <c r="AC81" s="2"/>
      <c r="AD81" s="2"/>
      <c r="AE81" s="2"/>
      <c r="AF81" s="2"/>
      <c r="AG81" s="2"/>
      <c r="AH81" s="2"/>
      <c r="AI81" s="2"/>
      <c r="AJ81" s="2"/>
      <c r="AK81" s="2"/>
      <c r="AL81" s="2"/>
      <c r="AM81" s="2"/>
      <c r="AN81" s="2"/>
      <c r="AO81" s="2"/>
      <c r="AP81" s="2"/>
      <c r="AQ81" s="2"/>
      <c r="AR81" s="2"/>
    </row>
    <row r="82" spans="1:44" ht="15.75" customHeight="1">
      <c r="A82" s="7" t="s">
        <v>654</v>
      </c>
      <c r="B82" s="8" t="s">
        <v>654</v>
      </c>
      <c r="C82" s="2" t="s">
        <v>655</v>
      </c>
      <c r="D82" s="7">
        <v>2013</v>
      </c>
      <c r="E82" s="9" t="s">
        <v>22</v>
      </c>
      <c r="F82" s="32">
        <v>74.698999999999998</v>
      </c>
      <c r="G82" s="7">
        <v>316</v>
      </c>
      <c r="H82" s="7">
        <v>8101</v>
      </c>
      <c r="I82" s="7" t="s">
        <v>656</v>
      </c>
      <c r="J82" s="52" t="s">
        <v>326</v>
      </c>
      <c r="K82" s="9" t="s">
        <v>657</v>
      </c>
      <c r="L82" s="20" t="s">
        <v>1483</v>
      </c>
      <c r="M82" s="9" t="s">
        <v>658</v>
      </c>
      <c r="N82" s="59"/>
      <c r="O82" s="13" t="s">
        <v>30</v>
      </c>
      <c r="P82" s="2" t="s">
        <v>659</v>
      </c>
      <c r="Q82" s="9" t="s">
        <v>44</v>
      </c>
      <c r="R82" s="2" t="s">
        <v>660</v>
      </c>
      <c r="S82" s="9" t="s">
        <v>30</v>
      </c>
      <c r="T82" s="9" t="str">
        <f>IF(ISNUMBER(SEARCH("yes",S82)),"NA","")</f>
        <v>NA</v>
      </c>
      <c r="U82" s="14" t="s">
        <v>33</v>
      </c>
      <c r="V82" s="7" t="s">
        <v>30</v>
      </c>
      <c r="W82" s="7" t="s">
        <v>56</v>
      </c>
      <c r="X82" s="7" t="s">
        <v>661</v>
      </c>
      <c r="Y82" s="2"/>
      <c r="Z82" s="2"/>
      <c r="AA82" s="2"/>
      <c r="AB82" s="2"/>
      <c r="AC82" s="2"/>
      <c r="AD82" s="2"/>
      <c r="AE82" s="2"/>
      <c r="AF82" s="2"/>
      <c r="AG82" s="2"/>
      <c r="AH82" s="2"/>
      <c r="AI82" s="2"/>
      <c r="AJ82" s="2"/>
      <c r="AK82" s="2"/>
      <c r="AL82" s="2"/>
      <c r="AM82" s="2"/>
      <c r="AN82" s="2"/>
      <c r="AO82" s="2"/>
      <c r="AP82" s="2"/>
      <c r="AQ82" s="2"/>
      <c r="AR82" s="2"/>
    </row>
    <row r="83" spans="1:44" ht="15.75" customHeight="1">
      <c r="A83" s="7" t="s">
        <v>662</v>
      </c>
      <c r="B83" s="8" t="s">
        <v>662</v>
      </c>
      <c r="C83" s="95" t="s">
        <v>663</v>
      </c>
      <c r="D83" s="7">
        <v>2016</v>
      </c>
      <c r="E83" s="9" t="s">
        <v>601</v>
      </c>
      <c r="F83" s="44">
        <v>74.698999999999998</v>
      </c>
      <c r="G83" s="7">
        <v>215</v>
      </c>
      <c r="H83" s="7">
        <v>7513</v>
      </c>
      <c r="I83" s="7" t="s">
        <v>664</v>
      </c>
      <c r="J83" s="52" t="s">
        <v>326</v>
      </c>
      <c r="K83" s="9" t="s">
        <v>665</v>
      </c>
      <c r="L83" s="20" t="s">
        <v>326</v>
      </c>
      <c r="M83" s="9" t="s">
        <v>559</v>
      </c>
      <c r="N83" s="59"/>
      <c r="O83" s="13" t="s">
        <v>30</v>
      </c>
      <c r="P83" s="2" t="s">
        <v>666</v>
      </c>
      <c r="Q83" s="9" t="s">
        <v>44</v>
      </c>
      <c r="R83" s="2" t="s">
        <v>667</v>
      </c>
      <c r="S83" s="9" t="s">
        <v>30</v>
      </c>
      <c r="T83" s="9" t="str">
        <f>IF(ISNUMBER(SEARCH("yes",S83)),"NA","")</f>
        <v>NA</v>
      </c>
      <c r="U83" s="14" t="s">
        <v>234</v>
      </c>
      <c r="V83" s="7" t="s">
        <v>27</v>
      </c>
      <c r="W83" s="7" t="s">
        <v>32</v>
      </c>
      <c r="X83" s="7" t="s">
        <v>45</v>
      </c>
      <c r="Y83" s="2"/>
      <c r="Z83" s="2"/>
      <c r="AA83" s="2"/>
      <c r="AB83" s="2"/>
      <c r="AC83" s="2"/>
      <c r="AD83" s="2"/>
      <c r="AE83" s="2"/>
      <c r="AF83" s="2"/>
      <c r="AG83" s="2"/>
      <c r="AH83" s="2"/>
      <c r="AI83" s="2"/>
      <c r="AJ83" s="2"/>
      <c r="AK83" s="2"/>
      <c r="AL83" s="2"/>
      <c r="AM83" s="2"/>
      <c r="AN83" s="2"/>
      <c r="AO83" s="2"/>
      <c r="AP83" s="2"/>
      <c r="AQ83" s="2"/>
      <c r="AR83" s="2"/>
    </row>
    <row r="84" spans="1:44" ht="15.75" customHeight="1">
      <c r="A84" s="7" t="s">
        <v>668</v>
      </c>
      <c r="B84" s="53" t="s">
        <v>668</v>
      </c>
      <c r="C84" s="2" t="s">
        <v>669</v>
      </c>
      <c r="D84" s="7">
        <v>2010</v>
      </c>
      <c r="E84" s="9" t="s">
        <v>670</v>
      </c>
      <c r="F84" s="44">
        <v>4.5780000000000003</v>
      </c>
      <c r="G84" s="7">
        <v>82</v>
      </c>
      <c r="H84" s="7">
        <v>410</v>
      </c>
      <c r="I84" s="7" t="s">
        <v>671</v>
      </c>
      <c r="J84" s="52" t="s">
        <v>1490</v>
      </c>
      <c r="K84" s="9" t="s">
        <v>326</v>
      </c>
      <c r="L84" s="20" t="s">
        <v>326</v>
      </c>
      <c r="M84" s="9" t="s">
        <v>672</v>
      </c>
      <c r="N84" s="59"/>
      <c r="O84" s="65" t="s">
        <v>30</v>
      </c>
      <c r="P84" s="2"/>
      <c r="Q84" s="9" t="s">
        <v>44</v>
      </c>
      <c r="R84" s="2"/>
      <c r="S84" s="56" t="s">
        <v>30</v>
      </c>
      <c r="T84" s="56" t="str">
        <f>IF(ISNUMBER(SEARCH("yes",S84)),"NA","")</f>
        <v>NA</v>
      </c>
      <c r="U84" s="22" t="s">
        <v>1500</v>
      </c>
      <c r="V84" s="62" t="s">
        <v>27</v>
      </c>
      <c r="W84" s="7" t="s">
        <v>32</v>
      </c>
      <c r="X84" s="7" t="s">
        <v>673</v>
      </c>
      <c r="Y84" s="2"/>
      <c r="Z84" s="2"/>
      <c r="AA84" s="2"/>
      <c r="AB84" s="2"/>
      <c r="AC84" s="2"/>
      <c r="AD84" s="2"/>
      <c r="AE84" s="2"/>
      <c r="AF84" s="2"/>
      <c r="AG84" s="2"/>
      <c r="AH84" s="2"/>
      <c r="AI84" s="2"/>
      <c r="AJ84" s="2"/>
      <c r="AK84" s="2"/>
      <c r="AL84" s="2"/>
      <c r="AM84" s="2"/>
      <c r="AN84" s="2"/>
      <c r="AO84" s="2"/>
      <c r="AP84" s="2"/>
      <c r="AQ84" s="2"/>
      <c r="AR84" s="2"/>
    </row>
    <row r="85" spans="1:44" ht="15.75" customHeight="1">
      <c r="A85" s="7" t="s">
        <v>674</v>
      </c>
      <c r="B85" s="8" t="s">
        <v>674</v>
      </c>
      <c r="C85" s="2" t="s">
        <v>675</v>
      </c>
      <c r="D85" s="7">
        <v>2016</v>
      </c>
      <c r="E85" s="9" t="s">
        <v>78</v>
      </c>
      <c r="F85" s="44">
        <v>13.625</v>
      </c>
      <c r="G85" s="7">
        <v>20</v>
      </c>
      <c r="H85" s="7">
        <v>185</v>
      </c>
      <c r="I85" s="7" t="s">
        <v>676</v>
      </c>
      <c r="J85" s="52" t="s">
        <v>326</v>
      </c>
      <c r="K85" s="9" t="s">
        <v>677</v>
      </c>
      <c r="L85" s="20" t="s">
        <v>326</v>
      </c>
      <c r="M85" s="9" t="s">
        <v>678</v>
      </c>
      <c r="N85" s="59" t="s">
        <v>679</v>
      </c>
      <c r="O85" s="65" t="s">
        <v>30</v>
      </c>
      <c r="P85" s="2" t="s">
        <v>680</v>
      </c>
      <c r="Q85" s="9" t="s">
        <v>44</v>
      </c>
      <c r="R85" s="2" t="s">
        <v>681</v>
      </c>
      <c r="S85" s="9" t="s">
        <v>30</v>
      </c>
      <c r="T85" s="9" t="str">
        <f>IF(ISNUMBER(SEARCH("yes",S85)),"NA","")</f>
        <v>NA</v>
      </c>
      <c r="U85" s="22" t="s">
        <v>33</v>
      </c>
      <c r="V85" s="7" t="s">
        <v>27</v>
      </c>
      <c r="W85" s="7" t="s">
        <v>32</v>
      </c>
      <c r="X85" s="7" t="s">
        <v>682</v>
      </c>
      <c r="Y85" s="2"/>
      <c r="Z85" s="2"/>
      <c r="AA85" s="2"/>
      <c r="AB85" s="2"/>
      <c r="AC85" s="2"/>
      <c r="AD85" s="2"/>
      <c r="AE85" s="2"/>
      <c r="AF85" s="2"/>
      <c r="AG85" s="2"/>
      <c r="AH85" s="2"/>
      <c r="AI85" s="2"/>
      <c r="AJ85" s="2"/>
      <c r="AK85" s="2"/>
      <c r="AL85" s="2"/>
      <c r="AM85" s="2"/>
      <c r="AN85" s="2"/>
      <c r="AO85" s="2"/>
      <c r="AP85" s="2"/>
      <c r="AQ85" s="2"/>
      <c r="AR85" s="2"/>
    </row>
    <row r="86" spans="1:44" ht="15.75" customHeight="1">
      <c r="A86" s="7" t="s">
        <v>683</v>
      </c>
      <c r="B86" s="8" t="s">
        <v>683</v>
      </c>
      <c r="C86" s="2" t="s">
        <v>684</v>
      </c>
      <c r="D86" s="7">
        <v>2014</v>
      </c>
      <c r="E86" s="9" t="s">
        <v>685</v>
      </c>
      <c r="F86" s="44">
        <v>5.6059999999999999</v>
      </c>
      <c r="G86" s="7">
        <v>44</v>
      </c>
      <c r="H86" s="7">
        <v>166</v>
      </c>
      <c r="I86" s="7" t="s">
        <v>686</v>
      </c>
      <c r="J86" s="52" t="s">
        <v>1488</v>
      </c>
      <c r="K86" s="9" t="s">
        <v>687</v>
      </c>
      <c r="L86" s="20" t="s">
        <v>1482</v>
      </c>
      <c r="M86" s="9" t="s">
        <v>688</v>
      </c>
      <c r="N86" s="59" t="s">
        <v>689</v>
      </c>
      <c r="O86" s="13" t="s">
        <v>30</v>
      </c>
      <c r="P86" s="2" t="s">
        <v>690</v>
      </c>
      <c r="Q86" s="9" t="s">
        <v>44</v>
      </c>
      <c r="R86" s="2" t="s">
        <v>691</v>
      </c>
      <c r="S86" s="35" t="s">
        <v>30</v>
      </c>
      <c r="T86" s="56" t="str">
        <f>IF(ISNUMBER(SEARCH("yes",S86)),"NA","")</f>
        <v>NA</v>
      </c>
      <c r="U86" s="14" t="s">
        <v>33</v>
      </c>
      <c r="V86" s="7" t="s">
        <v>27</v>
      </c>
      <c r="W86" s="7" t="s">
        <v>32</v>
      </c>
      <c r="X86" s="7" t="s">
        <v>692</v>
      </c>
      <c r="Y86" s="2"/>
      <c r="Z86" s="2"/>
      <c r="AA86" s="2"/>
      <c r="AB86" s="2"/>
      <c r="AC86" s="2"/>
      <c r="AD86" s="2"/>
      <c r="AE86" s="2"/>
      <c r="AF86" s="2"/>
      <c r="AG86" s="2"/>
      <c r="AH86" s="2"/>
      <c r="AI86" s="2"/>
      <c r="AJ86" s="2"/>
      <c r="AK86" s="2"/>
      <c r="AL86" s="2"/>
      <c r="AM86" s="2"/>
      <c r="AN86" s="2"/>
      <c r="AO86" s="2"/>
      <c r="AP86" s="2"/>
      <c r="AQ86" s="2"/>
      <c r="AR86" s="2"/>
    </row>
    <row r="87" spans="1:44" ht="15.75" customHeight="1">
      <c r="A87" s="7" t="s">
        <v>693</v>
      </c>
      <c r="B87" s="8" t="s">
        <v>693</v>
      </c>
      <c r="C87" s="95" t="s">
        <v>694</v>
      </c>
      <c r="D87" s="7">
        <v>2020</v>
      </c>
      <c r="E87" s="9" t="s">
        <v>695</v>
      </c>
      <c r="F87" s="44">
        <v>3.1659999999999999</v>
      </c>
      <c r="G87" s="7">
        <v>6</v>
      </c>
      <c r="H87" s="7">
        <v>150</v>
      </c>
      <c r="I87" s="7" t="s">
        <v>696</v>
      </c>
      <c r="J87" s="52" t="s">
        <v>1484</v>
      </c>
      <c r="K87" s="9" t="s">
        <v>697</v>
      </c>
      <c r="L87" s="20" t="s">
        <v>1492</v>
      </c>
      <c r="M87" s="9" t="s">
        <v>257</v>
      </c>
      <c r="N87" s="59"/>
      <c r="O87" s="56" t="s">
        <v>30</v>
      </c>
      <c r="P87" s="2" t="s">
        <v>698</v>
      </c>
      <c r="Q87" s="56" t="s">
        <v>44</v>
      </c>
      <c r="R87" s="2" t="s">
        <v>32</v>
      </c>
      <c r="S87" s="9" t="s">
        <v>27</v>
      </c>
      <c r="T87" s="9" t="s">
        <v>30</v>
      </c>
      <c r="U87" s="14" t="s">
        <v>234</v>
      </c>
      <c r="V87" s="7" t="s">
        <v>27</v>
      </c>
      <c r="W87" s="7" t="s">
        <v>32</v>
      </c>
      <c r="X87" s="7" t="s">
        <v>699</v>
      </c>
      <c r="Y87" s="2"/>
      <c r="Z87" s="2"/>
      <c r="AA87" s="2"/>
      <c r="AB87" s="2"/>
      <c r="AC87" s="2"/>
      <c r="AD87" s="2"/>
      <c r="AE87" s="2"/>
      <c r="AF87" s="2"/>
      <c r="AG87" s="2"/>
      <c r="AH87" s="2"/>
      <c r="AI87" s="2"/>
      <c r="AJ87" s="2"/>
      <c r="AK87" s="2"/>
      <c r="AL87" s="2"/>
      <c r="AM87" s="2"/>
      <c r="AN87" s="2"/>
      <c r="AO87" s="2"/>
      <c r="AP87" s="2"/>
      <c r="AQ87" s="2"/>
      <c r="AR87" s="2"/>
    </row>
    <row r="88" spans="1:44" ht="15.75" customHeight="1">
      <c r="A88" s="7" t="s">
        <v>700</v>
      </c>
      <c r="B88" s="8" t="s">
        <v>700</v>
      </c>
      <c r="C88" s="2" t="s">
        <v>701</v>
      </c>
      <c r="D88" s="7">
        <v>2019</v>
      </c>
      <c r="E88" s="9" t="s">
        <v>702</v>
      </c>
      <c r="F88" s="44">
        <v>1.5049999999999999</v>
      </c>
      <c r="G88" s="7">
        <v>0</v>
      </c>
      <c r="H88" s="7">
        <v>200</v>
      </c>
      <c r="I88" s="7" t="s">
        <v>703</v>
      </c>
      <c r="J88" s="52" t="s">
        <v>326</v>
      </c>
      <c r="K88" s="9" t="s">
        <v>704</v>
      </c>
      <c r="L88" s="20" t="s">
        <v>1492</v>
      </c>
      <c r="M88" s="9" t="s">
        <v>705</v>
      </c>
      <c r="N88" s="59" t="s">
        <v>706</v>
      </c>
      <c r="O88" s="56" t="s">
        <v>27</v>
      </c>
      <c r="P88" s="2" t="s">
        <v>95</v>
      </c>
      <c r="Q88" s="56" t="s">
        <v>95</v>
      </c>
      <c r="R88" s="2" t="s">
        <v>707</v>
      </c>
      <c r="S88" s="9" t="s">
        <v>30</v>
      </c>
      <c r="T88" s="9" t="str">
        <f t="shared" ref="T88:T95" si="4">IF(ISNUMBER(SEARCH("yes",S88)),"NA","")</f>
        <v>NA</v>
      </c>
      <c r="U88" s="14" t="s">
        <v>56</v>
      </c>
      <c r="V88" s="7" t="s">
        <v>32</v>
      </c>
      <c r="W88" s="7" t="s">
        <v>32</v>
      </c>
      <c r="X88" s="7" t="s">
        <v>708</v>
      </c>
      <c r="Y88" s="2"/>
      <c r="Z88" s="2"/>
      <c r="AA88" s="2"/>
      <c r="AB88" s="2"/>
      <c r="AC88" s="2"/>
      <c r="AD88" s="2"/>
      <c r="AE88" s="2"/>
      <c r="AF88" s="2"/>
      <c r="AG88" s="2"/>
      <c r="AH88" s="2"/>
      <c r="AI88" s="2"/>
      <c r="AJ88" s="2"/>
      <c r="AK88" s="2"/>
      <c r="AL88" s="2"/>
      <c r="AM88" s="2"/>
      <c r="AN88" s="2"/>
      <c r="AO88" s="2"/>
      <c r="AP88" s="2"/>
      <c r="AQ88" s="2"/>
      <c r="AR88" s="2"/>
    </row>
    <row r="89" spans="1:44" ht="15.75" customHeight="1">
      <c r="A89" s="7" t="s">
        <v>709</v>
      </c>
      <c r="B89" s="8" t="s">
        <v>709</v>
      </c>
      <c r="C89" s="2" t="s">
        <v>710</v>
      </c>
      <c r="D89" s="7">
        <v>2019</v>
      </c>
      <c r="E89" s="9" t="s">
        <v>37</v>
      </c>
      <c r="F89" s="32">
        <v>4.157</v>
      </c>
      <c r="G89" s="7">
        <v>0</v>
      </c>
      <c r="H89" s="27" t="s">
        <v>711</v>
      </c>
      <c r="I89" s="7" t="s">
        <v>712</v>
      </c>
      <c r="J89" s="52" t="s">
        <v>326</v>
      </c>
      <c r="K89" s="9" t="s">
        <v>713</v>
      </c>
      <c r="L89" s="20" t="s">
        <v>1483</v>
      </c>
      <c r="M89" s="9" t="s">
        <v>714</v>
      </c>
      <c r="N89" s="59"/>
      <c r="O89" s="13" t="s">
        <v>30</v>
      </c>
      <c r="P89" s="2" t="s">
        <v>715</v>
      </c>
      <c r="Q89" s="9" t="s">
        <v>44</v>
      </c>
      <c r="R89" s="2" t="s">
        <v>716</v>
      </c>
      <c r="S89" s="9" t="s">
        <v>30</v>
      </c>
      <c r="T89" s="9" t="str">
        <f t="shared" si="4"/>
        <v>NA</v>
      </c>
      <c r="U89" s="14" t="s">
        <v>234</v>
      </c>
      <c r="V89" s="7" t="s">
        <v>27</v>
      </c>
      <c r="W89" s="7" t="s">
        <v>32</v>
      </c>
      <c r="X89" s="7" t="s">
        <v>45</v>
      </c>
      <c r="Y89" s="2"/>
      <c r="Z89" s="2"/>
      <c r="AA89" s="2"/>
      <c r="AB89" s="2"/>
      <c r="AC89" s="2"/>
      <c r="AD89" s="2"/>
      <c r="AE89" s="2"/>
      <c r="AF89" s="2"/>
      <c r="AG89" s="2"/>
      <c r="AH89" s="2"/>
      <c r="AI89" s="2"/>
      <c r="AJ89" s="2"/>
      <c r="AK89" s="2"/>
      <c r="AL89" s="2"/>
      <c r="AM89" s="2"/>
      <c r="AN89" s="2"/>
      <c r="AO89" s="2"/>
      <c r="AP89" s="2"/>
      <c r="AQ89" s="2"/>
      <c r="AR89" s="2"/>
    </row>
    <row r="90" spans="1:44" ht="15.75" customHeight="1">
      <c r="A90" s="7" t="s">
        <v>719</v>
      </c>
      <c r="B90" s="8" t="s">
        <v>719</v>
      </c>
      <c r="C90" s="2" t="s">
        <v>720</v>
      </c>
      <c r="D90" s="7">
        <v>2012</v>
      </c>
      <c r="E90" s="9" t="s">
        <v>22</v>
      </c>
      <c r="F90" s="44">
        <v>74.698999999999998</v>
      </c>
      <c r="G90" s="7">
        <v>329</v>
      </c>
      <c r="H90" s="7">
        <f>1608+1604</f>
        <v>3212</v>
      </c>
      <c r="I90" s="7" t="s">
        <v>717</v>
      </c>
      <c r="J90" s="52" t="s">
        <v>326</v>
      </c>
      <c r="K90" s="9" t="s">
        <v>24</v>
      </c>
      <c r="L90" s="20" t="s">
        <v>1510</v>
      </c>
      <c r="M90" s="9" t="s">
        <v>718</v>
      </c>
      <c r="N90" s="59"/>
      <c r="O90" s="65" t="s">
        <v>27</v>
      </c>
      <c r="P90" s="2" t="s">
        <v>718</v>
      </c>
      <c r="Q90" s="9" t="s">
        <v>1497</v>
      </c>
      <c r="R90" s="2" t="s">
        <v>721</v>
      </c>
      <c r="S90" s="9" t="s">
        <v>30</v>
      </c>
      <c r="T90" s="9" t="str">
        <f t="shared" si="4"/>
        <v>NA</v>
      </c>
      <c r="U90" s="14" t="s">
        <v>33</v>
      </c>
      <c r="V90" s="62" t="s">
        <v>32</v>
      </c>
      <c r="W90" s="62" t="s">
        <v>32</v>
      </c>
      <c r="X90" s="7" t="s">
        <v>384</v>
      </c>
      <c r="Y90" s="2"/>
      <c r="Z90" s="2"/>
      <c r="AA90" s="2"/>
      <c r="AB90" s="2"/>
      <c r="AC90" s="2"/>
      <c r="AD90" s="2"/>
      <c r="AE90" s="2"/>
      <c r="AF90" s="2"/>
      <c r="AG90" s="2"/>
      <c r="AH90" s="2"/>
      <c r="AI90" s="2"/>
      <c r="AJ90" s="2"/>
      <c r="AK90" s="2"/>
      <c r="AL90" s="2"/>
      <c r="AM90" s="2"/>
      <c r="AN90" s="2"/>
      <c r="AO90" s="2"/>
      <c r="AP90" s="2"/>
      <c r="AQ90" s="2"/>
      <c r="AR90" s="2"/>
    </row>
    <row r="91" spans="1:44" ht="15.75" customHeight="1">
      <c r="A91" s="7" t="s">
        <v>722</v>
      </c>
      <c r="B91" s="8" t="s">
        <v>722</v>
      </c>
      <c r="C91" s="2" t="s">
        <v>723</v>
      </c>
      <c r="D91" s="7">
        <v>2015</v>
      </c>
      <c r="E91" s="9" t="s">
        <v>368</v>
      </c>
      <c r="F91" s="44">
        <v>4.157</v>
      </c>
      <c r="G91" s="7">
        <v>3</v>
      </c>
      <c r="H91" s="7">
        <v>387</v>
      </c>
      <c r="I91" s="7" t="s">
        <v>724</v>
      </c>
      <c r="J91" s="52" t="s">
        <v>326</v>
      </c>
      <c r="K91" s="9" t="s">
        <v>725</v>
      </c>
      <c r="L91" s="20" t="s">
        <v>1492</v>
      </c>
      <c r="M91" s="9" t="s">
        <v>726</v>
      </c>
      <c r="N91" s="59"/>
      <c r="O91" s="13" t="s">
        <v>27</v>
      </c>
      <c r="P91" s="2" t="s">
        <v>727</v>
      </c>
      <c r="Q91" s="9" t="s">
        <v>95</v>
      </c>
      <c r="R91" s="2" t="s">
        <v>728</v>
      </c>
      <c r="S91" s="9" t="s">
        <v>30</v>
      </c>
      <c r="T91" s="9" t="str">
        <f t="shared" si="4"/>
        <v>NA</v>
      </c>
      <c r="U91" s="22" t="s">
        <v>234</v>
      </c>
      <c r="V91" s="15" t="s">
        <v>32</v>
      </c>
      <c r="W91" s="7" t="str">
        <f>IF(ISNUMBER(SEARCH("no",O91)),"NA","")</f>
        <v>NA</v>
      </c>
      <c r="X91" s="7" t="s">
        <v>729</v>
      </c>
      <c r="Y91" s="2"/>
      <c r="Z91" s="2"/>
      <c r="AA91" s="2"/>
      <c r="AB91" s="2"/>
      <c r="AC91" s="2"/>
      <c r="AD91" s="2"/>
      <c r="AE91" s="2"/>
      <c r="AF91" s="2"/>
      <c r="AG91" s="2"/>
      <c r="AH91" s="2"/>
      <c r="AI91" s="2"/>
      <c r="AJ91" s="2"/>
      <c r="AK91" s="2"/>
      <c r="AL91" s="2"/>
      <c r="AM91" s="2"/>
      <c r="AN91" s="2"/>
      <c r="AO91" s="2"/>
      <c r="AP91" s="2"/>
      <c r="AQ91" s="2"/>
      <c r="AR91" s="2"/>
    </row>
    <row r="92" spans="1:44" ht="15.75" customHeight="1">
      <c r="A92" s="54" t="s">
        <v>730</v>
      </c>
      <c r="B92" s="8" t="s">
        <v>730</v>
      </c>
      <c r="C92" s="18" t="s">
        <v>731</v>
      </c>
      <c r="D92" s="19">
        <v>2017</v>
      </c>
      <c r="E92" s="20" t="s">
        <v>732</v>
      </c>
      <c r="F92" s="27"/>
      <c r="G92" s="19"/>
      <c r="H92" s="19">
        <v>3424</v>
      </c>
      <c r="I92" s="19" t="s">
        <v>733</v>
      </c>
      <c r="J92" s="52" t="s">
        <v>1482</v>
      </c>
      <c r="K92" s="20" t="s">
        <v>734</v>
      </c>
      <c r="L92" s="20" t="s">
        <v>1483</v>
      </c>
      <c r="M92" s="20" t="s">
        <v>735</v>
      </c>
      <c r="N92" s="59"/>
      <c r="O92" s="13" t="s">
        <v>27</v>
      </c>
      <c r="P92" s="2" t="s">
        <v>736</v>
      </c>
      <c r="Q92" s="20" t="s">
        <v>95</v>
      </c>
      <c r="R92" s="2" t="s">
        <v>737</v>
      </c>
      <c r="S92" s="20" t="s">
        <v>30</v>
      </c>
      <c r="T92" s="20" t="str">
        <f t="shared" si="4"/>
        <v>NA</v>
      </c>
      <c r="U92" s="14" t="s">
        <v>56</v>
      </c>
      <c r="V92" s="24" t="s">
        <v>32</v>
      </c>
      <c r="W92" s="19" t="str">
        <f>IF(ISNUMBER(SEARCH("no",O92)),"NA","")</f>
        <v>NA</v>
      </c>
      <c r="X92" s="19"/>
      <c r="Y92" s="2"/>
      <c r="Z92" s="2"/>
      <c r="AA92" s="2"/>
      <c r="AB92" s="2"/>
      <c r="AC92" s="2"/>
      <c r="AD92" s="2"/>
      <c r="AE92" s="2"/>
      <c r="AF92" s="2"/>
      <c r="AG92" s="2"/>
      <c r="AH92" s="2"/>
      <c r="AI92" s="2"/>
      <c r="AJ92" s="2"/>
      <c r="AK92" s="2"/>
      <c r="AL92" s="2"/>
      <c r="AM92" s="2"/>
      <c r="AN92" s="2"/>
      <c r="AO92" s="2"/>
      <c r="AP92" s="2"/>
      <c r="AQ92" s="2"/>
      <c r="AR92" s="2"/>
    </row>
    <row r="93" spans="1:44" ht="15.75" customHeight="1">
      <c r="A93" s="7" t="s">
        <v>742</v>
      </c>
      <c r="B93" s="8" t="s">
        <v>742</v>
      </c>
      <c r="C93" s="2" t="s">
        <v>743</v>
      </c>
      <c r="D93" s="8">
        <v>2013</v>
      </c>
      <c r="E93" s="9" t="s">
        <v>136</v>
      </c>
      <c r="F93" s="44">
        <v>21.317</v>
      </c>
      <c r="G93" s="7">
        <v>101</v>
      </c>
      <c r="H93" s="7">
        <v>786</v>
      </c>
      <c r="I93" s="7" t="s">
        <v>738</v>
      </c>
      <c r="J93" s="52" t="s">
        <v>1482</v>
      </c>
      <c r="K93" s="9" t="s">
        <v>739</v>
      </c>
      <c r="L93" s="20" t="s">
        <v>326</v>
      </c>
      <c r="M93" s="9" t="s">
        <v>740</v>
      </c>
      <c r="N93" s="59"/>
      <c r="O93" s="13" t="s">
        <v>27</v>
      </c>
      <c r="P93" s="2" t="s">
        <v>744</v>
      </c>
      <c r="Q93" s="20" t="s">
        <v>95</v>
      </c>
      <c r="R93" s="2" t="s">
        <v>745</v>
      </c>
      <c r="S93" s="9" t="s">
        <v>30</v>
      </c>
      <c r="T93" s="9" t="str">
        <f t="shared" si="4"/>
        <v>NA</v>
      </c>
      <c r="U93" s="14" t="s">
        <v>234</v>
      </c>
      <c r="V93" s="24" t="s">
        <v>32</v>
      </c>
      <c r="W93" s="7" t="str">
        <f>IF(ISNUMBER(SEARCH("no",O93)),"NA","")</f>
        <v>NA</v>
      </c>
      <c r="X93" s="7" t="s">
        <v>741</v>
      </c>
      <c r="Y93" s="2"/>
      <c r="Z93" s="2"/>
      <c r="AA93" s="2"/>
      <c r="AB93" s="2"/>
      <c r="AC93" s="2"/>
      <c r="AD93" s="2"/>
      <c r="AE93" s="2"/>
      <c r="AF93" s="2"/>
      <c r="AG93" s="2"/>
      <c r="AH93" s="2"/>
      <c r="AI93" s="2"/>
      <c r="AJ93" s="2"/>
      <c r="AK93" s="2"/>
      <c r="AL93" s="2"/>
      <c r="AM93" s="2"/>
      <c r="AN93" s="2"/>
      <c r="AO93" s="2"/>
      <c r="AP93" s="2"/>
      <c r="AQ93" s="2"/>
      <c r="AR93" s="2"/>
    </row>
    <row r="94" spans="1:44" ht="15.75" customHeight="1">
      <c r="A94" s="7" t="s">
        <v>746</v>
      </c>
      <c r="B94" s="8" t="s">
        <v>746</v>
      </c>
      <c r="C94" s="2" t="s">
        <v>747</v>
      </c>
      <c r="D94" s="8">
        <v>2018</v>
      </c>
      <c r="E94" s="9" t="s">
        <v>22</v>
      </c>
      <c r="F94" s="32">
        <v>74.698999999999998</v>
      </c>
      <c r="G94" s="7">
        <v>88</v>
      </c>
      <c r="H94" s="7">
        <v>3424</v>
      </c>
      <c r="I94" s="7" t="s">
        <v>748</v>
      </c>
      <c r="J94" s="52" t="s">
        <v>1482</v>
      </c>
      <c r="K94" s="9" t="s">
        <v>749</v>
      </c>
      <c r="L94" s="20" t="s">
        <v>1483</v>
      </c>
      <c r="M94" s="9" t="s">
        <v>750</v>
      </c>
      <c r="N94" s="59"/>
      <c r="O94" s="13" t="s">
        <v>27</v>
      </c>
      <c r="P94" s="2" t="s">
        <v>95</v>
      </c>
      <c r="Q94" s="20" t="s">
        <v>95</v>
      </c>
      <c r="R94" s="2" t="s">
        <v>751</v>
      </c>
      <c r="S94" s="9" t="s">
        <v>30</v>
      </c>
      <c r="T94" s="9" t="str">
        <f t="shared" si="4"/>
        <v>NA</v>
      </c>
      <c r="U94" s="14" t="s">
        <v>56</v>
      </c>
      <c r="V94" s="24" t="s">
        <v>32</v>
      </c>
      <c r="W94" s="7" t="str">
        <f>IF(ISNUMBER(SEARCH("no",O94)),"NA","")</f>
        <v>NA</v>
      </c>
      <c r="X94" s="7" t="s">
        <v>752</v>
      </c>
      <c r="Y94" s="2"/>
      <c r="Z94" s="2"/>
      <c r="AA94" s="2"/>
      <c r="AB94" s="2"/>
      <c r="AC94" s="2"/>
      <c r="AD94" s="2"/>
      <c r="AE94" s="2"/>
      <c r="AF94" s="2"/>
      <c r="AG94" s="2"/>
      <c r="AH94" s="2"/>
      <c r="AI94" s="2"/>
      <c r="AJ94" s="2"/>
      <c r="AK94" s="2"/>
      <c r="AL94" s="2"/>
      <c r="AM94" s="2"/>
      <c r="AN94" s="2"/>
      <c r="AO94" s="2"/>
      <c r="AP94" s="2"/>
      <c r="AQ94" s="2"/>
      <c r="AR94" s="2"/>
    </row>
    <row r="95" spans="1:44" ht="15.75" customHeight="1">
      <c r="A95" s="7" t="s">
        <v>753</v>
      </c>
      <c r="B95" s="8" t="s">
        <v>753</v>
      </c>
      <c r="C95" s="2" t="s">
        <v>754</v>
      </c>
      <c r="D95" s="8">
        <v>2015</v>
      </c>
      <c r="E95" s="9" t="s">
        <v>755</v>
      </c>
      <c r="F95" s="44">
        <v>23.603000000000002</v>
      </c>
      <c r="G95" s="7">
        <v>55</v>
      </c>
      <c r="H95" s="7">
        <v>615</v>
      </c>
      <c r="I95" s="7" t="s">
        <v>756</v>
      </c>
      <c r="J95" s="52" t="s">
        <v>326</v>
      </c>
      <c r="K95" s="9" t="s">
        <v>24</v>
      </c>
      <c r="L95" s="20" t="s">
        <v>1510</v>
      </c>
      <c r="M95" s="9" t="s">
        <v>757</v>
      </c>
      <c r="N95" s="59"/>
      <c r="O95" s="13" t="s">
        <v>27</v>
      </c>
      <c r="P95" s="2" t="s">
        <v>758</v>
      </c>
      <c r="Q95" s="20" t="s">
        <v>95</v>
      </c>
      <c r="R95" s="2" t="s">
        <v>759</v>
      </c>
      <c r="S95" s="9" t="s">
        <v>30</v>
      </c>
      <c r="T95" s="9" t="str">
        <f t="shared" si="4"/>
        <v>NA</v>
      </c>
      <c r="U95" s="14" t="s">
        <v>33</v>
      </c>
      <c r="V95" s="24" t="s">
        <v>32</v>
      </c>
      <c r="W95" s="7" t="str">
        <f>IF(ISNUMBER(SEARCH("no",O95)),"NA","")</f>
        <v>NA</v>
      </c>
      <c r="X95" s="7" t="s">
        <v>760</v>
      </c>
      <c r="Y95" s="2"/>
      <c r="Z95" s="2"/>
      <c r="AA95" s="2"/>
      <c r="AB95" s="2"/>
      <c r="AC95" s="2"/>
      <c r="AD95" s="2"/>
      <c r="AE95" s="2"/>
      <c r="AF95" s="2"/>
      <c r="AG95" s="2"/>
      <c r="AH95" s="2"/>
      <c r="AI95" s="2"/>
      <c r="AJ95" s="2"/>
      <c r="AK95" s="2"/>
      <c r="AL95" s="2"/>
      <c r="AM95" s="2"/>
      <c r="AN95" s="2"/>
      <c r="AO95" s="2"/>
      <c r="AP95" s="2"/>
      <c r="AQ95" s="2"/>
      <c r="AR95" s="2"/>
    </row>
    <row r="96" spans="1:44" ht="15.75" customHeight="1">
      <c r="A96" s="7" t="s">
        <v>762</v>
      </c>
      <c r="B96" s="8" t="s">
        <v>762</v>
      </c>
      <c r="C96" s="2" t="s">
        <v>763</v>
      </c>
      <c r="D96" s="8">
        <v>2019</v>
      </c>
      <c r="E96" s="9" t="s">
        <v>601</v>
      </c>
      <c r="F96" s="32">
        <v>74.698999999999998</v>
      </c>
      <c r="G96" s="7">
        <v>34</v>
      </c>
      <c r="H96" s="7">
        <v>2003</v>
      </c>
      <c r="I96" s="7" t="s">
        <v>764</v>
      </c>
      <c r="J96" s="52" t="s">
        <v>1488</v>
      </c>
      <c r="K96" s="9" t="s">
        <v>765</v>
      </c>
      <c r="L96" s="20" t="s">
        <v>1488</v>
      </c>
      <c r="M96" s="9" t="s">
        <v>766</v>
      </c>
      <c r="N96" s="59"/>
      <c r="O96" s="65" t="s">
        <v>30</v>
      </c>
      <c r="P96" s="2" t="s">
        <v>767</v>
      </c>
      <c r="Q96" s="9" t="s">
        <v>241</v>
      </c>
      <c r="R96" s="2" t="s">
        <v>32</v>
      </c>
      <c r="S96" s="9" t="s">
        <v>27</v>
      </c>
      <c r="T96" s="9" t="s">
        <v>27</v>
      </c>
      <c r="U96" s="14" t="s">
        <v>32</v>
      </c>
      <c r="V96" s="7" t="s">
        <v>27</v>
      </c>
      <c r="W96" s="7" t="s">
        <v>32</v>
      </c>
      <c r="X96" s="7" t="s">
        <v>768</v>
      </c>
      <c r="Y96" s="2"/>
      <c r="Z96" s="2"/>
      <c r="AA96" s="2"/>
      <c r="AB96" s="2"/>
      <c r="AC96" s="2"/>
      <c r="AD96" s="2"/>
      <c r="AE96" s="2"/>
      <c r="AF96" s="2"/>
      <c r="AG96" s="2"/>
      <c r="AH96" s="2"/>
      <c r="AI96" s="2"/>
      <c r="AJ96" s="2"/>
      <c r="AK96" s="2"/>
      <c r="AL96" s="2"/>
      <c r="AM96" s="2"/>
      <c r="AN96" s="2"/>
      <c r="AO96" s="2"/>
      <c r="AP96" s="2"/>
      <c r="AQ96" s="2"/>
      <c r="AR96" s="2"/>
    </row>
    <row r="97" spans="1:44" ht="15.75" customHeight="1">
      <c r="A97" s="54" t="s">
        <v>771</v>
      </c>
      <c r="B97" s="8" t="s">
        <v>771</v>
      </c>
      <c r="C97" s="18" t="s">
        <v>772</v>
      </c>
      <c r="D97" s="8">
        <v>2011</v>
      </c>
      <c r="E97" s="20" t="s">
        <v>179</v>
      </c>
      <c r="F97" s="27">
        <v>17.542999999999999</v>
      </c>
      <c r="G97" s="19">
        <v>3</v>
      </c>
      <c r="H97" s="19">
        <v>402</v>
      </c>
      <c r="I97" s="19" t="s">
        <v>773</v>
      </c>
      <c r="J97" s="52" t="s">
        <v>1482</v>
      </c>
      <c r="K97" s="20" t="s">
        <v>24</v>
      </c>
      <c r="L97" s="20" t="s">
        <v>1510</v>
      </c>
      <c r="M97" s="20" t="s">
        <v>774</v>
      </c>
      <c r="N97" s="59"/>
      <c r="O97" s="13" t="s">
        <v>27</v>
      </c>
      <c r="P97" s="2" t="s">
        <v>40</v>
      </c>
      <c r="Q97" s="20" t="s">
        <v>95</v>
      </c>
      <c r="R97" s="2" t="s">
        <v>775</v>
      </c>
      <c r="S97" s="20" t="s">
        <v>30</v>
      </c>
      <c r="T97" s="20" t="str">
        <f t="shared" ref="T97:T120" si="5">IF(ISNUMBER(SEARCH("yes",S97)),"NA","")</f>
        <v>NA</v>
      </c>
      <c r="U97" s="14" t="s">
        <v>142</v>
      </c>
      <c r="V97" s="24" t="s">
        <v>32</v>
      </c>
      <c r="W97" s="19" t="str">
        <f>IF(ISNUMBER(SEARCH("no",O97)),"NA","")</f>
        <v>NA</v>
      </c>
      <c r="X97" s="19" t="s">
        <v>776</v>
      </c>
      <c r="Y97" s="2"/>
      <c r="Z97" s="2"/>
      <c r="AA97" s="2"/>
      <c r="AB97" s="2"/>
      <c r="AC97" s="2"/>
      <c r="AD97" s="2"/>
      <c r="AE97" s="2"/>
      <c r="AF97" s="2"/>
      <c r="AG97" s="2"/>
      <c r="AH97" s="2"/>
      <c r="AI97" s="2"/>
      <c r="AJ97" s="2"/>
      <c r="AK97" s="2"/>
      <c r="AL97" s="2"/>
      <c r="AM97" s="2"/>
      <c r="AN97" s="2"/>
      <c r="AO97" s="2"/>
      <c r="AP97" s="2"/>
      <c r="AQ97" s="2"/>
      <c r="AR97" s="2"/>
    </row>
    <row r="98" spans="1:44" ht="15.75" customHeight="1">
      <c r="A98" s="7" t="s">
        <v>777</v>
      </c>
      <c r="B98" s="8" t="s">
        <v>777</v>
      </c>
      <c r="C98" s="2" t="s">
        <v>778</v>
      </c>
      <c r="D98" s="8">
        <v>2000</v>
      </c>
      <c r="E98" s="65" t="s">
        <v>779</v>
      </c>
      <c r="F98" s="75">
        <v>18.652000000000001</v>
      </c>
      <c r="G98" s="7">
        <v>178</v>
      </c>
      <c r="H98" s="7">
        <v>569</v>
      </c>
      <c r="I98" s="65" t="s">
        <v>770</v>
      </c>
      <c r="J98" s="74" t="s">
        <v>326</v>
      </c>
      <c r="K98" s="9" t="s">
        <v>780</v>
      </c>
      <c r="L98" s="20" t="s">
        <v>1493</v>
      </c>
      <c r="M98" s="9" t="s">
        <v>781</v>
      </c>
      <c r="N98" s="59"/>
      <c r="O98" s="13" t="s">
        <v>30</v>
      </c>
      <c r="P98" s="2" t="s">
        <v>782</v>
      </c>
      <c r="Q98" s="56" t="s">
        <v>44</v>
      </c>
      <c r="R98" s="2" t="s">
        <v>783</v>
      </c>
      <c r="S98" s="9" t="s">
        <v>30</v>
      </c>
      <c r="T98" s="33" t="str">
        <f t="shared" si="5"/>
        <v>NA</v>
      </c>
      <c r="U98" s="14" t="s">
        <v>234</v>
      </c>
      <c r="V98" s="7" t="s">
        <v>27</v>
      </c>
      <c r="W98" s="7" t="s">
        <v>32</v>
      </c>
      <c r="X98" s="7" t="s">
        <v>784</v>
      </c>
      <c r="Y98" s="2"/>
      <c r="Z98" s="2"/>
      <c r="AA98" s="2"/>
      <c r="AB98" s="2"/>
      <c r="AC98" s="2"/>
      <c r="AD98" s="2"/>
      <c r="AE98" s="2"/>
      <c r="AF98" s="2"/>
      <c r="AG98" s="2"/>
      <c r="AH98" s="2"/>
      <c r="AI98" s="2"/>
      <c r="AJ98" s="2"/>
      <c r="AK98" s="2"/>
      <c r="AL98" s="2"/>
      <c r="AM98" s="2"/>
      <c r="AN98" s="2"/>
      <c r="AO98" s="2"/>
      <c r="AP98" s="2"/>
      <c r="AQ98" s="2"/>
      <c r="AR98" s="2"/>
    </row>
    <row r="99" spans="1:44" ht="15.75" customHeight="1">
      <c r="A99" s="7" t="s">
        <v>785</v>
      </c>
      <c r="B99" s="8" t="s">
        <v>785</v>
      </c>
      <c r="C99" s="2" t="s">
        <v>786</v>
      </c>
      <c r="D99" s="8">
        <v>2009</v>
      </c>
      <c r="E99" s="9" t="s">
        <v>787</v>
      </c>
      <c r="F99" s="44">
        <v>60.39</v>
      </c>
      <c r="G99" s="37">
        <v>674</v>
      </c>
      <c r="H99" s="56">
        <v>3148</v>
      </c>
      <c r="I99" s="7" t="s">
        <v>788</v>
      </c>
      <c r="J99" s="52" t="s">
        <v>1483</v>
      </c>
      <c r="K99" s="9" t="s">
        <v>789</v>
      </c>
      <c r="L99" s="20" t="s">
        <v>326</v>
      </c>
      <c r="M99" s="9" t="s">
        <v>790</v>
      </c>
      <c r="N99" s="59"/>
      <c r="O99" s="13" t="s">
        <v>30</v>
      </c>
      <c r="P99" s="2" t="s">
        <v>634</v>
      </c>
      <c r="Q99" s="9" t="s">
        <v>44</v>
      </c>
      <c r="R99" s="2" t="s">
        <v>791</v>
      </c>
      <c r="S99" s="9" t="s">
        <v>30</v>
      </c>
      <c r="T99" s="33" t="str">
        <f t="shared" si="5"/>
        <v>NA</v>
      </c>
      <c r="U99" s="14" t="s">
        <v>122</v>
      </c>
      <c r="V99" s="7" t="s">
        <v>27</v>
      </c>
      <c r="W99" s="7" t="s">
        <v>32</v>
      </c>
      <c r="X99" s="7" t="s">
        <v>792</v>
      </c>
      <c r="Y99" s="2"/>
      <c r="Z99" s="2"/>
      <c r="AA99" s="2"/>
      <c r="AB99" s="2"/>
      <c r="AC99" s="2"/>
      <c r="AD99" s="2"/>
      <c r="AE99" s="2"/>
      <c r="AF99" s="2"/>
      <c r="AG99" s="2"/>
      <c r="AH99" s="2"/>
      <c r="AI99" s="2"/>
      <c r="AJ99" s="2"/>
      <c r="AK99" s="2"/>
      <c r="AL99" s="2"/>
      <c r="AM99" s="2"/>
      <c r="AN99" s="2"/>
      <c r="AO99" s="2"/>
      <c r="AP99" s="2"/>
      <c r="AQ99" s="2"/>
      <c r="AR99" s="2"/>
    </row>
    <row r="100" spans="1:44" ht="15.75" customHeight="1">
      <c r="A100" s="7" t="s">
        <v>793</v>
      </c>
      <c r="B100" s="8" t="s">
        <v>793</v>
      </c>
      <c r="C100" s="2" t="s">
        <v>794</v>
      </c>
      <c r="D100" s="8">
        <v>2002</v>
      </c>
      <c r="E100" s="56" t="s">
        <v>795</v>
      </c>
      <c r="F100" s="75">
        <v>4.306</v>
      </c>
      <c r="G100" s="37">
        <v>40</v>
      </c>
      <c r="H100" s="7">
        <v>229</v>
      </c>
      <c r="I100" s="7" t="s">
        <v>797</v>
      </c>
      <c r="J100" s="52" t="s">
        <v>1484</v>
      </c>
      <c r="K100" s="13" t="s">
        <v>799</v>
      </c>
      <c r="L100" s="98" t="s">
        <v>326</v>
      </c>
      <c r="M100" s="9" t="s">
        <v>800</v>
      </c>
      <c r="N100" s="59" t="s">
        <v>801</v>
      </c>
      <c r="O100" s="13" t="s">
        <v>30</v>
      </c>
      <c r="P100" s="2" t="s">
        <v>782</v>
      </c>
      <c r="Q100" s="13" t="s">
        <v>802</v>
      </c>
      <c r="R100" s="2" t="s">
        <v>803</v>
      </c>
      <c r="S100" s="9" t="s">
        <v>30</v>
      </c>
      <c r="T100" s="33" t="str">
        <f t="shared" si="5"/>
        <v>NA</v>
      </c>
      <c r="U100" s="14" t="s">
        <v>122</v>
      </c>
      <c r="V100" s="7" t="s">
        <v>27</v>
      </c>
      <c r="W100" s="7" t="s">
        <v>32</v>
      </c>
      <c r="X100" s="7"/>
      <c r="Y100" s="2"/>
      <c r="Z100" s="2"/>
      <c r="AA100" s="2"/>
      <c r="AB100" s="2"/>
      <c r="AC100" s="2"/>
      <c r="AD100" s="2"/>
      <c r="AE100" s="2"/>
      <c r="AF100" s="2"/>
      <c r="AG100" s="2"/>
      <c r="AH100" s="2"/>
      <c r="AI100" s="2"/>
      <c r="AJ100" s="2"/>
      <c r="AK100" s="2"/>
      <c r="AL100" s="2"/>
      <c r="AM100" s="2"/>
      <c r="AN100" s="2"/>
      <c r="AO100" s="2"/>
      <c r="AP100" s="2"/>
      <c r="AQ100" s="2"/>
      <c r="AR100" s="2"/>
    </row>
    <row r="101" spans="1:44" ht="15.75" customHeight="1">
      <c r="A101" s="7" t="s">
        <v>804</v>
      </c>
      <c r="B101" s="8" t="s">
        <v>804</v>
      </c>
      <c r="C101" s="95" t="s">
        <v>805</v>
      </c>
      <c r="D101" s="8">
        <v>2002</v>
      </c>
      <c r="E101" s="9" t="s">
        <v>787</v>
      </c>
      <c r="F101" s="44">
        <v>60.39</v>
      </c>
      <c r="G101" s="37">
        <v>372</v>
      </c>
      <c r="H101" s="7">
        <v>2275</v>
      </c>
      <c r="I101" s="7" t="s">
        <v>806</v>
      </c>
      <c r="J101" s="52" t="s">
        <v>1486</v>
      </c>
      <c r="K101" s="9" t="s">
        <v>807</v>
      </c>
      <c r="L101" s="20" t="s">
        <v>326</v>
      </c>
      <c r="M101" s="9" t="s">
        <v>808</v>
      </c>
      <c r="N101" s="59" t="s">
        <v>809</v>
      </c>
      <c r="O101" s="56" t="s">
        <v>30</v>
      </c>
      <c r="P101" s="2" t="s">
        <v>95</v>
      </c>
      <c r="Q101" s="65" t="s">
        <v>44</v>
      </c>
      <c r="R101" s="2" t="s">
        <v>810</v>
      </c>
      <c r="S101" s="9" t="s">
        <v>30</v>
      </c>
      <c r="T101" s="33" t="str">
        <f t="shared" si="5"/>
        <v>NA</v>
      </c>
      <c r="U101" s="14" t="s">
        <v>122</v>
      </c>
      <c r="V101" s="7" t="s">
        <v>27</v>
      </c>
      <c r="W101" s="7" t="s">
        <v>32</v>
      </c>
      <c r="X101" s="7" t="s">
        <v>811</v>
      </c>
      <c r="Y101" s="2"/>
      <c r="Z101" s="2"/>
      <c r="AA101" s="2"/>
      <c r="AB101" s="2"/>
      <c r="AC101" s="2"/>
      <c r="AD101" s="2"/>
      <c r="AE101" s="2"/>
      <c r="AF101" s="2"/>
      <c r="AG101" s="2"/>
      <c r="AH101" s="2"/>
      <c r="AI101" s="2"/>
      <c r="AJ101" s="2"/>
      <c r="AK101" s="2"/>
      <c r="AL101" s="2"/>
      <c r="AM101" s="2"/>
      <c r="AN101" s="2"/>
      <c r="AO101" s="2"/>
      <c r="AP101" s="2"/>
      <c r="AQ101" s="2"/>
      <c r="AR101" s="2"/>
    </row>
    <row r="102" spans="1:44" ht="15.75" customHeight="1">
      <c r="A102" s="7" t="s">
        <v>812</v>
      </c>
      <c r="B102" s="8" t="s">
        <v>812</v>
      </c>
      <c r="C102" s="2" t="s">
        <v>813</v>
      </c>
      <c r="D102" s="8">
        <v>2003</v>
      </c>
      <c r="E102" s="9" t="s">
        <v>246</v>
      </c>
      <c r="F102" s="44">
        <v>4.3849999999999998</v>
      </c>
      <c r="G102" s="37">
        <v>219</v>
      </c>
      <c r="H102" s="7">
        <v>2788</v>
      </c>
      <c r="I102" s="7" t="s">
        <v>815</v>
      </c>
      <c r="J102" s="52" t="s">
        <v>1483</v>
      </c>
      <c r="K102" s="9" t="s">
        <v>816</v>
      </c>
      <c r="L102" s="20" t="s">
        <v>1483</v>
      </c>
      <c r="M102" s="9" t="s">
        <v>817</v>
      </c>
      <c r="N102" s="59" t="s">
        <v>818</v>
      </c>
      <c r="O102" s="13" t="s">
        <v>30</v>
      </c>
      <c r="P102" s="2" t="s">
        <v>819</v>
      </c>
      <c r="Q102" s="13" t="s">
        <v>802</v>
      </c>
      <c r="R102" s="2" t="s">
        <v>820</v>
      </c>
      <c r="S102" s="9" t="s">
        <v>30</v>
      </c>
      <c r="T102" s="33" t="str">
        <f t="shared" si="5"/>
        <v>NA</v>
      </c>
      <c r="U102" s="14" t="s">
        <v>122</v>
      </c>
      <c r="V102" s="7" t="s">
        <v>27</v>
      </c>
      <c r="W102" s="7" t="s">
        <v>32</v>
      </c>
      <c r="X102" s="7" t="s">
        <v>821</v>
      </c>
      <c r="Y102" s="2"/>
      <c r="Z102" s="2"/>
      <c r="AA102" s="2"/>
      <c r="AB102" s="2"/>
      <c r="AC102" s="2"/>
      <c r="AD102" s="2"/>
      <c r="AE102" s="2"/>
      <c r="AF102" s="2"/>
      <c r="AG102" s="2"/>
      <c r="AH102" s="2"/>
      <c r="AI102" s="2"/>
      <c r="AJ102" s="2"/>
      <c r="AK102" s="2"/>
      <c r="AL102" s="2"/>
      <c r="AM102" s="2"/>
      <c r="AN102" s="2"/>
      <c r="AO102" s="2"/>
      <c r="AP102" s="2"/>
      <c r="AQ102" s="2"/>
      <c r="AR102" s="2"/>
    </row>
    <row r="103" spans="1:44" ht="15.75" customHeight="1">
      <c r="A103" s="7" t="s">
        <v>823</v>
      </c>
      <c r="B103" s="8" t="s">
        <v>823</v>
      </c>
      <c r="C103" s="2" t="s">
        <v>824</v>
      </c>
      <c r="D103" s="8">
        <v>2000</v>
      </c>
      <c r="E103" s="9" t="s">
        <v>246</v>
      </c>
      <c r="F103" s="44">
        <v>4.3849999999999998</v>
      </c>
      <c r="G103" s="37">
        <v>49</v>
      </c>
      <c r="H103" s="62">
        <v>298</v>
      </c>
      <c r="I103" s="7" t="s">
        <v>825</v>
      </c>
      <c r="J103" s="52" t="s">
        <v>1483</v>
      </c>
      <c r="K103" s="9" t="s">
        <v>827</v>
      </c>
      <c r="L103" s="20" t="s">
        <v>826</v>
      </c>
      <c r="M103" s="9" t="s">
        <v>828</v>
      </c>
      <c r="N103" s="59" t="s">
        <v>829</v>
      </c>
      <c r="O103" s="65" t="s">
        <v>30</v>
      </c>
      <c r="P103" s="2"/>
      <c r="Q103" s="9" t="s">
        <v>44</v>
      </c>
      <c r="R103" s="2" t="s">
        <v>830</v>
      </c>
      <c r="S103" s="9" t="s">
        <v>30</v>
      </c>
      <c r="T103" s="33" t="str">
        <f t="shared" si="5"/>
        <v>NA</v>
      </c>
      <c r="U103" s="14" t="s">
        <v>122</v>
      </c>
      <c r="V103" s="62" t="s">
        <v>27</v>
      </c>
      <c r="W103" s="7" t="s">
        <v>32</v>
      </c>
      <c r="X103" s="7" t="s">
        <v>831</v>
      </c>
      <c r="Y103" s="2"/>
      <c r="Z103" s="2"/>
      <c r="AA103" s="2"/>
      <c r="AB103" s="2"/>
      <c r="AC103" s="2"/>
      <c r="AD103" s="2"/>
      <c r="AE103" s="2"/>
      <c r="AF103" s="2"/>
      <c r="AG103" s="2"/>
      <c r="AH103" s="2"/>
      <c r="AI103" s="2"/>
      <c r="AJ103" s="2"/>
      <c r="AK103" s="2"/>
      <c r="AL103" s="2"/>
      <c r="AM103" s="2"/>
      <c r="AN103" s="2"/>
      <c r="AO103" s="2"/>
      <c r="AP103" s="2"/>
      <c r="AQ103" s="2"/>
      <c r="AR103" s="2"/>
    </row>
    <row r="104" spans="1:44" ht="15.75" customHeight="1">
      <c r="A104" s="54" t="s">
        <v>833</v>
      </c>
      <c r="B104" s="8" t="s">
        <v>833</v>
      </c>
      <c r="C104" s="18" t="s">
        <v>834</v>
      </c>
      <c r="D104" s="8">
        <v>2005</v>
      </c>
      <c r="E104" s="20" t="s">
        <v>179</v>
      </c>
      <c r="F104" s="75">
        <v>17.794</v>
      </c>
      <c r="G104" s="36">
        <v>0</v>
      </c>
      <c r="H104" s="97">
        <v>1309</v>
      </c>
      <c r="I104" s="62" t="s">
        <v>835</v>
      </c>
      <c r="J104" s="57" t="s">
        <v>1488</v>
      </c>
      <c r="K104" s="56" t="s">
        <v>836</v>
      </c>
      <c r="L104" s="59" t="s">
        <v>1484</v>
      </c>
      <c r="M104" s="21" t="s">
        <v>837</v>
      </c>
      <c r="N104" s="59"/>
      <c r="O104" s="13" t="s">
        <v>30</v>
      </c>
      <c r="P104" s="95" t="s">
        <v>537</v>
      </c>
      <c r="Q104" s="56" t="s">
        <v>44</v>
      </c>
      <c r="R104" s="95" t="s">
        <v>838</v>
      </c>
      <c r="S104" s="76" t="s">
        <v>30</v>
      </c>
      <c r="T104" s="77" t="str">
        <f t="shared" si="5"/>
        <v>NA</v>
      </c>
      <c r="U104" s="22" t="s">
        <v>142</v>
      </c>
      <c r="V104" s="24" t="s">
        <v>27</v>
      </c>
      <c r="W104" s="7" t="s">
        <v>32</v>
      </c>
      <c r="X104" s="19"/>
      <c r="Y104" s="2"/>
      <c r="Z104" s="2"/>
      <c r="AA104" s="2"/>
      <c r="AB104" s="2"/>
      <c r="AC104" s="2"/>
      <c r="AD104" s="2"/>
      <c r="AE104" s="2"/>
      <c r="AF104" s="2"/>
      <c r="AG104" s="2"/>
      <c r="AH104" s="2"/>
      <c r="AI104" s="2"/>
      <c r="AJ104" s="2"/>
      <c r="AK104" s="2"/>
      <c r="AL104" s="2"/>
      <c r="AM104" s="2"/>
      <c r="AN104" s="2"/>
      <c r="AO104" s="2"/>
      <c r="AP104" s="2"/>
      <c r="AQ104" s="2"/>
      <c r="AR104" s="2"/>
    </row>
    <row r="105" spans="1:44" ht="15.75" customHeight="1">
      <c r="A105" s="64" t="s">
        <v>1501</v>
      </c>
      <c r="B105" s="8" t="s">
        <v>839</v>
      </c>
      <c r="C105" s="18" t="s">
        <v>840</v>
      </c>
      <c r="D105" s="8">
        <v>2006</v>
      </c>
      <c r="E105" s="20" t="s">
        <v>179</v>
      </c>
      <c r="F105" s="75">
        <v>17.794</v>
      </c>
      <c r="G105" s="36">
        <v>6</v>
      </c>
      <c r="H105" s="19">
        <v>1217</v>
      </c>
      <c r="I105" s="19" t="s">
        <v>841</v>
      </c>
      <c r="J105" s="52" t="s">
        <v>1488</v>
      </c>
      <c r="K105" s="9" t="s">
        <v>842</v>
      </c>
      <c r="L105" s="20" t="s">
        <v>1488</v>
      </c>
      <c r="M105" s="9" t="s">
        <v>843</v>
      </c>
      <c r="N105" s="59"/>
      <c r="O105" s="13" t="s">
        <v>30</v>
      </c>
      <c r="P105" s="2" t="s">
        <v>844</v>
      </c>
      <c r="Q105" s="9" t="s">
        <v>44</v>
      </c>
      <c r="R105" s="2" t="s">
        <v>845</v>
      </c>
      <c r="S105" s="20" t="s">
        <v>30</v>
      </c>
      <c r="T105" s="39" t="str">
        <f t="shared" si="5"/>
        <v>NA</v>
      </c>
      <c r="U105" s="22" t="s">
        <v>142</v>
      </c>
      <c r="V105" s="61" t="s">
        <v>27</v>
      </c>
      <c r="W105" s="7" t="s">
        <v>32</v>
      </c>
      <c r="X105" s="19"/>
      <c r="Y105" s="2"/>
      <c r="Z105" s="2"/>
      <c r="AA105" s="2"/>
      <c r="AB105" s="2"/>
      <c r="AC105" s="2"/>
      <c r="AD105" s="2"/>
      <c r="AE105" s="2"/>
      <c r="AF105" s="2"/>
      <c r="AG105" s="2"/>
      <c r="AH105" s="2"/>
      <c r="AI105" s="2"/>
      <c r="AJ105" s="2"/>
      <c r="AK105" s="2"/>
      <c r="AL105" s="2"/>
      <c r="AM105" s="2"/>
      <c r="AN105" s="2"/>
      <c r="AO105" s="2"/>
      <c r="AP105" s="2"/>
      <c r="AQ105" s="2"/>
      <c r="AR105" s="2"/>
    </row>
    <row r="106" spans="1:44" ht="15.75" customHeight="1">
      <c r="A106" s="7" t="s">
        <v>846</v>
      </c>
      <c r="B106" s="8" t="s">
        <v>846</v>
      </c>
      <c r="C106" s="2" t="s">
        <v>847</v>
      </c>
      <c r="D106" s="8">
        <v>2003</v>
      </c>
      <c r="E106" s="9" t="s">
        <v>832</v>
      </c>
      <c r="F106" s="44">
        <v>4.1529999999999996</v>
      </c>
      <c r="G106" s="37">
        <v>204</v>
      </c>
      <c r="H106" s="7">
        <v>668</v>
      </c>
      <c r="I106" s="7" t="s">
        <v>848</v>
      </c>
      <c r="J106" s="52" t="s">
        <v>326</v>
      </c>
      <c r="K106" s="9" t="s">
        <v>849</v>
      </c>
      <c r="L106" s="20" t="s">
        <v>826</v>
      </c>
      <c r="M106" s="9" t="s">
        <v>850</v>
      </c>
      <c r="N106" s="59" t="s">
        <v>851</v>
      </c>
      <c r="O106" s="65" t="s">
        <v>30</v>
      </c>
      <c r="P106" s="2" t="s">
        <v>32</v>
      </c>
      <c r="Q106" s="9" t="s">
        <v>44</v>
      </c>
      <c r="R106" s="2" t="s">
        <v>852</v>
      </c>
      <c r="S106" s="9" t="s">
        <v>30</v>
      </c>
      <c r="T106" s="33" t="str">
        <f t="shared" si="5"/>
        <v>NA</v>
      </c>
      <c r="U106" s="14" t="s">
        <v>142</v>
      </c>
      <c r="V106" s="7" t="s">
        <v>27</v>
      </c>
      <c r="W106" s="7" t="s">
        <v>32</v>
      </c>
      <c r="X106" s="7"/>
      <c r="Y106" s="2"/>
      <c r="Z106" s="2"/>
      <c r="AA106" s="2"/>
      <c r="AB106" s="2"/>
      <c r="AC106" s="2"/>
      <c r="AD106" s="2"/>
      <c r="AE106" s="2"/>
      <c r="AF106" s="2"/>
      <c r="AG106" s="2"/>
      <c r="AH106" s="2"/>
      <c r="AI106" s="2"/>
      <c r="AJ106" s="2"/>
      <c r="AK106" s="2"/>
      <c r="AL106" s="2"/>
      <c r="AM106" s="2"/>
      <c r="AN106" s="2"/>
      <c r="AO106" s="2"/>
      <c r="AP106" s="2"/>
      <c r="AQ106" s="2"/>
      <c r="AR106" s="2"/>
    </row>
    <row r="107" spans="1:44" ht="15.75" customHeight="1">
      <c r="A107" s="7" t="s">
        <v>853</v>
      </c>
      <c r="B107" s="8" t="s">
        <v>853</v>
      </c>
      <c r="C107" s="2" t="s">
        <v>854</v>
      </c>
      <c r="D107" s="8">
        <v>2007</v>
      </c>
      <c r="E107" s="9" t="s">
        <v>179</v>
      </c>
      <c r="F107" s="75">
        <v>17.794</v>
      </c>
      <c r="G107" s="37">
        <v>11</v>
      </c>
      <c r="H107" s="7">
        <v>2509</v>
      </c>
      <c r="I107" s="7" t="s">
        <v>855</v>
      </c>
      <c r="J107" s="52" t="s">
        <v>1488</v>
      </c>
      <c r="K107" s="9" t="s">
        <v>856</v>
      </c>
      <c r="L107" s="20" t="s">
        <v>326</v>
      </c>
      <c r="M107" s="9" t="s">
        <v>857</v>
      </c>
      <c r="N107" s="59"/>
      <c r="O107" s="13" t="s">
        <v>30</v>
      </c>
      <c r="P107" s="95" t="s">
        <v>858</v>
      </c>
      <c r="Q107" s="9" t="s">
        <v>44</v>
      </c>
      <c r="R107" s="95" t="s">
        <v>859</v>
      </c>
      <c r="S107" s="9" t="s">
        <v>30</v>
      </c>
      <c r="T107" s="33" t="str">
        <f t="shared" si="5"/>
        <v>NA</v>
      </c>
      <c r="U107" s="14" t="s">
        <v>142</v>
      </c>
      <c r="V107" s="7" t="s">
        <v>27</v>
      </c>
      <c r="W107" s="7" t="s">
        <v>32</v>
      </c>
      <c r="X107" s="7" t="s">
        <v>860</v>
      </c>
      <c r="Y107" s="2"/>
      <c r="Z107" s="2"/>
      <c r="AA107" s="2"/>
      <c r="AB107" s="2"/>
      <c r="AC107" s="2"/>
      <c r="AD107" s="2"/>
      <c r="AE107" s="2"/>
      <c r="AF107" s="2"/>
      <c r="AG107" s="2"/>
      <c r="AH107" s="2"/>
      <c r="AI107" s="2"/>
      <c r="AJ107" s="2"/>
      <c r="AK107" s="2"/>
      <c r="AL107" s="2"/>
      <c r="AM107" s="2"/>
      <c r="AN107" s="2"/>
      <c r="AO107" s="2"/>
      <c r="AP107" s="2"/>
      <c r="AQ107" s="2"/>
      <c r="AR107" s="2"/>
    </row>
    <row r="108" spans="1:44" ht="15.75" customHeight="1">
      <c r="A108" s="7" t="s">
        <v>861</v>
      </c>
      <c r="B108" s="8" t="s">
        <v>861</v>
      </c>
      <c r="C108" s="2" t="s">
        <v>862</v>
      </c>
      <c r="D108" s="8">
        <v>2001</v>
      </c>
      <c r="E108" s="9" t="s">
        <v>863</v>
      </c>
      <c r="F108" s="32">
        <v>4.5780000000000003</v>
      </c>
      <c r="G108" s="37">
        <v>164</v>
      </c>
      <c r="H108" s="56">
        <v>968</v>
      </c>
      <c r="I108" s="56" t="s">
        <v>1502</v>
      </c>
      <c r="J108" s="78" t="s">
        <v>326</v>
      </c>
      <c r="K108" s="9" t="s">
        <v>24</v>
      </c>
      <c r="L108" s="20" t="s">
        <v>1510</v>
      </c>
      <c r="M108" s="9" t="s">
        <v>865</v>
      </c>
      <c r="N108" s="59"/>
      <c r="O108" s="56" t="s">
        <v>30</v>
      </c>
      <c r="P108" s="2" t="s">
        <v>866</v>
      </c>
      <c r="Q108" s="56" t="s">
        <v>44</v>
      </c>
      <c r="R108" s="2" t="s">
        <v>867</v>
      </c>
      <c r="S108" s="9" t="s">
        <v>30</v>
      </c>
      <c r="T108" s="33" t="str">
        <f t="shared" si="5"/>
        <v>NA</v>
      </c>
      <c r="U108" s="14" t="s">
        <v>234</v>
      </c>
      <c r="V108" s="7" t="s">
        <v>27</v>
      </c>
      <c r="W108" s="7" t="s">
        <v>32</v>
      </c>
      <c r="X108" s="7" t="s">
        <v>868</v>
      </c>
      <c r="Y108" s="2"/>
      <c r="Z108" s="2"/>
      <c r="AA108" s="2"/>
      <c r="AB108" s="2"/>
      <c r="AC108" s="2"/>
      <c r="AD108" s="2"/>
      <c r="AE108" s="2"/>
      <c r="AF108" s="2"/>
      <c r="AG108" s="2"/>
      <c r="AH108" s="2"/>
      <c r="AI108" s="2"/>
      <c r="AJ108" s="2"/>
      <c r="AK108" s="2"/>
      <c r="AL108" s="2"/>
      <c r="AM108" s="2"/>
      <c r="AN108" s="2"/>
      <c r="AO108" s="2"/>
      <c r="AP108" s="2"/>
      <c r="AQ108" s="2"/>
      <c r="AR108" s="2"/>
    </row>
    <row r="109" spans="1:44" ht="15.75" customHeight="1">
      <c r="A109" s="7" t="s">
        <v>869</v>
      </c>
      <c r="B109" s="8" t="s">
        <v>869</v>
      </c>
      <c r="C109" s="95" t="s">
        <v>761</v>
      </c>
      <c r="D109" s="65">
        <v>2008</v>
      </c>
      <c r="E109" s="9" t="s">
        <v>870</v>
      </c>
      <c r="F109" s="44">
        <v>3.7090000000000001</v>
      </c>
      <c r="G109" s="37">
        <v>460</v>
      </c>
      <c r="H109" s="56">
        <v>2596</v>
      </c>
      <c r="I109" s="7" t="s">
        <v>871</v>
      </c>
      <c r="J109" s="52" t="s">
        <v>1483</v>
      </c>
      <c r="K109" s="9" t="s">
        <v>872</v>
      </c>
      <c r="L109" s="20" t="s">
        <v>326</v>
      </c>
      <c r="M109" s="9" t="s">
        <v>873</v>
      </c>
      <c r="N109" s="59"/>
      <c r="O109" s="65" t="s">
        <v>30</v>
      </c>
      <c r="P109" s="2"/>
      <c r="Q109" s="56" t="s">
        <v>44</v>
      </c>
      <c r="R109" s="2" t="s">
        <v>874</v>
      </c>
      <c r="S109" s="9" t="s">
        <v>30</v>
      </c>
      <c r="T109" s="33" t="str">
        <f t="shared" si="5"/>
        <v>NA</v>
      </c>
      <c r="U109" s="14" t="s">
        <v>142</v>
      </c>
      <c r="V109" s="7" t="s">
        <v>27</v>
      </c>
      <c r="W109" s="7" t="s">
        <v>32</v>
      </c>
      <c r="X109" s="7" t="s">
        <v>875</v>
      </c>
      <c r="Y109" s="2"/>
      <c r="Z109" s="2"/>
      <c r="AA109" s="2"/>
      <c r="AB109" s="2"/>
      <c r="AC109" s="2"/>
      <c r="AD109" s="2"/>
      <c r="AE109" s="2"/>
      <c r="AF109" s="2"/>
      <c r="AG109" s="2"/>
      <c r="AH109" s="2"/>
      <c r="AI109" s="2"/>
      <c r="AJ109" s="2"/>
      <c r="AK109" s="2"/>
      <c r="AL109" s="2"/>
      <c r="AM109" s="2"/>
      <c r="AN109" s="2"/>
      <c r="AO109" s="2"/>
      <c r="AP109" s="2"/>
      <c r="AQ109" s="2"/>
      <c r="AR109" s="2"/>
    </row>
    <row r="110" spans="1:44" ht="15.75" customHeight="1">
      <c r="A110" s="54" t="s">
        <v>877</v>
      </c>
      <c r="B110" s="8" t="s">
        <v>877</v>
      </c>
      <c r="C110" s="18" t="s">
        <v>878</v>
      </c>
      <c r="D110" s="8">
        <v>2009</v>
      </c>
      <c r="E110" s="20" t="s">
        <v>179</v>
      </c>
      <c r="F110" s="75">
        <v>17.794</v>
      </c>
      <c r="G110" s="36"/>
      <c r="H110" s="19">
        <v>1197</v>
      </c>
      <c r="I110" s="19" t="s">
        <v>879</v>
      </c>
      <c r="J110" s="52" t="s">
        <v>1483</v>
      </c>
      <c r="K110" s="9" t="s">
        <v>24</v>
      </c>
      <c r="L110" s="20" t="s">
        <v>1510</v>
      </c>
      <c r="M110" s="20" t="s">
        <v>40</v>
      </c>
      <c r="N110" s="59"/>
      <c r="O110" s="13" t="s">
        <v>27</v>
      </c>
      <c r="P110" s="2" t="s">
        <v>281</v>
      </c>
      <c r="Q110" s="20" t="s">
        <v>95</v>
      </c>
      <c r="R110" s="2" t="s">
        <v>880</v>
      </c>
      <c r="S110" s="20" t="s">
        <v>30</v>
      </c>
      <c r="T110" s="39" t="str">
        <f t="shared" si="5"/>
        <v>NA</v>
      </c>
      <c r="U110" s="14" t="s">
        <v>142</v>
      </c>
      <c r="V110" s="24" t="s">
        <v>32</v>
      </c>
      <c r="W110" s="19" t="str">
        <f>IF(ISNUMBER(SEARCH("no",O110)),"NA","")</f>
        <v>NA</v>
      </c>
      <c r="X110" s="19" t="s">
        <v>881</v>
      </c>
      <c r="Y110" s="2"/>
      <c r="Z110" s="2"/>
      <c r="AA110" s="2"/>
      <c r="AB110" s="2"/>
      <c r="AC110" s="2"/>
      <c r="AD110" s="2"/>
      <c r="AE110" s="2"/>
      <c r="AF110" s="2"/>
      <c r="AG110" s="2"/>
      <c r="AH110" s="2"/>
      <c r="AI110" s="2"/>
      <c r="AJ110" s="2"/>
      <c r="AK110" s="2"/>
      <c r="AL110" s="2"/>
      <c r="AM110" s="2"/>
      <c r="AN110" s="2"/>
      <c r="AO110" s="2"/>
      <c r="AP110" s="2"/>
      <c r="AQ110" s="2"/>
      <c r="AR110" s="2"/>
    </row>
    <row r="111" spans="1:44" ht="15.75" customHeight="1">
      <c r="A111" s="7" t="s">
        <v>882</v>
      </c>
      <c r="B111" s="8" t="s">
        <v>882</v>
      </c>
      <c r="C111" s="2" t="s">
        <v>883</v>
      </c>
      <c r="D111" s="8">
        <v>2009</v>
      </c>
      <c r="E111" s="9" t="s">
        <v>876</v>
      </c>
      <c r="F111" s="44">
        <v>4.157</v>
      </c>
      <c r="G111" s="37">
        <v>37</v>
      </c>
      <c r="H111" s="7">
        <v>690</v>
      </c>
      <c r="I111" s="7" t="s">
        <v>884</v>
      </c>
      <c r="J111" s="52" t="s">
        <v>1488</v>
      </c>
      <c r="K111" s="9" t="s">
        <v>885</v>
      </c>
      <c r="L111" s="20" t="s">
        <v>326</v>
      </c>
      <c r="M111" s="9" t="s">
        <v>887</v>
      </c>
      <c r="N111" s="59"/>
      <c r="O111" s="13" t="s">
        <v>30</v>
      </c>
      <c r="P111" s="2" t="s">
        <v>888</v>
      </c>
      <c r="Q111" s="9" t="s">
        <v>44</v>
      </c>
      <c r="R111" s="2" t="s">
        <v>889</v>
      </c>
      <c r="S111" s="9" t="s">
        <v>30</v>
      </c>
      <c r="T111" s="33" t="str">
        <f t="shared" si="5"/>
        <v>NA</v>
      </c>
      <c r="U111" s="14" t="s">
        <v>122</v>
      </c>
      <c r="V111" s="7" t="s">
        <v>27</v>
      </c>
      <c r="W111" s="7" t="s">
        <v>32</v>
      </c>
      <c r="X111" s="7" t="s">
        <v>890</v>
      </c>
      <c r="Y111" s="2"/>
      <c r="Z111" s="2"/>
      <c r="AA111" s="2"/>
      <c r="AB111" s="2"/>
      <c r="AC111" s="2"/>
      <c r="AD111" s="2"/>
      <c r="AE111" s="2"/>
      <c r="AF111" s="2"/>
      <c r="AG111" s="2"/>
      <c r="AH111" s="2"/>
      <c r="AI111" s="2"/>
      <c r="AJ111" s="2"/>
      <c r="AK111" s="2"/>
      <c r="AL111" s="2"/>
      <c r="AM111" s="2"/>
      <c r="AN111" s="2"/>
      <c r="AO111" s="2"/>
      <c r="AP111" s="2"/>
      <c r="AQ111" s="2"/>
      <c r="AR111" s="2"/>
    </row>
    <row r="112" spans="1:44" ht="15.75" customHeight="1">
      <c r="A112" s="7" t="s">
        <v>891</v>
      </c>
      <c r="B112" s="8" t="s">
        <v>891</v>
      </c>
      <c r="C112" s="2" t="s">
        <v>892</v>
      </c>
      <c r="D112" s="8">
        <v>2009</v>
      </c>
      <c r="E112" s="9" t="s">
        <v>246</v>
      </c>
      <c r="F112" s="75">
        <v>4.3849999999999998</v>
      </c>
      <c r="G112" s="37">
        <v>120</v>
      </c>
      <c r="H112" s="56">
        <v>215</v>
      </c>
      <c r="I112" s="7" t="s">
        <v>893</v>
      </c>
      <c r="J112" s="52" t="s">
        <v>1483</v>
      </c>
      <c r="K112" s="13" t="s">
        <v>895</v>
      </c>
      <c r="L112" s="98" t="s">
        <v>326</v>
      </c>
      <c r="M112" s="9" t="s">
        <v>896</v>
      </c>
      <c r="N112" s="59"/>
      <c r="O112" s="13" t="s">
        <v>30</v>
      </c>
      <c r="P112" s="2" t="s">
        <v>888</v>
      </c>
      <c r="Q112" s="9" t="s">
        <v>44</v>
      </c>
      <c r="R112" s="2" t="s">
        <v>897</v>
      </c>
      <c r="S112" s="9" t="s">
        <v>30</v>
      </c>
      <c r="T112" s="33" t="str">
        <f t="shared" si="5"/>
        <v>NA</v>
      </c>
      <c r="U112" s="22" t="s">
        <v>122</v>
      </c>
      <c r="V112" s="7" t="s">
        <v>27</v>
      </c>
      <c r="W112" s="7" t="s">
        <v>32</v>
      </c>
      <c r="X112" s="7" t="s">
        <v>898</v>
      </c>
      <c r="Y112" s="2"/>
      <c r="Z112" s="2"/>
      <c r="AA112" s="2"/>
      <c r="AB112" s="2"/>
      <c r="AC112" s="2"/>
      <c r="AD112" s="2"/>
      <c r="AE112" s="2"/>
      <c r="AF112" s="2"/>
      <c r="AG112" s="2"/>
      <c r="AH112" s="2"/>
      <c r="AI112" s="2"/>
      <c r="AJ112" s="2"/>
      <c r="AK112" s="2"/>
      <c r="AL112" s="2"/>
      <c r="AM112" s="2"/>
      <c r="AN112" s="2"/>
      <c r="AO112" s="2"/>
      <c r="AP112" s="2"/>
      <c r="AQ112" s="2"/>
      <c r="AR112" s="2"/>
    </row>
    <row r="113" spans="1:44" ht="15.75" customHeight="1">
      <c r="A113" s="7" t="s">
        <v>899</v>
      </c>
      <c r="B113" s="8" t="s">
        <v>899</v>
      </c>
      <c r="C113" s="2" t="s">
        <v>900</v>
      </c>
      <c r="D113" s="8">
        <v>2009</v>
      </c>
      <c r="E113" s="9" t="s">
        <v>787</v>
      </c>
      <c r="F113" s="32">
        <v>60.39</v>
      </c>
      <c r="G113" s="37">
        <v>99</v>
      </c>
      <c r="H113" s="7">
        <v>1590</v>
      </c>
      <c r="I113" s="7" t="s">
        <v>1503</v>
      </c>
      <c r="J113" s="52" t="s">
        <v>1493</v>
      </c>
      <c r="K113" s="56" t="s">
        <v>1504</v>
      </c>
      <c r="L113" s="59" t="s">
        <v>1493</v>
      </c>
      <c r="M113" s="9" t="s">
        <v>901</v>
      </c>
      <c r="N113" s="59"/>
      <c r="O113" s="13" t="s">
        <v>27</v>
      </c>
      <c r="P113" s="2" t="s">
        <v>902</v>
      </c>
      <c r="Q113" s="9" t="s">
        <v>95</v>
      </c>
      <c r="R113" s="2" t="s">
        <v>903</v>
      </c>
      <c r="S113" s="9" t="s">
        <v>30</v>
      </c>
      <c r="T113" s="33" t="str">
        <f t="shared" si="5"/>
        <v>NA</v>
      </c>
      <c r="U113" s="14" t="s">
        <v>234</v>
      </c>
      <c r="V113" s="24" t="s">
        <v>32</v>
      </c>
      <c r="W113" s="7" t="str">
        <f>IF(ISNUMBER(SEARCH("no",O113)),"NA","")</f>
        <v>NA</v>
      </c>
      <c r="X113" s="7" t="s">
        <v>904</v>
      </c>
      <c r="Y113" s="2"/>
      <c r="Z113" s="2"/>
      <c r="AA113" s="2"/>
      <c r="AB113" s="2"/>
      <c r="AC113" s="2"/>
      <c r="AD113" s="2"/>
      <c r="AE113" s="2"/>
      <c r="AF113" s="2"/>
      <c r="AG113" s="2"/>
      <c r="AH113" s="2"/>
      <c r="AI113" s="2"/>
      <c r="AJ113" s="2"/>
      <c r="AK113" s="2"/>
      <c r="AL113" s="2"/>
      <c r="AM113" s="2"/>
      <c r="AN113" s="2"/>
      <c r="AO113" s="2"/>
      <c r="AP113" s="2"/>
      <c r="AQ113" s="2"/>
      <c r="AR113" s="2"/>
    </row>
    <row r="114" spans="1:44" ht="15.75" customHeight="1">
      <c r="A114" s="7" t="s">
        <v>905</v>
      </c>
      <c r="B114" s="8" t="s">
        <v>905</v>
      </c>
      <c r="C114" s="2" t="s">
        <v>906</v>
      </c>
      <c r="D114" s="8">
        <v>2008</v>
      </c>
      <c r="E114" s="9" t="s">
        <v>907</v>
      </c>
      <c r="F114" s="44">
        <v>1.2589999999999999</v>
      </c>
      <c r="G114" s="37">
        <v>57</v>
      </c>
      <c r="H114" s="7">
        <f>436+396</f>
        <v>832</v>
      </c>
      <c r="I114" s="95" t="s">
        <v>908</v>
      </c>
      <c r="J114" s="96" t="s">
        <v>326</v>
      </c>
      <c r="K114" s="9" t="s">
        <v>24</v>
      </c>
      <c r="L114" s="20" t="s">
        <v>1510</v>
      </c>
      <c r="M114" s="9" t="s">
        <v>909</v>
      </c>
      <c r="N114" s="59"/>
      <c r="O114" s="13" t="s">
        <v>30</v>
      </c>
      <c r="P114" s="2" t="s">
        <v>259</v>
      </c>
      <c r="Q114" s="9" t="s">
        <v>44</v>
      </c>
      <c r="R114" s="2" t="s">
        <v>910</v>
      </c>
      <c r="S114" s="9" t="s">
        <v>30</v>
      </c>
      <c r="T114" s="33" t="str">
        <f t="shared" si="5"/>
        <v>NA</v>
      </c>
      <c r="U114" s="14" t="s">
        <v>234</v>
      </c>
      <c r="V114" s="7" t="s">
        <v>27</v>
      </c>
      <c r="W114" s="7" t="s">
        <v>32</v>
      </c>
      <c r="X114" s="7" t="s">
        <v>890</v>
      </c>
      <c r="Y114" s="2"/>
      <c r="Z114" s="2"/>
      <c r="AA114" s="2"/>
      <c r="AB114" s="2"/>
      <c r="AC114" s="2"/>
      <c r="AD114" s="2"/>
      <c r="AE114" s="2"/>
      <c r="AF114" s="2"/>
      <c r="AG114" s="2"/>
      <c r="AH114" s="2"/>
      <c r="AI114" s="2"/>
      <c r="AJ114" s="2"/>
      <c r="AK114" s="2"/>
      <c r="AL114" s="2"/>
      <c r="AM114" s="2"/>
      <c r="AN114" s="2"/>
      <c r="AO114" s="2"/>
      <c r="AP114" s="2"/>
      <c r="AQ114" s="2"/>
      <c r="AR114" s="2"/>
    </row>
    <row r="115" spans="1:44" ht="15.75" customHeight="1">
      <c r="A115" s="7" t="s">
        <v>911</v>
      </c>
      <c r="B115" s="8" t="s">
        <v>911</v>
      </c>
      <c r="C115" s="2" t="s">
        <v>912</v>
      </c>
      <c r="D115" s="8">
        <v>2008</v>
      </c>
      <c r="E115" s="9" t="s">
        <v>22</v>
      </c>
      <c r="F115" s="32">
        <v>74.698999999999998</v>
      </c>
      <c r="G115" s="37">
        <v>929</v>
      </c>
      <c r="H115" s="7">
        <v>2531</v>
      </c>
      <c r="I115" s="7" t="s">
        <v>788</v>
      </c>
      <c r="J115" s="52" t="s">
        <v>1483</v>
      </c>
      <c r="K115" s="9" t="s">
        <v>913</v>
      </c>
      <c r="L115" s="20" t="s">
        <v>326</v>
      </c>
      <c r="M115" s="9" t="s">
        <v>914</v>
      </c>
      <c r="N115" s="59"/>
      <c r="O115" s="13" t="s">
        <v>30</v>
      </c>
      <c r="P115" s="2" t="s">
        <v>259</v>
      </c>
      <c r="Q115" s="9" t="s">
        <v>44</v>
      </c>
      <c r="R115" s="2" t="s">
        <v>915</v>
      </c>
      <c r="S115" s="9" t="s">
        <v>30</v>
      </c>
      <c r="T115" s="33" t="str">
        <f t="shared" si="5"/>
        <v>NA</v>
      </c>
      <c r="U115" s="14" t="s">
        <v>142</v>
      </c>
      <c r="V115" s="7" t="s">
        <v>27</v>
      </c>
      <c r="W115" s="7" t="s">
        <v>32</v>
      </c>
      <c r="X115" s="7" t="s">
        <v>916</v>
      </c>
      <c r="Y115" s="2"/>
      <c r="Z115" s="2"/>
      <c r="AA115" s="2"/>
      <c r="AB115" s="2"/>
      <c r="AC115" s="2"/>
      <c r="AD115" s="2"/>
      <c r="AE115" s="2"/>
      <c r="AF115" s="2"/>
      <c r="AG115" s="2"/>
      <c r="AH115" s="2"/>
      <c r="AI115" s="2"/>
      <c r="AJ115" s="2"/>
      <c r="AK115" s="2"/>
      <c r="AL115" s="2"/>
      <c r="AM115" s="2"/>
      <c r="AN115" s="2"/>
      <c r="AO115" s="2"/>
      <c r="AP115" s="2"/>
      <c r="AQ115" s="2"/>
      <c r="AR115" s="2"/>
    </row>
    <row r="116" spans="1:44" ht="15.75" customHeight="1">
      <c r="A116" s="7" t="s">
        <v>917</v>
      </c>
      <c r="B116" s="8" t="s">
        <v>917</v>
      </c>
      <c r="C116" s="2" t="s">
        <v>918</v>
      </c>
      <c r="D116" s="8">
        <v>2007</v>
      </c>
      <c r="E116" s="9" t="s">
        <v>787</v>
      </c>
      <c r="F116" s="32">
        <v>60.39</v>
      </c>
      <c r="G116" s="37">
        <v>189</v>
      </c>
      <c r="H116" s="7">
        <v>1762</v>
      </c>
      <c r="I116" s="7" t="s">
        <v>919</v>
      </c>
      <c r="J116" s="52" t="s">
        <v>1483</v>
      </c>
      <c r="K116" s="9" t="s">
        <v>920</v>
      </c>
      <c r="L116" s="20" t="s">
        <v>826</v>
      </c>
      <c r="M116" s="9" t="s">
        <v>921</v>
      </c>
      <c r="N116" s="59"/>
      <c r="O116" s="13" t="s">
        <v>30</v>
      </c>
      <c r="P116" s="2" t="s">
        <v>259</v>
      </c>
      <c r="Q116" s="9" t="s">
        <v>44</v>
      </c>
      <c r="R116" s="2" t="s">
        <v>922</v>
      </c>
      <c r="S116" s="9" t="s">
        <v>30</v>
      </c>
      <c r="T116" s="33" t="str">
        <f t="shared" si="5"/>
        <v>NA</v>
      </c>
      <c r="U116" s="14" t="s">
        <v>234</v>
      </c>
      <c r="V116" s="62" t="s">
        <v>27</v>
      </c>
      <c r="W116" s="7" t="s">
        <v>32</v>
      </c>
      <c r="X116" s="7" t="s">
        <v>890</v>
      </c>
      <c r="Y116" s="2"/>
      <c r="Z116" s="2"/>
      <c r="AA116" s="2"/>
      <c r="AB116" s="2"/>
      <c r="AC116" s="2"/>
      <c r="AD116" s="2"/>
      <c r="AE116" s="2"/>
      <c r="AF116" s="2"/>
      <c r="AG116" s="2"/>
      <c r="AH116" s="2"/>
      <c r="AI116" s="2"/>
      <c r="AJ116" s="2"/>
      <c r="AK116" s="2"/>
      <c r="AL116" s="2"/>
      <c r="AM116" s="2"/>
      <c r="AN116" s="2"/>
      <c r="AO116" s="2"/>
      <c r="AP116" s="2"/>
      <c r="AQ116" s="2"/>
      <c r="AR116" s="2"/>
    </row>
    <row r="117" spans="1:44" ht="15.75" customHeight="1">
      <c r="A117" s="7" t="s">
        <v>923</v>
      </c>
      <c r="B117" s="8" t="s">
        <v>923</v>
      </c>
      <c r="C117" s="2" t="s">
        <v>924</v>
      </c>
      <c r="D117" s="8">
        <v>2007</v>
      </c>
      <c r="E117" s="9" t="s">
        <v>876</v>
      </c>
      <c r="F117" s="32">
        <v>4.157</v>
      </c>
      <c r="G117" s="37">
        <v>86</v>
      </c>
      <c r="H117" s="56">
        <v>511</v>
      </c>
      <c r="I117" s="67" t="s">
        <v>925</v>
      </c>
      <c r="J117" s="52" t="s">
        <v>1483</v>
      </c>
      <c r="K117" s="9" t="s">
        <v>926</v>
      </c>
      <c r="L117" s="20" t="s">
        <v>326</v>
      </c>
      <c r="M117" s="9" t="s">
        <v>927</v>
      </c>
      <c r="N117" s="59" t="s">
        <v>928</v>
      </c>
      <c r="O117" s="13" t="s">
        <v>30</v>
      </c>
      <c r="P117" s="2" t="s">
        <v>888</v>
      </c>
      <c r="Q117" s="9" t="s">
        <v>44</v>
      </c>
      <c r="R117" s="2" t="s">
        <v>929</v>
      </c>
      <c r="S117" s="9" t="s">
        <v>30</v>
      </c>
      <c r="T117" s="33" t="str">
        <f t="shared" si="5"/>
        <v>NA</v>
      </c>
      <c r="U117" s="14" t="s">
        <v>142</v>
      </c>
      <c r="V117" s="7" t="s">
        <v>27</v>
      </c>
      <c r="W117" s="7" t="s">
        <v>32</v>
      </c>
      <c r="X117" s="7"/>
      <c r="Y117" s="2"/>
      <c r="Z117" s="2"/>
      <c r="AA117" s="2"/>
      <c r="AB117" s="2"/>
      <c r="AC117" s="2"/>
      <c r="AD117" s="2"/>
      <c r="AE117" s="2"/>
      <c r="AF117" s="2"/>
      <c r="AG117" s="2"/>
      <c r="AH117" s="2"/>
      <c r="AI117" s="2"/>
      <c r="AJ117" s="2"/>
      <c r="AK117" s="2"/>
      <c r="AL117" s="2"/>
      <c r="AM117" s="2"/>
      <c r="AN117" s="2"/>
      <c r="AO117" s="2"/>
      <c r="AP117" s="2"/>
      <c r="AQ117" s="2"/>
      <c r="AR117" s="2"/>
    </row>
    <row r="118" spans="1:44" ht="15.75" customHeight="1">
      <c r="A118" s="7" t="s">
        <v>930</v>
      </c>
      <c r="B118" s="8" t="s">
        <v>930</v>
      </c>
      <c r="C118" s="2" t="s">
        <v>931</v>
      </c>
      <c r="D118" s="8">
        <v>2005</v>
      </c>
      <c r="E118" s="9" t="s">
        <v>863</v>
      </c>
      <c r="F118" s="32">
        <v>4.5780000000000003</v>
      </c>
      <c r="G118" s="37">
        <v>68</v>
      </c>
      <c r="H118" s="7">
        <v>1949</v>
      </c>
      <c r="I118" s="7" t="s">
        <v>932</v>
      </c>
      <c r="J118" s="52" t="s">
        <v>1483</v>
      </c>
      <c r="K118" s="9" t="s">
        <v>933</v>
      </c>
      <c r="L118" s="20" t="s">
        <v>1493</v>
      </c>
      <c r="M118" s="9" t="s">
        <v>934</v>
      </c>
      <c r="N118" s="59"/>
      <c r="O118" s="13" t="s">
        <v>30</v>
      </c>
      <c r="P118" s="2" t="s">
        <v>888</v>
      </c>
      <c r="Q118" s="9" t="s">
        <v>44</v>
      </c>
      <c r="R118" s="2" t="s">
        <v>935</v>
      </c>
      <c r="S118" s="9" t="s">
        <v>30</v>
      </c>
      <c r="T118" s="33" t="str">
        <f t="shared" si="5"/>
        <v>NA</v>
      </c>
      <c r="U118" s="14" t="s">
        <v>142</v>
      </c>
      <c r="V118" s="7" t="s">
        <v>27</v>
      </c>
      <c r="W118" s="7" t="s">
        <v>32</v>
      </c>
      <c r="X118" s="7" t="s">
        <v>822</v>
      </c>
      <c r="Y118" s="2"/>
      <c r="Z118" s="2"/>
      <c r="AA118" s="2"/>
      <c r="AB118" s="2"/>
      <c r="AC118" s="2"/>
      <c r="AD118" s="2"/>
      <c r="AE118" s="2"/>
      <c r="AF118" s="2"/>
      <c r="AG118" s="2"/>
      <c r="AH118" s="2"/>
      <c r="AI118" s="2"/>
      <c r="AJ118" s="2"/>
      <c r="AK118" s="2"/>
      <c r="AL118" s="2"/>
      <c r="AM118" s="2"/>
      <c r="AN118" s="2"/>
      <c r="AO118" s="2"/>
      <c r="AP118" s="2"/>
      <c r="AQ118" s="2"/>
      <c r="AR118" s="2"/>
    </row>
    <row r="119" spans="1:44" ht="15.75" customHeight="1">
      <c r="A119" s="7" t="s">
        <v>936</v>
      </c>
      <c r="B119" s="8" t="s">
        <v>936</v>
      </c>
      <c r="C119" s="2" t="s">
        <v>937</v>
      </c>
      <c r="D119" s="8">
        <v>2002</v>
      </c>
      <c r="E119" s="9" t="s">
        <v>787</v>
      </c>
      <c r="F119" s="32">
        <v>60.39</v>
      </c>
      <c r="G119" s="37">
        <v>240</v>
      </c>
      <c r="H119" s="56">
        <v>1900</v>
      </c>
      <c r="I119" s="7" t="s">
        <v>938</v>
      </c>
      <c r="J119" s="52" t="s">
        <v>1483</v>
      </c>
      <c r="K119" s="9" t="s">
        <v>939</v>
      </c>
      <c r="L119" s="20" t="s">
        <v>326</v>
      </c>
      <c r="M119" s="9" t="s">
        <v>940</v>
      </c>
      <c r="N119" s="59"/>
      <c r="O119" s="13" t="s">
        <v>30</v>
      </c>
      <c r="P119" s="2" t="s">
        <v>259</v>
      </c>
      <c r="Q119" s="9" t="s">
        <v>44</v>
      </c>
      <c r="R119" s="2" t="s">
        <v>941</v>
      </c>
      <c r="S119" s="9" t="s">
        <v>30</v>
      </c>
      <c r="T119" s="33" t="str">
        <f t="shared" si="5"/>
        <v>NA</v>
      </c>
      <c r="U119" s="14" t="s">
        <v>142</v>
      </c>
      <c r="V119" s="7" t="s">
        <v>27</v>
      </c>
      <c r="W119" s="7" t="s">
        <v>32</v>
      </c>
      <c r="X119" s="7" t="s">
        <v>822</v>
      </c>
      <c r="Y119" s="2"/>
      <c r="Z119" s="2"/>
      <c r="AA119" s="2"/>
      <c r="AB119" s="2"/>
      <c r="AC119" s="2"/>
      <c r="AD119" s="2"/>
      <c r="AE119" s="2"/>
      <c r="AF119" s="2"/>
      <c r="AG119" s="2"/>
      <c r="AH119" s="2"/>
      <c r="AI119" s="2"/>
      <c r="AJ119" s="2"/>
      <c r="AK119" s="2"/>
      <c r="AL119" s="2"/>
      <c r="AM119" s="2"/>
      <c r="AN119" s="2"/>
      <c r="AO119" s="2"/>
      <c r="AP119" s="2"/>
      <c r="AQ119" s="2"/>
      <c r="AR119" s="2"/>
    </row>
    <row r="120" spans="1:44" ht="15.75" customHeight="1">
      <c r="A120" s="7" t="s">
        <v>942</v>
      </c>
      <c r="B120" s="8" t="s">
        <v>942</v>
      </c>
      <c r="C120" s="2" t="s">
        <v>943</v>
      </c>
      <c r="D120" s="8">
        <v>2007</v>
      </c>
      <c r="E120" s="9" t="s">
        <v>787</v>
      </c>
      <c r="F120" s="32">
        <v>60.39</v>
      </c>
      <c r="G120" s="37">
        <v>821</v>
      </c>
      <c r="H120" s="7">
        <v>3494</v>
      </c>
      <c r="I120" s="7" t="s">
        <v>944</v>
      </c>
      <c r="J120" s="52" t="s">
        <v>1483</v>
      </c>
      <c r="K120" s="9" t="s">
        <v>164</v>
      </c>
      <c r="L120" s="20" t="s">
        <v>326</v>
      </c>
      <c r="M120" s="9" t="s">
        <v>945</v>
      </c>
      <c r="N120" s="59"/>
      <c r="O120" s="13" t="s">
        <v>30</v>
      </c>
      <c r="P120" s="2" t="s">
        <v>888</v>
      </c>
      <c r="Q120" s="9" t="s">
        <v>44</v>
      </c>
      <c r="R120" s="2" t="s">
        <v>946</v>
      </c>
      <c r="S120" s="9" t="s">
        <v>30</v>
      </c>
      <c r="T120" s="33" t="str">
        <f t="shared" si="5"/>
        <v>NA</v>
      </c>
      <c r="U120" s="14" t="s">
        <v>142</v>
      </c>
      <c r="V120" s="62" t="s">
        <v>30</v>
      </c>
      <c r="W120" s="62" t="s">
        <v>56</v>
      </c>
      <c r="X120" s="7" t="s">
        <v>875</v>
      </c>
      <c r="Y120" s="2"/>
      <c r="Z120" s="2"/>
      <c r="AA120" s="2"/>
      <c r="AB120" s="2"/>
      <c r="AC120" s="2"/>
      <c r="AD120" s="2"/>
      <c r="AE120" s="2"/>
      <c r="AF120" s="2"/>
      <c r="AG120" s="2"/>
      <c r="AH120" s="2"/>
      <c r="AI120" s="2"/>
      <c r="AJ120" s="2"/>
      <c r="AK120" s="2"/>
      <c r="AL120" s="2"/>
      <c r="AM120" s="2"/>
      <c r="AN120" s="2"/>
      <c r="AO120" s="2"/>
      <c r="AP120" s="2"/>
      <c r="AQ120" s="2"/>
      <c r="AR120" s="2"/>
    </row>
    <row r="121" spans="1:44" ht="15.75" customHeight="1">
      <c r="A121" s="7" t="s">
        <v>947</v>
      </c>
      <c r="B121" s="8" t="s">
        <v>947</v>
      </c>
      <c r="C121" s="2" t="s">
        <v>948</v>
      </c>
      <c r="D121" s="8">
        <v>2005</v>
      </c>
      <c r="E121" s="56" t="s">
        <v>795</v>
      </c>
      <c r="F121" s="75">
        <v>4.306</v>
      </c>
      <c r="G121" s="37">
        <v>28</v>
      </c>
      <c r="H121" s="7">
        <v>227</v>
      </c>
      <c r="I121" s="7" t="s">
        <v>949</v>
      </c>
      <c r="J121" s="52" t="s">
        <v>1488</v>
      </c>
      <c r="K121" s="9" t="s">
        <v>950</v>
      </c>
      <c r="L121" s="20" t="s">
        <v>326</v>
      </c>
      <c r="M121" s="9" t="s">
        <v>257</v>
      </c>
      <c r="N121" s="59" t="s">
        <v>951</v>
      </c>
      <c r="O121" s="13" t="s">
        <v>30</v>
      </c>
      <c r="P121" s="2" t="s">
        <v>888</v>
      </c>
      <c r="Q121" s="9" t="s">
        <v>44</v>
      </c>
      <c r="R121" s="2" t="s">
        <v>32</v>
      </c>
      <c r="S121" s="9" t="s">
        <v>27</v>
      </c>
      <c r="T121" s="95" t="s">
        <v>32</v>
      </c>
      <c r="U121" s="14" t="s">
        <v>56</v>
      </c>
      <c r="V121" s="7" t="s">
        <v>27</v>
      </c>
      <c r="W121" s="7" t="s">
        <v>32</v>
      </c>
      <c r="X121" s="7"/>
      <c r="Y121" s="2"/>
      <c r="Z121" s="2"/>
      <c r="AA121" s="2"/>
      <c r="AB121" s="2"/>
      <c r="AC121" s="2"/>
      <c r="AD121" s="2"/>
      <c r="AE121" s="2"/>
      <c r="AF121" s="2"/>
      <c r="AG121" s="2"/>
      <c r="AH121" s="2"/>
      <c r="AI121" s="2"/>
      <c r="AJ121" s="2"/>
      <c r="AK121" s="2"/>
      <c r="AL121" s="2"/>
      <c r="AM121" s="2"/>
      <c r="AN121" s="2"/>
      <c r="AO121" s="2"/>
      <c r="AP121" s="2"/>
      <c r="AQ121" s="2"/>
      <c r="AR121" s="2"/>
    </row>
    <row r="122" spans="1:44" ht="15.75" customHeight="1">
      <c r="A122" s="7" t="s">
        <v>952</v>
      </c>
      <c r="B122" s="8" t="s">
        <v>952</v>
      </c>
      <c r="C122" s="2" t="s">
        <v>953</v>
      </c>
      <c r="D122" s="8">
        <v>2005</v>
      </c>
      <c r="E122" s="9" t="s">
        <v>876</v>
      </c>
      <c r="F122" s="44">
        <v>4.157</v>
      </c>
      <c r="G122" s="37">
        <v>237</v>
      </c>
      <c r="H122" s="56">
        <v>621</v>
      </c>
      <c r="I122" s="7" t="s">
        <v>954</v>
      </c>
      <c r="J122" s="52" t="s">
        <v>1483</v>
      </c>
      <c r="K122" s="9" t="s">
        <v>955</v>
      </c>
      <c r="L122" s="20" t="s">
        <v>326</v>
      </c>
      <c r="M122" s="9" t="s">
        <v>956</v>
      </c>
      <c r="N122" s="59" t="s">
        <v>957</v>
      </c>
      <c r="O122" s="13" t="s">
        <v>30</v>
      </c>
      <c r="P122" s="2" t="s">
        <v>888</v>
      </c>
      <c r="Q122" s="9" t="s">
        <v>44</v>
      </c>
      <c r="R122" s="2" t="s">
        <v>958</v>
      </c>
      <c r="S122" s="9" t="s">
        <v>30</v>
      </c>
      <c r="T122" s="33" t="str">
        <f>IF(ISNUMBER(SEARCH("yes",S122)),"NA","")</f>
        <v>NA</v>
      </c>
      <c r="U122" s="14" t="s">
        <v>142</v>
      </c>
      <c r="V122" s="7" t="s">
        <v>27</v>
      </c>
      <c r="W122" s="7" t="s">
        <v>32</v>
      </c>
      <c r="X122" s="7" t="s">
        <v>959</v>
      </c>
      <c r="Y122" s="2"/>
      <c r="Z122" s="2"/>
      <c r="AA122" s="2"/>
      <c r="AB122" s="2"/>
      <c r="AC122" s="2"/>
      <c r="AD122" s="2"/>
      <c r="AE122" s="2"/>
      <c r="AF122" s="2"/>
      <c r="AG122" s="2"/>
      <c r="AH122" s="2"/>
      <c r="AI122" s="2"/>
      <c r="AJ122" s="2"/>
      <c r="AK122" s="2"/>
      <c r="AL122" s="2"/>
      <c r="AM122" s="2"/>
      <c r="AN122" s="2"/>
      <c r="AO122" s="2"/>
      <c r="AP122" s="2"/>
      <c r="AQ122" s="2"/>
      <c r="AR122" s="2"/>
    </row>
    <row r="123" spans="1:44" ht="15.75" customHeight="1">
      <c r="A123" s="7" t="s">
        <v>960</v>
      </c>
      <c r="B123" s="8" t="s">
        <v>960</v>
      </c>
      <c r="C123" s="2" t="s">
        <v>961</v>
      </c>
      <c r="D123" s="8">
        <v>2006</v>
      </c>
      <c r="E123" s="9" t="s">
        <v>962</v>
      </c>
      <c r="F123" s="79">
        <v>30.312999999999999</v>
      </c>
      <c r="G123" s="37">
        <v>557</v>
      </c>
      <c r="H123" s="7">
        <v>849</v>
      </c>
      <c r="I123" s="7" t="s">
        <v>964</v>
      </c>
      <c r="J123" s="52" t="s">
        <v>1486</v>
      </c>
      <c r="K123" s="9" t="s">
        <v>24</v>
      </c>
      <c r="L123" s="20" t="s">
        <v>1510</v>
      </c>
      <c r="M123" s="9" t="s">
        <v>965</v>
      </c>
      <c r="N123" s="59"/>
      <c r="O123" s="13" t="s">
        <v>30</v>
      </c>
      <c r="P123" s="2" t="s">
        <v>888</v>
      </c>
      <c r="Q123" s="9" t="s">
        <v>44</v>
      </c>
      <c r="R123" s="2" t="s">
        <v>966</v>
      </c>
      <c r="S123" s="9" t="s">
        <v>30</v>
      </c>
      <c r="T123" s="33" t="str">
        <f>IF(ISNUMBER(SEARCH("yes",S123)),"NA","")</f>
        <v>NA</v>
      </c>
      <c r="U123" s="14" t="s">
        <v>142</v>
      </c>
      <c r="V123" s="7" t="s">
        <v>27</v>
      </c>
      <c r="W123" s="7" t="s">
        <v>32</v>
      </c>
      <c r="X123" s="7" t="s">
        <v>967</v>
      </c>
      <c r="Y123" s="2"/>
      <c r="Z123" s="2"/>
      <c r="AA123" s="2"/>
      <c r="AB123" s="2"/>
      <c r="AC123" s="2"/>
      <c r="AD123" s="2"/>
      <c r="AE123" s="2"/>
      <c r="AF123" s="2"/>
      <c r="AG123" s="2"/>
      <c r="AH123" s="2"/>
      <c r="AI123" s="2"/>
      <c r="AJ123" s="2"/>
      <c r="AK123" s="2"/>
      <c r="AL123" s="2"/>
      <c r="AM123" s="2"/>
      <c r="AN123" s="2"/>
      <c r="AO123" s="2"/>
      <c r="AP123" s="2"/>
      <c r="AQ123" s="2"/>
      <c r="AR123" s="2"/>
    </row>
    <row r="124" spans="1:44" ht="15.75" customHeight="1">
      <c r="A124" s="7" t="s">
        <v>968</v>
      </c>
      <c r="B124" s="8" t="s">
        <v>968</v>
      </c>
      <c r="C124" s="2" t="s">
        <v>969</v>
      </c>
      <c r="D124" s="8">
        <v>2008</v>
      </c>
      <c r="E124" s="9" t="s">
        <v>787</v>
      </c>
      <c r="F124" s="44">
        <v>60.39</v>
      </c>
      <c r="G124" s="37">
        <v>770</v>
      </c>
      <c r="H124" s="7">
        <v>2509</v>
      </c>
      <c r="I124" s="7" t="s">
        <v>970</v>
      </c>
      <c r="J124" s="52" t="s">
        <v>1483</v>
      </c>
      <c r="K124" s="9" t="s">
        <v>971</v>
      </c>
      <c r="L124" s="20" t="s">
        <v>326</v>
      </c>
      <c r="M124" s="9" t="s">
        <v>972</v>
      </c>
      <c r="N124" s="59"/>
      <c r="O124" s="13" t="s">
        <v>30</v>
      </c>
      <c r="P124" s="2" t="s">
        <v>888</v>
      </c>
      <c r="Q124" s="9" t="s">
        <v>44</v>
      </c>
      <c r="R124" s="2" t="s">
        <v>973</v>
      </c>
      <c r="S124" s="9" t="s">
        <v>30</v>
      </c>
      <c r="T124" s="33" t="str">
        <f>IF(ISNUMBER(SEARCH("yes",S124)),"NA","")</f>
        <v>NA</v>
      </c>
      <c r="U124" s="22" t="s">
        <v>234</v>
      </c>
      <c r="V124" s="7" t="s">
        <v>27</v>
      </c>
      <c r="W124" s="7" t="s">
        <v>32</v>
      </c>
      <c r="X124" s="7" t="s">
        <v>916</v>
      </c>
      <c r="Y124" s="2"/>
      <c r="Z124" s="2"/>
      <c r="AA124" s="2"/>
      <c r="AB124" s="2"/>
      <c r="AC124" s="2"/>
      <c r="AD124" s="2"/>
      <c r="AE124" s="2"/>
      <c r="AF124" s="2"/>
      <c r="AG124" s="2"/>
      <c r="AH124" s="2"/>
      <c r="AI124" s="2"/>
      <c r="AJ124" s="2"/>
      <c r="AK124" s="2"/>
      <c r="AL124" s="2"/>
      <c r="AM124" s="2"/>
      <c r="AN124" s="2"/>
      <c r="AO124" s="2"/>
      <c r="AP124" s="2"/>
      <c r="AQ124" s="2"/>
      <c r="AR124" s="2"/>
    </row>
    <row r="125" spans="1:44" ht="15.75" customHeight="1">
      <c r="A125" s="7" t="s">
        <v>974</v>
      </c>
      <c r="B125" s="53" t="s">
        <v>974</v>
      </c>
      <c r="C125" s="2" t="s">
        <v>975</v>
      </c>
      <c r="D125" s="8">
        <v>2005</v>
      </c>
      <c r="E125" s="9" t="s">
        <v>976</v>
      </c>
      <c r="F125" s="32">
        <v>8.77</v>
      </c>
      <c r="G125" s="37">
        <v>131</v>
      </c>
      <c r="H125" s="7">
        <v>151</v>
      </c>
      <c r="I125" s="7" t="s">
        <v>977</v>
      </c>
      <c r="J125" s="52" t="s">
        <v>1484</v>
      </c>
      <c r="K125" s="9" t="s">
        <v>978</v>
      </c>
      <c r="L125" s="20" t="s">
        <v>1484</v>
      </c>
      <c r="M125" s="9" t="s">
        <v>979</v>
      </c>
      <c r="N125" s="59"/>
      <c r="O125" s="13" t="s">
        <v>30</v>
      </c>
      <c r="P125" s="2" t="s">
        <v>888</v>
      </c>
      <c r="Q125" s="9" t="s">
        <v>44</v>
      </c>
      <c r="R125" s="2"/>
      <c r="S125" s="56" t="s">
        <v>32</v>
      </c>
      <c r="T125" s="33" t="s">
        <v>32</v>
      </c>
      <c r="U125" s="22"/>
      <c r="V125" s="62" t="s">
        <v>30</v>
      </c>
      <c r="W125" s="7" t="s">
        <v>56</v>
      </c>
      <c r="X125" s="7" t="s">
        <v>980</v>
      </c>
      <c r="Y125" s="2"/>
      <c r="Z125" s="2"/>
      <c r="AA125" s="2"/>
      <c r="AB125" s="2"/>
      <c r="AC125" s="2"/>
      <c r="AD125" s="2"/>
      <c r="AE125" s="2"/>
      <c r="AF125" s="2"/>
      <c r="AG125" s="2"/>
      <c r="AH125" s="2"/>
      <c r="AI125" s="2"/>
      <c r="AJ125" s="2"/>
      <c r="AK125" s="2"/>
      <c r="AL125" s="2"/>
      <c r="AM125" s="2"/>
      <c r="AN125" s="2"/>
      <c r="AO125" s="2"/>
      <c r="AP125" s="2"/>
      <c r="AQ125" s="2"/>
      <c r="AR125" s="2"/>
    </row>
    <row r="126" spans="1:44" ht="15.75" customHeight="1">
      <c r="A126" s="7" t="s">
        <v>981</v>
      </c>
      <c r="B126" s="8" t="s">
        <v>981</v>
      </c>
      <c r="C126" s="2" t="s">
        <v>982</v>
      </c>
      <c r="D126" s="8">
        <v>2005</v>
      </c>
      <c r="E126" s="9" t="s">
        <v>983</v>
      </c>
      <c r="F126" s="32">
        <v>5.6760000000000002</v>
      </c>
      <c r="G126" s="37">
        <v>233</v>
      </c>
      <c r="H126" s="56">
        <v>2858</v>
      </c>
      <c r="I126" s="7" t="s">
        <v>984</v>
      </c>
      <c r="J126" s="52" t="s">
        <v>1486</v>
      </c>
      <c r="K126" s="9" t="s">
        <v>985</v>
      </c>
      <c r="L126" s="20" t="s">
        <v>326</v>
      </c>
      <c r="M126" s="9" t="s">
        <v>986</v>
      </c>
      <c r="N126" s="59"/>
      <c r="O126" s="13" t="s">
        <v>30</v>
      </c>
      <c r="P126" s="2" t="s">
        <v>888</v>
      </c>
      <c r="Q126" s="9" t="s">
        <v>44</v>
      </c>
      <c r="R126" s="2" t="s">
        <v>987</v>
      </c>
      <c r="S126" s="9" t="s">
        <v>30</v>
      </c>
      <c r="T126" s="33" t="str">
        <f>IF(ISNUMBER(SEARCH("yes",S126)),"NA","")</f>
        <v>NA</v>
      </c>
      <c r="U126" s="14" t="s">
        <v>234</v>
      </c>
      <c r="V126" s="62" t="s">
        <v>30</v>
      </c>
      <c r="W126" s="62" t="s">
        <v>56</v>
      </c>
      <c r="X126" s="7" t="s">
        <v>967</v>
      </c>
      <c r="Y126" s="2"/>
      <c r="Z126" s="2"/>
      <c r="AA126" s="2"/>
      <c r="AB126" s="2"/>
      <c r="AC126" s="2"/>
      <c r="AD126" s="2"/>
      <c r="AE126" s="2"/>
      <c r="AF126" s="2"/>
      <c r="AG126" s="2"/>
      <c r="AH126" s="2"/>
      <c r="AI126" s="2"/>
      <c r="AJ126" s="2"/>
      <c r="AK126" s="2"/>
      <c r="AL126" s="2"/>
      <c r="AM126" s="2"/>
      <c r="AN126" s="2"/>
      <c r="AO126" s="2"/>
      <c r="AP126" s="2"/>
      <c r="AQ126" s="2"/>
      <c r="AR126" s="2"/>
    </row>
    <row r="127" spans="1:44" ht="15.75" customHeight="1">
      <c r="A127" s="7" t="s">
        <v>988</v>
      </c>
      <c r="B127" s="8" t="s">
        <v>988</v>
      </c>
      <c r="C127" s="2" t="s">
        <v>989</v>
      </c>
      <c r="D127" s="8">
        <v>2007</v>
      </c>
      <c r="E127" s="9" t="s">
        <v>876</v>
      </c>
      <c r="F127" s="44">
        <v>4.157</v>
      </c>
      <c r="G127" s="37">
        <v>92</v>
      </c>
      <c r="H127" s="7">
        <v>1309</v>
      </c>
      <c r="I127" s="7" t="s">
        <v>990</v>
      </c>
      <c r="J127" s="52" t="s">
        <v>1488</v>
      </c>
      <c r="K127" s="9" t="s">
        <v>836</v>
      </c>
      <c r="L127" s="20" t="s">
        <v>1484</v>
      </c>
      <c r="M127" s="9" t="s">
        <v>991</v>
      </c>
      <c r="N127" s="59"/>
      <c r="O127" s="13" t="s">
        <v>30</v>
      </c>
      <c r="P127" s="2" t="s">
        <v>888</v>
      </c>
      <c r="Q127" s="9" t="s">
        <v>44</v>
      </c>
      <c r="R127" s="2" t="s">
        <v>992</v>
      </c>
      <c r="S127" s="9" t="s">
        <v>30</v>
      </c>
      <c r="T127" s="33" t="str">
        <f>IF(ISNUMBER(SEARCH("yes",S127)),"NA","")</f>
        <v>NA</v>
      </c>
      <c r="U127" s="14" t="s">
        <v>234</v>
      </c>
      <c r="V127" s="62" t="s">
        <v>30</v>
      </c>
      <c r="W127" s="62" t="s">
        <v>56</v>
      </c>
      <c r="X127" s="7" t="s">
        <v>993</v>
      </c>
      <c r="Y127" s="2"/>
      <c r="Z127" s="2"/>
      <c r="AA127" s="2"/>
      <c r="AB127" s="2"/>
      <c r="AC127" s="2"/>
      <c r="AD127" s="2"/>
      <c r="AE127" s="2"/>
      <c r="AF127" s="2"/>
      <c r="AG127" s="2"/>
      <c r="AH127" s="2"/>
      <c r="AI127" s="2"/>
      <c r="AJ127" s="2"/>
      <c r="AK127" s="2"/>
      <c r="AL127" s="2"/>
      <c r="AM127" s="2"/>
      <c r="AN127" s="2"/>
      <c r="AO127" s="2"/>
      <c r="AP127" s="2"/>
      <c r="AQ127" s="2"/>
      <c r="AR127" s="2"/>
    </row>
    <row r="128" spans="1:44" ht="15.75" customHeight="1">
      <c r="A128" s="7" t="s">
        <v>994</v>
      </c>
      <c r="B128" s="8" t="s">
        <v>994</v>
      </c>
      <c r="C128" s="2" t="s">
        <v>995</v>
      </c>
      <c r="D128" s="8">
        <v>2004</v>
      </c>
      <c r="E128" s="9" t="s">
        <v>863</v>
      </c>
      <c r="F128" s="44">
        <v>4.5780000000000003</v>
      </c>
      <c r="G128" s="37">
        <v>31</v>
      </c>
      <c r="H128" s="7">
        <v>150</v>
      </c>
      <c r="I128" s="7" t="s">
        <v>996</v>
      </c>
      <c r="J128" s="52" t="s">
        <v>1488</v>
      </c>
      <c r="K128" s="9" t="s">
        <v>997</v>
      </c>
      <c r="L128" s="20" t="s">
        <v>1492</v>
      </c>
      <c r="M128" s="9" t="s">
        <v>257</v>
      </c>
      <c r="N128" s="59"/>
      <c r="O128" s="13" t="s">
        <v>30</v>
      </c>
      <c r="P128" s="2" t="s">
        <v>259</v>
      </c>
      <c r="Q128" s="9" t="s">
        <v>44</v>
      </c>
      <c r="R128" s="2" t="s">
        <v>32</v>
      </c>
      <c r="S128" s="9" t="s">
        <v>27</v>
      </c>
      <c r="T128" s="33" t="s">
        <v>27</v>
      </c>
      <c r="U128" s="14" t="s">
        <v>32</v>
      </c>
      <c r="V128" s="7" t="s">
        <v>27</v>
      </c>
      <c r="W128" s="7" t="s">
        <v>32</v>
      </c>
      <c r="X128" s="7"/>
      <c r="Y128" s="2"/>
      <c r="Z128" s="2"/>
      <c r="AA128" s="2"/>
      <c r="AB128" s="2"/>
      <c r="AC128" s="2"/>
      <c r="AD128" s="2"/>
      <c r="AE128" s="2"/>
      <c r="AF128" s="2"/>
      <c r="AG128" s="2"/>
      <c r="AH128" s="2"/>
      <c r="AI128" s="2"/>
      <c r="AJ128" s="2"/>
      <c r="AK128" s="2"/>
      <c r="AL128" s="2"/>
      <c r="AM128" s="2"/>
      <c r="AN128" s="2"/>
      <c r="AO128" s="2"/>
      <c r="AP128" s="2"/>
      <c r="AQ128" s="2"/>
      <c r="AR128" s="2"/>
    </row>
    <row r="129" spans="1:44" ht="15.75" customHeight="1">
      <c r="A129" s="7" t="s">
        <v>998</v>
      </c>
      <c r="B129" s="8" t="s">
        <v>998</v>
      </c>
      <c r="C129" s="2" t="s">
        <v>999</v>
      </c>
      <c r="D129" s="8">
        <v>2007</v>
      </c>
      <c r="E129" s="9" t="s">
        <v>179</v>
      </c>
      <c r="F129" s="75">
        <v>17.794</v>
      </c>
      <c r="G129" s="37">
        <v>165</v>
      </c>
      <c r="H129" s="7">
        <f>341+360</f>
        <v>701</v>
      </c>
      <c r="I129" s="7" t="s">
        <v>1000</v>
      </c>
      <c r="J129" s="52" t="s">
        <v>1488</v>
      </c>
      <c r="K129" s="9" t="s">
        <v>24</v>
      </c>
      <c r="L129" s="20" t="s">
        <v>1510</v>
      </c>
      <c r="M129" s="9" t="s">
        <v>1001</v>
      </c>
      <c r="N129" s="59"/>
      <c r="O129" s="13" t="s">
        <v>27</v>
      </c>
      <c r="P129" s="2" t="s">
        <v>281</v>
      </c>
      <c r="Q129" s="9" t="s">
        <v>95</v>
      </c>
      <c r="R129" s="2" t="s">
        <v>32</v>
      </c>
      <c r="S129" s="9" t="s">
        <v>27</v>
      </c>
      <c r="T129" s="33" t="s">
        <v>27</v>
      </c>
      <c r="U129" s="14" t="s">
        <v>32</v>
      </c>
      <c r="V129" s="24" t="s">
        <v>32</v>
      </c>
      <c r="W129" s="7" t="str">
        <f>IF(ISNUMBER(SEARCH("no",O129)),"NA","")</f>
        <v>NA</v>
      </c>
      <c r="X129" s="7" t="s">
        <v>1002</v>
      </c>
      <c r="Y129" s="2"/>
      <c r="Z129" s="2"/>
      <c r="AA129" s="2"/>
      <c r="AB129" s="2"/>
      <c r="AC129" s="2"/>
      <c r="AD129" s="2"/>
      <c r="AE129" s="2"/>
      <c r="AF129" s="2"/>
      <c r="AG129" s="2"/>
      <c r="AH129" s="2"/>
      <c r="AI129" s="2"/>
      <c r="AJ129" s="2"/>
      <c r="AK129" s="2"/>
      <c r="AL129" s="2"/>
      <c r="AM129" s="2"/>
      <c r="AN129" s="2"/>
      <c r="AO129" s="2"/>
      <c r="AP129" s="2"/>
      <c r="AQ129" s="2"/>
      <c r="AR129" s="2"/>
    </row>
    <row r="130" spans="1:44" ht="15.75" customHeight="1">
      <c r="A130" s="7" t="s">
        <v>1003</v>
      </c>
      <c r="B130" s="8" t="s">
        <v>1003</v>
      </c>
      <c r="C130" s="2" t="s">
        <v>1004</v>
      </c>
      <c r="D130" s="8">
        <v>2006</v>
      </c>
      <c r="E130" s="9" t="s">
        <v>755</v>
      </c>
      <c r="F130" s="32">
        <v>23.603000000000002</v>
      </c>
      <c r="G130" s="37">
        <v>241</v>
      </c>
      <c r="H130" s="7">
        <v>873</v>
      </c>
      <c r="I130" s="7" t="s">
        <v>1005</v>
      </c>
      <c r="J130" s="52" t="s">
        <v>1483</v>
      </c>
      <c r="K130" s="9" t="s">
        <v>1006</v>
      </c>
      <c r="L130" s="20" t="s">
        <v>326</v>
      </c>
      <c r="M130" s="9" t="s">
        <v>1007</v>
      </c>
      <c r="N130" s="59"/>
      <c r="O130" s="56" t="s">
        <v>30</v>
      </c>
      <c r="P130" s="2" t="s">
        <v>281</v>
      </c>
      <c r="Q130" s="56" t="s">
        <v>44</v>
      </c>
      <c r="R130" s="2" t="s">
        <v>1008</v>
      </c>
      <c r="S130" s="9" t="s">
        <v>30</v>
      </c>
      <c r="T130" s="33" t="str">
        <f t="shared" ref="T130:T156" si="6">IF(ISNUMBER(SEARCH("yes",S130)),"NA","")</f>
        <v>NA</v>
      </c>
      <c r="U130" s="14" t="s">
        <v>234</v>
      </c>
      <c r="V130" s="7" t="s">
        <v>27</v>
      </c>
      <c r="W130" s="7" t="s">
        <v>32</v>
      </c>
      <c r="X130" s="7" t="s">
        <v>1009</v>
      </c>
      <c r="Y130" s="2"/>
      <c r="Z130" s="2"/>
      <c r="AA130" s="2"/>
      <c r="AB130" s="2"/>
      <c r="AC130" s="2"/>
      <c r="AD130" s="2"/>
      <c r="AE130" s="2"/>
      <c r="AF130" s="2"/>
      <c r="AG130" s="2"/>
      <c r="AH130" s="2"/>
      <c r="AI130" s="2"/>
      <c r="AJ130" s="2"/>
      <c r="AK130" s="2"/>
      <c r="AL130" s="2"/>
      <c r="AM130" s="2"/>
      <c r="AN130" s="2"/>
      <c r="AO130" s="2"/>
      <c r="AP130" s="2"/>
      <c r="AQ130" s="2"/>
      <c r="AR130" s="2"/>
    </row>
    <row r="131" spans="1:44" ht="15.75" customHeight="1">
      <c r="A131" s="7" t="s">
        <v>1010</v>
      </c>
      <c r="B131" s="8" t="s">
        <v>1010</v>
      </c>
      <c r="C131" s="2" t="s">
        <v>1011</v>
      </c>
      <c r="D131" s="8">
        <v>2003</v>
      </c>
      <c r="E131" s="9" t="s">
        <v>22</v>
      </c>
      <c r="F131" s="44">
        <v>74.698999999999998</v>
      </c>
      <c r="G131" s="37">
        <v>581</v>
      </c>
      <c r="H131" s="7">
        <v>738</v>
      </c>
      <c r="I131" s="7" t="s">
        <v>1012</v>
      </c>
      <c r="J131" s="52" t="s">
        <v>1493</v>
      </c>
      <c r="K131" s="9" t="s">
        <v>1013</v>
      </c>
      <c r="L131" s="20" t="s">
        <v>1493</v>
      </c>
      <c r="M131" s="9" t="s">
        <v>1014</v>
      </c>
      <c r="N131" s="59" t="s">
        <v>1015</v>
      </c>
      <c r="O131" s="13" t="s">
        <v>27</v>
      </c>
      <c r="P131" s="2" t="s">
        <v>95</v>
      </c>
      <c r="Q131" s="9" t="s">
        <v>95</v>
      </c>
      <c r="R131" s="2" t="s">
        <v>1016</v>
      </c>
      <c r="S131" s="9" t="s">
        <v>30</v>
      </c>
      <c r="T131" s="33" t="str">
        <f t="shared" si="6"/>
        <v>NA</v>
      </c>
      <c r="U131" s="14" t="s">
        <v>234</v>
      </c>
      <c r="V131" s="24" t="s">
        <v>32</v>
      </c>
      <c r="W131" s="7" t="str">
        <f>IF(ISNUMBER(SEARCH("no",O131)),"NA","")</f>
        <v>NA</v>
      </c>
      <c r="X131" s="7" t="s">
        <v>1017</v>
      </c>
      <c r="Y131" s="2"/>
      <c r="Z131" s="2"/>
      <c r="AA131" s="2"/>
      <c r="AB131" s="2"/>
      <c r="AC131" s="2"/>
      <c r="AD131" s="2"/>
      <c r="AE131" s="2"/>
      <c r="AF131" s="2"/>
      <c r="AG131" s="2"/>
      <c r="AH131" s="2"/>
      <c r="AI131" s="2"/>
      <c r="AJ131" s="2"/>
      <c r="AK131" s="2"/>
      <c r="AL131" s="2"/>
      <c r="AM131" s="2"/>
      <c r="AN131" s="2"/>
      <c r="AO131" s="2"/>
      <c r="AP131" s="2"/>
      <c r="AQ131" s="2"/>
      <c r="AR131" s="2"/>
    </row>
    <row r="132" spans="1:44" ht="15.75" customHeight="1">
      <c r="A132" s="7" t="s">
        <v>1018</v>
      </c>
      <c r="B132" s="8" t="s">
        <v>1018</v>
      </c>
      <c r="C132" s="2" t="s">
        <v>1019</v>
      </c>
      <c r="D132" s="8">
        <v>2003</v>
      </c>
      <c r="E132" s="9" t="s">
        <v>22</v>
      </c>
      <c r="F132" s="44">
        <v>74.698999999999998</v>
      </c>
      <c r="G132" s="37">
        <v>600</v>
      </c>
      <c r="H132" s="7">
        <v>508</v>
      </c>
      <c r="I132" s="7" t="s">
        <v>1020</v>
      </c>
      <c r="J132" s="52" t="s">
        <v>1493</v>
      </c>
      <c r="K132" s="9" t="s">
        <v>24</v>
      </c>
      <c r="L132" s="20" t="s">
        <v>1510</v>
      </c>
      <c r="M132" s="9" t="s">
        <v>1014</v>
      </c>
      <c r="N132" s="59" t="s">
        <v>1021</v>
      </c>
      <c r="O132" s="13" t="s">
        <v>27</v>
      </c>
      <c r="P132" s="2" t="s">
        <v>95</v>
      </c>
      <c r="Q132" s="9" t="s">
        <v>95</v>
      </c>
      <c r="R132" s="2" t="s">
        <v>1022</v>
      </c>
      <c r="S132" s="9" t="s">
        <v>30</v>
      </c>
      <c r="T132" s="33" t="str">
        <f t="shared" si="6"/>
        <v>NA</v>
      </c>
      <c r="U132" s="14" t="s">
        <v>234</v>
      </c>
      <c r="V132" s="24" t="s">
        <v>32</v>
      </c>
      <c r="W132" s="7" t="str">
        <f>IF(ISNUMBER(SEARCH("no",O132)),"NA","")</f>
        <v>NA</v>
      </c>
      <c r="X132" s="7" t="s">
        <v>1023</v>
      </c>
      <c r="Y132" s="2"/>
      <c r="Z132" s="2"/>
      <c r="AA132" s="2"/>
      <c r="AB132" s="2"/>
      <c r="AC132" s="2"/>
      <c r="AD132" s="2"/>
      <c r="AE132" s="2"/>
      <c r="AF132" s="2"/>
      <c r="AG132" s="2"/>
      <c r="AH132" s="2"/>
      <c r="AI132" s="2"/>
      <c r="AJ132" s="2"/>
      <c r="AK132" s="2"/>
      <c r="AL132" s="2"/>
      <c r="AM132" s="2"/>
      <c r="AN132" s="2"/>
      <c r="AO132" s="2"/>
      <c r="AP132" s="2"/>
      <c r="AQ132" s="2"/>
      <c r="AR132" s="2"/>
    </row>
    <row r="133" spans="1:44" ht="15.75" customHeight="1">
      <c r="A133" s="7" t="s">
        <v>1024</v>
      </c>
      <c r="B133" s="8" t="s">
        <v>1024</v>
      </c>
      <c r="C133" s="95" t="s">
        <v>1025</v>
      </c>
      <c r="D133" s="8">
        <v>2004</v>
      </c>
      <c r="E133" s="9" t="s">
        <v>1026</v>
      </c>
      <c r="F133" s="44">
        <v>8.3079999999999998</v>
      </c>
      <c r="G133" s="37">
        <v>59</v>
      </c>
      <c r="H133" s="56">
        <v>7334</v>
      </c>
      <c r="I133" s="7" t="s">
        <v>1027</v>
      </c>
      <c r="J133" s="52" t="s">
        <v>1486</v>
      </c>
      <c r="K133" s="9" t="s">
        <v>100</v>
      </c>
      <c r="L133" s="20" t="s">
        <v>326</v>
      </c>
      <c r="M133" s="9" t="s">
        <v>1028</v>
      </c>
      <c r="N133" s="59"/>
      <c r="O133" s="13" t="s">
        <v>30</v>
      </c>
      <c r="P133" s="2" t="s">
        <v>888</v>
      </c>
      <c r="Q133" s="9" t="s">
        <v>44</v>
      </c>
      <c r="R133" s="2" t="s">
        <v>1029</v>
      </c>
      <c r="S133" s="9" t="s">
        <v>30</v>
      </c>
      <c r="T133" s="33" t="str">
        <f t="shared" si="6"/>
        <v>NA</v>
      </c>
      <c r="U133" s="14" t="s">
        <v>151</v>
      </c>
      <c r="V133" s="62" t="s">
        <v>30</v>
      </c>
      <c r="W133" s="7" t="s">
        <v>56</v>
      </c>
      <c r="X133" s="7" t="s">
        <v>967</v>
      </c>
      <c r="Y133" s="2"/>
      <c r="Z133" s="2"/>
      <c r="AA133" s="2"/>
      <c r="AB133" s="2"/>
      <c r="AC133" s="2"/>
      <c r="AD133" s="2"/>
      <c r="AE133" s="2"/>
      <c r="AF133" s="2"/>
      <c r="AG133" s="2"/>
      <c r="AH133" s="2"/>
      <c r="AI133" s="2"/>
      <c r="AJ133" s="2"/>
      <c r="AK133" s="2"/>
      <c r="AL133" s="2"/>
      <c r="AM133" s="2"/>
      <c r="AN133" s="2"/>
      <c r="AO133" s="2"/>
      <c r="AP133" s="2"/>
      <c r="AQ133" s="2"/>
      <c r="AR133" s="2"/>
    </row>
    <row r="134" spans="1:44" ht="15.75" customHeight="1">
      <c r="A134" s="7" t="s">
        <v>1030</v>
      </c>
      <c r="B134" s="8" t="s">
        <v>1030</v>
      </c>
      <c r="C134" s="95" t="s">
        <v>1031</v>
      </c>
      <c r="D134" s="8">
        <v>2001</v>
      </c>
      <c r="E134" s="9" t="s">
        <v>755</v>
      </c>
      <c r="F134" s="44">
        <v>23.603000000000002</v>
      </c>
      <c r="G134" s="37">
        <v>134</v>
      </c>
      <c r="H134" s="56">
        <v>647</v>
      </c>
      <c r="I134" s="67" t="s">
        <v>1032</v>
      </c>
      <c r="J134" s="52" t="s">
        <v>1492</v>
      </c>
      <c r="K134" s="56" t="s">
        <v>1033</v>
      </c>
      <c r="L134" s="59" t="s">
        <v>1492</v>
      </c>
      <c r="M134" s="9" t="s">
        <v>1034</v>
      </c>
      <c r="N134" s="59"/>
      <c r="O134" s="13" t="s">
        <v>30</v>
      </c>
      <c r="P134" s="2" t="s">
        <v>888</v>
      </c>
      <c r="Q134" s="9" t="s">
        <v>44</v>
      </c>
      <c r="R134" s="2" t="s">
        <v>1035</v>
      </c>
      <c r="S134" s="9" t="s">
        <v>30</v>
      </c>
      <c r="T134" s="33" t="str">
        <f t="shared" si="6"/>
        <v>NA</v>
      </c>
      <c r="U134" s="22" t="s">
        <v>56</v>
      </c>
      <c r="V134" s="7" t="s">
        <v>27</v>
      </c>
      <c r="W134" s="7" t="s">
        <v>32</v>
      </c>
      <c r="X134" s="7" t="s">
        <v>1036</v>
      </c>
      <c r="Y134" s="2"/>
      <c r="Z134" s="2"/>
      <c r="AA134" s="2"/>
      <c r="AB134" s="2"/>
      <c r="AC134" s="2"/>
      <c r="AD134" s="2"/>
      <c r="AE134" s="2"/>
      <c r="AF134" s="2"/>
      <c r="AG134" s="2"/>
      <c r="AH134" s="2"/>
      <c r="AI134" s="2"/>
      <c r="AJ134" s="2"/>
      <c r="AK134" s="2"/>
      <c r="AL134" s="2"/>
      <c r="AM134" s="2"/>
      <c r="AN134" s="2"/>
      <c r="AO134" s="2"/>
      <c r="AP134" s="2"/>
      <c r="AQ134" s="2"/>
      <c r="AR134" s="2"/>
    </row>
    <row r="135" spans="1:44" ht="15.75" customHeight="1">
      <c r="A135" s="7" t="s">
        <v>1037</v>
      </c>
      <c r="B135" s="8" t="s">
        <v>1037</v>
      </c>
      <c r="C135" s="2" t="s">
        <v>1038</v>
      </c>
      <c r="D135" s="8">
        <v>2009</v>
      </c>
      <c r="E135" s="9" t="s">
        <v>1039</v>
      </c>
      <c r="F135" s="32">
        <v>33.752000000000002</v>
      </c>
      <c r="G135" s="37">
        <v>392</v>
      </c>
      <c r="H135" s="7">
        <f>779+387</f>
        <v>1166</v>
      </c>
      <c r="I135" s="7" t="s">
        <v>1040</v>
      </c>
      <c r="J135" s="52" t="s">
        <v>326</v>
      </c>
      <c r="K135" s="9" t="s">
        <v>24</v>
      </c>
      <c r="L135" s="20" t="s">
        <v>1510</v>
      </c>
      <c r="M135" s="9" t="s">
        <v>1041</v>
      </c>
      <c r="N135" s="59"/>
      <c r="O135" s="13" t="s">
        <v>27</v>
      </c>
      <c r="P135" s="2" t="s">
        <v>281</v>
      </c>
      <c r="Q135" s="9" t="s">
        <v>281</v>
      </c>
      <c r="R135" s="2" t="s">
        <v>946</v>
      </c>
      <c r="S135" s="9" t="s">
        <v>30</v>
      </c>
      <c r="T135" s="33" t="str">
        <f t="shared" si="6"/>
        <v>NA</v>
      </c>
      <c r="U135" s="14" t="s">
        <v>234</v>
      </c>
      <c r="V135" s="24" t="s">
        <v>32</v>
      </c>
      <c r="W135" s="7" t="str">
        <f>IF(ISNUMBER(SEARCH("no",O135)),"NA","")</f>
        <v>NA</v>
      </c>
      <c r="X135" s="95" t="s">
        <v>1042</v>
      </c>
      <c r="Y135" s="2"/>
      <c r="Z135" s="2"/>
      <c r="AA135" s="2"/>
      <c r="AB135" s="2"/>
      <c r="AC135" s="2"/>
      <c r="AD135" s="2"/>
      <c r="AE135" s="2"/>
      <c r="AF135" s="2"/>
      <c r="AG135" s="2"/>
      <c r="AH135" s="2"/>
      <c r="AI135" s="2"/>
      <c r="AJ135" s="2"/>
      <c r="AK135" s="2"/>
      <c r="AL135" s="2"/>
      <c r="AM135" s="2"/>
      <c r="AN135" s="2"/>
      <c r="AO135" s="2"/>
      <c r="AP135" s="2"/>
      <c r="AQ135" s="2"/>
      <c r="AR135" s="2"/>
    </row>
    <row r="136" spans="1:44" ht="15.75" customHeight="1">
      <c r="A136" s="7" t="s">
        <v>1043</v>
      </c>
      <c r="B136" s="8" t="s">
        <v>1043</v>
      </c>
      <c r="C136" s="2" t="s">
        <v>1044</v>
      </c>
      <c r="D136" s="8">
        <v>2004</v>
      </c>
      <c r="E136" s="9" t="s">
        <v>755</v>
      </c>
      <c r="F136" s="32">
        <v>23.603000000000002</v>
      </c>
      <c r="G136" s="37">
        <v>641</v>
      </c>
      <c r="H136" s="7">
        <v>3706</v>
      </c>
      <c r="I136" s="7" t="s">
        <v>1045</v>
      </c>
      <c r="J136" s="52" t="s">
        <v>326</v>
      </c>
      <c r="K136" s="9" t="s">
        <v>24</v>
      </c>
      <c r="L136" s="20" t="s">
        <v>1510</v>
      </c>
      <c r="M136" s="9" t="s">
        <v>1046</v>
      </c>
      <c r="N136" s="59"/>
      <c r="O136" s="13" t="s">
        <v>30</v>
      </c>
      <c r="P136" s="2" t="s">
        <v>259</v>
      </c>
      <c r="Q136" s="9" t="s">
        <v>44</v>
      </c>
      <c r="R136" s="2" t="s">
        <v>1047</v>
      </c>
      <c r="S136" s="9" t="s">
        <v>30</v>
      </c>
      <c r="T136" s="33" t="str">
        <f t="shared" si="6"/>
        <v>NA</v>
      </c>
      <c r="U136" s="14" t="s">
        <v>234</v>
      </c>
      <c r="V136" s="62" t="s">
        <v>30</v>
      </c>
      <c r="W136" s="62" t="s">
        <v>56</v>
      </c>
      <c r="X136" s="7" t="s">
        <v>1048</v>
      </c>
      <c r="Y136" s="2"/>
      <c r="Z136" s="2"/>
      <c r="AA136" s="2"/>
      <c r="AB136" s="2"/>
      <c r="AC136" s="2"/>
      <c r="AD136" s="2"/>
      <c r="AE136" s="2"/>
      <c r="AF136" s="2"/>
      <c r="AG136" s="2"/>
      <c r="AH136" s="2"/>
      <c r="AI136" s="2"/>
      <c r="AJ136" s="2"/>
      <c r="AK136" s="2"/>
      <c r="AL136" s="2"/>
      <c r="AM136" s="2"/>
      <c r="AN136" s="2"/>
      <c r="AO136" s="2"/>
      <c r="AP136" s="2"/>
      <c r="AQ136" s="2"/>
      <c r="AR136" s="2"/>
    </row>
    <row r="137" spans="1:44" ht="15.75" customHeight="1">
      <c r="A137" s="7" t="s">
        <v>1049</v>
      </c>
      <c r="B137" s="8" t="s">
        <v>1049</v>
      </c>
      <c r="C137" s="95" t="s">
        <v>1050</v>
      </c>
      <c r="D137" s="8">
        <v>2002</v>
      </c>
      <c r="E137" s="9" t="s">
        <v>787</v>
      </c>
      <c r="F137" s="44">
        <v>60.39</v>
      </c>
      <c r="G137" s="37">
        <v>368</v>
      </c>
      <c r="H137" s="7">
        <v>2309</v>
      </c>
      <c r="I137" s="7" t="s">
        <v>1051</v>
      </c>
      <c r="J137" s="52" t="s">
        <v>1486</v>
      </c>
      <c r="K137" s="9" t="s">
        <v>1052</v>
      </c>
      <c r="L137" s="20" t="s">
        <v>326</v>
      </c>
      <c r="M137" s="9" t="s">
        <v>1053</v>
      </c>
      <c r="N137" s="59"/>
      <c r="O137" s="13" t="s">
        <v>30</v>
      </c>
      <c r="P137" s="2" t="s">
        <v>888</v>
      </c>
      <c r="Q137" s="9" t="s">
        <v>44</v>
      </c>
      <c r="R137" s="2" t="s">
        <v>1054</v>
      </c>
      <c r="S137" s="9" t="s">
        <v>30</v>
      </c>
      <c r="T137" s="33" t="str">
        <f t="shared" si="6"/>
        <v>NA</v>
      </c>
      <c r="U137" s="14" t="s">
        <v>234</v>
      </c>
      <c r="V137" s="7" t="s">
        <v>27</v>
      </c>
      <c r="W137" s="7" t="s">
        <v>32</v>
      </c>
      <c r="X137" s="7" t="s">
        <v>967</v>
      </c>
      <c r="Y137" s="2"/>
      <c r="Z137" s="2"/>
      <c r="AA137" s="2"/>
      <c r="AB137" s="2"/>
      <c r="AC137" s="2"/>
      <c r="AD137" s="2"/>
      <c r="AE137" s="2"/>
      <c r="AF137" s="2"/>
      <c r="AG137" s="2"/>
      <c r="AH137" s="2"/>
      <c r="AI137" s="2"/>
      <c r="AJ137" s="2"/>
      <c r="AK137" s="2"/>
      <c r="AL137" s="2"/>
      <c r="AM137" s="2"/>
      <c r="AN137" s="2"/>
      <c r="AO137" s="2"/>
      <c r="AP137" s="2"/>
      <c r="AQ137" s="2"/>
      <c r="AR137" s="2"/>
    </row>
    <row r="138" spans="1:44" ht="15.75" customHeight="1">
      <c r="A138" s="7" t="s">
        <v>1055</v>
      </c>
      <c r="B138" s="8" t="s">
        <v>1055</v>
      </c>
      <c r="C138" s="2" t="s">
        <v>1056</v>
      </c>
      <c r="D138" s="8">
        <v>2003</v>
      </c>
      <c r="E138" s="9" t="s">
        <v>876</v>
      </c>
      <c r="F138" s="32">
        <v>4.157</v>
      </c>
      <c r="G138" s="37">
        <v>101</v>
      </c>
      <c r="H138" s="7">
        <v>659</v>
      </c>
      <c r="I138" s="7" t="s">
        <v>1057</v>
      </c>
      <c r="J138" s="52" t="s">
        <v>1492</v>
      </c>
      <c r="K138" s="9" t="s">
        <v>1058</v>
      </c>
      <c r="L138" s="20" t="s">
        <v>1493</v>
      </c>
      <c r="M138" s="9" t="s">
        <v>1059</v>
      </c>
      <c r="N138" s="59" t="s">
        <v>1060</v>
      </c>
      <c r="O138" s="13" t="s">
        <v>30</v>
      </c>
      <c r="P138" s="2" t="s">
        <v>259</v>
      </c>
      <c r="Q138" s="9" t="s">
        <v>44</v>
      </c>
      <c r="R138" s="2" t="s">
        <v>1061</v>
      </c>
      <c r="S138" s="9" t="s">
        <v>30</v>
      </c>
      <c r="T138" s="33" t="str">
        <f t="shared" si="6"/>
        <v>NA</v>
      </c>
      <c r="U138" s="14" t="s">
        <v>234</v>
      </c>
      <c r="V138" s="7" t="s">
        <v>27</v>
      </c>
      <c r="W138" s="7" t="s">
        <v>32</v>
      </c>
      <c r="X138" s="7" t="s">
        <v>1062</v>
      </c>
      <c r="Y138" s="2"/>
      <c r="Z138" s="2"/>
      <c r="AA138" s="2"/>
      <c r="AB138" s="2"/>
      <c r="AC138" s="2"/>
      <c r="AD138" s="2"/>
      <c r="AE138" s="2"/>
      <c r="AF138" s="2"/>
      <c r="AG138" s="2"/>
      <c r="AH138" s="2"/>
      <c r="AI138" s="2"/>
      <c r="AJ138" s="2"/>
      <c r="AK138" s="2"/>
      <c r="AL138" s="2"/>
      <c r="AM138" s="2"/>
      <c r="AN138" s="2"/>
      <c r="AO138" s="2"/>
      <c r="AP138" s="2"/>
      <c r="AQ138" s="2"/>
      <c r="AR138" s="2"/>
    </row>
    <row r="139" spans="1:44" ht="15.75" customHeight="1">
      <c r="A139" s="7" t="s">
        <v>1063</v>
      </c>
      <c r="B139" s="8" t="s">
        <v>1063</v>
      </c>
      <c r="C139" s="2" t="s">
        <v>1064</v>
      </c>
      <c r="D139" s="8">
        <v>2003</v>
      </c>
      <c r="E139" s="9" t="s">
        <v>876</v>
      </c>
      <c r="F139" s="44">
        <v>4.157</v>
      </c>
      <c r="G139" s="37">
        <v>165</v>
      </c>
      <c r="H139" s="7">
        <v>2835</v>
      </c>
      <c r="I139" s="7" t="s">
        <v>1065</v>
      </c>
      <c r="J139" s="52" t="s">
        <v>1483</v>
      </c>
      <c r="K139" s="9" t="s">
        <v>100</v>
      </c>
      <c r="L139" s="20" t="s">
        <v>326</v>
      </c>
      <c r="M139" s="9" t="s">
        <v>1066</v>
      </c>
      <c r="N139" s="59"/>
      <c r="O139" s="13" t="s">
        <v>30</v>
      </c>
      <c r="P139" s="2" t="s">
        <v>888</v>
      </c>
      <c r="Q139" s="9" t="s">
        <v>44</v>
      </c>
      <c r="R139" s="2" t="s">
        <v>1067</v>
      </c>
      <c r="S139" s="9" t="s">
        <v>30</v>
      </c>
      <c r="T139" s="33" t="str">
        <f t="shared" si="6"/>
        <v>NA</v>
      </c>
      <c r="U139" s="22" t="s">
        <v>234</v>
      </c>
      <c r="V139" s="7" t="s">
        <v>27</v>
      </c>
      <c r="W139" s="7" t="s">
        <v>32</v>
      </c>
      <c r="X139" s="7" t="s">
        <v>822</v>
      </c>
      <c r="Y139" s="2"/>
      <c r="Z139" s="2"/>
      <c r="AA139" s="2"/>
      <c r="AB139" s="2"/>
      <c r="AC139" s="2"/>
      <c r="AD139" s="2"/>
      <c r="AE139" s="2"/>
      <c r="AF139" s="2"/>
      <c r="AG139" s="2"/>
      <c r="AH139" s="2"/>
      <c r="AI139" s="2"/>
      <c r="AJ139" s="2"/>
      <c r="AK139" s="2"/>
      <c r="AL139" s="2"/>
      <c r="AM139" s="2"/>
      <c r="AN139" s="2"/>
      <c r="AO139" s="2"/>
      <c r="AP139" s="2"/>
      <c r="AQ139" s="2"/>
      <c r="AR139" s="2"/>
    </row>
    <row r="140" spans="1:44" ht="15.75" customHeight="1">
      <c r="A140" s="7" t="s">
        <v>1068</v>
      </c>
      <c r="B140" s="8" t="s">
        <v>1068</v>
      </c>
      <c r="C140" s="2" t="s">
        <v>1069</v>
      </c>
      <c r="D140" s="8">
        <v>2009</v>
      </c>
      <c r="E140" s="9" t="s">
        <v>22</v>
      </c>
      <c r="F140" s="32">
        <v>74.698999999999998</v>
      </c>
      <c r="G140" s="37">
        <v>497</v>
      </c>
      <c r="H140" s="7">
        <v>3195</v>
      </c>
      <c r="I140" s="7" t="s">
        <v>1070</v>
      </c>
      <c r="J140" s="52" t="s">
        <v>1483</v>
      </c>
      <c r="K140" s="9" t="s">
        <v>894</v>
      </c>
      <c r="L140" s="20" t="s">
        <v>326</v>
      </c>
      <c r="M140" s="9" t="s">
        <v>1071</v>
      </c>
      <c r="N140" s="59"/>
      <c r="O140" s="13" t="s">
        <v>30</v>
      </c>
      <c r="P140" s="2" t="s">
        <v>259</v>
      </c>
      <c r="Q140" s="9" t="s">
        <v>44</v>
      </c>
      <c r="R140" s="2" t="s">
        <v>1072</v>
      </c>
      <c r="S140" s="9" t="s">
        <v>30</v>
      </c>
      <c r="T140" s="33" t="str">
        <f t="shared" si="6"/>
        <v>NA</v>
      </c>
      <c r="U140" s="14" t="s">
        <v>142</v>
      </c>
      <c r="V140" s="7" t="s">
        <v>27</v>
      </c>
      <c r="W140" s="7" t="s">
        <v>32</v>
      </c>
      <c r="X140" s="7" t="s">
        <v>315</v>
      </c>
      <c r="Y140" s="2"/>
      <c r="Z140" s="2"/>
      <c r="AA140" s="2"/>
      <c r="AB140" s="2"/>
      <c r="AC140" s="2"/>
      <c r="AD140" s="2"/>
      <c r="AE140" s="2"/>
      <c r="AF140" s="2"/>
      <c r="AG140" s="2"/>
      <c r="AH140" s="2"/>
      <c r="AI140" s="2"/>
      <c r="AJ140" s="2"/>
      <c r="AK140" s="2"/>
      <c r="AL140" s="2"/>
      <c r="AM140" s="2"/>
      <c r="AN140" s="2"/>
      <c r="AO140" s="2"/>
      <c r="AP140" s="2"/>
      <c r="AQ140" s="2"/>
      <c r="AR140" s="2"/>
    </row>
    <row r="141" spans="1:44" ht="15.75" customHeight="1">
      <c r="A141" s="7" t="s">
        <v>1073</v>
      </c>
      <c r="B141" s="8" t="s">
        <v>1073</v>
      </c>
      <c r="C141" s="2" t="s">
        <v>1074</v>
      </c>
      <c r="D141" s="8">
        <v>2008</v>
      </c>
      <c r="E141" s="9" t="s">
        <v>22</v>
      </c>
      <c r="F141" s="32">
        <v>74.698999999999998</v>
      </c>
      <c r="G141" s="37">
        <v>981</v>
      </c>
      <c r="H141" s="7">
        <v>4541</v>
      </c>
      <c r="I141" s="7" t="s">
        <v>1075</v>
      </c>
      <c r="J141" s="52" t="s">
        <v>1483</v>
      </c>
      <c r="K141" s="9" t="s">
        <v>848</v>
      </c>
      <c r="L141" s="20" t="s">
        <v>326</v>
      </c>
      <c r="M141" s="9" t="s">
        <v>1076</v>
      </c>
      <c r="N141" s="59"/>
      <c r="O141" s="13" t="s">
        <v>30</v>
      </c>
      <c r="P141" s="2" t="s">
        <v>259</v>
      </c>
      <c r="Q141" s="9" t="s">
        <v>44</v>
      </c>
      <c r="R141" s="2" t="s">
        <v>1077</v>
      </c>
      <c r="S141" s="9" t="s">
        <v>30</v>
      </c>
      <c r="T141" s="33" t="str">
        <f t="shared" si="6"/>
        <v>NA</v>
      </c>
      <c r="U141" s="14" t="s">
        <v>142</v>
      </c>
      <c r="V141" s="7" t="s">
        <v>27</v>
      </c>
      <c r="W141" s="7" t="s">
        <v>32</v>
      </c>
      <c r="X141" s="7" t="s">
        <v>1078</v>
      </c>
      <c r="Y141" s="2"/>
      <c r="Z141" s="2"/>
      <c r="AA141" s="2"/>
      <c r="AB141" s="2"/>
      <c r="AC141" s="2"/>
      <c r="AD141" s="2"/>
      <c r="AE141" s="2"/>
      <c r="AF141" s="2"/>
      <c r="AG141" s="2"/>
      <c r="AH141" s="2"/>
      <c r="AI141" s="2"/>
      <c r="AJ141" s="2"/>
      <c r="AK141" s="2"/>
      <c r="AL141" s="2"/>
      <c r="AM141" s="2"/>
      <c r="AN141" s="2"/>
      <c r="AO141" s="2"/>
      <c r="AP141" s="2"/>
      <c r="AQ141" s="2"/>
      <c r="AR141" s="2"/>
    </row>
    <row r="142" spans="1:44" ht="15.75" customHeight="1">
      <c r="A142" s="7" t="s">
        <v>1079</v>
      </c>
      <c r="B142" s="8" t="s">
        <v>1079</v>
      </c>
      <c r="C142" s="2" t="s">
        <v>1080</v>
      </c>
      <c r="D142" s="8">
        <v>2001</v>
      </c>
      <c r="E142" s="9" t="s">
        <v>870</v>
      </c>
      <c r="F142" s="32">
        <v>3.7090000000000001</v>
      </c>
      <c r="G142" s="37">
        <v>13</v>
      </c>
      <c r="H142" s="7">
        <v>245</v>
      </c>
      <c r="I142" s="7" t="s">
        <v>1081</v>
      </c>
      <c r="J142" s="52" t="s">
        <v>1493</v>
      </c>
      <c r="K142" s="9" t="s">
        <v>1082</v>
      </c>
      <c r="L142" s="20" t="s">
        <v>1493</v>
      </c>
      <c r="M142" s="9" t="s">
        <v>1083</v>
      </c>
      <c r="N142" s="59"/>
      <c r="O142" s="13" t="s">
        <v>27</v>
      </c>
      <c r="P142" s="2" t="s">
        <v>95</v>
      </c>
      <c r="Q142" s="9" t="s">
        <v>95</v>
      </c>
      <c r="R142" s="2" t="s">
        <v>910</v>
      </c>
      <c r="S142" s="9" t="s">
        <v>30</v>
      </c>
      <c r="T142" s="33" t="str">
        <f t="shared" si="6"/>
        <v>NA</v>
      </c>
      <c r="U142" s="14" t="s">
        <v>142</v>
      </c>
      <c r="V142" s="24" t="s">
        <v>32</v>
      </c>
      <c r="W142" s="7" t="str">
        <f>IF(ISNUMBER(SEARCH("no",O142)),"NA","")</f>
        <v>NA</v>
      </c>
      <c r="X142" s="7"/>
      <c r="Y142" s="2"/>
      <c r="Z142" s="2"/>
      <c r="AA142" s="2"/>
      <c r="AB142" s="2"/>
      <c r="AC142" s="2"/>
      <c r="AD142" s="2"/>
      <c r="AE142" s="2"/>
      <c r="AF142" s="2"/>
      <c r="AG142" s="2"/>
      <c r="AH142" s="2"/>
      <c r="AI142" s="2"/>
      <c r="AJ142" s="2"/>
      <c r="AK142" s="2"/>
      <c r="AL142" s="2"/>
      <c r="AM142" s="2"/>
      <c r="AN142" s="2"/>
      <c r="AO142" s="2"/>
      <c r="AP142" s="2"/>
      <c r="AQ142" s="2"/>
      <c r="AR142" s="2"/>
    </row>
    <row r="143" spans="1:44" ht="15.75" customHeight="1">
      <c r="A143" s="7" t="s">
        <v>1084</v>
      </c>
      <c r="B143" s="8" t="s">
        <v>1084</v>
      </c>
      <c r="C143" s="2" t="s">
        <v>1085</v>
      </c>
      <c r="D143" s="8">
        <v>2003</v>
      </c>
      <c r="E143" s="9" t="s">
        <v>22</v>
      </c>
      <c r="F143" s="44">
        <v>74.698999999999998</v>
      </c>
      <c r="G143" s="37">
        <v>1606</v>
      </c>
      <c r="H143" s="56">
        <v>676</v>
      </c>
      <c r="I143" s="7" t="s">
        <v>1086</v>
      </c>
      <c r="J143" s="52" t="s">
        <v>326</v>
      </c>
      <c r="K143" s="9" t="s">
        <v>1087</v>
      </c>
      <c r="L143" s="20" t="s">
        <v>326</v>
      </c>
      <c r="M143" s="9" t="s">
        <v>1088</v>
      </c>
      <c r="N143" s="59"/>
      <c r="O143" s="13" t="s">
        <v>27</v>
      </c>
      <c r="P143" s="2" t="s">
        <v>281</v>
      </c>
      <c r="Q143" s="9" t="s">
        <v>95</v>
      </c>
      <c r="R143" s="2" t="s">
        <v>1089</v>
      </c>
      <c r="S143" s="9" t="s">
        <v>30</v>
      </c>
      <c r="T143" s="33" t="str">
        <f t="shared" si="6"/>
        <v>NA</v>
      </c>
      <c r="U143" s="14" t="s">
        <v>56</v>
      </c>
      <c r="V143" s="24" t="s">
        <v>32</v>
      </c>
      <c r="W143" s="7" t="str">
        <f>IF(ISNUMBER(SEARCH("no",O143)),"NA","")</f>
        <v>NA</v>
      </c>
      <c r="X143" s="7" t="s">
        <v>1090</v>
      </c>
      <c r="Y143" s="2"/>
      <c r="Z143" s="2"/>
      <c r="AA143" s="2"/>
      <c r="AB143" s="2"/>
      <c r="AC143" s="2"/>
      <c r="AD143" s="2"/>
      <c r="AE143" s="2"/>
      <c r="AF143" s="2"/>
      <c r="AG143" s="2"/>
      <c r="AH143" s="2"/>
      <c r="AI143" s="2"/>
      <c r="AJ143" s="2"/>
      <c r="AK143" s="2"/>
      <c r="AL143" s="2"/>
      <c r="AM143" s="2"/>
      <c r="AN143" s="2"/>
      <c r="AO143" s="2"/>
      <c r="AP143" s="2"/>
      <c r="AQ143" s="2"/>
      <c r="AR143" s="2"/>
    </row>
    <row r="144" spans="1:44" ht="15.75" customHeight="1">
      <c r="A144" s="7" t="s">
        <v>1091</v>
      </c>
      <c r="B144" s="8" t="s">
        <v>1091</v>
      </c>
      <c r="C144" s="2" t="s">
        <v>1092</v>
      </c>
      <c r="D144" s="8">
        <v>2001</v>
      </c>
      <c r="E144" s="9" t="s">
        <v>1093</v>
      </c>
      <c r="F144" s="44">
        <v>5.524</v>
      </c>
      <c r="G144" s="37">
        <v>91</v>
      </c>
      <c r="H144" s="7">
        <v>211</v>
      </c>
      <c r="I144" s="7" t="s">
        <v>1086</v>
      </c>
      <c r="J144" s="52" t="s">
        <v>326</v>
      </c>
      <c r="K144" s="9" t="s">
        <v>1094</v>
      </c>
      <c r="L144" s="20" t="s">
        <v>1484</v>
      </c>
      <c r="M144" s="9" t="s">
        <v>202</v>
      </c>
      <c r="N144" s="59"/>
      <c r="O144" s="13" t="s">
        <v>30</v>
      </c>
      <c r="P144" s="2" t="s">
        <v>888</v>
      </c>
      <c r="Q144" s="9" t="s">
        <v>44</v>
      </c>
      <c r="R144" s="2" t="s">
        <v>1095</v>
      </c>
      <c r="S144" s="9" t="s">
        <v>30</v>
      </c>
      <c r="T144" s="33" t="str">
        <f t="shared" si="6"/>
        <v>NA</v>
      </c>
      <c r="U144" s="14" t="s">
        <v>234</v>
      </c>
      <c r="V144" s="7" t="s">
        <v>27</v>
      </c>
      <c r="W144" s="7" t="s">
        <v>32</v>
      </c>
      <c r="X144" s="7"/>
      <c r="Y144" s="2"/>
      <c r="Z144" s="2"/>
      <c r="AA144" s="2"/>
      <c r="AB144" s="2"/>
      <c r="AC144" s="2"/>
      <c r="AD144" s="2"/>
      <c r="AE144" s="2"/>
      <c r="AF144" s="2"/>
      <c r="AG144" s="2"/>
      <c r="AH144" s="2"/>
      <c r="AI144" s="2"/>
      <c r="AJ144" s="2"/>
      <c r="AK144" s="2"/>
      <c r="AL144" s="2"/>
      <c r="AM144" s="2"/>
      <c r="AN144" s="2"/>
      <c r="AO144" s="2"/>
      <c r="AP144" s="2"/>
      <c r="AQ144" s="2"/>
      <c r="AR144" s="2"/>
    </row>
    <row r="145" spans="1:44" ht="15.75" customHeight="1">
      <c r="A145" s="7" t="s">
        <v>1096</v>
      </c>
      <c r="B145" s="8" t="s">
        <v>1096</v>
      </c>
      <c r="C145" s="2" t="s">
        <v>1097</v>
      </c>
      <c r="D145" s="8">
        <v>2001</v>
      </c>
      <c r="E145" s="9" t="s">
        <v>863</v>
      </c>
      <c r="F145" s="32">
        <v>4.5780000000000003</v>
      </c>
      <c r="G145" s="37">
        <v>142</v>
      </c>
      <c r="H145" s="7">
        <v>349</v>
      </c>
      <c r="I145" s="7" t="s">
        <v>1098</v>
      </c>
      <c r="J145" s="52" t="s">
        <v>326</v>
      </c>
      <c r="K145" s="9" t="s">
        <v>1099</v>
      </c>
      <c r="L145" s="20" t="s">
        <v>1493</v>
      </c>
      <c r="M145" s="9" t="s">
        <v>1100</v>
      </c>
      <c r="N145" s="59"/>
      <c r="O145" s="13" t="s">
        <v>30</v>
      </c>
      <c r="P145" s="2" t="s">
        <v>259</v>
      </c>
      <c r="Q145" s="9" t="s">
        <v>44</v>
      </c>
      <c r="R145" s="2" t="s">
        <v>1101</v>
      </c>
      <c r="S145" s="9" t="s">
        <v>30</v>
      </c>
      <c r="T145" s="33" t="str">
        <f t="shared" si="6"/>
        <v>NA</v>
      </c>
      <c r="U145" s="14" t="s">
        <v>151</v>
      </c>
      <c r="V145" s="62" t="s">
        <v>30</v>
      </c>
      <c r="W145" s="62" t="s">
        <v>56</v>
      </c>
      <c r="X145" s="7" t="s">
        <v>1102</v>
      </c>
      <c r="Y145" s="2"/>
      <c r="Z145" s="2"/>
      <c r="AA145" s="2"/>
      <c r="AB145" s="2"/>
      <c r="AC145" s="2"/>
      <c r="AD145" s="2"/>
      <c r="AE145" s="2"/>
      <c r="AF145" s="2"/>
      <c r="AG145" s="2"/>
      <c r="AH145" s="2"/>
      <c r="AI145" s="2"/>
      <c r="AJ145" s="2"/>
      <c r="AK145" s="2"/>
      <c r="AL145" s="2"/>
      <c r="AM145" s="2"/>
      <c r="AN145" s="2"/>
      <c r="AO145" s="2"/>
      <c r="AP145" s="2"/>
      <c r="AQ145" s="2"/>
      <c r="AR145" s="2"/>
    </row>
    <row r="146" spans="1:44" ht="15.75" customHeight="1">
      <c r="A146" s="7" t="s">
        <v>1103</v>
      </c>
      <c r="B146" s="8" t="s">
        <v>1103</v>
      </c>
      <c r="C146" s="2" t="s">
        <v>1104</v>
      </c>
      <c r="D146" s="8">
        <v>2000</v>
      </c>
      <c r="E146" s="56" t="s">
        <v>779</v>
      </c>
      <c r="F146" s="75">
        <v>18.562000000000001</v>
      </c>
      <c r="G146" s="37">
        <v>178</v>
      </c>
      <c r="H146" s="7">
        <v>569</v>
      </c>
      <c r="I146" s="7" t="s">
        <v>1105</v>
      </c>
      <c r="J146" s="52" t="s">
        <v>326</v>
      </c>
      <c r="K146" s="9" t="s">
        <v>933</v>
      </c>
      <c r="L146" s="20" t="s">
        <v>1493</v>
      </c>
      <c r="M146" s="9" t="s">
        <v>1106</v>
      </c>
      <c r="N146" s="59"/>
      <c r="O146" s="13" t="s">
        <v>30</v>
      </c>
      <c r="P146" s="2" t="s">
        <v>782</v>
      </c>
      <c r="Q146" s="56" t="s">
        <v>44</v>
      </c>
      <c r="R146" s="2" t="s">
        <v>1107</v>
      </c>
      <c r="S146" s="9" t="s">
        <v>30</v>
      </c>
      <c r="T146" s="33" t="str">
        <f t="shared" si="6"/>
        <v>NA</v>
      </c>
      <c r="U146" s="14" t="s">
        <v>234</v>
      </c>
      <c r="V146" s="7" t="s">
        <v>27</v>
      </c>
      <c r="W146" s="7" t="s">
        <v>32</v>
      </c>
      <c r="X146" s="7" t="s">
        <v>1108</v>
      </c>
      <c r="Y146" s="2"/>
      <c r="Z146" s="2"/>
      <c r="AA146" s="2"/>
      <c r="AB146" s="2"/>
      <c r="AC146" s="2"/>
      <c r="AD146" s="2"/>
      <c r="AE146" s="2"/>
      <c r="AF146" s="2"/>
      <c r="AG146" s="2"/>
      <c r="AH146" s="2"/>
      <c r="AI146" s="2"/>
      <c r="AJ146" s="2"/>
      <c r="AK146" s="2"/>
      <c r="AL146" s="2"/>
      <c r="AM146" s="2"/>
      <c r="AN146" s="2"/>
      <c r="AO146" s="2"/>
      <c r="AP146" s="2"/>
      <c r="AQ146" s="2"/>
      <c r="AR146" s="2"/>
    </row>
    <row r="147" spans="1:44" ht="15.75" customHeight="1">
      <c r="A147" s="7" t="s">
        <v>1109</v>
      </c>
      <c r="B147" s="8" t="s">
        <v>1109</v>
      </c>
      <c r="C147" s="2" t="s">
        <v>1110</v>
      </c>
      <c r="D147" s="65">
        <v>1998</v>
      </c>
      <c r="E147" s="9" t="s">
        <v>1111</v>
      </c>
      <c r="F147" s="32">
        <v>17.452000000000002</v>
      </c>
      <c r="G147" s="37">
        <v>215</v>
      </c>
      <c r="H147" s="7">
        <v>223</v>
      </c>
      <c r="I147" s="7" t="s">
        <v>1112</v>
      </c>
      <c r="J147" s="52" t="s">
        <v>326</v>
      </c>
      <c r="K147" s="9" t="s">
        <v>24</v>
      </c>
      <c r="L147" s="20" t="s">
        <v>1510</v>
      </c>
      <c r="M147" s="9" t="s">
        <v>1113</v>
      </c>
      <c r="N147" s="59"/>
      <c r="O147" s="13" t="s">
        <v>30</v>
      </c>
      <c r="P147" s="2" t="s">
        <v>782</v>
      </c>
      <c r="Q147" s="56" t="s">
        <v>44</v>
      </c>
      <c r="R147" s="2" t="s">
        <v>1114</v>
      </c>
      <c r="S147" s="9" t="s">
        <v>30</v>
      </c>
      <c r="T147" s="33" t="str">
        <f t="shared" si="6"/>
        <v>NA</v>
      </c>
      <c r="U147" s="14" t="s">
        <v>56</v>
      </c>
      <c r="V147" s="7" t="s">
        <v>27</v>
      </c>
      <c r="W147" s="7" t="s">
        <v>32</v>
      </c>
      <c r="X147" s="7" t="s">
        <v>1115</v>
      </c>
      <c r="Y147" s="2"/>
      <c r="Z147" s="2"/>
      <c r="AA147" s="2"/>
      <c r="AB147" s="2"/>
      <c r="AC147" s="2"/>
      <c r="AD147" s="2"/>
      <c r="AE147" s="2"/>
      <c r="AF147" s="2"/>
      <c r="AG147" s="2"/>
      <c r="AH147" s="2"/>
      <c r="AI147" s="2"/>
      <c r="AJ147" s="2"/>
      <c r="AK147" s="2"/>
      <c r="AL147" s="2"/>
      <c r="AM147" s="2"/>
      <c r="AN147" s="2"/>
      <c r="AO147" s="2"/>
      <c r="AP147" s="2"/>
      <c r="AQ147" s="2"/>
      <c r="AR147" s="2"/>
    </row>
    <row r="148" spans="1:44" ht="15.75" customHeight="1">
      <c r="A148" s="54" t="s">
        <v>1123</v>
      </c>
      <c r="B148" s="8" t="s">
        <v>1123</v>
      </c>
      <c r="C148" s="18" t="s">
        <v>1116</v>
      </c>
      <c r="D148" s="8">
        <v>1999</v>
      </c>
      <c r="E148" s="20" t="s">
        <v>1117</v>
      </c>
      <c r="F148" s="83">
        <v>4.3849999999999998</v>
      </c>
      <c r="G148" s="36">
        <v>40</v>
      </c>
      <c r="H148" s="95">
        <v>842</v>
      </c>
      <c r="I148" s="7" t="s">
        <v>1118</v>
      </c>
      <c r="J148" s="52" t="s">
        <v>1492</v>
      </c>
      <c r="K148" s="9" t="s">
        <v>1119</v>
      </c>
      <c r="L148" s="20" t="s">
        <v>826</v>
      </c>
      <c r="M148" s="9" t="s">
        <v>1120</v>
      </c>
      <c r="N148" s="59"/>
      <c r="O148" s="13" t="s">
        <v>30</v>
      </c>
      <c r="P148" s="2" t="s">
        <v>888</v>
      </c>
      <c r="Q148" s="20" t="s">
        <v>44</v>
      </c>
      <c r="R148" s="2" t="s">
        <v>1121</v>
      </c>
      <c r="S148" s="20" t="s">
        <v>30</v>
      </c>
      <c r="T148" s="39" t="str">
        <f t="shared" si="6"/>
        <v>NA</v>
      </c>
      <c r="U148" s="22" t="s">
        <v>142</v>
      </c>
      <c r="V148" s="24" t="s">
        <v>27</v>
      </c>
      <c r="W148" s="7" t="s">
        <v>32</v>
      </c>
      <c r="X148" s="19"/>
      <c r="Y148" s="2"/>
      <c r="Z148" s="2"/>
      <c r="AA148" s="2"/>
      <c r="AB148" s="2"/>
      <c r="AC148" s="2"/>
      <c r="AD148" s="2"/>
      <c r="AE148" s="2"/>
      <c r="AF148" s="2"/>
      <c r="AG148" s="2"/>
      <c r="AH148" s="2"/>
      <c r="AI148" s="2"/>
      <c r="AJ148" s="2"/>
      <c r="AK148" s="2"/>
      <c r="AL148" s="2"/>
      <c r="AM148" s="2"/>
      <c r="AN148" s="2"/>
      <c r="AO148" s="2"/>
      <c r="AP148" s="2"/>
      <c r="AQ148" s="2"/>
      <c r="AR148" s="2"/>
    </row>
    <row r="149" spans="1:44" ht="15.75" customHeight="1">
      <c r="A149" s="7" t="s">
        <v>1124</v>
      </c>
      <c r="B149" s="8" t="s">
        <v>1124</v>
      </c>
      <c r="C149" s="2" t="s">
        <v>1125</v>
      </c>
      <c r="D149" s="8">
        <v>1997</v>
      </c>
      <c r="E149" s="9" t="s">
        <v>1126</v>
      </c>
      <c r="F149" s="32">
        <v>5.6760000000000002</v>
      </c>
      <c r="G149" s="37">
        <v>296</v>
      </c>
      <c r="H149" s="7">
        <v>1115</v>
      </c>
      <c r="I149" s="7" t="s">
        <v>848</v>
      </c>
      <c r="J149" s="52" t="s">
        <v>326</v>
      </c>
      <c r="K149" s="9" t="s">
        <v>1127</v>
      </c>
      <c r="L149" s="20" t="s">
        <v>826</v>
      </c>
      <c r="M149" s="9" t="s">
        <v>1128</v>
      </c>
      <c r="N149" s="59"/>
      <c r="O149" s="13" t="s">
        <v>30</v>
      </c>
      <c r="P149" s="2" t="s">
        <v>241</v>
      </c>
      <c r="Q149" s="56" t="s">
        <v>44</v>
      </c>
      <c r="R149" s="2" t="s">
        <v>1129</v>
      </c>
      <c r="S149" s="9" t="s">
        <v>30</v>
      </c>
      <c r="T149" s="33" t="str">
        <f t="shared" si="6"/>
        <v>NA</v>
      </c>
      <c r="U149" s="14" t="s">
        <v>234</v>
      </c>
      <c r="V149" s="24" t="s">
        <v>27</v>
      </c>
      <c r="W149" s="7" t="s">
        <v>32</v>
      </c>
      <c r="X149" s="7" t="s">
        <v>1130</v>
      </c>
      <c r="Y149" s="2"/>
      <c r="Z149" s="2"/>
      <c r="AA149" s="2"/>
      <c r="AB149" s="2"/>
      <c r="AC149" s="2"/>
      <c r="AD149" s="2"/>
      <c r="AE149" s="2"/>
      <c r="AF149" s="2"/>
      <c r="AG149" s="2"/>
      <c r="AH149" s="2"/>
      <c r="AI149" s="2"/>
      <c r="AJ149" s="2"/>
      <c r="AK149" s="2"/>
      <c r="AL149" s="2"/>
      <c r="AM149" s="2"/>
      <c r="AN149" s="2"/>
      <c r="AO149" s="2"/>
      <c r="AP149" s="2"/>
      <c r="AQ149" s="2"/>
      <c r="AR149" s="2"/>
    </row>
    <row r="150" spans="1:44" ht="15.75" customHeight="1">
      <c r="A150" s="7" t="s">
        <v>1131</v>
      </c>
      <c r="B150" s="8" t="s">
        <v>1131</v>
      </c>
      <c r="C150" s="2" t="s">
        <v>1132</v>
      </c>
      <c r="D150" s="8">
        <v>2009</v>
      </c>
      <c r="E150" s="9" t="s">
        <v>1133</v>
      </c>
      <c r="F150" s="32">
        <v>18.274000000000001</v>
      </c>
      <c r="G150" s="37">
        <v>33</v>
      </c>
      <c r="H150" s="7">
        <v>450</v>
      </c>
      <c r="I150" s="7" t="s">
        <v>1134</v>
      </c>
      <c r="J150" s="52" t="s">
        <v>1492</v>
      </c>
      <c r="K150" s="9" t="s">
        <v>1135</v>
      </c>
      <c r="L150" s="20" t="s">
        <v>326</v>
      </c>
      <c r="M150" s="9" t="s">
        <v>1136</v>
      </c>
      <c r="N150" s="59"/>
      <c r="O150" s="13" t="s">
        <v>30</v>
      </c>
      <c r="P150" s="2" t="s">
        <v>241</v>
      </c>
      <c r="Q150" s="56" t="s">
        <v>44</v>
      </c>
      <c r="R150" s="2" t="s">
        <v>30</v>
      </c>
      <c r="S150" s="9" t="s">
        <v>30</v>
      </c>
      <c r="T150" s="33" t="str">
        <f t="shared" si="6"/>
        <v>NA</v>
      </c>
      <c r="U150" s="14" t="s">
        <v>33</v>
      </c>
      <c r="V150" s="61" t="s">
        <v>30</v>
      </c>
      <c r="W150" s="62" t="s">
        <v>56</v>
      </c>
      <c r="X150" s="7"/>
      <c r="Y150" s="2"/>
      <c r="Z150" s="2"/>
      <c r="AA150" s="2"/>
      <c r="AB150" s="2"/>
      <c r="AC150" s="2"/>
      <c r="AD150" s="2"/>
      <c r="AE150" s="2"/>
      <c r="AF150" s="2"/>
      <c r="AG150" s="2"/>
      <c r="AH150" s="2"/>
      <c r="AI150" s="2"/>
      <c r="AJ150" s="2"/>
      <c r="AK150" s="2"/>
      <c r="AL150" s="2"/>
      <c r="AM150" s="2"/>
      <c r="AN150" s="2"/>
      <c r="AO150" s="2"/>
      <c r="AP150" s="2"/>
      <c r="AQ150" s="2"/>
      <c r="AR150" s="2"/>
    </row>
    <row r="151" spans="1:44" ht="15.75" customHeight="1">
      <c r="A151" s="7" t="s">
        <v>1137</v>
      </c>
      <c r="B151" s="8" t="s">
        <v>1137</v>
      </c>
      <c r="C151" s="2" t="s">
        <v>1138</v>
      </c>
      <c r="D151" s="8">
        <v>2005</v>
      </c>
      <c r="E151" s="56" t="s">
        <v>46</v>
      </c>
      <c r="F151" s="75">
        <v>32.956000000000003</v>
      </c>
      <c r="G151" s="37">
        <v>31</v>
      </c>
      <c r="H151" s="7">
        <v>255</v>
      </c>
      <c r="I151" s="7" t="s">
        <v>1122</v>
      </c>
      <c r="J151" s="52" t="s">
        <v>1493</v>
      </c>
      <c r="K151" s="9" t="s">
        <v>24</v>
      </c>
      <c r="L151" s="20" t="s">
        <v>1510</v>
      </c>
      <c r="M151" s="9" t="s">
        <v>1139</v>
      </c>
      <c r="N151" s="59"/>
      <c r="O151" s="13" t="s">
        <v>27</v>
      </c>
      <c r="P151" s="2" t="s">
        <v>902</v>
      </c>
      <c r="Q151" s="9" t="s">
        <v>95</v>
      </c>
      <c r="R151" s="2" t="s">
        <v>1140</v>
      </c>
      <c r="S151" s="9" t="s">
        <v>30</v>
      </c>
      <c r="T151" s="33" t="str">
        <f t="shared" si="6"/>
        <v>NA</v>
      </c>
      <c r="U151" s="14" t="s">
        <v>234</v>
      </c>
      <c r="V151" s="24" t="s">
        <v>32</v>
      </c>
      <c r="W151" s="7" t="str">
        <f>IF(ISNUMBER(SEARCH("no",O151)),"NA","")</f>
        <v>NA</v>
      </c>
      <c r="X151" s="7"/>
      <c r="Y151" s="2"/>
      <c r="Z151" s="2"/>
      <c r="AA151" s="2"/>
      <c r="AB151" s="2"/>
      <c r="AC151" s="2"/>
      <c r="AD151" s="2"/>
      <c r="AE151" s="2"/>
      <c r="AF151" s="2"/>
      <c r="AG151" s="2"/>
      <c r="AH151" s="2"/>
      <c r="AI151" s="2"/>
      <c r="AJ151" s="2"/>
      <c r="AK151" s="2"/>
      <c r="AL151" s="2"/>
      <c r="AM151" s="2"/>
      <c r="AN151" s="2"/>
      <c r="AO151" s="2"/>
      <c r="AP151" s="2"/>
      <c r="AQ151" s="2"/>
      <c r="AR151" s="2"/>
    </row>
    <row r="152" spans="1:44" ht="15.75" customHeight="1">
      <c r="A152" s="7" t="s">
        <v>1143</v>
      </c>
      <c r="B152" s="8" t="s">
        <v>1143</v>
      </c>
      <c r="C152" s="2" t="s">
        <v>1144</v>
      </c>
      <c r="D152" s="8">
        <v>2009</v>
      </c>
      <c r="E152" s="9" t="s">
        <v>1145</v>
      </c>
      <c r="F152" s="44">
        <v>74.698999999999998</v>
      </c>
      <c r="G152" s="37">
        <v>488</v>
      </c>
      <c r="H152" s="7">
        <v>17802</v>
      </c>
      <c r="I152" s="7" t="s">
        <v>1146</v>
      </c>
      <c r="J152" s="52" t="s">
        <v>1492</v>
      </c>
      <c r="K152" s="9" t="s">
        <v>24</v>
      </c>
      <c r="L152" s="20" t="s">
        <v>1510</v>
      </c>
      <c r="M152" s="9" t="s">
        <v>1147</v>
      </c>
      <c r="N152" s="59"/>
      <c r="O152" s="56" t="s">
        <v>27</v>
      </c>
      <c r="P152" s="2" t="s">
        <v>259</v>
      </c>
      <c r="Q152" s="56" t="s">
        <v>95</v>
      </c>
      <c r="R152" s="2" t="s">
        <v>1148</v>
      </c>
      <c r="S152" s="9" t="s">
        <v>30</v>
      </c>
      <c r="T152" s="33" t="str">
        <f t="shared" si="6"/>
        <v>NA</v>
      </c>
      <c r="U152" s="14" t="s">
        <v>234</v>
      </c>
      <c r="V152" s="24" t="s">
        <v>27</v>
      </c>
      <c r="W152" s="7" t="s">
        <v>32</v>
      </c>
      <c r="X152" s="95" t="s">
        <v>822</v>
      </c>
      <c r="Y152" s="2"/>
      <c r="Z152" s="2"/>
      <c r="AA152" s="2"/>
      <c r="AB152" s="2"/>
      <c r="AC152" s="2"/>
      <c r="AD152" s="2"/>
      <c r="AE152" s="2"/>
      <c r="AF152" s="2"/>
      <c r="AG152" s="2"/>
      <c r="AH152" s="2"/>
      <c r="AI152" s="2"/>
      <c r="AJ152" s="2"/>
      <c r="AK152" s="2"/>
      <c r="AL152" s="2"/>
      <c r="AM152" s="2"/>
      <c r="AN152" s="2"/>
      <c r="AO152" s="2"/>
      <c r="AP152" s="2"/>
      <c r="AQ152" s="2"/>
      <c r="AR152" s="2"/>
    </row>
    <row r="153" spans="1:44" ht="15.75" customHeight="1">
      <c r="A153" s="7" t="s">
        <v>1149</v>
      </c>
      <c r="B153" s="8" t="s">
        <v>1149</v>
      </c>
      <c r="C153" s="2" t="s">
        <v>1150</v>
      </c>
      <c r="D153" s="8">
        <v>2006</v>
      </c>
      <c r="E153" s="9" t="s">
        <v>876</v>
      </c>
      <c r="F153" s="44">
        <v>4.157</v>
      </c>
      <c r="G153" s="37">
        <v>68</v>
      </c>
      <c r="H153" s="7">
        <v>1288</v>
      </c>
      <c r="I153" s="7" t="s">
        <v>1151</v>
      </c>
      <c r="J153" s="52" t="s">
        <v>326</v>
      </c>
      <c r="K153" s="9" t="s">
        <v>1152</v>
      </c>
      <c r="L153" s="20" t="s">
        <v>326</v>
      </c>
      <c r="M153" s="9" t="s">
        <v>1153</v>
      </c>
      <c r="N153" s="59"/>
      <c r="O153" s="13" t="s">
        <v>30</v>
      </c>
      <c r="P153" s="2" t="s">
        <v>259</v>
      </c>
      <c r="Q153" s="9" t="s">
        <v>44</v>
      </c>
      <c r="R153" s="2" t="s">
        <v>1154</v>
      </c>
      <c r="S153" s="9" t="s">
        <v>30</v>
      </c>
      <c r="T153" s="33" t="str">
        <f t="shared" si="6"/>
        <v>NA</v>
      </c>
      <c r="U153" s="14" t="s">
        <v>142</v>
      </c>
      <c r="V153" s="7" t="s">
        <v>30</v>
      </c>
      <c r="W153" s="7" t="s">
        <v>56</v>
      </c>
      <c r="X153" s="7"/>
      <c r="Y153" s="2"/>
      <c r="Z153" s="2"/>
      <c r="AA153" s="2"/>
      <c r="AB153" s="2"/>
      <c r="AC153" s="2"/>
      <c r="AD153" s="2"/>
      <c r="AE153" s="2"/>
      <c r="AF153" s="2"/>
      <c r="AG153" s="2"/>
      <c r="AH153" s="2"/>
      <c r="AI153" s="2"/>
      <c r="AJ153" s="2"/>
      <c r="AK153" s="2"/>
      <c r="AL153" s="2"/>
      <c r="AM153" s="2"/>
      <c r="AN153" s="2"/>
      <c r="AO153" s="2"/>
      <c r="AP153" s="2"/>
      <c r="AQ153" s="2"/>
      <c r="AR153" s="2"/>
    </row>
    <row r="154" spans="1:44" ht="15.75" customHeight="1">
      <c r="A154" s="62" t="s">
        <v>1155</v>
      </c>
      <c r="B154" s="8" t="s">
        <v>1155</v>
      </c>
      <c r="C154" s="2" t="s">
        <v>1156</v>
      </c>
      <c r="D154" s="8">
        <v>2005</v>
      </c>
      <c r="E154" s="9" t="s">
        <v>1141</v>
      </c>
      <c r="F154" s="27">
        <v>32.956000000000003</v>
      </c>
      <c r="G154" s="37">
        <v>217</v>
      </c>
      <c r="H154" s="7">
        <v>385</v>
      </c>
      <c r="I154" s="7" t="s">
        <v>1157</v>
      </c>
      <c r="J154" s="52" t="s">
        <v>326</v>
      </c>
      <c r="K154" s="9" t="s">
        <v>24</v>
      </c>
      <c r="L154" s="20" t="s">
        <v>1510</v>
      </c>
      <c r="M154" s="9" t="s">
        <v>1158</v>
      </c>
      <c r="N154" s="59"/>
      <c r="O154" s="13" t="s">
        <v>30</v>
      </c>
      <c r="P154" s="2" t="s">
        <v>259</v>
      </c>
      <c r="Q154" s="9" t="s">
        <v>44</v>
      </c>
      <c r="R154" s="2" t="s">
        <v>1142</v>
      </c>
      <c r="S154" s="9" t="s">
        <v>30</v>
      </c>
      <c r="T154" s="33" t="str">
        <f t="shared" si="6"/>
        <v>NA</v>
      </c>
      <c r="U154" s="14" t="s">
        <v>142</v>
      </c>
      <c r="V154" s="7" t="s">
        <v>27</v>
      </c>
      <c r="W154" s="7" t="s">
        <v>32</v>
      </c>
      <c r="X154" s="95" t="s">
        <v>1159</v>
      </c>
      <c r="Y154" s="2"/>
      <c r="Z154" s="2"/>
      <c r="AA154" s="2"/>
      <c r="AB154" s="2"/>
      <c r="AC154" s="2"/>
      <c r="AD154" s="2"/>
      <c r="AE154" s="2"/>
      <c r="AF154" s="2"/>
      <c r="AG154" s="2"/>
      <c r="AH154" s="2"/>
      <c r="AI154" s="2"/>
      <c r="AJ154" s="2"/>
      <c r="AK154" s="2"/>
      <c r="AL154" s="2"/>
      <c r="AM154" s="2"/>
      <c r="AN154" s="2"/>
      <c r="AO154" s="2"/>
      <c r="AP154" s="2"/>
      <c r="AQ154" s="2"/>
      <c r="AR154" s="2"/>
    </row>
    <row r="155" spans="1:44" ht="15.75" customHeight="1">
      <c r="A155" s="67" t="s">
        <v>1160</v>
      </c>
      <c r="B155" s="8" t="s">
        <v>1160</v>
      </c>
      <c r="C155" s="2" t="s">
        <v>1161</v>
      </c>
      <c r="D155" s="8">
        <v>2007</v>
      </c>
      <c r="E155" s="9" t="s">
        <v>876</v>
      </c>
      <c r="F155" s="44">
        <v>4.157</v>
      </c>
      <c r="G155" s="37">
        <v>277</v>
      </c>
      <c r="H155" s="7">
        <v>1238</v>
      </c>
      <c r="I155" s="7" t="s">
        <v>841</v>
      </c>
      <c r="J155" s="52" t="s">
        <v>1483</v>
      </c>
      <c r="K155" s="84" t="s">
        <v>1505</v>
      </c>
      <c r="L155" s="101" t="s">
        <v>1488</v>
      </c>
      <c r="M155" s="9" t="s">
        <v>1162</v>
      </c>
      <c r="N155" s="59"/>
      <c r="O155" s="13" t="s">
        <v>30</v>
      </c>
      <c r="P155" s="2" t="s">
        <v>241</v>
      </c>
      <c r="Q155" s="68" t="s">
        <v>44</v>
      </c>
      <c r="R155" s="2" t="s">
        <v>1163</v>
      </c>
      <c r="S155" s="9" t="s">
        <v>30</v>
      </c>
      <c r="T155" s="33" t="str">
        <f t="shared" si="6"/>
        <v>NA</v>
      </c>
      <c r="U155" s="22" t="s">
        <v>122</v>
      </c>
      <c r="V155" s="7" t="s">
        <v>27</v>
      </c>
      <c r="W155" s="7" t="s">
        <v>32</v>
      </c>
      <c r="X155" s="7"/>
      <c r="Y155" s="2"/>
      <c r="Z155" s="2"/>
      <c r="AA155" s="2"/>
      <c r="AB155" s="2"/>
      <c r="AC155" s="2"/>
      <c r="AD155" s="2"/>
      <c r="AE155" s="2"/>
      <c r="AF155" s="2"/>
      <c r="AG155" s="2"/>
      <c r="AH155" s="2"/>
      <c r="AI155" s="2"/>
      <c r="AJ155" s="2"/>
      <c r="AK155" s="2"/>
      <c r="AL155" s="2"/>
      <c r="AM155" s="2"/>
      <c r="AN155" s="2"/>
      <c r="AO155" s="2"/>
      <c r="AP155" s="2"/>
      <c r="AQ155" s="2"/>
      <c r="AR155" s="2"/>
    </row>
    <row r="156" spans="1:44" ht="15.75" customHeight="1">
      <c r="A156" s="7" t="s">
        <v>1164</v>
      </c>
      <c r="B156" s="8" t="s">
        <v>1164</v>
      </c>
      <c r="C156" s="2" t="s">
        <v>1165</v>
      </c>
      <c r="D156" s="8">
        <v>2005</v>
      </c>
      <c r="E156" s="9" t="s">
        <v>1141</v>
      </c>
      <c r="F156" s="32">
        <v>32.956000000000003</v>
      </c>
      <c r="G156" s="37">
        <v>227</v>
      </c>
      <c r="H156" s="7">
        <v>255</v>
      </c>
      <c r="I156" s="7" t="s">
        <v>1122</v>
      </c>
      <c r="J156" s="52" t="s">
        <v>1493</v>
      </c>
      <c r="K156" s="9" t="s">
        <v>24</v>
      </c>
      <c r="L156" s="20" t="s">
        <v>1510</v>
      </c>
      <c r="M156" s="9" t="s">
        <v>1166</v>
      </c>
      <c r="N156" s="59"/>
      <c r="O156" s="13" t="s">
        <v>27</v>
      </c>
      <c r="P156" s="2" t="s">
        <v>1167</v>
      </c>
      <c r="Q156" s="9" t="s">
        <v>95</v>
      </c>
      <c r="R156" s="2" t="s">
        <v>1168</v>
      </c>
      <c r="S156" s="9" t="s">
        <v>30</v>
      </c>
      <c r="T156" s="33" t="str">
        <f t="shared" si="6"/>
        <v>NA</v>
      </c>
      <c r="U156" s="14" t="s">
        <v>56</v>
      </c>
      <c r="V156" s="24" t="s">
        <v>27</v>
      </c>
      <c r="W156" s="7" t="str">
        <f>IF(ISNUMBER(SEARCH("no",O156)),"NA","")</f>
        <v>NA</v>
      </c>
      <c r="X156" s="7"/>
      <c r="Y156" s="2"/>
      <c r="Z156" s="2"/>
      <c r="AA156" s="2"/>
      <c r="AB156" s="2"/>
      <c r="AC156" s="2"/>
      <c r="AD156" s="2"/>
      <c r="AE156" s="2"/>
      <c r="AF156" s="2"/>
      <c r="AG156" s="2"/>
      <c r="AH156" s="2"/>
      <c r="AI156" s="2"/>
      <c r="AJ156" s="2"/>
      <c r="AK156" s="2"/>
      <c r="AL156" s="2"/>
      <c r="AM156" s="2"/>
      <c r="AN156" s="2"/>
      <c r="AO156" s="2"/>
      <c r="AP156" s="2"/>
      <c r="AQ156" s="2"/>
      <c r="AR156" s="2"/>
    </row>
    <row r="157" spans="1:44" ht="15.75" customHeight="1">
      <c r="A157" s="86" t="s">
        <v>1171</v>
      </c>
      <c r="B157" s="8" t="s">
        <v>1171</v>
      </c>
      <c r="C157" s="18" t="s">
        <v>1172</v>
      </c>
      <c r="D157" s="8">
        <v>1999</v>
      </c>
      <c r="E157" s="20" t="s">
        <v>1173</v>
      </c>
      <c r="F157" s="27">
        <v>2.08</v>
      </c>
      <c r="G157" s="36">
        <v>18</v>
      </c>
      <c r="H157" s="19">
        <f>172+169</f>
        <v>341</v>
      </c>
      <c r="I157" s="7" t="s">
        <v>1174</v>
      </c>
      <c r="J157" s="52" t="s">
        <v>826</v>
      </c>
      <c r="K157" s="9" t="s">
        <v>1175</v>
      </c>
      <c r="L157" s="20" t="s">
        <v>826</v>
      </c>
      <c r="M157" s="9" t="s">
        <v>1176</v>
      </c>
      <c r="N157" s="59"/>
      <c r="O157" s="65" t="s">
        <v>30</v>
      </c>
      <c r="P157" s="2" t="s">
        <v>782</v>
      </c>
      <c r="Q157" s="85" t="s">
        <v>44</v>
      </c>
      <c r="R157" s="2" t="s">
        <v>1177</v>
      </c>
      <c r="S157" s="76" t="s">
        <v>30</v>
      </c>
      <c r="T157" s="39" t="s">
        <v>30</v>
      </c>
      <c r="U157" s="14" t="s">
        <v>234</v>
      </c>
      <c r="V157" s="61" t="s">
        <v>27</v>
      </c>
      <c r="W157" s="7" t="s">
        <v>32</v>
      </c>
      <c r="X157" s="19"/>
      <c r="Y157" s="2"/>
      <c r="Z157" s="2"/>
      <c r="AA157" s="2"/>
      <c r="AB157" s="2"/>
      <c r="AC157" s="2"/>
      <c r="AD157" s="2"/>
      <c r="AE157" s="2"/>
      <c r="AF157" s="2"/>
      <c r="AG157" s="2"/>
      <c r="AH157" s="2"/>
      <c r="AI157" s="2"/>
      <c r="AJ157" s="2"/>
      <c r="AK157" s="2"/>
      <c r="AL157" s="2"/>
      <c r="AM157" s="2"/>
      <c r="AN157" s="2"/>
      <c r="AO157" s="2"/>
      <c r="AP157" s="2"/>
      <c r="AQ157" s="2"/>
      <c r="AR157" s="2"/>
    </row>
    <row r="158" spans="1:44" ht="15.75" customHeight="1">
      <c r="A158" s="67" t="s">
        <v>1178</v>
      </c>
      <c r="B158" s="8" t="s">
        <v>1178</v>
      </c>
      <c r="C158" s="2" t="s">
        <v>1179</v>
      </c>
      <c r="D158" s="8">
        <v>2008</v>
      </c>
      <c r="E158" s="9" t="s">
        <v>136</v>
      </c>
      <c r="F158" s="44">
        <v>21.317</v>
      </c>
      <c r="G158" s="37">
        <v>83</v>
      </c>
      <c r="H158" s="7">
        <v>1761</v>
      </c>
      <c r="I158" s="15" t="s">
        <v>1180</v>
      </c>
      <c r="J158" s="100" t="s">
        <v>1484</v>
      </c>
      <c r="K158" s="9" t="s">
        <v>1181</v>
      </c>
      <c r="L158" s="20" t="s">
        <v>326</v>
      </c>
      <c r="M158" s="9" t="s">
        <v>1182</v>
      </c>
      <c r="N158" s="59"/>
      <c r="O158" s="13" t="s">
        <v>30</v>
      </c>
      <c r="P158" s="2" t="s">
        <v>259</v>
      </c>
      <c r="Q158" s="9" t="s">
        <v>44</v>
      </c>
      <c r="R158" s="2" t="s">
        <v>1183</v>
      </c>
      <c r="S158" s="9" t="s">
        <v>30</v>
      </c>
      <c r="T158" s="33" t="str">
        <f t="shared" ref="T158:T164" si="7">IF(ISNUMBER(SEARCH("yes",S158)),"NA","")</f>
        <v>NA</v>
      </c>
      <c r="U158" s="22" t="s">
        <v>234</v>
      </c>
      <c r="V158" s="70" t="s">
        <v>30</v>
      </c>
      <c r="W158" s="70" t="s">
        <v>56</v>
      </c>
      <c r="X158" s="7"/>
      <c r="Y158" s="2"/>
      <c r="Z158" s="2"/>
      <c r="AA158" s="2"/>
      <c r="AB158" s="2"/>
      <c r="AC158" s="2"/>
      <c r="AD158" s="2"/>
      <c r="AE158" s="2"/>
      <c r="AF158" s="2"/>
      <c r="AG158" s="2"/>
      <c r="AH158" s="2"/>
      <c r="AI158" s="2"/>
      <c r="AJ158" s="2"/>
      <c r="AK158" s="2"/>
      <c r="AL158" s="2"/>
      <c r="AM158" s="2"/>
      <c r="AN158" s="2"/>
      <c r="AO158" s="2"/>
      <c r="AP158" s="2"/>
      <c r="AQ158" s="2"/>
      <c r="AR158" s="2"/>
    </row>
    <row r="159" spans="1:44" ht="15.75" customHeight="1">
      <c r="A159" s="7" t="s">
        <v>1184</v>
      </c>
      <c r="B159" s="8" t="s">
        <v>1184</v>
      </c>
      <c r="C159" s="2" t="s">
        <v>1185</v>
      </c>
      <c r="D159" s="8">
        <v>2007</v>
      </c>
      <c r="E159" s="9" t="s">
        <v>876</v>
      </c>
      <c r="F159" s="32">
        <v>4.157</v>
      </c>
      <c r="G159" s="37">
        <v>45</v>
      </c>
      <c r="H159" s="7">
        <v>261</v>
      </c>
      <c r="I159" s="7" t="s">
        <v>1186</v>
      </c>
      <c r="J159" s="52" t="s">
        <v>1492</v>
      </c>
      <c r="K159" s="9" t="s">
        <v>24</v>
      </c>
      <c r="L159" s="20" t="s">
        <v>1510</v>
      </c>
      <c r="M159" s="9" t="s">
        <v>1187</v>
      </c>
      <c r="N159" s="59"/>
      <c r="O159" s="13" t="s">
        <v>30</v>
      </c>
      <c r="P159" s="2" t="s">
        <v>259</v>
      </c>
      <c r="Q159" s="9" t="s">
        <v>44</v>
      </c>
      <c r="R159" s="2" t="s">
        <v>1188</v>
      </c>
      <c r="S159" s="9" t="s">
        <v>30</v>
      </c>
      <c r="T159" s="33" t="str">
        <f t="shared" si="7"/>
        <v>NA</v>
      </c>
      <c r="U159" s="14" t="s">
        <v>234</v>
      </c>
      <c r="V159" s="24" t="s">
        <v>27</v>
      </c>
      <c r="W159" s="7" t="s">
        <v>32</v>
      </c>
      <c r="X159" s="7" t="s">
        <v>1189</v>
      </c>
      <c r="Y159" s="2"/>
      <c r="Z159" s="2"/>
      <c r="AA159" s="2"/>
      <c r="AB159" s="2"/>
      <c r="AC159" s="2"/>
      <c r="AD159" s="2"/>
      <c r="AE159" s="2"/>
      <c r="AF159" s="2"/>
      <c r="AG159" s="2"/>
      <c r="AH159" s="2"/>
      <c r="AI159" s="2"/>
      <c r="AJ159" s="2"/>
      <c r="AK159" s="2"/>
      <c r="AL159" s="2"/>
      <c r="AM159" s="2"/>
      <c r="AN159" s="2"/>
      <c r="AO159" s="2"/>
      <c r="AP159" s="2"/>
      <c r="AQ159" s="2"/>
      <c r="AR159" s="2"/>
    </row>
    <row r="160" spans="1:44" ht="15.75" customHeight="1">
      <c r="A160" s="67" t="s">
        <v>1190</v>
      </c>
      <c r="B160" s="8" t="s">
        <v>1190</v>
      </c>
      <c r="C160" s="95" t="s">
        <v>1191</v>
      </c>
      <c r="D160" s="8">
        <v>2002</v>
      </c>
      <c r="E160" s="9" t="s">
        <v>1145</v>
      </c>
      <c r="F160" s="44">
        <v>74.698999999999998</v>
      </c>
      <c r="G160" s="37">
        <v>690</v>
      </c>
      <c r="H160" s="62">
        <v>501</v>
      </c>
      <c r="I160" s="7" t="s">
        <v>1192</v>
      </c>
      <c r="J160" s="52" t="s">
        <v>326</v>
      </c>
      <c r="K160" s="9" t="s">
        <v>24</v>
      </c>
      <c r="L160" s="20" t="s">
        <v>1510</v>
      </c>
      <c r="M160" s="9" t="s">
        <v>1193</v>
      </c>
      <c r="N160" s="59"/>
      <c r="O160" s="13" t="s">
        <v>30</v>
      </c>
      <c r="P160" s="2" t="s">
        <v>259</v>
      </c>
      <c r="Q160" s="9" t="s">
        <v>44</v>
      </c>
      <c r="R160" s="2" t="s">
        <v>1194</v>
      </c>
      <c r="S160" s="9" t="s">
        <v>30</v>
      </c>
      <c r="T160" s="33" t="str">
        <f t="shared" si="7"/>
        <v>NA</v>
      </c>
      <c r="U160" s="14" t="s">
        <v>234</v>
      </c>
      <c r="V160" s="70" t="s">
        <v>30</v>
      </c>
      <c r="W160" s="87" t="s">
        <v>56</v>
      </c>
      <c r="X160" s="7" t="s">
        <v>1195</v>
      </c>
      <c r="Y160" s="2"/>
      <c r="Z160" s="2"/>
      <c r="AA160" s="2"/>
      <c r="AB160" s="2"/>
      <c r="AC160" s="2"/>
      <c r="AD160" s="2"/>
      <c r="AE160" s="2"/>
      <c r="AF160" s="2"/>
      <c r="AG160" s="2"/>
      <c r="AH160" s="2"/>
      <c r="AI160" s="2"/>
      <c r="AJ160" s="2"/>
      <c r="AK160" s="2"/>
      <c r="AL160" s="2"/>
      <c r="AM160" s="2"/>
      <c r="AN160" s="2"/>
      <c r="AO160" s="2"/>
      <c r="AP160" s="2"/>
      <c r="AQ160" s="2"/>
      <c r="AR160" s="2"/>
    </row>
    <row r="161" spans="1:44" ht="15.75" customHeight="1">
      <c r="A161" s="7" t="s">
        <v>1198</v>
      </c>
      <c r="B161" s="8" t="s">
        <v>1198</v>
      </c>
      <c r="C161" s="2" t="s">
        <v>1199</v>
      </c>
      <c r="D161" s="65">
        <v>2005</v>
      </c>
      <c r="E161" s="9" t="s">
        <v>876</v>
      </c>
      <c r="F161" s="32">
        <v>4.157</v>
      </c>
      <c r="G161" s="37">
        <v>243</v>
      </c>
      <c r="H161" s="88">
        <v>722</v>
      </c>
      <c r="I161" s="7" t="s">
        <v>1196</v>
      </c>
      <c r="J161" s="52" t="s">
        <v>1492</v>
      </c>
      <c r="K161" s="9" t="s">
        <v>848</v>
      </c>
      <c r="L161" s="20" t="s">
        <v>326</v>
      </c>
      <c r="M161" s="9" t="s">
        <v>1197</v>
      </c>
      <c r="N161" s="59"/>
      <c r="O161" s="13" t="s">
        <v>30</v>
      </c>
      <c r="P161" s="2" t="s">
        <v>259</v>
      </c>
      <c r="Q161" s="9" t="s">
        <v>44</v>
      </c>
      <c r="R161" s="2" t="s">
        <v>1194</v>
      </c>
      <c r="S161" s="9" t="s">
        <v>30</v>
      </c>
      <c r="T161" s="33" t="str">
        <f t="shared" si="7"/>
        <v>NA</v>
      </c>
      <c r="U161" s="14" t="s">
        <v>234</v>
      </c>
      <c r="V161" s="7" t="s">
        <v>27</v>
      </c>
      <c r="W161" s="7" t="s">
        <v>32</v>
      </c>
      <c r="X161" s="7" t="s">
        <v>1009</v>
      </c>
      <c r="Y161" s="2"/>
      <c r="Z161" s="2"/>
      <c r="AA161" s="2"/>
      <c r="AB161" s="2"/>
      <c r="AC161" s="2"/>
      <c r="AD161" s="2"/>
      <c r="AE161" s="2"/>
      <c r="AF161" s="2"/>
      <c r="AG161" s="2"/>
      <c r="AH161" s="2"/>
      <c r="AI161" s="2"/>
      <c r="AJ161" s="2"/>
      <c r="AK161" s="2"/>
      <c r="AL161" s="2"/>
      <c r="AM161" s="2"/>
      <c r="AN161" s="2"/>
      <c r="AO161" s="2"/>
      <c r="AP161" s="2"/>
      <c r="AQ161" s="2"/>
      <c r="AR161" s="2"/>
    </row>
    <row r="162" spans="1:44" ht="15.75" customHeight="1">
      <c r="A162" s="67" t="s">
        <v>1200</v>
      </c>
      <c r="B162" s="8" t="s">
        <v>1200</v>
      </c>
      <c r="C162" s="2" t="s">
        <v>1201</v>
      </c>
      <c r="D162" s="65">
        <v>2007</v>
      </c>
      <c r="E162" s="9" t="s">
        <v>462</v>
      </c>
      <c r="F162" s="32">
        <v>2.8690000000000002</v>
      </c>
      <c r="G162" s="37">
        <v>102</v>
      </c>
      <c r="H162" s="56">
        <v>641</v>
      </c>
      <c r="I162" s="7" t="s">
        <v>1202</v>
      </c>
      <c r="J162" s="52" t="s">
        <v>1483</v>
      </c>
      <c r="K162" s="9" t="s">
        <v>1203</v>
      </c>
      <c r="L162" s="20" t="s">
        <v>326</v>
      </c>
      <c r="M162" s="9" t="s">
        <v>1204</v>
      </c>
      <c r="N162" s="59"/>
      <c r="O162" s="13" t="s">
        <v>30</v>
      </c>
      <c r="P162" s="2" t="s">
        <v>259</v>
      </c>
      <c r="Q162" s="9" t="s">
        <v>44</v>
      </c>
      <c r="R162" s="2" t="s">
        <v>1205</v>
      </c>
      <c r="S162" s="9" t="s">
        <v>30</v>
      </c>
      <c r="T162" s="33" t="str">
        <f t="shared" si="7"/>
        <v>NA</v>
      </c>
      <c r="U162" s="14" t="s">
        <v>234</v>
      </c>
      <c r="V162" s="7" t="s">
        <v>27</v>
      </c>
      <c r="W162" s="7" t="s">
        <v>32</v>
      </c>
      <c r="X162" s="7"/>
      <c r="Y162" s="2"/>
      <c r="Z162" s="2"/>
      <c r="AA162" s="2"/>
      <c r="AB162" s="2"/>
      <c r="AC162" s="2"/>
      <c r="AD162" s="2"/>
      <c r="AE162" s="2"/>
      <c r="AF162" s="2"/>
      <c r="AG162" s="2"/>
      <c r="AH162" s="2"/>
      <c r="AI162" s="2"/>
      <c r="AJ162" s="2"/>
      <c r="AK162" s="2"/>
      <c r="AL162" s="2"/>
      <c r="AM162" s="2"/>
      <c r="AN162" s="2"/>
      <c r="AO162" s="2"/>
      <c r="AP162" s="2"/>
      <c r="AQ162" s="2"/>
      <c r="AR162" s="2"/>
    </row>
    <row r="163" spans="1:44" ht="15.75" customHeight="1">
      <c r="A163" s="7" t="s">
        <v>1206</v>
      </c>
      <c r="B163" s="8" t="s">
        <v>1206</v>
      </c>
      <c r="C163" s="2" t="s">
        <v>1207</v>
      </c>
      <c r="D163" s="65">
        <v>2005</v>
      </c>
      <c r="E163" s="9" t="s">
        <v>876</v>
      </c>
      <c r="F163" s="44">
        <v>4.157</v>
      </c>
      <c r="G163" s="37">
        <v>317</v>
      </c>
      <c r="H163" s="7">
        <v>1973</v>
      </c>
      <c r="I163" s="7" t="s">
        <v>1208</v>
      </c>
      <c r="J163" s="52" t="s">
        <v>1483</v>
      </c>
      <c r="K163" s="9" t="s">
        <v>164</v>
      </c>
      <c r="L163" s="20" t="s">
        <v>326</v>
      </c>
      <c r="M163" s="9" t="s">
        <v>1209</v>
      </c>
      <c r="N163" s="59"/>
      <c r="O163" s="13" t="s">
        <v>30</v>
      </c>
      <c r="P163" s="2" t="s">
        <v>259</v>
      </c>
      <c r="Q163" s="9" t="s">
        <v>44</v>
      </c>
      <c r="R163" s="2" t="s">
        <v>1210</v>
      </c>
      <c r="S163" s="9" t="s">
        <v>30</v>
      </c>
      <c r="T163" s="33" t="str">
        <f t="shared" si="7"/>
        <v>NA</v>
      </c>
      <c r="U163" s="14" t="s">
        <v>234</v>
      </c>
      <c r="V163" s="7" t="s">
        <v>27</v>
      </c>
      <c r="W163" s="7" t="s">
        <v>32</v>
      </c>
      <c r="X163" s="95" t="s">
        <v>1211</v>
      </c>
      <c r="Y163" s="2"/>
      <c r="Z163" s="2"/>
      <c r="AA163" s="2"/>
      <c r="AB163" s="2"/>
      <c r="AC163" s="2"/>
      <c r="AD163" s="2"/>
      <c r="AE163" s="2"/>
      <c r="AF163" s="2"/>
      <c r="AG163" s="2"/>
      <c r="AH163" s="2"/>
      <c r="AI163" s="2"/>
      <c r="AJ163" s="2"/>
      <c r="AK163" s="2"/>
      <c r="AL163" s="2"/>
      <c r="AM163" s="2"/>
      <c r="AN163" s="2"/>
      <c r="AO163" s="2"/>
      <c r="AP163" s="2"/>
      <c r="AQ163" s="2"/>
      <c r="AR163" s="2"/>
    </row>
    <row r="164" spans="1:44" ht="15.75" customHeight="1">
      <c r="A164" s="7" t="s">
        <v>1212</v>
      </c>
      <c r="B164" s="8" t="s">
        <v>1212</v>
      </c>
      <c r="C164" s="2" t="s">
        <v>1213</v>
      </c>
      <c r="D164" s="8">
        <v>2003</v>
      </c>
      <c r="E164" s="9" t="s">
        <v>1214</v>
      </c>
      <c r="F164" s="32">
        <v>74.698999999999998</v>
      </c>
      <c r="G164" s="37">
        <v>240</v>
      </c>
      <c r="H164" s="56">
        <v>1851</v>
      </c>
      <c r="I164" s="7" t="s">
        <v>1215</v>
      </c>
      <c r="J164" s="52" t="s">
        <v>1483</v>
      </c>
      <c r="K164" s="9" t="s">
        <v>1216</v>
      </c>
      <c r="L164" s="20" t="s">
        <v>1483</v>
      </c>
      <c r="M164" s="9" t="s">
        <v>1217</v>
      </c>
      <c r="N164" s="59"/>
      <c r="O164" s="13" t="s">
        <v>30</v>
      </c>
      <c r="P164" s="2" t="s">
        <v>259</v>
      </c>
      <c r="Q164" s="9" t="s">
        <v>44</v>
      </c>
      <c r="R164" s="2" t="s">
        <v>1194</v>
      </c>
      <c r="S164" s="9" t="s">
        <v>30</v>
      </c>
      <c r="T164" s="33" t="str">
        <f t="shared" si="7"/>
        <v>NA</v>
      </c>
      <c r="U164" s="14" t="s">
        <v>234</v>
      </c>
      <c r="V164" s="62" t="s">
        <v>30</v>
      </c>
      <c r="W164" s="62" t="s">
        <v>56</v>
      </c>
      <c r="X164" s="7" t="s">
        <v>822</v>
      </c>
      <c r="Y164" s="2"/>
      <c r="Z164" s="2"/>
      <c r="AA164" s="2"/>
      <c r="AB164" s="2"/>
      <c r="AC164" s="2"/>
      <c r="AD164" s="2"/>
      <c r="AE164" s="2"/>
      <c r="AF164" s="2"/>
      <c r="AG164" s="2"/>
      <c r="AH164" s="2"/>
      <c r="AI164" s="2"/>
      <c r="AJ164" s="2"/>
      <c r="AK164" s="2"/>
      <c r="AL164" s="2"/>
      <c r="AM164" s="2"/>
      <c r="AN164" s="2"/>
      <c r="AO164" s="2"/>
      <c r="AP164" s="2"/>
      <c r="AQ164" s="2"/>
      <c r="AR164" s="2"/>
    </row>
    <row r="165" spans="1:44" ht="15.75" customHeight="1">
      <c r="A165" s="7" t="s">
        <v>1218</v>
      </c>
      <c r="B165" s="17" t="s">
        <v>1218</v>
      </c>
      <c r="C165" s="2" t="s">
        <v>1219</v>
      </c>
      <c r="D165" s="8">
        <v>2003</v>
      </c>
      <c r="E165" s="9" t="s">
        <v>1220</v>
      </c>
      <c r="F165" s="44">
        <v>2.2549999999999999</v>
      </c>
      <c r="G165" s="37">
        <v>46</v>
      </c>
      <c r="H165" s="56">
        <v>204</v>
      </c>
      <c r="I165" s="62" t="s">
        <v>1222</v>
      </c>
      <c r="J165" s="57" t="s">
        <v>1492</v>
      </c>
      <c r="K165" s="56" t="s">
        <v>24</v>
      </c>
      <c r="L165" s="59" t="s">
        <v>1510</v>
      </c>
      <c r="M165" s="56" t="s">
        <v>289</v>
      </c>
      <c r="N165" s="59"/>
      <c r="O165" s="65" t="s">
        <v>30</v>
      </c>
      <c r="P165" s="2"/>
      <c r="Q165" s="9" t="s">
        <v>44</v>
      </c>
      <c r="R165" s="2"/>
      <c r="S165" s="56" t="s">
        <v>27</v>
      </c>
      <c r="T165" s="33" t="s">
        <v>27</v>
      </c>
      <c r="U165" s="22"/>
      <c r="V165" s="7" t="s">
        <v>27</v>
      </c>
      <c r="W165" s="7" t="s">
        <v>32</v>
      </c>
      <c r="X165" s="7"/>
      <c r="Y165" s="2"/>
      <c r="Z165" s="2"/>
      <c r="AA165" s="2"/>
      <c r="AB165" s="2"/>
      <c r="AC165" s="2"/>
      <c r="AD165" s="2"/>
      <c r="AE165" s="2"/>
      <c r="AF165" s="2"/>
      <c r="AG165" s="2"/>
      <c r="AH165" s="2"/>
      <c r="AI165" s="2"/>
      <c r="AJ165" s="2"/>
      <c r="AK165" s="2"/>
      <c r="AL165" s="2"/>
      <c r="AM165" s="2"/>
      <c r="AN165" s="2"/>
      <c r="AO165" s="2"/>
      <c r="AP165" s="2"/>
      <c r="AQ165" s="2"/>
      <c r="AR165" s="2"/>
    </row>
    <row r="166" spans="1:44" ht="15.75" customHeight="1">
      <c r="A166" s="7" t="s">
        <v>1223</v>
      </c>
      <c r="B166" s="8" t="s">
        <v>1223</v>
      </c>
      <c r="C166" s="2" t="s">
        <v>1224</v>
      </c>
      <c r="D166" s="8">
        <v>2003</v>
      </c>
      <c r="E166" s="9" t="s">
        <v>876</v>
      </c>
      <c r="F166" s="44">
        <v>4.157</v>
      </c>
      <c r="G166" s="37">
        <v>104</v>
      </c>
      <c r="H166" s="7">
        <v>1838</v>
      </c>
      <c r="I166" s="7" t="s">
        <v>1225</v>
      </c>
      <c r="J166" s="52" t="s">
        <v>1483</v>
      </c>
      <c r="K166" s="9" t="s">
        <v>1226</v>
      </c>
      <c r="L166" s="20" t="s">
        <v>326</v>
      </c>
      <c r="M166" s="9" t="s">
        <v>1227</v>
      </c>
      <c r="N166" s="59"/>
      <c r="O166" s="13" t="s">
        <v>30</v>
      </c>
      <c r="P166" s="2" t="s">
        <v>259</v>
      </c>
      <c r="Q166" s="9" t="s">
        <v>44</v>
      </c>
      <c r="R166" s="2" t="s">
        <v>1194</v>
      </c>
      <c r="S166" s="9" t="s">
        <v>30</v>
      </c>
      <c r="T166" s="33" t="str">
        <f>IF(ISNUMBER(SEARCH("yes",S166)),"NA","")</f>
        <v>NA</v>
      </c>
      <c r="U166" s="14" t="s">
        <v>234</v>
      </c>
      <c r="V166" s="7" t="s">
        <v>27</v>
      </c>
      <c r="W166" s="7" t="s">
        <v>32</v>
      </c>
      <c r="X166" s="7"/>
      <c r="Y166" s="2"/>
      <c r="Z166" s="2"/>
      <c r="AA166" s="2"/>
      <c r="AB166" s="2"/>
      <c r="AC166" s="2"/>
      <c r="AD166" s="2"/>
      <c r="AE166" s="2"/>
      <c r="AF166" s="2"/>
      <c r="AG166" s="2"/>
      <c r="AH166" s="2"/>
      <c r="AI166" s="2"/>
      <c r="AJ166" s="2"/>
      <c r="AK166" s="2"/>
      <c r="AL166" s="2"/>
      <c r="AM166" s="2"/>
      <c r="AN166" s="2"/>
      <c r="AO166" s="2"/>
      <c r="AP166" s="2"/>
      <c r="AQ166" s="2"/>
      <c r="AR166" s="2"/>
    </row>
    <row r="167" spans="1:44" ht="15.75" customHeight="1">
      <c r="A167" s="7" t="s">
        <v>1228</v>
      </c>
      <c r="B167" s="8" t="s">
        <v>1228</v>
      </c>
      <c r="C167" s="2" t="s">
        <v>1229</v>
      </c>
      <c r="D167" s="8">
        <v>2003</v>
      </c>
      <c r="E167" s="9" t="s">
        <v>1230</v>
      </c>
      <c r="F167" s="44">
        <v>1.3740000000000001</v>
      </c>
      <c r="G167" s="37">
        <v>31</v>
      </c>
      <c r="H167" s="56">
        <v>114</v>
      </c>
      <c r="I167" s="7" t="s">
        <v>1231</v>
      </c>
      <c r="J167" s="52" t="s">
        <v>1484</v>
      </c>
      <c r="K167" s="9" t="s">
        <v>1232</v>
      </c>
      <c r="L167" s="20" t="s">
        <v>1511</v>
      </c>
      <c r="M167" s="9" t="s">
        <v>1233</v>
      </c>
      <c r="N167" s="59"/>
      <c r="O167" s="13" t="s">
        <v>30</v>
      </c>
      <c r="P167" s="2" t="s">
        <v>259</v>
      </c>
      <c r="Q167" s="9" t="s">
        <v>44</v>
      </c>
      <c r="R167" s="2" t="s">
        <v>32</v>
      </c>
      <c r="S167" s="9" t="s">
        <v>27</v>
      </c>
      <c r="T167" s="33" t="s">
        <v>27</v>
      </c>
      <c r="U167" s="14" t="s">
        <v>32</v>
      </c>
      <c r="V167" s="7" t="s">
        <v>27</v>
      </c>
      <c r="W167" s="7" t="s">
        <v>32</v>
      </c>
      <c r="X167" s="7"/>
      <c r="Y167" s="2"/>
      <c r="Z167" s="2"/>
      <c r="AA167" s="2"/>
      <c r="AB167" s="2"/>
      <c r="AC167" s="2"/>
      <c r="AD167" s="2"/>
      <c r="AE167" s="2"/>
      <c r="AF167" s="2"/>
      <c r="AG167" s="2"/>
      <c r="AH167" s="2"/>
      <c r="AI167" s="2"/>
      <c r="AJ167" s="2"/>
      <c r="AK167" s="2"/>
      <c r="AL167" s="2"/>
      <c r="AM167" s="2"/>
      <c r="AN167" s="2"/>
      <c r="AO167" s="2"/>
      <c r="AP167" s="2"/>
      <c r="AQ167" s="2"/>
      <c r="AR167" s="2"/>
    </row>
    <row r="168" spans="1:44" ht="15.75" customHeight="1">
      <c r="A168" s="7" t="s">
        <v>1234</v>
      </c>
      <c r="B168" s="8" t="s">
        <v>1234</v>
      </c>
      <c r="C168" s="2" t="s">
        <v>1235</v>
      </c>
      <c r="D168" s="8">
        <v>2003</v>
      </c>
      <c r="E168" s="9" t="s">
        <v>1126</v>
      </c>
      <c r="F168" s="44">
        <v>5.6760000000000002</v>
      </c>
      <c r="G168" s="37">
        <v>77</v>
      </c>
      <c r="H168" s="7">
        <v>442</v>
      </c>
      <c r="I168" s="7" t="s">
        <v>1236</v>
      </c>
      <c r="J168" s="52" t="s">
        <v>1484</v>
      </c>
      <c r="K168" s="9" t="s">
        <v>1237</v>
      </c>
      <c r="L168" s="20" t="s">
        <v>326</v>
      </c>
      <c r="M168" s="9" t="s">
        <v>1238</v>
      </c>
      <c r="N168" s="59"/>
      <c r="O168" s="13" t="s">
        <v>30</v>
      </c>
      <c r="P168" s="2" t="s">
        <v>259</v>
      </c>
      <c r="Q168" s="9" t="s">
        <v>44</v>
      </c>
      <c r="R168" s="2" t="s">
        <v>1239</v>
      </c>
      <c r="S168" s="9" t="s">
        <v>30</v>
      </c>
      <c r="T168" s="33" t="str">
        <f>IF(ISNUMBER(SEARCH("yes",S168)),"NA","")</f>
        <v>NA</v>
      </c>
      <c r="U168" s="14" t="s">
        <v>234</v>
      </c>
      <c r="V168" s="7" t="s">
        <v>27</v>
      </c>
      <c r="W168" s="7" t="s">
        <v>32</v>
      </c>
      <c r="X168" s="7"/>
      <c r="Y168" s="2"/>
      <c r="Z168" s="2"/>
      <c r="AA168" s="2"/>
      <c r="AB168" s="2"/>
      <c r="AC168" s="2"/>
      <c r="AD168" s="2"/>
      <c r="AE168" s="2"/>
      <c r="AF168" s="2"/>
      <c r="AG168" s="2"/>
      <c r="AH168" s="2"/>
      <c r="AI168" s="2"/>
      <c r="AJ168" s="2"/>
      <c r="AK168" s="2"/>
      <c r="AL168" s="2"/>
      <c r="AM168" s="2"/>
      <c r="AN168" s="2"/>
      <c r="AO168" s="2"/>
      <c r="AP168" s="2"/>
      <c r="AQ168" s="2"/>
      <c r="AR168" s="2"/>
    </row>
    <row r="169" spans="1:44" ht="15.75" customHeight="1">
      <c r="A169" s="7" t="s">
        <v>1240</v>
      </c>
      <c r="B169" s="8" t="s">
        <v>1240</v>
      </c>
      <c r="C169" s="2" t="s">
        <v>1241</v>
      </c>
      <c r="D169" s="8">
        <v>2000</v>
      </c>
      <c r="E169" s="9" t="s">
        <v>1242</v>
      </c>
      <c r="F169" s="44">
        <v>21.317</v>
      </c>
      <c r="G169" s="37">
        <v>270</v>
      </c>
      <c r="H169" s="7">
        <v>325</v>
      </c>
      <c r="I169" s="7" t="s">
        <v>1243</v>
      </c>
      <c r="J169" s="52" t="s">
        <v>1493</v>
      </c>
      <c r="K169" s="9" t="s">
        <v>1244</v>
      </c>
      <c r="L169" s="20" t="s">
        <v>1511</v>
      </c>
      <c r="M169" s="9" t="s">
        <v>1245</v>
      </c>
      <c r="N169" s="59"/>
      <c r="O169" s="13" t="s">
        <v>30</v>
      </c>
      <c r="P169" s="2" t="s">
        <v>259</v>
      </c>
      <c r="Q169" s="9" t="s">
        <v>44</v>
      </c>
      <c r="R169" s="2" t="s">
        <v>1246</v>
      </c>
      <c r="S169" s="9" t="s">
        <v>30</v>
      </c>
      <c r="T169" s="33" t="str">
        <f>IF(ISNUMBER(SEARCH("yes",S169)),"NA","")</f>
        <v>NA</v>
      </c>
      <c r="U169" s="14" t="s">
        <v>234</v>
      </c>
      <c r="V169" s="7" t="s">
        <v>27</v>
      </c>
      <c r="W169" s="7" t="s">
        <v>32</v>
      </c>
      <c r="X169" s="7" t="s">
        <v>1247</v>
      </c>
      <c r="Y169" s="2"/>
      <c r="Z169" s="2"/>
      <c r="AA169" s="2"/>
      <c r="AB169" s="2"/>
      <c r="AC169" s="2"/>
      <c r="AD169" s="2"/>
      <c r="AE169" s="2"/>
      <c r="AF169" s="2"/>
      <c r="AG169" s="2"/>
      <c r="AH169" s="2"/>
      <c r="AI169" s="2"/>
      <c r="AJ169" s="2"/>
      <c r="AK169" s="2"/>
      <c r="AL169" s="2"/>
      <c r="AM169" s="2"/>
      <c r="AN169" s="2"/>
      <c r="AO169" s="2"/>
      <c r="AP169" s="2"/>
      <c r="AQ169" s="2"/>
      <c r="AR169" s="2"/>
    </row>
    <row r="170" spans="1:44" ht="15.75" customHeight="1">
      <c r="A170" s="7" t="s">
        <v>1248</v>
      </c>
      <c r="B170" s="53" t="s">
        <v>1248</v>
      </c>
      <c r="C170" s="95" t="s">
        <v>1249</v>
      </c>
      <c r="D170" s="65">
        <v>2000</v>
      </c>
      <c r="E170" s="56" t="s">
        <v>1169</v>
      </c>
      <c r="F170" s="79">
        <v>60.39</v>
      </c>
      <c r="G170" s="37">
        <v>714</v>
      </c>
      <c r="H170" s="62">
        <v>13356</v>
      </c>
      <c r="I170" s="62" t="s">
        <v>1250</v>
      </c>
      <c r="J170" s="57" t="s">
        <v>1482</v>
      </c>
      <c r="K170" s="56" t="s">
        <v>24</v>
      </c>
      <c r="L170" s="59" t="s">
        <v>1510</v>
      </c>
      <c r="M170" s="56" t="s">
        <v>1251</v>
      </c>
      <c r="N170" s="59"/>
      <c r="O170" s="65" t="s">
        <v>27</v>
      </c>
      <c r="P170" s="2"/>
      <c r="Q170" s="56" t="s">
        <v>95</v>
      </c>
      <c r="R170" s="2"/>
      <c r="S170" s="56" t="s">
        <v>30</v>
      </c>
      <c r="T170" s="89" t="str">
        <f>IF(ISNUMBER(SEARCH("yes",S170)),"NA","")</f>
        <v>NA</v>
      </c>
      <c r="U170" s="22"/>
      <c r="V170" s="61" t="s">
        <v>27</v>
      </c>
      <c r="W170" s="7" t="str">
        <f>IF(ISNUMBER(SEARCH("no",O170)),"NA","")</f>
        <v>NA</v>
      </c>
      <c r="X170" s="7" t="s">
        <v>1252</v>
      </c>
      <c r="Y170" s="2"/>
      <c r="Z170" s="2"/>
      <c r="AA170" s="2"/>
      <c r="AB170" s="2"/>
      <c r="AC170" s="2"/>
      <c r="AD170" s="2"/>
      <c r="AE170" s="2"/>
      <c r="AF170" s="2"/>
      <c r="AG170" s="2"/>
      <c r="AH170" s="2"/>
      <c r="AI170" s="2"/>
      <c r="AJ170" s="2"/>
      <c r="AK170" s="2"/>
      <c r="AL170" s="2"/>
      <c r="AM170" s="2"/>
      <c r="AN170" s="2"/>
      <c r="AO170" s="2"/>
      <c r="AP170" s="2"/>
      <c r="AQ170" s="2"/>
      <c r="AR170" s="2"/>
    </row>
    <row r="171" spans="1:44" ht="15.75" customHeight="1">
      <c r="A171" s="7" t="s">
        <v>1253</v>
      </c>
      <c r="B171" s="8" t="s">
        <v>1253</v>
      </c>
      <c r="C171" s="2" t="s">
        <v>1254</v>
      </c>
      <c r="D171" s="8">
        <v>2001</v>
      </c>
      <c r="E171" s="9" t="s">
        <v>1255</v>
      </c>
      <c r="F171" s="32">
        <v>74.698999999999998</v>
      </c>
      <c r="G171" s="37">
        <v>482</v>
      </c>
      <c r="H171" s="7">
        <v>933</v>
      </c>
      <c r="I171" s="95" t="s">
        <v>1256</v>
      </c>
      <c r="J171" s="96" t="s">
        <v>1492</v>
      </c>
      <c r="K171" s="9" t="s">
        <v>1257</v>
      </c>
      <c r="L171" s="20" t="s">
        <v>326</v>
      </c>
      <c r="M171" s="9" t="s">
        <v>1258</v>
      </c>
      <c r="N171" s="59"/>
      <c r="O171" s="13" t="s">
        <v>30</v>
      </c>
      <c r="P171" s="2" t="s">
        <v>259</v>
      </c>
      <c r="Q171" s="9" t="s">
        <v>44</v>
      </c>
      <c r="R171" s="2" t="s">
        <v>1259</v>
      </c>
      <c r="S171" s="9" t="s">
        <v>30</v>
      </c>
      <c r="T171" s="9" t="s">
        <v>32</v>
      </c>
      <c r="U171" s="14" t="s">
        <v>234</v>
      </c>
      <c r="V171" s="24" t="s">
        <v>27</v>
      </c>
      <c r="W171" s="7" t="s">
        <v>32</v>
      </c>
      <c r="X171" s="7"/>
      <c r="Y171" s="2"/>
      <c r="Z171" s="2"/>
      <c r="AA171" s="2"/>
      <c r="AB171" s="2"/>
      <c r="AC171" s="2"/>
      <c r="AD171" s="2"/>
      <c r="AE171" s="2"/>
      <c r="AF171" s="2"/>
      <c r="AG171" s="2"/>
      <c r="AH171" s="2"/>
      <c r="AI171" s="2"/>
      <c r="AJ171" s="2"/>
      <c r="AK171" s="2"/>
      <c r="AL171" s="2"/>
      <c r="AM171" s="2"/>
      <c r="AN171" s="2"/>
      <c r="AO171" s="2"/>
      <c r="AP171" s="2"/>
      <c r="AQ171" s="2"/>
      <c r="AR171" s="2"/>
    </row>
    <row r="172" spans="1:44" ht="15.75" customHeight="1">
      <c r="A172" s="7" t="s">
        <v>1260</v>
      </c>
      <c r="B172" s="8" t="s">
        <v>1260</v>
      </c>
      <c r="C172" s="2" t="s">
        <v>1261</v>
      </c>
      <c r="D172" s="8">
        <v>2005</v>
      </c>
      <c r="E172" s="9" t="s">
        <v>1262</v>
      </c>
      <c r="F172" s="38"/>
      <c r="G172" s="37">
        <v>2</v>
      </c>
      <c r="H172" s="7">
        <v>216</v>
      </c>
      <c r="I172" s="7" t="s">
        <v>326</v>
      </c>
      <c r="J172" s="52" t="s">
        <v>326</v>
      </c>
      <c r="K172" s="9" t="s">
        <v>798</v>
      </c>
      <c r="L172" s="20" t="s">
        <v>1484</v>
      </c>
      <c r="M172" s="9" t="s">
        <v>1263</v>
      </c>
      <c r="N172" s="59"/>
      <c r="O172" s="9" t="s">
        <v>30</v>
      </c>
      <c r="P172" s="2" t="s">
        <v>782</v>
      </c>
      <c r="Q172" s="9" t="s">
        <v>241</v>
      </c>
      <c r="R172" s="2" t="s">
        <v>32</v>
      </c>
      <c r="S172" s="9" t="s">
        <v>27</v>
      </c>
      <c r="T172" s="9" t="s">
        <v>30</v>
      </c>
      <c r="U172" s="22" t="s">
        <v>32</v>
      </c>
      <c r="V172" s="24" t="s">
        <v>27</v>
      </c>
      <c r="W172" s="7" t="s">
        <v>32</v>
      </c>
      <c r="X172" s="7"/>
      <c r="Y172" s="2"/>
      <c r="Z172" s="2"/>
      <c r="AA172" s="2"/>
      <c r="AB172" s="2"/>
      <c r="AC172" s="2"/>
      <c r="AD172" s="2"/>
      <c r="AE172" s="2"/>
      <c r="AF172" s="2"/>
      <c r="AG172" s="2"/>
      <c r="AH172" s="2"/>
      <c r="AI172" s="2"/>
      <c r="AJ172" s="2"/>
      <c r="AK172" s="2"/>
      <c r="AL172" s="2"/>
      <c r="AM172" s="2"/>
      <c r="AN172" s="2"/>
      <c r="AO172" s="2"/>
      <c r="AP172" s="2"/>
      <c r="AQ172" s="2"/>
      <c r="AR172" s="2"/>
    </row>
    <row r="173" spans="1:44" ht="15.75" customHeight="1">
      <c r="A173" s="7" t="s">
        <v>1264</v>
      </c>
      <c r="B173" s="8" t="s">
        <v>1264</v>
      </c>
      <c r="C173" s="2" t="s">
        <v>1265</v>
      </c>
      <c r="D173" s="8">
        <v>2008</v>
      </c>
      <c r="E173" s="9" t="s">
        <v>179</v>
      </c>
      <c r="F173" s="40">
        <v>17.542999999999999</v>
      </c>
      <c r="G173" s="37">
        <v>30</v>
      </c>
      <c r="H173" s="7">
        <v>3195</v>
      </c>
      <c r="I173" s="7" t="s">
        <v>1266</v>
      </c>
      <c r="J173" s="52" t="s">
        <v>1483</v>
      </c>
      <c r="K173" s="9" t="s">
        <v>24</v>
      </c>
      <c r="L173" s="20" t="s">
        <v>1510</v>
      </c>
      <c r="M173" s="9" t="s">
        <v>1267</v>
      </c>
      <c r="N173" s="59"/>
      <c r="O173" s="9" t="s">
        <v>30</v>
      </c>
      <c r="P173" s="2" t="s">
        <v>259</v>
      </c>
      <c r="Q173" s="9" t="s">
        <v>44</v>
      </c>
      <c r="R173" s="2" t="s">
        <v>1268</v>
      </c>
      <c r="S173" s="9" t="s">
        <v>30</v>
      </c>
      <c r="T173" s="9" t="s">
        <v>32</v>
      </c>
      <c r="U173" s="22" t="s">
        <v>32</v>
      </c>
      <c r="V173" s="24" t="s">
        <v>27</v>
      </c>
      <c r="W173" s="7" t="s">
        <v>32</v>
      </c>
      <c r="X173" s="7" t="s">
        <v>1269</v>
      </c>
      <c r="Y173" s="2"/>
      <c r="Z173" s="2"/>
      <c r="AA173" s="2"/>
      <c r="AB173" s="2"/>
      <c r="AC173" s="2"/>
      <c r="AD173" s="2"/>
      <c r="AE173" s="2"/>
      <c r="AF173" s="2"/>
      <c r="AG173" s="2"/>
      <c r="AH173" s="2"/>
      <c r="AI173" s="2"/>
      <c r="AJ173" s="2"/>
      <c r="AK173" s="2"/>
      <c r="AL173" s="2"/>
      <c r="AM173" s="2"/>
      <c r="AN173" s="2"/>
      <c r="AO173" s="2"/>
      <c r="AP173" s="2"/>
      <c r="AQ173" s="2"/>
      <c r="AR173" s="2"/>
    </row>
    <row r="174" spans="1:44" ht="15.75" customHeight="1">
      <c r="A174" s="7" t="s">
        <v>1270</v>
      </c>
      <c r="B174" s="8" t="s">
        <v>1270</v>
      </c>
      <c r="C174" s="2" t="s">
        <v>1271</v>
      </c>
      <c r="D174" s="8">
        <v>2004</v>
      </c>
      <c r="E174" s="9" t="s">
        <v>179</v>
      </c>
      <c r="F174" s="40">
        <v>17.542999999999999</v>
      </c>
      <c r="G174" s="37">
        <v>3</v>
      </c>
      <c r="H174" s="7">
        <v>175</v>
      </c>
      <c r="I174" s="7" t="s">
        <v>1052</v>
      </c>
      <c r="J174" s="52" t="s">
        <v>326</v>
      </c>
      <c r="K174" s="9" t="s">
        <v>583</v>
      </c>
      <c r="L174" s="20" t="s">
        <v>1510</v>
      </c>
      <c r="M174" s="9" t="s">
        <v>1272</v>
      </c>
      <c r="N174" s="59"/>
      <c r="O174" s="9" t="s">
        <v>30</v>
      </c>
      <c r="P174" s="2" t="s">
        <v>782</v>
      </c>
      <c r="Q174" s="9" t="s">
        <v>241</v>
      </c>
      <c r="R174" s="2" t="s">
        <v>1273</v>
      </c>
      <c r="S174" s="9" t="s">
        <v>30</v>
      </c>
      <c r="T174" s="9" t="s">
        <v>32</v>
      </c>
      <c r="U174" s="14" t="s">
        <v>234</v>
      </c>
      <c r="V174" s="24" t="s">
        <v>27</v>
      </c>
      <c r="W174" s="7" t="s">
        <v>32</v>
      </c>
      <c r="X174" s="7"/>
      <c r="Y174" s="2"/>
      <c r="Z174" s="2"/>
      <c r="AA174" s="2"/>
      <c r="AB174" s="2"/>
      <c r="AC174" s="2"/>
      <c r="AD174" s="2"/>
      <c r="AE174" s="2"/>
      <c r="AF174" s="2"/>
      <c r="AG174" s="2"/>
      <c r="AH174" s="2"/>
      <c r="AI174" s="2"/>
      <c r="AJ174" s="2"/>
      <c r="AK174" s="2"/>
      <c r="AL174" s="2"/>
      <c r="AM174" s="2"/>
      <c r="AN174" s="2"/>
      <c r="AO174" s="2"/>
      <c r="AP174" s="2"/>
      <c r="AQ174" s="2"/>
      <c r="AR174" s="2"/>
    </row>
    <row r="175" spans="1:44" ht="15.75" customHeight="1">
      <c r="A175" s="7" t="s">
        <v>1274</v>
      </c>
      <c r="B175" s="8" t="s">
        <v>1274</v>
      </c>
      <c r="C175" s="2" t="s">
        <v>1275</v>
      </c>
      <c r="D175" s="8">
        <v>2008</v>
      </c>
      <c r="E175" s="9" t="s">
        <v>1276</v>
      </c>
      <c r="F175" s="32">
        <v>20.588999999999999</v>
      </c>
      <c r="G175" s="37">
        <v>18</v>
      </c>
      <c r="H175" s="7">
        <v>1023</v>
      </c>
      <c r="I175" s="7" t="s">
        <v>1277</v>
      </c>
      <c r="J175" s="52" t="s">
        <v>1492</v>
      </c>
      <c r="K175" s="9" t="s">
        <v>1278</v>
      </c>
      <c r="L175" s="20" t="s">
        <v>326</v>
      </c>
      <c r="M175" s="9" t="s">
        <v>1279</v>
      </c>
      <c r="N175" s="59"/>
      <c r="O175" s="9" t="s">
        <v>30</v>
      </c>
      <c r="P175" s="2" t="s">
        <v>259</v>
      </c>
      <c r="Q175" s="9" t="s">
        <v>44</v>
      </c>
      <c r="R175" s="2" t="s">
        <v>1280</v>
      </c>
      <c r="S175" s="9" t="s">
        <v>30</v>
      </c>
      <c r="T175" s="9" t="s">
        <v>32</v>
      </c>
      <c r="U175" s="14" t="s">
        <v>234</v>
      </c>
      <c r="V175" s="15" t="s">
        <v>27</v>
      </c>
      <c r="W175" s="7" t="s">
        <v>32</v>
      </c>
      <c r="X175" s="7" t="s">
        <v>1281</v>
      </c>
      <c r="Y175" s="2"/>
      <c r="Z175" s="2"/>
      <c r="AA175" s="2"/>
      <c r="AB175" s="2"/>
      <c r="AC175" s="2"/>
      <c r="AD175" s="2"/>
      <c r="AE175" s="2"/>
      <c r="AF175" s="2"/>
      <c r="AG175" s="2"/>
      <c r="AH175" s="2"/>
      <c r="AI175" s="2"/>
      <c r="AJ175" s="2"/>
      <c r="AK175" s="2"/>
      <c r="AL175" s="2"/>
      <c r="AM175" s="2"/>
      <c r="AN175" s="2"/>
      <c r="AO175" s="2"/>
      <c r="AP175" s="2"/>
      <c r="AQ175" s="2"/>
      <c r="AR175" s="2"/>
    </row>
    <row r="176" spans="1:44" ht="15.75" customHeight="1">
      <c r="A176" s="7" t="s">
        <v>1282</v>
      </c>
      <c r="B176" s="8" t="s">
        <v>1282</v>
      </c>
      <c r="C176" s="2" t="s">
        <v>1283</v>
      </c>
      <c r="D176" s="8">
        <v>2007</v>
      </c>
      <c r="E176" s="9" t="s">
        <v>1284</v>
      </c>
      <c r="F176" s="44">
        <v>2.8540000000000001</v>
      </c>
      <c r="G176" s="37">
        <v>90</v>
      </c>
      <c r="H176" s="7">
        <v>426</v>
      </c>
      <c r="I176" s="7" t="s">
        <v>1285</v>
      </c>
      <c r="J176" s="52" t="s">
        <v>1486</v>
      </c>
      <c r="K176" s="9" t="s">
        <v>24</v>
      </c>
      <c r="L176" s="20" t="s">
        <v>1510</v>
      </c>
      <c r="M176" s="9" t="s">
        <v>1286</v>
      </c>
      <c r="N176" s="59"/>
      <c r="O176" s="9" t="s">
        <v>30</v>
      </c>
      <c r="P176" s="2" t="s">
        <v>259</v>
      </c>
      <c r="Q176" s="9" t="s">
        <v>44</v>
      </c>
      <c r="R176" s="2" t="s">
        <v>1287</v>
      </c>
      <c r="S176" s="9" t="s">
        <v>30</v>
      </c>
      <c r="T176" s="9" t="s">
        <v>32</v>
      </c>
      <c r="U176" s="14" t="s">
        <v>234</v>
      </c>
      <c r="V176" s="24" t="s">
        <v>27</v>
      </c>
      <c r="W176" s="7" t="s">
        <v>32</v>
      </c>
      <c r="X176" s="7"/>
      <c r="Y176" s="2"/>
      <c r="Z176" s="2"/>
      <c r="AA176" s="2"/>
      <c r="AB176" s="2"/>
      <c r="AC176" s="2"/>
      <c r="AD176" s="2"/>
      <c r="AE176" s="2"/>
      <c r="AF176" s="2"/>
      <c r="AG176" s="2"/>
      <c r="AH176" s="2"/>
      <c r="AI176" s="2"/>
      <c r="AJ176" s="2"/>
      <c r="AK176" s="2"/>
      <c r="AL176" s="2"/>
      <c r="AM176" s="2"/>
      <c r="AN176" s="2"/>
      <c r="AO176" s="2"/>
      <c r="AP176" s="2"/>
      <c r="AQ176" s="2"/>
      <c r="AR176" s="2"/>
    </row>
    <row r="177" spans="1:44" ht="15.75" customHeight="1">
      <c r="A177" s="7" t="s">
        <v>1288</v>
      </c>
      <c r="B177" s="8" t="s">
        <v>1288</v>
      </c>
      <c r="C177" s="2" t="s">
        <v>1289</v>
      </c>
      <c r="D177" s="8">
        <v>2001</v>
      </c>
      <c r="E177" s="9" t="s">
        <v>601</v>
      </c>
      <c r="F177" s="44">
        <v>74.698999999999998</v>
      </c>
      <c r="G177" s="37">
        <v>664</v>
      </c>
      <c r="H177" s="7">
        <v>1711</v>
      </c>
      <c r="I177" s="7" t="s">
        <v>1290</v>
      </c>
      <c r="J177" s="52" t="s">
        <v>1486</v>
      </c>
      <c r="K177" s="9" t="s">
        <v>1291</v>
      </c>
      <c r="L177" s="20" t="s">
        <v>326</v>
      </c>
      <c r="M177" s="9" t="s">
        <v>1292</v>
      </c>
      <c r="N177" s="59"/>
      <c r="O177" s="9" t="s">
        <v>30</v>
      </c>
      <c r="P177" s="2" t="s">
        <v>259</v>
      </c>
      <c r="Q177" s="9" t="s">
        <v>44</v>
      </c>
      <c r="R177" s="2" t="s">
        <v>1287</v>
      </c>
      <c r="S177" s="9" t="s">
        <v>30</v>
      </c>
      <c r="T177" s="9" t="s">
        <v>32</v>
      </c>
      <c r="U177" s="14" t="s">
        <v>234</v>
      </c>
      <c r="V177" s="24" t="s">
        <v>27</v>
      </c>
      <c r="W177" s="7" t="s">
        <v>32</v>
      </c>
      <c r="X177" s="7" t="s">
        <v>967</v>
      </c>
      <c r="Y177" s="2"/>
      <c r="Z177" s="2"/>
      <c r="AA177" s="2"/>
      <c r="AB177" s="2"/>
      <c r="AC177" s="2"/>
      <c r="AD177" s="2"/>
      <c r="AE177" s="2"/>
      <c r="AF177" s="2"/>
      <c r="AG177" s="2"/>
      <c r="AH177" s="2"/>
      <c r="AI177" s="2"/>
      <c r="AJ177" s="2"/>
      <c r="AK177" s="2"/>
      <c r="AL177" s="2"/>
      <c r="AM177" s="2"/>
      <c r="AN177" s="2"/>
      <c r="AO177" s="2"/>
      <c r="AP177" s="2"/>
      <c r="AQ177" s="2"/>
      <c r="AR177" s="2"/>
    </row>
    <row r="178" spans="1:44" ht="15.75" customHeight="1">
      <c r="A178" s="7" t="s">
        <v>1293</v>
      </c>
      <c r="B178" s="8" t="s">
        <v>1293</v>
      </c>
      <c r="C178" s="2" t="s">
        <v>1294</v>
      </c>
      <c r="D178" s="8">
        <v>2007</v>
      </c>
      <c r="E178" s="9" t="s">
        <v>796</v>
      </c>
      <c r="F178" s="32">
        <v>4.306</v>
      </c>
      <c r="G178" s="37">
        <v>66</v>
      </c>
      <c r="H178" s="7">
        <v>874</v>
      </c>
      <c r="I178" s="7" t="s">
        <v>1295</v>
      </c>
      <c r="J178" s="52" t="s">
        <v>1488</v>
      </c>
      <c r="K178" s="9" t="s">
        <v>1296</v>
      </c>
      <c r="L178" s="20" t="s">
        <v>1486</v>
      </c>
      <c r="M178" s="9" t="s">
        <v>1297</v>
      </c>
      <c r="N178" s="59"/>
      <c r="O178" s="9" t="s">
        <v>30</v>
      </c>
      <c r="P178" s="2" t="s">
        <v>259</v>
      </c>
      <c r="Q178" s="9" t="s">
        <v>44</v>
      </c>
      <c r="R178" s="2" t="s">
        <v>1298</v>
      </c>
      <c r="S178" s="9" t="s">
        <v>30</v>
      </c>
      <c r="T178" s="9" t="s">
        <v>32</v>
      </c>
      <c r="U178" s="14" t="s">
        <v>234</v>
      </c>
      <c r="V178" s="24" t="s">
        <v>27</v>
      </c>
      <c r="W178" s="7" t="s">
        <v>32</v>
      </c>
      <c r="X178" s="7"/>
      <c r="Y178" s="2"/>
      <c r="Z178" s="2"/>
      <c r="AA178" s="2"/>
      <c r="AB178" s="2"/>
      <c r="AC178" s="2"/>
      <c r="AD178" s="2"/>
      <c r="AE178" s="2"/>
      <c r="AF178" s="2"/>
      <c r="AG178" s="2"/>
      <c r="AH178" s="2"/>
      <c r="AI178" s="2"/>
      <c r="AJ178" s="2"/>
      <c r="AK178" s="2"/>
      <c r="AL178" s="2"/>
      <c r="AM178" s="2"/>
      <c r="AN178" s="2"/>
      <c r="AO178" s="2"/>
      <c r="AP178" s="2"/>
      <c r="AQ178" s="2"/>
      <c r="AR178" s="2"/>
    </row>
    <row r="179" spans="1:44" ht="15.75" customHeight="1">
      <c r="A179" s="7" t="s">
        <v>1299</v>
      </c>
      <c r="B179" s="8" t="s">
        <v>1299</v>
      </c>
      <c r="C179" s="2" t="s">
        <v>1300</v>
      </c>
      <c r="D179" s="8">
        <v>2003</v>
      </c>
      <c r="E179" s="9" t="s">
        <v>601</v>
      </c>
      <c r="F179" s="44">
        <v>74.698999999999998</v>
      </c>
      <c r="G179" s="37">
        <v>555</v>
      </c>
      <c r="H179" s="7">
        <v>1233</v>
      </c>
      <c r="I179" s="95" t="s">
        <v>1301</v>
      </c>
      <c r="J179" s="96" t="s">
        <v>1483</v>
      </c>
      <c r="K179" s="9" t="s">
        <v>24</v>
      </c>
      <c r="L179" s="20" t="s">
        <v>1510</v>
      </c>
      <c r="M179" s="9" t="s">
        <v>1302</v>
      </c>
      <c r="N179" s="59"/>
      <c r="O179" s="9" t="s">
        <v>27</v>
      </c>
      <c r="P179" s="2" t="s">
        <v>95</v>
      </c>
      <c r="Q179" s="9" t="s">
        <v>95</v>
      </c>
      <c r="R179" s="2" t="s">
        <v>1287</v>
      </c>
      <c r="S179" s="9" t="s">
        <v>30</v>
      </c>
      <c r="T179" s="9" t="s">
        <v>32</v>
      </c>
      <c r="U179" s="14" t="s">
        <v>234</v>
      </c>
      <c r="V179" s="24" t="s">
        <v>32</v>
      </c>
      <c r="W179" s="7" t="s">
        <v>32</v>
      </c>
      <c r="X179" s="7" t="s">
        <v>822</v>
      </c>
      <c r="Y179" s="2"/>
      <c r="Z179" s="2"/>
      <c r="AA179" s="2"/>
      <c r="AB179" s="2"/>
      <c r="AC179" s="2"/>
      <c r="AD179" s="2"/>
      <c r="AE179" s="2"/>
      <c r="AF179" s="2"/>
      <c r="AG179" s="2"/>
      <c r="AH179" s="2"/>
      <c r="AI179" s="2"/>
      <c r="AJ179" s="2"/>
      <c r="AK179" s="2"/>
      <c r="AL179" s="2"/>
      <c r="AM179" s="2"/>
      <c r="AN179" s="2"/>
      <c r="AO179" s="2"/>
      <c r="AP179" s="2"/>
      <c r="AQ179" s="2"/>
      <c r="AR179" s="2"/>
    </row>
    <row r="180" spans="1:44" ht="15.75" customHeight="1">
      <c r="A180" s="7" t="s">
        <v>1303</v>
      </c>
      <c r="B180" s="8" t="s">
        <v>1303</v>
      </c>
      <c r="C180" s="2" t="s">
        <v>1304</v>
      </c>
      <c r="D180" s="8">
        <v>2001</v>
      </c>
      <c r="E180" s="9" t="s">
        <v>601</v>
      </c>
      <c r="F180" s="44">
        <v>74.698999999999998</v>
      </c>
      <c r="G180" s="37">
        <v>656</v>
      </c>
      <c r="H180" s="7">
        <v>1049</v>
      </c>
      <c r="I180" s="7" t="s">
        <v>1305</v>
      </c>
      <c r="J180" s="52" t="s">
        <v>1486</v>
      </c>
      <c r="K180" s="9" t="s">
        <v>1306</v>
      </c>
      <c r="L180" s="20" t="s">
        <v>326</v>
      </c>
      <c r="M180" s="9" t="s">
        <v>1307</v>
      </c>
      <c r="N180" s="59"/>
      <c r="O180" s="9" t="s">
        <v>30</v>
      </c>
      <c r="P180" s="2" t="s">
        <v>259</v>
      </c>
      <c r="Q180" s="9" t="s">
        <v>44</v>
      </c>
      <c r="R180" s="2" t="s">
        <v>1287</v>
      </c>
      <c r="S180" s="9" t="s">
        <v>30</v>
      </c>
      <c r="T180" s="9" t="s">
        <v>32</v>
      </c>
      <c r="U180" s="22" t="s">
        <v>234</v>
      </c>
      <c r="V180" s="15" t="s">
        <v>27</v>
      </c>
      <c r="W180" s="7" t="s">
        <v>32</v>
      </c>
      <c r="X180" s="7" t="s">
        <v>1308</v>
      </c>
      <c r="Y180" s="2"/>
      <c r="Z180" s="2"/>
      <c r="AA180" s="2"/>
      <c r="AB180" s="2"/>
      <c r="AC180" s="2"/>
      <c r="AD180" s="2"/>
      <c r="AE180" s="2"/>
      <c r="AF180" s="2"/>
      <c r="AG180" s="2"/>
      <c r="AH180" s="2"/>
      <c r="AI180" s="2"/>
      <c r="AJ180" s="2"/>
      <c r="AK180" s="2"/>
      <c r="AL180" s="2"/>
      <c r="AM180" s="2"/>
      <c r="AN180" s="2"/>
      <c r="AO180" s="2"/>
      <c r="AP180" s="2"/>
      <c r="AQ180" s="2"/>
      <c r="AR180" s="2"/>
    </row>
    <row r="181" spans="1:44" ht="15.75" customHeight="1">
      <c r="A181" s="7" t="s">
        <v>1309</v>
      </c>
      <c r="B181" s="8" t="s">
        <v>1309</v>
      </c>
      <c r="C181" s="2" t="s">
        <v>1310</v>
      </c>
      <c r="D181" s="8">
        <v>2007</v>
      </c>
      <c r="E181" s="9" t="s">
        <v>601</v>
      </c>
      <c r="F181" s="32">
        <v>74.698999999999998</v>
      </c>
      <c r="G181" s="37">
        <v>147</v>
      </c>
      <c r="H181" s="7">
        <v>1215</v>
      </c>
      <c r="I181" s="7" t="s">
        <v>1311</v>
      </c>
      <c r="J181" s="52" t="s">
        <v>1486</v>
      </c>
      <c r="K181" s="9" t="s">
        <v>24</v>
      </c>
      <c r="L181" s="20" t="s">
        <v>1510</v>
      </c>
      <c r="M181" s="9" t="s">
        <v>1312</v>
      </c>
      <c r="N181" s="59"/>
      <c r="O181" s="9" t="s">
        <v>27</v>
      </c>
      <c r="P181" s="2" t="s">
        <v>95</v>
      </c>
      <c r="Q181" s="9" t="s">
        <v>95</v>
      </c>
      <c r="R181" s="2" t="s">
        <v>1313</v>
      </c>
      <c r="S181" s="9" t="s">
        <v>30</v>
      </c>
      <c r="T181" s="9" t="s">
        <v>32</v>
      </c>
      <c r="U181" s="14" t="s">
        <v>234</v>
      </c>
      <c r="V181" s="24" t="s">
        <v>32</v>
      </c>
      <c r="W181" s="7" t="s">
        <v>32</v>
      </c>
      <c r="X181" s="7" t="s">
        <v>1281</v>
      </c>
      <c r="Y181" s="2"/>
      <c r="Z181" s="2"/>
      <c r="AA181" s="2"/>
      <c r="AB181" s="2"/>
      <c r="AC181" s="2"/>
      <c r="AD181" s="2"/>
      <c r="AE181" s="2"/>
      <c r="AF181" s="2"/>
      <c r="AG181" s="2"/>
      <c r="AH181" s="2"/>
      <c r="AI181" s="2"/>
      <c r="AJ181" s="2"/>
      <c r="AK181" s="2"/>
      <c r="AL181" s="2"/>
      <c r="AM181" s="2"/>
      <c r="AN181" s="2"/>
      <c r="AO181" s="2"/>
      <c r="AP181" s="2"/>
      <c r="AQ181" s="2"/>
      <c r="AR181" s="2"/>
    </row>
    <row r="182" spans="1:44" ht="15.75" customHeight="1">
      <c r="A182" s="7" t="s">
        <v>1314</v>
      </c>
      <c r="B182" s="17" t="s">
        <v>1314</v>
      </c>
      <c r="C182" s="2" t="s">
        <v>1315</v>
      </c>
      <c r="D182" s="8">
        <v>2003</v>
      </c>
      <c r="E182" s="56" t="s">
        <v>1316</v>
      </c>
      <c r="F182" s="79">
        <v>4.3849999999999998</v>
      </c>
      <c r="G182" s="37">
        <v>219</v>
      </c>
      <c r="H182" s="62">
        <v>2788</v>
      </c>
      <c r="I182" s="62" t="s">
        <v>814</v>
      </c>
      <c r="J182" s="57" t="s">
        <v>1483</v>
      </c>
      <c r="K182" s="9" t="s">
        <v>816</v>
      </c>
      <c r="L182" s="20" t="s">
        <v>1488</v>
      </c>
      <c r="M182" s="9" t="s">
        <v>202</v>
      </c>
      <c r="N182" s="59" t="s">
        <v>818</v>
      </c>
      <c r="O182" s="65" t="s">
        <v>30</v>
      </c>
      <c r="P182" s="2"/>
      <c r="Q182" s="56" t="s">
        <v>44</v>
      </c>
      <c r="R182" s="2"/>
      <c r="S182" s="56" t="s">
        <v>30</v>
      </c>
      <c r="T182" s="89" t="str">
        <f>IF(ISNUMBER(SEARCH("yes",S182)),"NA","")</f>
        <v>NA</v>
      </c>
      <c r="U182" s="22"/>
      <c r="V182" s="62" t="s">
        <v>30</v>
      </c>
      <c r="W182" s="7" t="s">
        <v>32</v>
      </c>
      <c r="X182" s="7" t="s">
        <v>821</v>
      </c>
      <c r="Y182" s="2"/>
      <c r="Z182" s="2"/>
      <c r="AA182" s="2"/>
      <c r="AB182" s="2"/>
      <c r="AC182" s="2"/>
      <c r="AD182" s="2"/>
      <c r="AE182" s="2"/>
      <c r="AF182" s="2"/>
      <c r="AG182" s="2"/>
      <c r="AH182" s="2"/>
      <c r="AI182" s="2"/>
      <c r="AJ182" s="2"/>
      <c r="AK182" s="2"/>
      <c r="AL182" s="2"/>
      <c r="AM182" s="2"/>
      <c r="AN182" s="2"/>
      <c r="AO182" s="2"/>
      <c r="AP182" s="2"/>
      <c r="AQ182" s="2"/>
      <c r="AR182" s="2"/>
    </row>
    <row r="183" spans="1:44" ht="15.75" customHeight="1">
      <c r="A183" s="7" t="s">
        <v>1317</v>
      </c>
      <c r="B183" s="8" t="s">
        <v>1317</v>
      </c>
      <c r="C183" s="2" t="s">
        <v>1318</v>
      </c>
      <c r="D183" s="8">
        <v>2003</v>
      </c>
      <c r="E183" s="9" t="s">
        <v>37</v>
      </c>
      <c r="F183" s="29">
        <v>4.157</v>
      </c>
      <c r="G183" s="41">
        <v>143</v>
      </c>
      <c r="H183" s="7">
        <v>381</v>
      </c>
      <c r="I183" s="7" t="s">
        <v>1319</v>
      </c>
      <c r="J183" s="52" t="s">
        <v>326</v>
      </c>
      <c r="K183" s="9" t="s">
        <v>1320</v>
      </c>
      <c r="L183" s="20" t="s">
        <v>326</v>
      </c>
      <c r="M183" s="9" t="s">
        <v>1321</v>
      </c>
      <c r="N183" s="59"/>
      <c r="O183" s="13" t="s">
        <v>30</v>
      </c>
      <c r="P183" s="2" t="s">
        <v>259</v>
      </c>
      <c r="Q183" s="9" t="s">
        <v>44</v>
      </c>
      <c r="R183" s="2" t="s">
        <v>1287</v>
      </c>
      <c r="S183" s="9" t="s">
        <v>30</v>
      </c>
      <c r="T183" s="9" t="s">
        <v>32</v>
      </c>
      <c r="U183" s="14" t="s">
        <v>234</v>
      </c>
      <c r="V183" s="24" t="s">
        <v>27</v>
      </c>
      <c r="W183" s="7" t="s">
        <v>32</v>
      </c>
      <c r="X183" s="7"/>
      <c r="Y183" s="2"/>
      <c r="Z183" s="2"/>
      <c r="AA183" s="2"/>
      <c r="AB183" s="2"/>
      <c r="AC183" s="2"/>
      <c r="AD183" s="2"/>
      <c r="AE183" s="2"/>
      <c r="AF183" s="2"/>
      <c r="AG183" s="2"/>
      <c r="AH183" s="2"/>
      <c r="AI183" s="2"/>
      <c r="AJ183" s="2"/>
      <c r="AK183" s="2"/>
      <c r="AL183" s="2"/>
      <c r="AM183" s="2"/>
      <c r="AN183" s="2"/>
      <c r="AO183" s="2"/>
      <c r="AP183" s="2"/>
      <c r="AQ183" s="2"/>
      <c r="AR183" s="2"/>
    </row>
    <row r="184" spans="1:44" ht="14.4">
      <c r="A184" s="7" t="s">
        <v>1322</v>
      </c>
      <c r="B184" s="8" t="s">
        <v>1322</v>
      </c>
      <c r="C184" s="2" t="s">
        <v>1323</v>
      </c>
      <c r="D184" s="8">
        <v>1975</v>
      </c>
      <c r="E184" s="9" t="s">
        <v>963</v>
      </c>
      <c r="F184" s="44">
        <v>2.496</v>
      </c>
      <c r="G184" s="41">
        <v>115</v>
      </c>
      <c r="H184" s="7">
        <v>831</v>
      </c>
      <c r="I184" s="7" t="s">
        <v>1324</v>
      </c>
      <c r="J184" s="52" t="s">
        <v>1492</v>
      </c>
      <c r="K184" s="9" t="s">
        <v>1325</v>
      </c>
      <c r="L184" s="20" t="s">
        <v>1510</v>
      </c>
      <c r="M184" s="9" t="s">
        <v>1326</v>
      </c>
      <c r="N184" s="59"/>
      <c r="O184" s="13" t="s">
        <v>30</v>
      </c>
      <c r="P184" s="2" t="s">
        <v>259</v>
      </c>
      <c r="Q184" s="9" t="s">
        <v>44</v>
      </c>
      <c r="R184" s="2" t="s">
        <v>1327</v>
      </c>
      <c r="S184" s="9" t="s">
        <v>30</v>
      </c>
      <c r="T184" s="9" t="s">
        <v>32</v>
      </c>
      <c r="U184" s="14" t="s">
        <v>234</v>
      </c>
      <c r="V184" s="24" t="s">
        <v>27</v>
      </c>
      <c r="W184" s="7" t="s">
        <v>32</v>
      </c>
      <c r="X184" s="7"/>
      <c r="Y184" s="2"/>
      <c r="Z184" s="2"/>
      <c r="AA184" s="2"/>
      <c r="AB184" s="2"/>
      <c r="AC184" s="2"/>
      <c r="AD184" s="2"/>
      <c r="AE184" s="2"/>
      <c r="AF184" s="2"/>
      <c r="AG184" s="2"/>
      <c r="AH184" s="2"/>
      <c r="AI184" s="2"/>
      <c r="AJ184" s="2"/>
      <c r="AK184" s="2"/>
      <c r="AL184" s="2"/>
      <c r="AM184" s="2"/>
      <c r="AN184" s="2"/>
      <c r="AO184" s="2"/>
      <c r="AP184" s="2"/>
      <c r="AQ184" s="2"/>
      <c r="AR184" s="2"/>
    </row>
    <row r="185" spans="1:44" ht="15.75" customHeight="1">
      <c r="A185" s="7" t="s">
        <v>1328</v>
      </c>
      <c r="B185" s="8" t="s">
        <v>1328</v>
      </c>
      <c r="C185" s="2" t="s">
        <v>1329</v>
      </c>
      <c r="D185" s="8">
        <v>1996</v>
      </c>
      <c r="E185" s="9" t="s">
        <v>1330</v>
      </c>
      <c r="F185" s="7">
        <v>3.3809999999999998</v>
      </c>
      <c r="G185" s="41">
        <v>279</v>
      </c>
      <c r="H185" s="7">
        <v>487</v>
      </c>
      <c r="I185" s="7" t="s">
        <v>1331</v>
      </c>
      <c r="J185" s="52" t="s">
        <v>1484</v>
      </c>
      <c r="K185" s="9" t="s">
        <v>1332</v>
      </c>
      <c r="L185" s="20" t="s">
        <v>1484</v>
      </c>
      <c r="M185" s="9" t="s">
        <v>1333</v>
      </c>
      <c r="N185" s="59"/>
      <c r="O185" s="13" t="s">
        <v>30</v>
      </c>
      <c r="P185" s="2" t="s">
        <v>259</v>
      </c>
      <c r="Q185" s="9" t="s">
        <v>44</v>
      </c>
      <c r="R185" s="2" t="s">
        <v>1334</v>
      </c>
      <c r="S185" s="9" t="s">
        <v>30</v>
      </c>
      <c r="T185" s="9" t="s">
        <v>32</v>
      </c>
      <c r="U185" s="14" t="s">
        <v>234</v>
      </c>
      <c r="V185" s="24" t="s">
        <v>27</v>
      </c>
      <c r="W185" s="7" t="s">
        <v>32</v>
      </c>
      <c r="X185" s="7"/>
      <c r="Y185" s="2"/>
      <c r="Z185" s="2"/>
      <c r="AA185" s="2"/>
      <c r="AB185" s="2"/>
      <c r="AC185" s="2"/>
      <c r="AD185" s="2"/>
      <c r="AE185" s="2"/>
      <c r="AF185" s="2"/>
      <c r="AG185" s="2"/>
      <c r="AH185" s="2"/>
      <c r="AI185" s="2"/>
      <c r="AJ185" s="2"/>
      <c r="AK185" s="2"/>
      <c r="AL185" s="2"/>
      <c r="AM185" s="2"/>
      <c r="AN185" s="2"/>
      <c r="AO185" s="2"/>
      <c r="AP185" s="2"/>
      <c r="AQ185" s="2"/>
      <c r="AR185" s="2"/>
    </row>
    <row r="186" spans="1:44" ht="15.75" customHeight="1">
      <c r="A186" s="7" t="s">
        <v>1335</v>
      </c>
      <c r="B186" s="8" t="s">
        <v>1335</v>
      </c>
      <c r="C186" s="2" t="s">
        <v>1336</v>
      </c>
      <c r="D186" s="8">
        <v>2003</v>
      </c>
      <c r="E186" s="9" t="s">
        <v>769</v>
      </c>
      <c r="F186" s="7">
        <v>2.8690000000000002</v>
      </c>
      <c r="G186" s="41">
        <v>209</v>
      </c>
      <c r="H186" s="7">
        <v>186</v>
      </c>
      <c r="I186" s="7" t="s">
        <v>1337</v>
      </c>
      <c r="J186" s="52" t="s">
        <v>326</v>
      </c>
      <c r="K186" s="9" t="s">
        <v>1338</v>
      </c>
      <c r="L186" s="20" t="s">
        <v>1492</v>
      </c>
      <c r="M186" s="9" t="s">
        <v>1339</v>
      </c>
      <c r="N186" s="59"/>
      <c r="O186" s="9" t="s">
        <v>30</v>
      </c>
      <c r="P186" s="2" t="s">
        <v>259</v>
      </c>
      <c r="Q186" s="9" t="s">
        <v>44</v>
      </c>
      <c r="R186" s="2" t="s">
        <v>1340</v>
      </c>
      <c r="S186" s="9" t="s">
        <v>30</v>
      </c>
      <c r="T186" s="9" t="s">
        <v>32</v>
      </c>
      <c r="U186" s="14" t="s">
        <v>234</v>
      </c>
      <c r="V186" s="7" t="s">
        <v>30</v>
      </c>
      <c r="W186" s="7" t="s">
        <v>56</v>
      </c>
      <c r="X186" s="7"/>
      <c r="Y186" s="2"/>
      <c r="Z186" s="2"/>
      <c r="AA186" s="2"/>
      <c r="AB186" s="2"/>
      <c r="AC186" s="2"/>
      <c r="AD186" s="2"/>
      <c r="AE186" s="2"/>
      <c r="AF186" s="2"/>
      <c r="AG186" s="2"/>
      <c r="AH186" s="2"/>
      <c r="AI186" s="2"/>
      <c r="AJ186" s="2"/>
      <c r="AK186" s="2"/>
      <c r="AL186" s="2"/>
      <c r="AM186" s="2"/>
      <c r="AN186" s="2"/>
      <c r="AO186" s="2"/>
      <c r="AP186" s="2"/>
      <c r="AQ186" s="2"/>
      <c r="AR186" s="2"/>
    </row>
    <row r="187" spans="1:44" ht="15.75" customHeight="1">
      <c r="A187" s="7" t="s">
        <v>1341</v>
      </c>
      <c r="B187" s="8" t="s">
        <v>1341</v>
      </c>
      <c r="C187" s="95" t="s">
        <v>1342</v>
      </c>
      <c r="D187" s="8">
        <v>2002</v>
      </c>
      <c r="E187" s="9" t="s">
        <v>136</v>
      </c>
      <c r="F187" s="44">
        <v>21.317</v>
      </c>
      <c r="G187" s="41">
        <v>247</v>
      </c>
      <c r="H187" s="7">
        <v>680</v>
      </c>
      <c r="I187" s="7" t="s">
        <v>1215</v>
      </c>
      <c r="J187" s="52" t="s">
        <v>1483</v>
      </c>
      <c r="K187" s="9" t="s">
        <v>1343</v>
      </c>
      <c r="L187" s="20" t="s">
        <v>1493</v>
      </c>
      <c r="M187" s="9" t="s">
        <v>1344</v>
      </c>
      <c r="N187" s="59"/>
      <c r="O187" s="9" t="s">
        <v>30</v>
      </c>
      <c r="P187" s="95" t="s">
        <v>782</v>
      </c>
      <c r="Q187" s="9" t="s">
        <v>44</v>
      </c>
      <c r="R187" s="95" t="s">
        <v>1340</v>
      </c>
      <c r="S187" s="9" t="s">
        <v>30</v>
      </c>
      <c r="T187" s="9" t="s">
        <v>32</v>
      </c>
      <c r="U187" s="22" t="s">
        <v>234</v>
      </c>
      <c r="V187" s="24" t="s">
        <v>27</v>
      </c>
      <c r="W187" s="7" t="s">
        <v>32</v>
      </c>
      <c r="X187" s="7"/>
      <c r="Y187" s="2"/>
      <c r="Z187" s="2"/>
      <c r="AA187" s="2"/>
      <c r="AB187" s="2"/>
      <c r="AC187" s="2"/>
      <c r="AD187" s="2"/>
      <c r="AE187" s="2"/>
      <c r="AF187" s="2"/>
      <c r="AG187" s="2"/>
      <c r="AH187" s="2"/>
      <c r="AI187" s="2"/>
      <c r="AJ187" s="2"/>
      <c r="AK187" s="2"/>
      <c r="AL187" s="2"/>
      <c r="AM187" s="2"/>
      <c r="AN187" s="2"/>
      <c r="AO187" s="2"/>
      <c r="AP187" s="2"/>
      <c r="AQ187" s="2"/>
      <c r="AR187" s="2"/>
    </row>
    <row r="188" spans="1:44" ht="15.75" customHeight="1">
      <c r="A188" s="7" t="s">
        <v>1345</v>
      </c>
      <c r="B188" s="8" t="s">
        <v>1345</v>
      </c>
      <c r="C188" s="2" t="s">
        <v>1346</v>
      </c>
      <c r="D188" s="8">
        <v>2007</v>
      </c>
      <c r="E188" s="9" t="s">
        <v>37</v>
      </c>
      <c r="F188" s="29">
        <v>4.157</v>
      </c>
      <c r="G188" s="41">
        <v>1291</v>
      </c>
      <c r="H188" s="7">
        <v>2076</v>
      </c>
      <c r="I188" s="7" t="s">
        <v>1347</v>
      </c>
      <c r="J188" s="52" t="s">
        <v>1483</v>
      </c>
      <c r="K188" s="9" t="s">
        <v>164</v>
      </c>
      <c r="L188" s="20" t="s">
        <v>326</v>
      </c>
      <c r="M188" s="9" t="s">
        <v>1348</v>
      </c>
      <c r="N188" s="59"/>
      <c r="O188" s="9" t="s">
        <v>30</v>
      </c>
      <c r="P188" s="2" t="s">
        <v>259</v>
      </c>
      <c r="Q188" s="9" t="s">
        <v>44</v>
      </c>
      <c r="R188" s="2" t="s">
        <v>1287</v>
      </c>
      <c r="S188" s="9" t="s">
        <v>30</v>
      </c>
      <c r="T188" s="9" t="s">
        <v>32</v>
      </c>
      <c r="U188" s="14" t="s">
        <v>234</v>
      </c>
      <c r="V188" s="24" t="s">
        <v>27</v>
      </c>
      <c r="W188" s="7" t="s">
        <v>32</v>
      </c>
      <c r="X188" s="7" t="s">
        <v>1349</v>
      </c>
      <c r="Y188" s="2"/>
      <c r="Z188" s="2"/>
      <c r="AA188" s="2"/>
      <c r="AB188" s="2"/>
      <c r="AC188" s="2"/>
      <c r="AD188" s="2"/>
      <c r="AE188" s="2"/>
      <c r="AF188" s="2"/>
      <c r="AG188" s="2"/>
      <c r="AH188" s="2"/>
      <c r="AI188" s="2"/>
      <c r="AJ188" s="2"/>
      <c r="AK188" s="2"/>
      <c r="AL188" s="2"/>
      <c r="AM188" s="2"/>
      <c r="AN188" s="2"/>
      <c r="AO188" s="2"/>
      <c r="AP188" s="2"/>
      <c r="AQ188" s="2"/>
      <c r="AR188" s="2"/>
    </row>
    <row r="189" spans="1:44" ht="15.75" customHeight="1">
      <c r="A189" s="7" t="s">
        <v>1350</v>
      </c>
      <c r="B189" s="8" t="s">
        <v>1350</v>
      </c>
      <c r="C189" s="2" t="s">
        <v>1351</v>
      </c>
      <c r="D189" s="8">
        <v>2006</v>
      </c>
      <c r="E189" s="9" t="s">
        <v>295</v>
      </c>
      <c r="F189" s="7">
        <v>3.7090000000000001</v>
      </c>
      <c r="G189" s="41">
        <v>100</v>
      </c>
      <c r="H189" s="7">
        <v>275</v>
      </c>
      <c r="I189" s="7" t="s">
        <v>1352</v>
      </c>
      <c r="J189" s="50" t="s">
        <v>1484</v>
      </c>
      <c r="K189" s="9" t="s">
        <v>1353</v>
      </c>
      <c r="L189" s="20" t="s">
        <v>1488</v>
      </c>
      <c r="M189" s="9" t="s">
        <v>1354</v>
      </c>
      <c r="N189" s="59"/>
      <c r="O189" s="9" t="s">
        <v>30</v>
      </c>
      <c r="P189" s="2" t="s">
        <v>782</v>
      </c>
      <c r="Q189" s="9" t="s">
        <v>44</v>
      </c>
      <c r="R189" s="2" t="s">
        <v>1355</v>
      </c>
      <c r="S189" s="9" t="s">
        <v>30</v>
      </c>
      <c r="T189" s="9" t="s">
        <v>32</v>
      </c>
      <c r="U189" s="14" t="s">
        <v>234</v>
      </c>
      <c r="V189" s="24" t="s">
        <v>27</v>
      </c>
      <c r="W189" s="7" t="s">
        <v>32</v>
      </c>
      <c r="X189" s="7"/>
      <c r="Y189" s="2"/>
      <c r="Z189" s="2"/>
      <c r="AA189" s="2"/>
      <c r="AB189" s="2"/>
      <c r="AC189" s="2"/>
      <c r="AD189" s="2"/>
      <c r="AE189" s="2"/>
      <c r="AF189" s="2"/>
      <c r="AG189" s="2"/>
      <c r="AH189" s="2"/>
      <c r="AI189" s="2"/>
      <c r="AJ189" s="2"/>
      <c r="AK189" s="2"/>
      <c r="AL189" s="2"/>
      <c r="AM189" s="2"/>
      <c r="AN189" s="2"/>
      <c r="AO189" s="2"/>
      <c r="AP189" s="2"/>
      <c r="AQ189" s="2"/>
      <c r="AR189" s="2"/>
    </row>
    <row r="190" spans="1:44" ht="15.75" customHeight="1">
      <c r="A190" s="7" t="s">
        <v>1356</v>
      </c>
      <c r="B190" s="8" t="s">
        <v>1356</v>
      </c>
      <c r="C190" s="2" t="s">
        <v>1357</v>
      </c>
      <c r="D190" s="8">
        <v>2007</v>
      </c>
      <c r="E190" s="9" t="s">
        <v>864</v>
      </c>
      <c r="F190" s="7">
        <v>4.5780000000000003</v>
      </c>
      <c r="G190" s="41">
        <v>80</v>
      </c>
      <c r="H190" s="7">
        <v>1803</v>
      </c>
      <c r="I190" s="7" t="s">
        <v>1358</v>
      </c>
      <c r="J190" s="50" t="s">
        <v>1492</v>
      </c>
      <c r="K190" s="9" t="s">
        <v>1359</v>
      </c>
      <c r="L190" s="20" t="s">
        <v>1488</v>
      </c>
      <c r="M190" s="9" t="s">
        <v>1360</v>
      </c>
      <c r="N190" s="59"/>
      <c r="O190" s="9" t="s">
        <v>30</v>
      </c>
      <c r="P190" s="2" t="s">
        <v>259</v>
      </c>
      <c r="Q190" s="9" t="s">
        <v>44</v>
      </c>
      <c r="R190" s="2" t="s">
        <v>1355</v>
      </c>
      <c r="S190" s="9" t="s">
        <v>30</v>
      </c>
      <c r="T190" s="9" t="s">
        <v>32</v>
      </c>
      <c r="U190" s="14" t="s">
        <v>234</v>
      </c>
      <c r="V190" s="24" t="s">
        <v>27</v>
      </c>
      <c r="W190" s="7" t="s">
        <v>32</v>
      </c>
      <c r="X190" s="7" t="s">
        <v>1361</v>
      </c>
      <c r="Y190" s="2"/>
      <c r="Z190" s="2"/>
      <c r="AA190" s="2"/>
      <c r="AB190" s="2"/>
      <c r="AC190" s="2"/>
      <c r="AD190" s="2"/>
      <c r="AE190" s="2"/>
      <c r="AF190" s="2"/>
      <c r="AG190" s="2"/>
      <c r="AH190" s="2"/>
      <c r="AI190" s="2"/>
      <c r="AJ190" s="2"/>
      <c r="AK190" s="2"/>
      <c r="AL190" s="2"/>
      <c r="AM190" s="2"/>
      <c r="AN190" s="2"/>
      <c r="AO190" s="2"/>
      <c r="AP190" s="2"/>
      <c r="AQ190" s="2"/>
      <c r="AR190" s="2"/>
    </row>
    <row r="191" spans="1:44" ht="15.75" customHeight="1">
      <c r="A191" s="7" t="s">
        <v>1362</v>
      </c>
      <c r="B191" s="8" t="s">
        <v>1362</v>
      </c>
      <c r="C191" s="95" t="s">
        <v>1363</v>
      </c>
      <c r="D191" s="8">
        <v>1978</v>
      </c>
      <c r="E191" s="9" t="s">
        <v>462</v>
      </c>
      <c r="F191" s="7">
        <v>2.8690000000000002</v>
      </c>
      <c r="G191" s="41">
        <v>43</v>
      </c>
      <c r="H191" s="7">
        <v>200</v>
      </c>
      <c r="I191" s="7" t="s">
        <v>1170</v>
      </c>
      <c r="J191" s="50" t="s">
        <v>826</v>
      </c>
      <c r="K191" s="9" t="s">
        <v>1364</v>
      </c>
      <c r="L191" s="20" t="s">
        <v>826</v>
      </c>
      <c r="M191" s="9" t="s">
        <v>289</v>
      </c>
      <c r="N191" s="59"/>
      <c r="O191" s="9" t="s">
        <v>30</v>
      </c>
      <c r="P191" s="95" t="s">
        <v>259</v>
      </c>
      <c r="Q191" s="9" t="s">
        <v>44</v>
      </c>
      <c r="R191" s="95" t="s">
        <v>1365</v>
      </c>
      <c r="S191" s="9" t="s">
        <v>30</v>
      </c>
      <c r="T191" s="9" t="s">
        <v>32</v>
      </c>
      <c r="U191" s="22" t="s">
        <v>234</v>
      </c>
      <c r="V191" s="24" t="s">
        <v>27</v>
      </c>
      <c r="W191" s="7" t="s">
        <v>32</v>
      </c>
      <c r="X191" s="7"/>
      <c r="Y191" s="2"/>
      <c r="Z191" s="2"/>
      <c r="AA191" s="2"/>
      <c r="AB191" s="2"/>
      <c r="AC191" s="2"/>
      <c r="AD191" s="2"/>
      <c r="AE191" s="2"/>
      <c r="AF191" s="2"/>
      <c r="AG191" s="2"/>
      <c r="AH191" s="2"/>
      <c r="AI191" s="2"/>
      <c r="AJ191" s="2"/>
      <c r="AK191" s="2"/>
      <c r="AL191" s="2"/>
      <c r="AM191" s="2"/>
      <c r="AN191" s="2"/>
      <c r="AO191" s="2"/>
      <c r="AP191" s="2"/>
      <c r="AQ191" s="2"/>
      <c r="AR191" s="2"/>
    </row>
    <row r="192" spans="1:44" ht="15.75" customHeight="1">
      <c r="A192" s="7" t="s">
        <v>1366</v>
      </c>
      <c r="B192" s="8" t="s">
        <v>1366</v>
      </c>
      <c r="C192" s="2" t="s">
        <v>1367</v>
      </c>
      <c r="D192" s="8">
        <v>1996</v>
      </c>
      <c r="E192" s="56" t="s">
        <v>1368</v>
      </c>
      <c r="F192" s="62">
        <v>4.3289999999999997</v>
      </c>
      <c r="G192" s="41">
        <v>54</v>
      </c>
      <c r="H192" s="7">
        <v>388</v>
      </c>
      <c r="I192" s="7" t="s">
        <v>216</v>
      </c>
      <c r="J192" s="50" t="s">
        <v>1482</v>
      </c>
      <c r="K192" s="9" t="s">
        <v>933</v>
      </c>
      <c r="L192" s="20" t="s">
        <v>1493</v>
      </c>
      <c r="M192" s="13" t="s">
        <v>1369</v>
      </c>
      <c r="N192" s="59"/>
      <c r="O192" s="13" t="s">
        <v>30</v>
      </c>
      <c r="P192" s="2" t="s">
        <v>782</v>
      </c>
      <c r="Q192" s="9" t="s">
        <v>241</v>
      </c>
      <c r="R192" s="2" t="s">
        <v>1287</v>
      </c>
      <c r="S192" s="9" t="s">
        <v>30</v>
      </c>
      <c r="T192" s="9" t="s">
        <v>32</v>
      </c>
      <c r="U192" s="14" t="s">
        <v>234</v>
      </c>
      <c r="V192" s="24" t="s">
        <v>27</v>
      </c>
      <c r="W192" s="7" t="s">
        <v>32</v>
      </c>
      <c r="X192" s="7"/>
      <c r="Y192" s="2"/>
      <c r="Z192" s="2"/>
      <c r="AA192" s="2"/>
      <c r="AB192" s="2"/>
      <c r="AC192" s="2"/>
      <c r="AD192" s="2"/>
      <c r="AE192" s="2"/>
      <c r="AF192" s="2"/>
      <c r="AG192" s="2"/>
      <c r="AH192" s="2"/>
      <c r="AI192" s="2"/>
      <c r="AJ192" s="2"/>
      <c r="AK192" s="2"/>
      <c r="AL192" s="2"/>
      <c r="AM192" s="2"/>
      <c r="AN192" s="2"/>
      <c r="AO192" s="2"/>
      <c r="AP192" s="2"/>
      <c r="AQ192" s="2"/>
      <c r="AR192" s="2"/>
    </row>
    <row r="193" spans="1:44" ht="15.75" customHeight="1">
      <c r="A193" s="7" t="s">
        <v>1370</v>
      </c>
      <c r="B193" s="8" t="s">
        <v>1370</v>
      </c>
      <c r="C193" s="2" t="s">
        <v>1371</v>
      </c>
      <c r="D193" s="8">
        <v>1998</v>
      </c>
      <c r="E193" s="9" t="s">
        <v>1284</v>
      </c>
      <c r="F193" s="7">
        <v>2.8540000000000001</v>
      </c>
      <c r="G193" s="41">
        <v>37</v>
      </c>
      <c r="H193" s="7">
        <v>150</v>
      </c>
      <c r="I193" s="7" t="s">
        <v>1372</v>
      </c>
      <c r="J193" s="50" t="s">
        <v>1488</v>
      </c>
      <c r="K193" s="9" t="s">
        <v>1373</v>
      </c>
      <c r="L193" s="20" t="s">
        <v>1511</v>
      </c>
      <c r="M193" s="9" t="s">
        <v>257</v>
      </c>
      <c r="N193" s="59"/>
      <c r="O193" s="13" t="s">
        <v>30</v>
      </c>
      <c r="P193" s="95" t="s">
        <v>782</v>
      </c>
      <c r="Q193" s="9" t="s">
        <v>241</v>
      </c>
      <c r="R193" s="95" t="s">
        <v>1374</v>
      </c>
      <c r="S193" s="9" t="s">
        <v>30</v>
      </c>
      <c r="T193" s="9" t="s">
        <v>32</v>
      </c>
      <c r="U193" s="14" t="s">
        <v>234</v>
      </c>
      <c r="V193" s="24" t="s">
        <v>27</v>
      </c>
      <c r="W193" s="7" t="s">
        <v>32</v>
      </c>
      <c r="X193" s="7"/>
      <c r="Y193" s="2"/>
      <c r="Z193" s="2"/>
      <c r="AA193" s="2"/>
      <c r="AB193" s="2"/>
      <c r="AC193" s="2"/>
      <c r="AD193" s="2"/>
      <c r="AE193" s="2"/>
      <c r="AF193" s="2"/>
      <c r="AG193" s="2"/>
      <c r="AH193" s="2"/>
      <c r="AI193" s="2"/>
      <c r="AJ193" s="2"/>
      <c r="AK193" s="2"/>
      <c r="AL193" s="2"/>
      <c r="AM193" s="2"/>
      <c r="AN193" s="2"/>
      <c r="AO193" s="2"/>
      <c r="AP193" s="2"/>
      <c r="AQ193" s="2"/>
      <c r="AR193" s="2"/>
    </row>
    <row r="194" spans="1:44" ht="15.75" customHeight="1">
      <c r="A194" s="7" t="s">
        <v>1375</v>
      </c>
      <c r="B194" s="23" t="s">
        <v>1376</v>
      </c>
      <c r="C194" s="2" t="s">
        <v>1377</v>
      </c>
      <c r="D194" s="65">
        <v>2000</v>
      </c>
      <c r="E194" s="56" t="s">
        <v>1378</v>
      </c>
      <c r="F194" s="75">
        <v>17.332999999999998</v>
      </c>
      <c r="G194" s="90">
        <v>210</v>
      </c>
      <c r="H194" s="62">
        <v>1472</v>
      </c>
      <c r="I194" s="7" t="s">
        <v>1379</v>
      </c>
      <c r="J194" s="50" t="s">
        <v>326</v>
      </c>
      <c r="K194" s="56" t="s">
        <v>1380</v>
      </c>
      <c r="L194" s="59" t="s">
        <v>1493</v>
      </c>
      <c r="M194" s="56" t="s">
        <v>1381</v>
      </c>
      <c r="N194" s="59"/>
      <c r="O194" s="65" t="s">
        <v>30</v>
      </c>
      <c r="P194" s="2"/>
      <c r="Q194" s="56" t="s">
        <v>44</v>
      </c>
      <c r="R194" s="2"/>
      <c r="S194" s="56" t="s">
        <v>30</v>
      </c>
      <c r="T194" s="9" t="s">
        <v>32</v>
      </c>
      <c r="U194" s="22"/>
      <c r="V194" s="62" t="s">
        <v>27</v>
      </c>
      <c r="W194" s="7" t="s">
        <v>32</v>
      </c>
      <c r="X194" s="7"/>
      <c r="Y194" s="2"/>
      <c r="Z194" s="2"/>
      <c r="AA194" s="2"/>
      <c r="AB194" s="2"/>
      <c r="AC194" s="2"/>
      <c r="AD194" s="2"/>
      <c r="AE194" s="2"/>
      <c r="AF194" s="2"/>
      <c r="AG194" s="2"/>
      <c r="AH194" s="2"/>
      <c r="AI194" s="2"/>
      <c r="AJ194" s="2"/>
      <c r="AK194" s="2"/>
      <c r="AL194" s="2"/>
      <c r="AM194" s="2"/>
      <c r="AN194" s="2"/>
      <c r="AO194" s="2"/>
      <c r="AP194" s="2"/>
      <c r="AQ194" s="2"/>
      <c r="AR194" s="2"/>
    </row>
    <row r="195" spans="1:44" ht="15.75" customHeight="1">
      <c r="A195" s="7" t="s">
        <v>1382</v>
      </c>
      <c r="B195" s="8" t="s">
        <v>1382</v>
      </c>
      <c r="C195" s="2" t="s">
        <v>1383</v>
      </c>
      <c r="D195" s="8">
        <v>2009</v>
      </c>
      <c r="E195" s="9" t="s">
        <v>796</v>
      </c>
      <c r="F195" s="29">
        <v>4.306</v>
      </c>
      <c r="G195" s="41">
        <v>85</v>
      </c>
      <c r="H195" s="7">
        <v>238</v>
      </c>
      <c r="I195" s="7" t="s">
        <v>326</v>
      </c>
      <c r="J195" s="50" t="s">
        <v>326</v>
      </c>
      <c r="K195" s="9" t="s">
        <v>24</v>
      </c>
      <c r="L195" s="20" t="s">
        <v>1510</v>
      </c>
      <c r="M195" s="9" t="s">
        <v>1384</v>
      </c>
      <c r="N195" s="59"/>
      <c r="O195" s="13" t="s">
        <v>30</v>
      </c>
      <c r="P195" s="2" t="s">
        <v>782</v>
      </c>
      <c r="Q195" s="9" t="s">
        <v>241</v>
      </c>
      <c r="R195" s="2" t="s">
        <v>1355</v>
      </c>
      <c r="S195" s="9" t="s">
        <v>30</v>
      </c>
      <c r="T195" s="9" t="s">
        <v>32</v>
      </c>
      <c r="U195" s="14" t="s">
        <v>56</v>
      </c>
      <c r="V195" s="24" t="s">
        <v>27</v>
      </c>
      <c r="W195" s="7" t="s">
        <v>32</v>
      </c>
      <c r="X195" s="7"/>
      <c r="Y195" s="2"/>
      <c r="Z195" s="2"/>
      <c r="AA195" s="2"/>
      <c r="AB195" s="2"/>
      <c r="AC195" s="2"/>
      <c r="AD195" s="2"/>
      <c r="AE195" s="2"/>
      <c r="AF195" s="2"/>
      <c r="AG195" s="2"/>
      <c r="AH195" s="2"/>
      <c r="AI195" s="2"/>
      <c r="AJ195" s="2"/>
      <c r="AK195" s="2"/>
      <c r="AL195" s="2"/>
      <c r="AM195" s="2"/>
      <c r="AN195" s="2"/>
      <c r="AO195" s="2"/>
      <c r="AP195" s="2"/>
      <c r="AQ195" s="2"/>
      <c r="AR195" s="2"/>
    </row>
    <row r="196" spans="1:44" ht="14.4">
      <c r="A196" s="7" t="s">
        <v>1385</v>
      </c>
      <c r="B196" s="8" t="s">
        <v>1385</v>
      </c>
      <c r="C196" s="2" t="s">
        <v>1386</v>
      </c>
      <c r="D196" s="8">
        <v>2009</v>
      </c>
      <c r="E196" s="9" t="s">
        <v>1387</v>
      </c>
      <c r="F196" s="7">
        <v>1.095</v>
      </c>
      <c r="G196" s="41">
        <v>91</v>
      </c>
      <c r="H196" s="7">
        <v>440</v>
      </c>
      <c r="I196" s="7" t="s">
        <v>1388</v>
      </c>
      <c r="J196" s="50" t="s">
        <v>1488</v>
      </c>
      <c r="K196" s="9" t="s">
        <v>288</v>
      </c>
      <c r="L196" s="20" t="s">
        <v>1492</v>
      </c>
      <c r="M196" s="9" t="s">
        <v>1389</v>
      </c>
      <c r="N196" s="59"/>
      <c r="O196" s="13" t="s">
        <v>30</v>
      </c>
      <c r="P196" s="2" t="s">
        <v>782</v>
      </c>
      <c r="Q196" s="9" t="s">
        <v>241</v>
      </c>
      <c r="R196" s="2" t="s">
        <v>1390</v>
      </c>
      <c r="S196" s="9" t="s">
        <v>30</v>
      </c>
      <c r="T196" s="9" t="s">
        <v>32</v>
      </c>
      <c r="U196" s="22" t="s">
        <v>234</v>
      </c>
      <c r="V196" s="24" t="s">
        <v>27</v>
      </c>
      <c r="W196" s="7" t="s">
        <v>32</v>
      </c>
      <c r="X196" s="7"/>
      <c r="Y196" s="2"/>
      <c r="Z196" s="2"/>
      <c r="AA196" s="2"/>
      <c r="AB196" s="2"/>
      <c r="AC196" s="2"/>
      <c r="AD196" s="2"/>
      <c r="AE196" s="2"/>
      <c r="AF196" s="2"/>
      <c r="AG196" s="2"/>
      <c r="AH196" s="2"/>
      <c r="AI196" s="2"/>
      <c r="AJ196" s="2"/>
      <c r="AK196" s="2"/>
      <c r="AL196" s="2"/>
      <c r="AM196" s="2"/>
      <c r="AN196" s="2"/>
      <c r="AO196" s="2"/>
      <c r="AP196" s="2"/>
      <c r="AQ196" s="2"/>
      <c r="AR196" s="2"/>
    </row>
    <row r="197" spans="1:44" ht="15.75" customHeight="1">
      <c r="A197" s="7" t="s">
        <v>1391</v>
      </c>
      <c r="B197" s="8" t="s">
        <v>1391</v>
      </c>
      <c r="C197" s="2" t="s">
        <v>1392</v>
      </c>
      <c r="D197" s="8">
        <v>1999</v>
      </c>
      <c r="E197" s="9" t="s">
        <v>22</v>
      </c>
      <c r="F197" s="7">
        <v>74.698999999999998</v>
      </c>
      <c r="G197" s="41">
        <v>1123</v>
      </c>
      <c r="H197" s="7">
        <v>1102</v>
      </c>
      <c r="I197" s="7" t="s">
        <v>1393</v>
      </c>
      <c r="J197" s="50" t="s">
        <v>326</v>
      </c>
      <c r="K197" s="9" t="s">
        <v>1394</v>
      </c>
      <c r="L197" s="20" t="s">
        <v>1510</v>
      </c>
      <c r="M197" s="9" t="s">
        <v>1395</v>
      </c>
      <c r="N197" s="59" t="s">
        <v>1396</v>
      </c>
      <c r="O197" s="13" t="s">
        <v>30</v>
      </c>
      <c r="P197" s="2" t="s">
        <v>259</v>
      </c>
      <c r="Q197" s="9" t="s">
        <v>44</v>
      </c>
      <c r="R197" s="2" t="s">
        <v>1397</v>
      </c>
      <c r="S197" s="9" t="s">
        <v>30</v>
      </c>
      <c r="T197" s="33" t="str">
        <f>IF(ISNUMBER(SEARCH("yes",S197)),"NA","")</f>
        <v>NA</v>
      </c>
      <c r="U197" s="14" t="s">
        <v>56</v>
      </c>
      <c r="V197" s="62" t="s">
        <v>30</v>
      </c>
      <c r="W197" s="62" t="s">
        <v>56</v>
      </c>
      <c r="X197" s="7" t="s">
        <v>1398</v>
      </c>
      <c r="Y197" s="2"/>
      <c r="Z197" s="2"/>
      <c r="AA197" s="2"/>
      <c r="AB197" s="2"/>
      <c r="AC197" s="2"/>
      <c r="AD197" s="2"/>
      <c r="AE197" s="2"/>
      <c r="AF197" s="2"/>
      <c r="AG197" s="2"/>
      <c r="AH197" s="2"/>
      <c r="AI197" s="2"/>
      <c r="AJ197" s="2"/>
      <c r="AK197" s="2"/>
      <c r="AL197" s="2"/>
      <c r="AM197" s="2"/>
      <c r="AN197" s="2"/>
      <c r="AO197" s="2"/>
      <c r="AP197" s="2"/>
      <c r="AQ197" s="2"/>
      <c r="AR197" s="2"/>
    </row>
    <row r="198" spans="1:44" ht="15.75" customHeight="1">
      <c r="A198" s="62" t="s">
        <v>1399</v>
      </c>
      <c r="B198" s="8" t="s">
        <v>1399</v>
      </c>
      <c r="C198" s="2" t="s">
        <v>1400</v>
      </c>
      <c r="D198" s="8">
        <v>2004</v>
      </c>
      <c r="E198" s="9" t="s">
        <v>795</v>
      </c>
      <c r="F198" s="75">
        <v>3.4790000000000001</v>
      </c>
      <c r="G198" s="41">
        <v>84</v>
      </c>
      <c r="H198" s="7">
        <v>216</v>
      </c>
      <c r="I198" s="7" t="s">
        <v>1401</v>
      </c>
      <c r="J198" s="50" t="s">
        <v>1484</v>
      </c>
      <c r="K198" s="13" t="s">
        <v>1402</v>
      </c>
      <c r="L198" s="98" t="s">
        <v>326</v>
      </c>
      <c r="M198" s="9" t="s">
        <v>1403</v>
      </c>
      <c r="N198" s="59" t="s">
        <v>1404</v>
      </c>
      <c r="O198" s="56" t="s">
        <v>30</v>
      </c>
      <c r="P198" s="2" t="s">
        <v>782</v>
      </c>
      <c r="Q198" s="56" t="s">
        <v>44</v>
      </c>
      <c r="R198" s="2" t="s">
        <v>1405</v>
      </c>
      <c r="S198" s="65" t="s">
        <v>30</v>
      </c>
      <c r="T198" s="60" t="s">
        <v>32</v>
      </c>
      <c r="U198" s="14" t="s">
        <v>234</v>
      </c>
      <c r="V198" s="24" t="s">
        <v>27</v>
      </c>
      <c r="W198" s="7" t="s">
        <v>32</v>
      </c>
      <c r="X198" s="7"/>
      <c r="Y198" s="2"/>
      <c r="Z198" s="2"/>
      <c r="AA198" s="2"/>
      <c r="AB198" s="2"/>
      <c r="AC198" s="2"/>
      <c r="AD198" s="2"/>
      <c r="AE198" s="2"/>
      <c r="AF198" s="2"/>
      <c r="AG198" s="2"/>
      <c r="AH198" s="2"/>
      <c r="AI198" s="2"/>
      <c r="AJ198" s="2"/>
      <c r="AK198" s="2"/>
      <c r="AL198" s="2"/>
      <c r="AM198" s="2"/>
      <c r="AN198" s="2"/>
      <c r="AO198" s="2"/>
      <c r="AP198" s="2"/>
      <c r="AQ198" s="2"/>
      <c r="AR198" s="2"/>
    </row>
    <row r="199" spans="1:44" ht="15.75" customHeight="1">
      <c r="A199" s="62" t="s">
        <v>1406</v>
      </c>
      <c r="B199" s="8" t="s">
        <v>1406</v>
      </c>
      <c r="C199" s="2" t="s">
        <v>1407</v>
      </c>
      <c r="D199" s="8">
        <v>2009</v>
      </c>
      <c r="E199" s="9" t="s">
        <v>755</v>
      </c>
      <c r="F199" s="7">
        <v>23.603000000000002</v>
      </c>
      <c r="G199" s="41">
        <v>1</v>
      </c>
      <c r="H199" s="7">
        <v>2493</v>
      </c>
      <c r="I199" s="7" t="s">
        <v>1408</v>
      </c>
      <c r="J199" s="50" t="s">
        <v>1492</v>
      </c>
      <c r="K199" s="9" t="s">
        <v>1409</v>
      </c>
      <c r="L199" s="20" t="s">
        <v>1492</v>
      </c>
      <c r="M199" s="9" t="s">
        <v>1410</v>
      </c>
      <c r="N199" s="59"/>
      <c r="O199" s="13" t="s">
        <v>27</v>
      </c>
      <c r="P199" s="2" t="s">
        <v>281</v>
      </c>
      <c r="Q199" s="9" t="s">
        <v>95</v>
      </c>
      <c r="R199" s="2" t="s">
        <v>1287</v>
      </c>
      <c r="S199" s="9" t="s">
        <v>30</v>
      </c>
      <c r="T199" s="33" t="str">
        <f>IF(ISNUMBER(SEARCH("yes",S199)),"NA","")</f>
        <v>NA</v>
      </c>
      <c r="U199" s="14" t="s">
        <v>234</v>
      </c>
      <c r="V199" s="24" t="s">
        <v>32</v>
      </c>
      <c r="W199" s="7" t="str">
        <f>IF(ISNUMBER(SEARCH("no",O199)),"NA","")</f>
        <v>NA</v>
      </c>
      <c r="X199" s="7" t="s">
        <v>1411</v>
      </c>
      <c r="Y199" s="2"/>
      <c r="Z199" s="2"/>
      <c r="AA199" s="2"/>
      <c r="AB199" s="2"/>
      <c r="AC199" s="2"/>
      <c r="AD199" s="2"/>
      <c r="AE199" s="2"/>
      <c r="AF199" s="2"/>
      <c r="AG199" s="2"/>
      <c r="AH199" s="2"/>
      <c r="AI199" s="2"/>
      <c r="AJ199" s="2"/>
      <c r="AK199" s="2"/>
      <c r="AL199" s="2"/>
      <c r="AM199" s="2"/>
      <c r="AN199" s="2"/>
      <c r="AO199" s="2"/>
      <c r="AP199" s="2"/>
      <c r="AQ199" s="2"/>
      <c r="AR199" s="2"/>
    </row>
    <row r="200" spans="1:44" ht="15.75" customHeight="1">
      <c r="A200" s="7" t="s">
        <v>1412</v>
      </c>
      <c r="B200" s="8" t="s">
        <v>1412</v>
      </c>
      <c r="C200" s="2" t="s">
        <v>1413</v>
      </c>
      <c r="D200" s="8">
        <v>2003</v>
      </c>
      <c r="E200" s="56" t="s">
        <v>779</v>
      </c>
      <c r="F200" s="75">
        <v>18.652000000000001</v>
      </c>
      <c r="G200" s="41">
        <v>284</v>
      </c>
      <c r="H200" s="7">
        <v>656</v>
      </c>
      <c r="I200" s="7" t="s">
        <v>1414</v>
      </c>
      <c r="J200" s="50" t="s">
        <v>1486</v>
      </c>
      <c r="K200" s="9" t="s">
        <v>24</v>
      </c>
      <c r="L200" s="20" t="s">
        <v>1510</v>
      </c>
      <c r="M200" s="9" t="s">
        <v>1415</v>
      </c>
      <c r="N200" s="59"/>
      <c r="O200" s="13" t="s">
        <v>30</v>
      </c>
      <c r="P200" s="2" t="s">
        <v>259</v>
      </c>
      <c r="Q200" s="9" t="s">
        <v>44</v>
      </c>
      <c r="R200" s="2" t="s">
        <v>1287</v>
      </c>
      <c r="S200" s="9" t="s">
        <v>30</v>
      </c>
      <c r="T200" s="33" t="str">
        <f>IF(ISNUMBER(SEARCH("yes",S200)),"NA","")</f>
        <v>NA</v>
      </c>
      <c r="U200" s="22" t="s">
        <v>234</v>
      </c>
      <c r="V200" s="62" t="s">
        <v>30</v>
      </c>
      <c r="W200" s="62" t="s">
        <v>56</v>
      </c>
      <c r="X200" s="7" t="s">
        <v>1416</v>
      </c>
      <c r="Y200" s="2"/>
      <c r="Z200" s="2"/>
      <c r="AA200" s="2"/>
      <c r="AB200" s="2"/>
      <c r="AC200" s="2"/>
      <c r="AD200" s="2"/>
      <c r="AE200" s="2"/>
      <c r="AF200" s="2"/>
      <c r="AG200" s="2"/>
      <c r="AH200" s="2"/>
      <c r="AI200" s="2"/>
      <c r="AJ200" s="2"/>
      <c r="AK200" s="2"/>
      <c r="AL200" s="2"/>
      <c r="AM200" s="2"/>
      <c r="AN200" s="2"/>
      <c r="AO200" s="2"/>
      <c r="AP200" s="2"/>
      <c r="AQ200" s="2"/>
      <c r="AR200" s="2"/>
    </row>
    <row r="201" spans="1:44" ht="15.75" customHeight="1">
      <c r="A201" s="7" t="s">
        <v>1417</v>
      </c>
      <c r="B201" s="17" t="s">
        <v>1417</v>
      </c>
      <c r="C201" s="2" t="s">
        <v>1418</v>
      </c>
      <c r="D201" s="8">
        <v>2004</v>
      </c>
      <c r="E201" s="9" t="s">
        <v>795</v>
      </c>
      <c r="F201" s="75">
        <v>4.306</v>
      </c>
      <c r="G201" s="41">
        <v>48</v>
      </c>
      <c r="H201" s="7">
        <v>423</v>
      </c>
      <c r="I201" s="62" t="s">
        <v>1419</v>
      </c>
      <c r="J201" s="78" t="s">
        <v>1484</v>
      </c>
      <c r="K201" s="56" t="s">
        <v>1420</v>
      </c>
      <c r="L201" s="59" t="s">
        <v>1484</v>
      </c>
      <c r="M201" s="21" t="s">
        <v>1421</v>
      </c>
      <c r="N201" s="59"/>
      <c r="O201" s="65" t="s">
        <v>30</v>
      </c>
      <c r="P201" s="2"/>
      <c r="Q201" s="56" t="s">
        <v>44</v>
      </c>
      <c r="R201" s="2"/>
      <c r="S201" s="56" t="s">
        <v>32</v>
      </c>
      <c r="T201" s="89" t="s">
        <v>32</v>
      </c>
      <c r="U201" s="22"/>
      <c r="V201" s="61" t="s">
        <v>30</v>
      </c>
      <c r="W201" s="7" t="str">
        <f>IF(ISNUMBER(SEARCH("no",O201)),"NA","")</f>
        <v/>
      </c>
      <c r="X201" s="7" t="s">
        <v>1422</v>
      </c>
      <c r="Y201" s="2"/>
      <c r="Z201" s="2"/>
      <c r="AA201" s="2"/>
      <c r="AB201" s="2"/>
      <c r="AC201" s="2"/>
      <c r="AD201" s="2"/>
      <c r="AE201" s="2"/>
      <c r="AF201" s="2"/>
      <c r="AG201" s="2"/>
      <c r="AH201" s="2"/>
      <c r="AI201" s="2"/>
      <c r="AJ201" s="2"/>
      <c r="AK201" s="2"/>
      <c r="AL201" s="2"/>
      <c r="AM201" s="2"/>
      <c r="AN201" s="2"/>
      <c r="AO201" s="2"/>
      <c r="AP201" s="2"/>
      <c r="AQ201" s="2"/>
      <c r="AR201" s="2"/>
    </row>
    <row r="202" spans="1:44" ht="15.75" customHeight="1">
      <c r="A202" s="7" t="s">
        <v>1423</v>
      </c>
      <c r="B202" s="8" t="s">
        <v>1423</v>
      </c>
      <c r="C202" s="2" t="s">
        <v>1424</v>
      </c>
      <c r="D202" s="55">
        <v>2002</v>
      </c>
      <c r="E202" s="56" t="s">
        <v>779</v>
      </c>
      <c r="F202" s="75">
        <v>18.652000000000001</v>
      </c>
      <c r="G202" s="41">
        <v>83</v>
      </c>
      <c r="H202" s="7">
        <v>360</v>
      </c>
      <c r="I202" s="7" t="s">
        <v>1425</v>
      </c>
      <c r="J202" s="50" t="s">
        <v>1488</v>
      </c>
      <c r="K202" s="9" t="s">
        <v>1426</v>
      </c>
      <c r="L202" s="20" t="s">
        <v>1488</v>
      </c>
      <c r="M202" s="9" t="s">
        <v>1427</v>
      </c>
      <c r="N202" s="59"/>
      <c r="O202" s="13" t="s">
        <v>30</v>
      </c>
      <c r="P202" s="2" t="s">
        <v>1428</v>
      </c>
      <c r="Q202" s="9" t="s">
        <v>44</v>
      </c>
      <c r="R202" s="2" t="s">
        <v>30</v>
      </c>
      <c r="S202" s="9" t="s">
        <v>30</v>
      </c>
      <c r="T202" s="33" t="str">
        <f t="shared" ref="T202:T209" si="8">IF(ISNUMBER(SEARCH("yes",S202)),"NA","")</f>
        <v>NA</v>
      </c>
      <c r="U202" s="14" t="s">
        <v>122</v>
      </c>
      <c r="V202" s="7" t="s">
        <v>27</v>
      </c>
      <c r="W202" s="7" t="s">
        <v>32</v>
      </c>
      <c r="X202" s="7"/>
      <c r="Y202" s="2"/>
      <c r="Z202" s="2"/>
      <c r="AA202" s="2"/>
      <c r="AB202" s="2"/>
      <c r="AC202" s="2"/>
      <c r="AD202" s="2"/>
      <c r="AE202" s="2"/>
      <c r="AF202" s="2"/>
      <c r="AG202" s="2"/>
      <c r="AH202" s="2"/>
      <c r="AI202" s="2"/>
      <c r="AJ202" s="2"/>
      <c r="AK202" s="2"/>
      <c r="AL202" s="2"/>
      <c r="AM202" s="2"/>
      <c r="AN202" s="2"/>
      <c r="AO202" s="2"/>
      <c r="AP202" s="2"/>
      <c r="AQ202" s="2"/>
      <c r="AR202" s="2"/>
    </row>
    <row r="203" spans="1:44" ht="15.75" customHeight="1">
      <c r="A203" s="7" t="s">
        <v>1429</v>
      </c>
      <c r="B203" s="8" t="s">
        <v>1429</v>
      </c>
      <c r="C203" s="95" t="s">
        <v>1430</v>
      </c>
      <c r="D203" s="8">
        <v>2000</v>
      </c>
      <c r="E203" s="9" t="s">
        <v>136</v>
      </c>
      <c r="F203" s="7">
        <v>21.317</v>
      </c>
      <c r="G203" s="41">
        <v>120</v>
      </c>
      <c r="H203" s="56">
        <v>1095</v>
      </c>
      <c r="I203" s="7" t="s">
        <v>1431</v>
      </c>
      <c r="J203" s="50" t="s">
        <v>326</v>
      </c>
      <c r="K203" s="9" t="s">
        <v>24</v>
      </c>
      <c r="L203" s="20" t="s">
        <v>1510</v>
      </c>
      <c r="M203" s="9" t="s">
        <v>1432</v>
      </c>
      <c r="N203" s="59"/>
      <c r="O203" s="13" t="s">
        <v>27</v>
      </c>
      <c r="P203" s="2" t="s">
        <v>95</v>
      </c>
      <c r="Q203" s="9" t="s">
        <v>95</v>
      </c>
      <c r="R203" s="2" t="s">
        <v>1287</v>
      </c>
      <c r="S203" s="9" t="s">
        <v>30</v>
      </c>
      <c r="T203" s="33" t="str">
        <f t="shared" si="8"/>
        <v>NA</v>
      </c>
      <c r="U203" s="14" t="s">
        <v>122</v>
      </c>
      <c r="V203" s="24" t="s">
        <v>32</v>
      </c>
      <c r="W203" s="7" t="str">
        <f>IF(ISNUMBER(SEARCH("no",O203)),"NA","")</f>
        <v>NA</v>
      </c>
      <c r="X203" s="7" t="s">
        <v>1433</v>
      </c>
      <c r="Y203" s="2"/>
      <c r="Z203" s="2"/>
      <c r="AA203" s="2"/>
      <c r="AB203" s="2"/>
      <c r="AC203" s="2"/>
      <c r="AD203" s="2"/>
      <c r="AE203" s="2"/>
      <c r="AF203" s="2"/>
      <c r="AG203" s="2"/>
      <c r="AH203" s="2"/>
      <c r="AI203" s="2"/>
      <c r="AJ203" s="2"/>
      <c r="AK203" s="2"/>
      <c r="AL203" s="2"/>
      <c r="AM203" s="2"/>
      <c r="AN203" s="2"/>
      <c r="AO203" s="2"/>
      <c r="AP203" s="2"/>
      <c r="AQ203" s="2"/>
      <c r="AR203" s="2"/>
    </row>
    <row r="204" spans="1:44" ht="15.75" customHeight="1">
      <c r="A204" s="16" t="s">
        <v>1434</v>
      </c>
      <c r="B204" s="8" t="s">
        <v>1434</v>
      </c>
      <c r="C204" s="18" t="s">
        <v>1435</v>
      </c>
      <c r="D204" s="8">
        <v>2005</v>
      </c>
      <c r="E204" s="20" t="s">
        <v>1436</v>
      </c>
      <c r="F204" s="75">
        <v>4.157</v>
      </c>
      <c r="G204" s="42"/>
      <c r="H204" s="56">
        <v>209</v>
      </c>
      <c r="I204" s="7" t="s">
        <v>1437</v>
      </c>
      <c r="J204" s="50" t="s">
        <v>326</v>
      </c>
      <c r="K204" s="20" t="s">
        <v>1438</v>
      </c>
      <c r="L204" s="20" t="s">
        <v>1511</v>
      </c>
      <c r="M204" s="9" t="s">
        <v>1439</v>
      </c>
      <c r="N204" s="59"/>
      <c r="O204" s="13" t="s">
        <v>30</v>
      </c>
      <c r="P204" s="2" t="s">
        <v>1428</v>
      </c>
      <c r="Q204" s="20" t="s">
        <v>44</v>
      </c>
      <c r="R204" s="2" t="s">
        <v>1440</v>
      </c>
      <c r="S204" s="76" t="s">
        <v>30</v>
      </c>
      <c r="T204" s="39" t="str">
        <f t="shared" si="8"/>
        <v>NA</v>
      </c>
      <c r="U204" s="14" t="s">
        <v>122</v>
      </c>
      <c r="V204" s="24" t="s">
        <v>27</v>
      </c>
      <c r="W204" s="7" t="s">
        <v>32</v>
      </c>
      <c r="X204" s="19"/>
      <c r="Y204" s="2"/>
      <c r="Z204" s="2"/>
      <c r="AA204" s="2"/>
      <c r="AB204" s="2"/>
      <c r="AC204" s="2"/>
      <c r="AD204" s="2"/>
      <c r="AE204" s="2"/>
      <c r="AF204" s="2"/>
      <c r="AG204" s="2"/>
      <c r="AH204" s="2"/>
      <c r="AI204" s="2"/>
      <c r="AJ204" s="2"/>
      <c r="AK204" s="2"/>
      <c r="AL204" s="2"/>
      <c r="AM204" s="2"/>
      <c r="AN204" s="2"/>
      <c r="AO204" s="2"/>
      <c r="AP204" s="2"/>
      <c r="AQ204" s="2"/>
      <c r="AR204" s="2"/>
    </row>
    <row r="205" spans="1:44" ht="15.75" customHeight="1">
      <c r="A205" s="7" t="s">
        <v>1441</v>
      </c>
      <c r="B205" s="8" t="s">
        <v>1441</v>
      </c>
      <c r="C205" s="2" t="s">
        <v>1442</v>
      </c>
      <c r="D205" s="8">
        <v>2006</v>
      </c>
      <c r="E205" s="9" t="s">
        <v>863</v>
      </c>
      <c r="F205" s="7">
        <v>4.5780000000000003</v>
      </c>
      <c r="G205" s="41">
        <v>48</v>
      </c>
      <c r="H205" s="43">
        <v>224</v>
      </c>
      <c r="I205" s="7" t="s">
        <v>1443</v>
      </c>
      <c r="J205" s="50" t="s">
        <v>326</v>
      </c>
      <c r="K205" s="9" t="s">
        <v>1444</v>
      </c>
      <c r="L205" s="20" t="s">
        <v>1484</v>
      </c>
      <c r="M205" s="9" t="s">
        <v>1445</v>
      </c>
      <c r="N205" s="59"/>
      <c r="O205" s="9" t="s">
        <v>30</v>
      </c>
      <c r="P205" s="2" t="s">
        <v>1428</v>
      </c>
      <c r="Q205" s="9" t="s">
        <v>44</v>
      </c>
      <c r="R205" s="2" t="s">
        <v>1446</v>
      </c>
      <c r="S205" s="9" t="s">
        <v>30</v>
      </c>
      <c r="T205" s="33" t="str">
        <f t="shared" si="8"/>
        <v>NA</v>
      </c>
      <c r="U205" s="14" t="s">
        <v>122</v>
      </c>
      <c r="V205" s="7" t="s">
        <v>27</v>
      </c>
      <c r="W205" s="7" t="s">
        <v>32</v>
      </c>
      <c r="X205" s="7" t="s">
        <v>1102</v>
      </c>
      <c r="Y205" s="2"/>
      <c r="Z205" s="2"/>
      <c r="AA205" s="2"/>
      <c r="AB205" s="2"/>
      <c r="AC205" s="2"/>
      <c r="AD205" s="2"/>
      <c r="AE205" s="2"/>
      <c r="AF205" s="2"/>
      <c r="AG205" s="2"/>
      <c r="AH205" s="2"/>
      <c r="AI205" s="2"/>
      <c r="AJ205" s="2"/>
      <c r="AK205" s="2"/>
      <c r="AL205" s="2"/>
      <c r="AM205" s="2"/>
      <c r="AN205" s="2"/>
      <c r="AO205" s="2"/>
      <c r="AP205" s="2"/>
      <c r="AQ205" s="2"/>
      <c r="AR205" s="2"/>
    </row>
    <row r="206" spans="1:44" ht="15.75" customHeight="1">
      <c r="A206" s="7" t="s">
        <v>1447</v>
      </c>
      <c r="B206" s="8" t="s">
        <v>1447</v>
      </c>
      <c r="C206" s="2" t="s">
        <v>1448</v>
      </c>
      <c r="D206" s="8">
        <v>2002</v>
      </c>
      <c r="E206" s="9" t="s">
        <v>1026</v>
      </c>
      <c r="F206" s="7">
        <v>8.3079999999999998</v>
      </c>
      <c r="G206" s="41">
        <v>124</v>
      </c>
      <c r="H206" s="44">
        <v>150</v>
      </c>
      <c r="I206" s="7" t="s">
        <v>886</v>
      </c>
      <c r="J206" s="50" t="s">
        <v>326</v>
      </c>
      <c r="K206" s="9" t="s">
        <v>1449</v>
      </c>
      <c r="L206" s="20" t="s">
        <v>826</v>
      </c>
      <c r="M206" s="9" t="s">
        <v>1450</v>
      </c>
      <c r="N206" s="59"/>
      <c r="O206" s="9" t="s">
        <v>30</v>
      </c>
      <c r="P206" s="2" t="s">
        <v>1451</v>
      </c>
      <c r="Q206" s="9" t="s">
        <v>44</v>
      </c>
      <c r="R206" s="2" t="s">
        <v>1287</v>
      </c>
      <c r="S206" s="9" t="s">
        <v>30</v>
      </c>
      <c r="T206" s="33" t="str">
        <f t="shared" si="8"/>
        <v>NA</v>
      </c>
      <c r="U206" s="14" t="s">
        <v>234</v>
      </c>
      <c r="V206" s="7" t="s">
        <v>27</v>
      </c>
      <c r="W206" s="7" t="s">
        <v>32</v>
      </c>
      <c r="X206" s="7"/>
      <c r="Y206" s="2"/>
      <c r="Z206" s="2"/>
      <c r="AA206" s="2"/>
      <c r="AB206" s="2"/>
      <c r="AC206" s="2"/>
      <c r="AD206" s="2"/>
      <c r="AE206" s="2"/>
      <c r="AF206" s="2"/>
      <c r="AG206" s="2"/>
      <c r="AH206" s="2"/>
      <c r="AI206" s="2"/>
      <c r="AJ206" s="2"/>
      <c r="AK206" s="2"/>
      <c r="AL206" s="2"/>
      <c r="AM206" s="2"/>
      <c r="AN206" s="2"/>
      <c r="AO206" s="2"/>
      <c r="AP206" s="2"/>
      <c r="AQ206" s="2"/>
      <c r="AR206" s="2"/>
    </row>
    <row r="207" spans="1:44" ht="15.75" customHeight="1">
      <c r="A207" s="7" t="s">
        <v>1452</v>
      </c>
      <c r="B207" s="8" t="s">
        <v>1452</v>
      </c>
      <c r="C207" s="2" t="s">
        <v>1453</v>
      </c>
      <c r="D207" s="8">
        <v>2007</v>
      </c>
      <c r="E207" s="9" t="s">
        <v>1454</v>
      </c>
      <c r="F207" s="7">
        <v>2.9649999999999999</v>
      </c>
      <c r="G207" s="41">
        <v>84</v>
      </c>
      <c r="H207" s="44">
        <v>272</v>
      </c>
      <c r="I207" s="7" t="s">
        <v>770</v>
      </c>
      <c r="J207" s="50" t="s">
        <v>326</v>
      </c>
      <c r="K207" s="9" t="s">
        <v>24</v>
      </c>
      <c r="L207" s="20" t="s">
        <v>1510</v>
      </c>
      <c r="M207" s="9" t="s">
        <v>1455</v>
      </c>
      <c r="N207" s="59"/>
      <c r="O207" s="9" t="s">
        <v>30</v>
      </c>
      <c r="P207" s="2" t="s">
        <v>1428</v>
      </c>
      <c r="Q207" s="9" t="s">
        <v>44</v>
      </c>
      <c r="R207" s="2" t="s">
        <v>1456</v>
      </c>
      <c r="S207" s="9" t="s">
        <v>30</v>
      </c>
      <c r="T207" s="33" t="str">
        <f t="shared" si="8"/>
        <v>NA</v>
      </c>
      <c r="U207" s="14" t="s">
        <v>234</v>
      </c>
      <c r="V207" s="61" t="s">
        <v>30</v>
      </c>
      <c r="W207" s="62" t="s">
        <v>56</v>
      </c>
      <c r="X207" s="7" t="s">
        <v>1457</v>
      </c>
      <c r="Y207" s="2"/>
      <c r="Z207" s="2"/>
      <c r="AA207" s="2"/>
      <c r="AB207" s="2"/>
      <c r="AC207" s="2"/>
      <c r="AD207" s="2"/>
      <c r="AE207" s="2"/>
      <c r="AF207" s="2"/>
      <c r="AG207" s="2"/>
      <c r="AH207" s="2"/>
      <c r="AI207" s="2"/>
      <c r="AJ207" s="2"/>
      <c r="AK207" s="2"/>
      <c r="AL207" s="2"/>
      <c r="AM207" s="2"/>
      <c r="AN207" s="2"/>
      <c r="AO207" s="2"/>
      <c r="AP207" s="2"/>
      <c r="AQ207" s="2"/>
      <c r="AR207" s="2"/>
    </row>
    <row r="208" spans="1:44" ht="15.75" customHeight="1">
      <c r="A208" s="7" t="s">
        <v>1458</v>
      </c>
      <c r="B208" s="8" t="s">
        <v>1458</v>
      </c>
      <c r="C208" s="2" t="s">
        <v>1459</v>
      </c>
      <c r="D208" s="8">
        <v>2001</v>
      </c>
      <c r="E208" s="56" t="s">
        <v>779</v>
      </c>
      <c r="F208" s="75">
        <v>18.652000000000001</v>
      </c>
      <c r="G208" s="41">
        <v>148</v>
      </c>
      <c r="H208" s="56">
        <v>600</v>
      </c>
      <c r="I208" s="7" t="s">
        <v>1460</v>
      </c>
      <c r="J208" s="50" t="s">
        <v>1483</v>
      </c>
      <c r="K208" s="9" t="s">
        <v>1461</v>
      </c>
      <c r="L208" s="20" t="s">
        <v>326</v>
      </c>
      <c r="M208" s="9" t="s">
        <v>1462</v>
      </c>
      <c r="N208" s="59"/>
      <c r="O208" s="13" t="s">
        <v>30</v>
      </c>
      <c r="P208" s="2" t="s">
        <v>259</v>
      </c>
      <c r="Q208" s="9" t="s">
        <v>44</v>
      </c>
      <c r="R208" s="2" t="s">
        <v>1463</v>
      </c>
      <c r="S208" s="9" t="s">
        <v>30</v>
      </c>
      <c r="T208" s="33" t="str">
        <f t="shared" si="8"/>
        <v>NA</v>
      </c>
      <c r="U208" s="14" t="s">
        <v>234</v>
      </c>
      <c r="V208" s="7" t="s">
        <v>32</v>
      </c>
      <c r="W208" s="7" t="s">
        <v>32</v>
      </c>
      <c r="X208" s="7" t="s">
        <v>822</v>
      </c>
      <c r="Y208" s="2"/>
      <c r="Z208" s="2"/>
      <c r="AA208" s="2"/>
      <c r="AB208" s="2"/>
      <c r="AC208" s="2"/>
      <c r="AD208" s="2"/>
      <c r="AE208" s="2"/>
      <c r="AF208" s="2"/>
      <c r="AG208" s="2"/>
      <c r="AH208" s="2"/>
      <c r="AI208" s="2"/>
      <c r="AJ208" s="2"/>
      <c r="AK208" s="2"/>
      <c r="AL208" s="2"/>
      <c r="AM208" s="2"/>
      <c r="AN208" s="2"/>
      <c r="AO208" s="2"/>
      <c r="AP208" s="2"/>
      <c r="AQ208" s="2"/>
      <c r="AR208" s="2"/>
    </row>
    <row r="209" spans="1:44" ht="15.75" customHeight="1">
      <c r="A209" s="7" t="s">
        <v>1464</v>
      </c>
      <c r="B209" s="8" t="s">
        <v>1464</v>
      </c>
      <c r="C209" s="2" t="s">
        <v>1465</v>
      </c>
      <c r="D209" s="8">
        <v>2006</v>
      </c>
      <c r="E209" s="9" t="s">
        <v>1436</v>
      </c>
      <c r="F209" s="7">
        <v>4.157</v>
      </c>
      <c r="G209" s="41">
        <v>251</v>
      </c>
      <c r="H209" s="56">
        <v>427</v>
      </c>
      <c r="I209" s="7" t="s">
        <v>1466</v>
      </c>
      <c r="J209" s="50" t="s">
        <v>326</v>
      </c>
      <c r="K209" s="56" t="s">
        <v>1467</v>
      </c>
      <c r="L209" s="59" t="s">
        <v>326</v>
      </c>
      <c r="M209" s="9" t="s">
        <v>1468</v>
      </c>
      <c r="N209" s="59"/>
      <c r="O209" s="13" t="s">
        <v>30</v>
      </c>
      <c r="P209" s="2" t="s">
        <v>356</v>
      </c>
      <c r="Q209" s="9" t="s">
        <v>44</v>
      </c>
      <c r="R209" s="2" t="s">
        <v>1469</v>
      </c>
      <c r="S209" s="9" t="s">
        <v>30</v>
      </c>
      <c r="T209" s="33" t="str">
        <f t="shared" si="8"/>
        <v>NA</v>
      </c>
      <c r="U209" s="14" t="s">
        <v>234</v>
      </c>
      <c r="V209" s="62" t="s">
        <v>30</v>
      </c>
      <c r="W209" s="7" t="s">
        <v>56</v>
      </c>
      <c r="X209" s="7" t="s">
        <v>1470</v>
      </c>
      <c r="Y209" s="2"/>
      <c r="Z209" s="2"/>
      <c r="AA209" s="2"/>
      <c r="AB209" s="2"/>
      <c r="AC209" s="2"/>
      <c r="AD209" s="2"/>
      <c r="AE209" s="2"/>
      <c r="AF209" s="2"/>
      <c r="AG209" s="2"/>
      <c r="AH209" s="2"/>
      <c r="AI209" s="2"/>
      <c r="AJ209" s="2"/>
      <c r="AK209" s="2"/>
      <c r="AL209" s="2"/>
      <c r="AM209" s="2"/>
      <c r="AN209" s="2"/>
      <c r="AO209" s="2"/>
      <c r="AP209" s="2"/>
      <c r="AQ209" s="2"/>
      <c r="AR209" s="2"/>
    </row>
    <row r="210" spans="1:44" ht="15.75" customHeight="1">
      <c r="A210" s="7" t="s">
        <v>1471</v>
      </c>
      <c r="B210" s="8" t="s">
        <v>1471</v>
      </c>
      <c r="C210" s="2" t="s">
        <v>1472</v>
      </c>
      <c r="D210" s="8">
        <v>1996</v>
      </c>
      <c r="E210" s="9" t="s">
        <v>1026</v>
      </c>
      <c r="F210" s="7">
        <v>8.3079999999999998</v>
      </c>
      <c r="G210" s="41">
        <v>100</v>
      </c>
      <c r="H210" s="7">
        <v>2551</v>
      </c>
      <c r="I210" s="7" t="s">
        <v>1473</v>
      </c>
      <c r="J210" s="50" t="s">
        <v>826</v>
      </c>
      <c r="K210" s="9" t="s">
        <v>1474</v>
      </c>
      <c r="L210" s="20" t="s">
        <v>1488</v>
      </c>
      <c r="M210" s="56" t="s">
        <v>1475</v>
      </c>
      <c r="N210" s="59" t="s">
        <v>1476</v>
      </c>
      <c r="O210" s="65" t="s">
        <v>27</v>
      </c>
      <c r="P210" s="2" t="s">
        <v>32</v>
      </c>
      <c r="Q210" s="56" t="s">
        <v>95</v>
      </c>
      <c r="R210" s="2" t="s">
        <v>32</v>
      </c>
      <c r="S210" s="9" t="s">
        <v>27</v>
      </c>
      <c r="T210" s="89" t="s">
        <v>30</v>
      </c>
      <c r="U210" s="14" t="s">
        <v>151</v>
      </c>
      <c r="V210" s="24" t="s">
        <v>27</v>
      </c>
      <c r="W210" s="7" t="str">
        <f>IF(ISNUMBER(SEARCH("no",O210)),"NA","")</f>
        <v>NA</v>
      </c>
      <c r="X210" s="7"/>
      <c r="Y210" s="2"/>
      <c r="Z210" s="2"/>
      <c r="AA210" s="2"/>
      <c r="AB210" s="2"/>
      <c r="AC210" s="2"/>
      <c r="AD210" s="2"/>
      <c r="AE210" s="2"/>
      <c r="AF210" s="2"/>
      <c r="AG210" s="2"/>
      <c r="AH210" s="2"/>
      <c r="AI210" s="2"/>
      <c r="AJ210" s="2"/>
      <c r="AK210" s="2"/>
      <c r="AL210" s="2"/>
      <c r="AM210" s="2"/>
      <c r="AN210" s="2"/>
      <c r="AO210" s="2"/>
      <c r="AP210" s="2"/>
      <c r="AQ210" s="2"/>
      <c r="AR210" s="2"/>
    </row>
    <row r="211" spans="1:44" ht="15.75" customHeight="1">
      <c r="A211" s="7" t="s">
        <v>1477</v>
      </c>
      <c r="B211" s="8" t="s">
        <v>1477</v>
      </c>
      <c r="C211" s="2" t="s">
        <v>1478</v>
      </c>
      <c r="D211" s="8">
        <v>2002</v>
      </c>
      <c r="E211" s="9" t="s">
        <v>1221</v>
      </c>
      <c r="F211" s="7">
        <v>2.2549999999999999</v>
      </c>
      <c r="G211" s="41">
        <v>144</v>
      </c>
      <c r="H211" s="7">
        <v>300</v>
      </c>
      <c r="I211" s="7" t="s">
        <v>1479</v>
      </c>
      <c r="J211" s="50" t="s">
        <v>1488</v>
      </c>
      <c r="K211" s="9" t="s">
        <v>288</v>
      </c>
      <c r="L211" s="20" t="s">
        <v>1492</v>
      </c>
      <c r="M211" s="9" t="s">
        <v>289</v>
      </c>
      <c r="N211" s="59"/>
      <c r="O211" s="9" t="s">
        <v>30</v>
      </c>
      <c r="P211" s="2" t="s">
        <v>259</v>
      </c>
      <c r="Q211" s="9" t="s">
        <v>44</v>
      </c>
      <c r="R211" s="2" t="s">
        <v>32</v>
      </c>
      <c r="S211" s="9" t="s">
        <v>27</v>
      </c>
      <c r="T211" s="33" t="s">
        <v>27</v>
      </c>
      <c r="U211" s="14" t="s">
        <v>32</v>
      </c>
      <c r="V211" s="7" t="s">
        <v>27</v>
      </c>
      <c r="W211" s="7" t="s">
        <v>32</v>
      </c>
      <c r="X211" s="7"/>
      <c r="Y211" s="2"/>
      <c r="Z211" s="2"/>
      <c r="AA211" s="2"/>
      <c r="AB211" s="2"/>
      <c r="AC211" s="2"/>
      <c r="AD211" s="2"/>
      <c r="AE211" s="2"/>
      <c r="AF211" s="2"/>
      <c r="AG211" s="2"/>
      <c r="AH211" s="2"/>
      <c r="AI211" s="2"/>
      <c r="AJ211" s="2"/>
      <c r="AK211" s="2"/>
      <c r="AL211" s="2"/>
      <c r="AM211" s="2"/>
      <c r="AN211" s="2"/>
      <c r="AO211" s="2"/>
      <c r="AP211" s="2"/>
      <c r="AQ211" s="2"/>
      <c r="AR211" s="2"/>
    </row>
    <row r="212" spans="1:44" ht="15.75" customHeight="1">
      <c r="D212" s="2"/>
      <c r="E212" s="2"/>
      <c r="F212" s="2"/>
      <c r="G212" s="28"/>
      <c r="H212" s="2"/>
      <c r="I212" s="2"/>
      <c r="J212" s="2"/>
      <c r="K212" s="2"/>
      <c r="L212" s="2"/>
      <c r="M212" s="2"/>
      <c r="N212" s="59"/>
      <c r="O212" s="2"/>
      <c r="Q212" s="2"/>
      <c r="S212" s="9"/>
      <c r="T212" s="33"/>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row>
    <row r="213" spans="1:44" ht="15.75" customHeight="1">
      <c r="D213" s="2"/>
      <c r="E213" s="2"/>
      <c r="F213" s="2"/>
      <c r="G213" s="28"/>
      <c r="H213" s="2"/>
      <c r="I213" s="2"/>
      <c r="J213" s="2"/>
      <c r="K213" s="2"/>
      <c r="L213" s="2"/>
      <c r="M213" s="2"/>
      <c r="N213" s="59"/>
      <c r="O213" s="2"/>
      <c r="Q213" s="2"/>
      <c r="S213" s="9"/>
      <c r="T213" s="33"/>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row>
    <row r="214" spans="1:44" ht="15.75" customHeight="1">
      <c r="D214" s="2"/>
      <c r="E214" s="2"/>
      <c r="F214" s="2"/>
      <c r="G214" s="28"/>
      <c r="H214" s="2"/>
      <c r="I214" s="2"/>
      <c r="J214" s="2"/>
      <c r="K214" s="2"/>
      <c r="L214" s="2"/>
      <c r="M214" s="2"/>
      <c r="N214" s="59"/>
      <c r="O214" s="2"/>
      <c r="Q214" s="2"/>
      <c r="S214" s="9"/>
      <c r="T214" s="33"/>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row>
    <row r="215" spans="1:44" ht="15.75" customHeight="1">
      <c r="D215" s="2"/>
      <c r="E215" s="2"/>
      <c r="F215" s="2"/>
      <c r="G215" s="28"/>
      <c r="H215" s="2"/>
      <c r="I215" s="2"/>
      <c r="J215" s="2"/>
      <c r="K215" s="2"/>
      <c r="L215" s="2"/>
      <c r="M215" s="2"/>
      <c r="N215" s="59"/>
      <c r="O215" s="2"/>
      <c r="Q215" s="2"/>
      <c r="S215" s="9"/>
      <c r="T215" s="33"/>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row>
    <row r="216" spans="1:44" ht="15.75" customHeight="1">
      <c r="D216" s="2"/>
      <c r="E216" s="2"/>
      <c r="F216" s="2"/>
      <c r="G216" s="28"/>
      <c r="H216" s="2"/>
      <c r="I216" s="2"/>
      <c r="J216" s="2"/>
      <c r="K216" s="2"/>
      <c r="L216" s="2"/>
      <c r="M216" s="2"/>
      <c r="N216" s="59"/>
      <c r="O216" s="2"/>
      <c r="Q216" s="2"/>
      <c r="S216" s="9"/>
      <c r="T216" s="33"/>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row>
    <row r="217" spans="1:44" ht="15.75" customHeight="1">
      <c r="D217" s="2"/>
      <c r="E217" s="2"/>
      <c r="F217" s="2"/>
      <c r="G217" s="28"/>
      <c r="H217" s="2"/>
      <c r="I217" s="2"/>
      <c r="J217" s="2"/>
      <c r="K217" s="2"/>
      <c r="L217" s="2"/>
      <c r="M217" s="2"/>
      <c r="N217" s="59"/>
      <c r="O217" s="2"/>
      <c r="Q217" s="2"/>
      <c r="S217" s="9"/>
      <c r="T217" s="33"/>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row>
    <row r="218" spans="1:44" ht="15.75" customHeight="1">
      <c r="D218" s="2"/>
      <c r="E218" s="2"/>
      <c r="F218" s="2"/>
      <c r="G218" s="28"/>
      <c r="H218" s="2"/>
      <c r="I218" s="2"/>
      <c r="J218" s="2"/>
      <c r="K218" s="2"/>
      <c r="L218" s="2"/>
      <c r="M218" s="2"/>
      <c r="N218" s="59"/>
      <c r="O218" s="2"/>
      <c r="Q218" s="2"/>
      <c r="S218" s="9"/>
      <c r="T218" s="33"/>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row>
    <row r="219" spans="1:44" ht="15.75" customHeight="1">
      <c r="D219" s="2"/>
      <c r="E219" s="2"/>
      <c r="F219" s="2"/>
      <c r="G219" s="28"/>
      <c r="H219" s="2"/>
      <c r="I219" s="2"/>
      <c r="J219" s="2"/>
      <c r="K219" s="2"/>
      <c r="L219" s="2"/>
      <c r="M219" s="2"/>
      <c r="N219" s="59"/>
      <c r="O219" s="2"/>
      <c r="Q219" s="2"/>
      <c r="S219" s="9"/>
      <c r="T219" s="33"/>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row>
    <row r="220" spans="1:44" ht="15.75" customHeight="1">
      <c r="D220" s="2"/>
      <c r="E220" s="2"/>
      <c r="F220" s="2"/>
      <c r="G220" s="28"/>
      <c r="H220" s="2"/>
      <c r="I220" s="2"/>
      <c r="J220" s="2"/>
      <c r="K220" s="2"/>
      <c r="L220" s="2"/>
      <c r="M220" s="2"/>
      <c r="N220" s="59"/>
      <c r="O220" s="2"/>
      <c r="Q220" s="2"/>
      <c r="S220" s="9"/>
      <c r="T220" s="33"/>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row>
    <row r="221" spans="1:44" ht="15.75" customHeight="1">
      <c r="D221" s="2"/>
      <c r="E221" s="2"/>
      <c r="F221" s="2"/>
      <c r="G221" s="28"/>
      <c r="H221" s="2"/>
      <c r="I221" s="2"/>
      <c r="J221" s="2"/>
      <c r="K221" s="2"/>
      <c r="L221" s="2"/>
      <c r="M221" s="2"/>
      <c r="N221" s="59"/>
      <c r="O221" s="2"/>
      <c r="Q221" s="2"/>
      <c r="S221" s="9"/>
      <c r="T221" s="33"/>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row>
    <row r="222" spans="1:44" ht="15.75" customHeight="1">
      <c r="D222" s="2"/>
      <c r="E222" s="2"/>
      <c r="F222" s="2"/>
      <c r="G222" s="28"/>
      <c r="H222" s="2"/>
      <c r="I222" s="2"/>
      <c r="J222" s="2"/>
      <c r="K222" s="2"/>
      <c r="L222" s="2"/>
      <c r="M222" s="2"/>
      <c r="N222" s="59"/>
      <c r="O222" s="2"/>
      <c r="Q222" s="2"/>
      <c r="S222" s="9"/>
      <c r="T222" s="33"/>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row>
    <row r="223" spans="1:44" ht="15.75" customHeight="1">
      <c r="D223" s="2"/>
      <c r="E223" s="2"/>
      <c r="F223" s="2"/>
      <c r="G223" s="28"/>
      <c r="H223" s="2"/>
      <c r="I223" s="2"/>
      <c r="J223" s="2"/>
      <c r="K223" s="2"/>
      <c r="L223" s="2"/>
      <c r="M223" s="2"/>
      <c r="N223" s="59"/>
      <c r="O223" s="2"/>
      <c r="Q223" s="2"/>
      <c r="S223" s="9"/>
      <c r="T223" s="33"/>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row>
    <row r="224" spans="1:44" ht="15.75" customHeight="1">
      <c r="D224" s="2"/>
      <c r="E224" s="2"/>
      <c r="F224" s="2"/>
      <c r="G224" s="28"/>
      <c r="H224" s="2"/>
      <c r="I224" s="2"/>
      <c r="J224" s="2"/>
      <c r="K224" s="2"/>
      <c r="L224" s="2"/>
      <c r="M224" s="2"/>
      <c r="N224" s="59"/>
      <c r="O224" s="2"/>
      <c r="Q224" s="2"/>
      <c r="S224" s="9"/>
      <c r="T224" s="33"/>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row>
    <row r="225" spans="4:44" ht="15.75" customHeight="1">
      <c r="D225" s="2"/>
      <c r="E225" s="2"/>
      <c r="F225" s="2"/>
      <c r="G225" s="28"/>
      <c r="H225" s="2"/>
      <c r="I225" s="2"/>
      <c r="J225" s="2"/>
      <c r="K225" s="2"/>
      <c r="L225" s="2"/>
      <c r="M225" s="2"/>
      <c r="N225" s="59"/>
      <c r="O225" s="2"/>
      <c r="Q225" s="2"/>
      <c r="S225" s="9"/>
      <c r="T225" s="9"/>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row>
    <row r="226" spans="4:44" ht="15.75" customHeight="1">
      <c r="D226" s="2"/>
      <c r="E226" s="2"/>
      <c r="F226" s="2"/>
      <c r="G226" s="28"/>
      <c r="H226" s="2"/>
      <c r="I226" s="2"/>
      <c r="J226" s="2"/>
      <c r="K226" s="2"/>
      <c r="L226" s="2"/>
      <c r="M226" s="2"/>
      <c r="N226" s="59"/>
      <c r="O226" s="2"/>
      <c r="Q226" s="2"/>
      <c r="S226" s="9"/>
      <c r="T226" s="9"/>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row>
    <row r="227" spans="4:44" ht="15.75" customHeight="1">
      <c r="D227" s="2"/>
      <c r="E227" s="2"/>
      <c r="F227" s="2"/>
      <c r="G227" s="28"/>
      <c r="H227" s="2"/>
      <c r="I227" s="2"/>
      <c r="J227" s="2"/>
      <c r="K227" s="2"/>
      <c r="L227" s="2"/>
      <c r="M227" s="2"/>
      <c r="N227" s="59"/>
      <c r="O227" s="2"/>
      <c r="Q227" s="2"/>
      <c r="S227" s="9"/>
      <c r="T227" s="9"/>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row>
    <row r="228" spans="4:44" ht="15.75" customHeight="1">
      <c r="D228" s="2"/>
      <c r="E228" s="2"/>
      <c r="F228" s="2"/>
      <c r="G228" s="28"/>
      <c r="H228" s="2"/>
      <c r="I228" s="2"/>
      <c r="J228" s="2"/>
      <c r="K228" s="2"/>
      <c r="L228" s="2"/>
      <c r="M228" s="2"/>
      <c r="N228" s="59"/>
      <c r="O228" s="2"/>
      <c r="Q228" s="2"/>
      <c r="S228" s="9"/>
      <c r="T228" s="9"/>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row>
    <row r="229" spans="4:44" ht="15.75" customHeight="1">
      <c r="D229" s="2"/>
      <c r="E229" s="2"/>
      <c r="F229" s="2"/>
      <c r="G229" s="28"/>
      <c r="H229" s="2"/>
      <c r="I229" s="2"/>
      <c r="J229" s="2"/>
      <c r="K229" s="2"/>
      <c r="L229" s="2"/>
      <c r="M229" s="2"/>
      <c r="N229" s="59"/>
      <c r="O229" s="2"/>
      <c r="Q229" s="2"/>
      <c r="S229" s="9"/>
      <c r="T229" s="9"/>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row>
    <row r="230" spans="4:44" ht="15.75" customHeight="1">
      <c r="D230" s="2"/>
      <c r="E230" s="2"/>
      <c r="F230" s="2"/>
      <c r="G230" s="28"/>
      <c r="H230" s="2"/>
      <c r="I230" s="2"/>
      <c r="J230" s="2"/>
      <c r="K230" s="2"/>
      <c r="L230" s="2"/>
      <c r="M230" s="2"/>
      <c r="N230" s="59"/>
      <c r="O230" s="2"/>
      <c r="Q230" s="2"/>
      <c r="S230" s="9"/>
      <c r="T230" s="9"/>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row>
    <row r="231" spans="4:44" ht="15.75" customHeight="1">
      <c r="D231" s="2"/>
      <c r="E231" s="2"/>
      <c r="F231" s="2"/>
      <c r="G231" s="28"/>
      <c r="H231" s="2"/>
      <c r="I231" s="2"/>
      <c r="J231" s="2"/>
      <c r="K231" s="2"/>
      <c r="L231" s="2"/>
      <c r="M231" s="2"/>
      <c r="N231" s="59"/>
      <c r="O231" s="2"/>
      <c r="Q231" s="2"/>
      <c r="S231" s="9"/>
      <c r="T231" s="9"/>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row>
    <row r="232" spans="4:44" ht="15.75" customHeight="1">
      <c r="D232" s="2"/>
      <c r="E232" s="2"/>
      <c r="F232" s="2"/>
      <c r="G232" s="28"/>
      <c r="H232" s="2"/>
      <c r="I232" s="2"/>
      <c r="J232" s="2"/>
      <c r="K232" s="2"/>
      <c r="L232" s="2"/>
      <c r="M232" s="2"/>
      <c r="N232" s="59"/>
      <c r="O232" s="2"/>
      <c r="Q232" s="2"/>
      <c r="S232" s="9"/>
      <c r="T232" s="9"/>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row>
    <row r="233" spans="4:44" ht="15.75" customHeight="1">
      <c r="D233" s="2"/>
      <c r="E233" s="2"/>
      <c r="F233" s="2"/>
      <c r="G233" s="28"/>
      <c r="H233" s="2"/>
      <c r="I233" s="2"/>
      <c r="J233" s="2"/>
      <c r="K233" s="2"/>
      <c r="L233" s="2"/>
      <c r="M233" s="2"/>
      <c r="N233" s="59"/>
      <c r="O233" s="2"/>
      <c r="Q233" s="2"/>
      <c r="S233" s="9"/>
      <c r="T233" s="9"/>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row>
    <row r="234" spans="4:44" ht="15.75" customHeight="1">
      <c r="D234" s="2"/>
      <c r="E234" s="2"/>
      <c r="F234" s="2"/>
      <c r="G234" s="28"/>
      <c r="H234" s="2"/>
      <c r="I234" s="2"/>
      <c r="J234" s="2"/>
      <c r="K234" s="2"/>
      <c r="L234" s="2"/>
      <c r="M234" s="2"/>
      <c r="N234" s="59"/>
      <c r="O234" s="2"/>
      <c r="Q234" s="2"/>
      <c r="S234" s="9"/>
      <c r="T234" s="9"/>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row>
    <row r="235" spans="4:44" ht="15.75" customHeight="1">
      <c r="D235" s="2"/>
      <c r="E235" s="2"/>
      <c r="F235" s="2"/>
      <c r="G235" s="28"/>
      <c r="H235" s="2"/>
      <c r="I235" s="2"/>
      <c r="J235" s="2"/>
      <c r="K235" s="2"/>
      <c r="L235" s="2"/>
      <c r="M235" s="2"/>
      <c r="N235" s="59"/>
      <c r="O235" s="2"/>
      <c r="Q235" s="2"/>
      <c r="S235" s="9"/>
      <c r="T235" s="9"/>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row>
    <row r="236" spans="4:44" ht="15.75" customHeight="1">
      <c r="D236" s="2"/>
      <c r="E236" s="2"/>
      <c r="F236" s="2"/>
      <c r="G236" s="28"/>
      <c r="H236" s="2"/>
      <c r="I236" s="2"/>
      <c r="J236" s="2"/>
      <c r="K236" s="2"/>
      <c r="L236" s="2"/>
      <c r="M236" s="2"/>
      <c r="N236" s="59"/>
      <c r="O236" s="2"/>
      <c r="Q236" s="2"/>
      <c r="S236" s="9"/>
      <c r="T236" s="9"/>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row>
    <row r="237" spans="4:44" ht="15.75" customHeight="1">
      <c r="D237" s="2"/>
      <c r="E237" s="2"/>
      <c r="F237" s="2"/>
      <c r="G237" s="28"/>
      <c r="H237" s="2"/>
      <c r="I237" s="2"/>
      <c r="J237" s="2"/>
      <c r="K237" s="2"/>
      <c r="L237" s="2"/>
      <c r="M237" s="2"/>
      <c r="N237" s="59"/>
      <c r="O237" s="2"/>
      <c r="Q237" s="2"/>
      <c r="S237" s="9"/>
      <c r="T237" s="9"/>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row>
    <row r="238" spans="4:44" ht="15.75" customHeight="1">
      <c r="D238" s="2"/>
      <c r="E238" s="2"/>
      <c r="F238" s="2"/>
      <c r="G238" s="28"/>
      <c r="H238" s="2"/>
      <c r="I238" s="2"/>
      <c r="J238" s="2"/>
      <c r="K238" s="2"/>
      <c r="L238" s="2"/>
      <c r="M238" s="2"/>
      <c r="N238" s="59"/>
      <c r="O238" s="2"/>
      <c r="Q238" s="2"/>
      <c r="S238" s="9"/>
      <c r="T238" s="9"/>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row>
    <row r="239" spans="4:44" ht="15.75" customHeight="1">
      <c r="D239" s="2"/>
      <c r="E239" s="2"/>
      <c r="F239" s="2"/>
      <c r="G239" s="28"/>
      <c r="H239" s="2"/>
      <c r="I239" s="2"/>
      <c r="J239" s="2"/>
      <c r="K239" s="2"/>
      <c r="L239" s="2"/>
      <c r="M239" s="2"/>
      <c r="N239" s="59"/>
      <c r="O239" s="2"/>
      <c r="Q239" s="2"/>
      <c r="S239" s="9"/>
      <c r="T239" s="9"/>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row>
    <row r="240" spans="4:44" ht="15.75" customHeight="1">
      <c r="D240" s="2"/>
      <c r="E240" s="2"/>
      <c r="F240" s="2"/>
      <c r="G240" s="28"/>
      <c r="H240" s="2"/>
      <c r="I240" s="2"/>
      <c r="J240" s="2"/>
      <c r="K240" s="2"/>
      <c r="L240" s="2"/>
      <c r="M240" s="2"/>
      <c r="N240" s="59"/>
      <c r="O240" s="2"/>
      <c r="Q240" s="2"/>
      <c r="S240" s="9"/>
      <c r="T240" s="9"/>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row>
    <row r="241" spans="4:44" ht="15.75" customHeight="1">
      <c r="D241" s="2"/>
      <c r="E241" s="2"/>
      <c r="F241" s="2"/>
      <c r="G241" s="28"/>
      <c r="H241" s="2"/>
      <c r="I241" s="2"/>
      <c r="J241" s="2"/>
      <c r="K241" s="2"/>
      <c r="L241" s="2"/>
      <c r="M241" s="2"/>
      <c r="N241" s="59"/>
      <c r="O241" s="2"/>
      <c r="Q241" s="2"/>
      <c r="S241" s="9"/>
      <c r="T241" s="9"/>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row>
    <row r="242" spans="4:44" ht="15.75" customHeight="1">
      <c r="D242" s="2"/>
      <c r="E242" s="2"/>
      <c r="F242" s="2"/>
      <c r="G242" s="28"/>
      <c r="H242" s="2"/>
      <c r="I242" s="2"/>
      <c r="J242" s="2"/>
      <c r="K242" s="2"/>
      <c r="L242" s="2"/>
      <c r="M242" s="2"/>
      <c r="N242" s="59"/>
      <c r="O242" s="2"/>
      <c r="Q242" s="2"/>
      <c r="S242" s="9"/>
      <c r="T242" s="9"/>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row>
    <row r="243" spans="4:44" ht="15.75" customHeight="1">
      <c r="D243" s="2"/>
      <c r="E243" s="2"/>
      <c r="F243" s="2"/>
      <c r="G243" s="28"/>
      <c r="H243" s="2"/>
      <c r="I243" s="2"/>
      <c r="J243" s="2"/>
      <c r="K243" s="2"/>
      <c r="L243" s="2"/>
      <c r="M243" s="2"/>
      <c r="N243" s="59"/>
      <c r="O243" s="2"/>
      <c r="Q243" s="2"/>
      <c r="S243" s="9"/>
      <c r="T243" s="9"/>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row>
    <row r="244" spans="4:44" ht="15.75" customHeight="1">
      <c r="D244" s="2"/>
      <c r="E244" s="2"/>
      <c r="F244" s="2"/>
      <c r="G244" s="28"/>
      <c r="H244" s="2"/>
      <c r="I244" s="2"/>
      <c r="J244" s="2"/>
      <c r="K244" s="2"/>
      <c r="L244" s="2"/>
      <c r="M244" s="2"/>
      <c r="N244" s="59"/>
      <c r="O244" s="2"/>
      <c r="Q244" s="2"/>
      <c r="S244" s="9"/>
      <c r="T244" s="9"/>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row>
    <row r="245" spans="4:44" ht="15.75" customHeight="1">
      <c r="D245" s="2"/>
      <c r="E245" s="2"/>
      <c r="F245" s="2"/>
      <c r="G245" s="28"/>
      <c r="H245" s="2"/>
      <c r="I245" s="2"/>
      <c r="J245" s="2"/>
      <c r="K245" s="2"/>
      <c r="L245" s="2"/>
      <c r="M245" s="2"/>
      <c r="N245" s="59"/>
      <c r="O245" s="2"/>
      <c r="Q245" s="2"/>
      <c r="S245" s="9"/>
      <c r="T245" s="9"/>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row>
    <row r="246" spans="4:44" ht="15.75" customHeight="1">
      <c r="D246" s="2"/>
      <c r="E246" s="2"/>
      <c r="F246" s="2"/>
      <c r="G246" s="28"/>
      <c r="H246" s="2"/>
      <c r="I246" s="2"/>
      <c r="J246" s="2"/>
      <c r="K246" s="2"/>
      <c r="L246" s="2"/>
      <c r="M246" s="2"/>
      <c r="N246" s="59"/>
      <c r="O246" s="2"/>
      <c r="Q246" s="2"/>
      <c r="S246" s="9"/>
      <c r="T246" s="9"/>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row>
    <row r="247" spans="4:44" ht="15.75" customHeight="1">
      <c r="D247" s="2"/>
      <c r="E247" s="2"/>
      <c r="F247" s="2"/>
      <c r="G247" s="28"/>
      <c r="H247" s="2"/>
      <c r="I247" s="2"/>
      <c r="J247" s="2"/>
      <c r="K247" s="2"/>
      <c r="L247" s="2"/>
      <c r="M247" s="2"/>
      <c r="N247" s="56"/>
      <c r="O247" s="2"/>
      <c r="Q247" s="2"/>
      <c r="S247" s="9"/>
      <c r="T247" s="9"/>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row>
    <row r="248" spans="4:44" ht="15.75" customHeight="1">
      <c r="D248" s="2"/>
      <c r="E248" s="2"/>
      <c r="F248" s="2"/>
      <c r="G248" s="28"/>
      <c r="H248" s="2"/>
      <c r="I248" s="2"/>
      <c r="J248" s="2"/>
      <c r="K248" s="2"/>
      <c r="L248" s="2"/>
      <c r="M248" s="2"/>
      <c r="N248" s="56"/>
      <c r="O248" s="2"/>
      <c r="Q248" s="2"/>
      <c r="S248" s="9"/>
      <c r="T248" s="9"/>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row>
    <row r="249" spans="4:44" ht="15.75" customHeight="1">
      <c r="D249" s="2"/>
      <c r="E249" s="2"/>
      <c r="F249" s="2"/>
      <c r="G249" s="28"/>
      <c r="H249" s="2"/>
      <c r="I249" s="2"/>
      <c r="J249" s="2"/>
      <c r="K249" s="2"/>
      <c r="L249" s="2"/>
      <c r="M249" s="2"/>
      <c r="N249" s="56"/>
      <c r="O249" s="2"/>
      <c r="Q249" s="2"/>
      <c r="S249" s="9"/>
      <c r="T249" s="9"/>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row>
    <row r="250" spans="4:44" ht="15.75" customHeight="1">
      <c r="D250" s="2"/>
      <c r="E250" s="2"/>
      <c r="F250" s="2"/>
      <c r="G250" s="28"/>
      <c r="H250" s="2"/>
      <c r="I250" s="2"/>
      <c r="J250" s="2"/>
      <c r="K250" s="2"/>
      <c r="L250" s="2"/>
      <c r="M250" s="2"/>
      <c r="N250" s="56"/>
      <c r="O250" s="2"/>
      <c r="Q250" s="2"/>
      <c r="S250" s="9"/>
      <c r="T250" s="9"/>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row>
    <row r="251" spans="4:44" ht="15.75" customHeight="1">
      <c r="D251" s="2"/>
      <c r="E251" s="2"/>
      <c r="F251" s="2"/>
      <c r="G251" s="28"/>
      <c r="H251" s="2"/>
      <c r="I251" s="2"/>
      <c r="J251" s="2"/>
      <c r="K251" s="2"/>
      <c r="L251" s="2"/>
      <c r="M251" s="2"/>
      <c r="N251" s="56"/>
      <c r="O251" s="2"/>
      <c r="Q251" s="2"/>
      <c r="S251" s="9"/>
      <c r="T251" s="9"/>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row>
    <row r="252" spans="4:44" ht="15.75" customHeight="1">
      <c r="D252" s="2"/>
      <c r="E252" s="2"/>
      <c r="F252" s="2"/>
      <c r="G252" s="28"/>
      <c r="H252" s="2"/>
      <c r="I252" s="2"/>
      <c r="J252" s="2"/>
      <c r="K252" s="2"/>
      <c r="L252" s="2"/>
      <c r="M252" s="2"/>
      <c r="N252" s="56"/>
      <c r="O252" s="2"/>
      <c r="Q252" s="2"/>
      <c r="S252" s="9"/>
      <c r="T252" s="9"/>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row>
    <row r="253" spans="4:44" ht="15.75" customHeight="1">
      <c r="D253" s="2"/>
      <c r="E253" s="2"/>
      <c r="F253" s="2"/>
      <c r="G253" s="28"/>
      <c r="H253" s="2"/>
      <c r="I253" s="2"/>
      <c r="J253" s="2"/>
      <c r="K253" s="2"/>
      <c r="L253" s="2"/>
      <c r="M253" s="2"/>
      <c r="N253" s="56"/>
      <c r="O253" s="2"/>
      <c r="Q253" s="2"/>
      <c r="S253" s="9"/>
      <c r="T253" s="9"/>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row>
    <row r="254" spans="4:44" ht="15.75" customHeight="1">
      <c r="D254" s="2"/>
      <c r="E254" s="2"/>
      <c r="F254" s="2"/>
      <c r="G254" s="28"/>
      <c r="H254" s="2"/>
      <c r="I254" s="2"/>
      <c r="J254" s="2"/>
      <c r="K254" s="2"/>
      <c r="L254" s="2"/>
      <c r="M254" s="2"/>
      <c r="N254" s="56"/>
      <c r="O254" s="2"/>
      <c r="Q254" s="2"/>
      <c r="S254" s="9"/>
      <c r="T254" s="9"/>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row>
    <row r="255" spans="4:44" ht="15.75" customHeight="1">
      <c r="D255" s="2"/>
      <c r="E255" s="2"/>
      <c r="F255" s="2"/>
      <c r="G255" s="28"/>
      <c r="H255" s="2"/>
      <c r="I255" s="2"/>
      <c r="J255" s="2"/>
      <c r="K255" s="2"/>
      <c r="L255" s="2"/>
      <c r="M255" s="2"/>
      <c r="N255" s="56"/>
      <c r="O255" s="2"/>
      <c r="Q255" s="2"/>
      <c r="S255" s="9"/>
      <c r="T255" s="9"/>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row>
    <row r="256" spans="4:44" ht="15.75" customHeight="1">
      <c r="D256" s="2"/>
      <c r="E256" s="2"/>
      <c r="F256" s="2"/>
      <c r="G256" s="28"/>
      <c r="H256" s="2"/>
      <c r="I256" s="2"/>
      <c r="J256" s="2"/>
      <c r="K256" s="2"/>
      <c r="L256" s="2"/>
      <c r="M256" s="2"/>
      <c r="N256" s="56"/>
      <c r="O256" s="2"/>
      <c r="Q256" s="2"/>
      <c r="S256" s="9"/>
      <c r="T256" s="9"/>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row>
    <row r="257" spans="4:44" ht="15.75" customHeight="1">
      <c r="D257" s="2"/>
      <c r="E257" s="2"/>
      <c r="F257" s="2"/>
      <c r="G257" s="28"/>
      <c r="H257" s="2"/>
      <c r="I257" s="2"/>
      <c r="J257" s="2"/>
      <c r="K257" s="2"/>
      <c r="L257" s="2"/>
      <c r="M257" s="2"/>
      <c r="N257" s="56"/>
      <c r="O257" s="2"/>
      <c r="Q257" s="2"/>
      <c r="S257" s="9"/>
      <c r="T257" s="9"/>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row>
    <row r="258" spans="4:44" ht="15.75" customHeight="1">
      <c r="D258" s="2"/>
      <c r="E258" s="2"/>
      <c r="F258" s="2"/>
      <c r="G258" s="28"/>
      <c r="H258" s="2"/>
      <c r="I258" s="2"/>
      <c r="J258" s="2"/>
      <c r="K258" s="2"/>
      <c r="L258" s="2"/>
      <c r="M258" s="2"/>
      <c r="N258" s="56"/>
      <c r="O258" s="2"/>
      <c r="Q258" s="2"/>
      <c r="S258" s="9"/>
      <c r="T258" s="9"/>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row>
    <row r="259" spans="4:44" ht="15.75" customHeight="1">
      <c r="D259" s="2"/>
      <c r="E259" s="2"/>
      <c r="F259" s="2"/>
      <c r="G259" s="28"/>
      <c r="H259" s="2"/>
      <c r="I259" s="2"/>
      <c r="J259" s="2"/>
      <c r="K259" s="2"/>
      <c r="L259" s="2"/>
      <c r="M259" s="2"/>
      <c r="N259" s="56"/>
      <c r="O259" s="2"/>
      <c r="Q259" s="2"/>
      <c r="S259" s="9"/>
      <c r="T259" s="9"/>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row>
    <row r="260" spans="4:44" ht="15.75" customHeight="1">
      <c r="D260" s="2"/>
      <c r="E260" s="2"/>
      <c r="F260" s="2"/>
      <c r="G260" s="28"/>
      <c r="H260" s="2"/>
      <c r="I260" s="2"/>
      <c r="J260" s="2"/>
      <c r="K260" s="2"/>
      <c r="L260" s="2"/>
      <c r="M260" s="2"/>
      <c r="N260" s="56"/>
      <c r="O260" s="2"/>
      <c r="Q260" s="2"/>
      <c r="S260" s="9"/>
      <c r="T260" s="9"/>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row>
    <row r="261" spans="4:44" ht="15.75" customHeight="1">
      <c r="D261" s="2"/>
      <c r="E261" s="2"/>
      <c r="F261" s="2"/>
      <c r="G261" s="28"/>
      <c r="H261" s="2"/>
      <c r="I261" s="2"/>
      <c r="J261" s="2"/>
      <c r="K261" s="2"/>
      <c r="L261" s="2"/>
      <c r="M261" s="2"/>
      <c r="N261" s="56"/>
      <c r="O261" s="2"/>
      <c r="Q261" s="2"/>
      <c r="S261" s="9"/>
      <c r="T261" s="9"/>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row>
    <row r="262" spans="4:44" ht="15.75" customHeight="1">
      <c r="D262" s="2"/>
      <c r="E262" s="2"/>
      <c r="F262" s="2"/>
      <c r="G262" s="28"/>
      <c r="H262" s="2"/>
      <c r="I262" s="2"/>
      <c r="J262" s="2"/>
      <c r="K262" s="2"/>
      <c r="L262" s="2"/>
      <c r="M262" s="2"/>
      <c r="N262" s="56"/>
      <c r="O262" s="2"/>
      <c r="Q262" s="2"/>
      <c r="S262" s="9"/>
      <c r="T262" s="9"/>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row>
    <row r="263" spans="4:44" ht="15.75" customHeight="1">
      <c r="D263" s="2"/>
      <c r="E263" s="2"/>
      <c r="F263" s="2"/>
      <c r="G263" s="28"/>
      <c r="H263" s="2"/>
      <c r="I263" s="2"/>
      <c r="J263" s="2"/>
      <c r="K263" s="2"/>
      <c r="L263" s="2"/>
      <c r="M263" s="2"/>
      <c r="N263" s="56"/>
      <c r="O263" s="2"/>
      <c r="Q263" s="2"/>
      <c r="S263" s="9"/>
      <c r="T263" s="9"/>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row>
    <row r="264" spans="4:44" ht="15.75" customHeight="1">
      <c r="D264" s="2"/>
      <c r="E264" s="2"/>
      <c r="F264" s="2"/>
      <c r="G264" s="28"/>
      <c r="H264" s="2"/>
      <c r="I264" s="2"/>
      <c r="J264" s="2"/>
      <c r="K264" s="2"/>
      <c r="L264" s="2"/>
      <c r="M264" s="2"/>
      <c r="N264" s="56"/>
      <c r="O264" s="2"/>
      <c r="Q264" s="2"/>
      <c r="S264" s="9"/>
      <c r="T264" s="9"/>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row>
    <row r="265" spans="4:44" ht="15.75" customHeight="1">
      <c r="D265" s="2"/>
      <c r="E265" s="2"/>
      <c r="F265" s="2"/>
      <c r="G265" s="28"/>
      <c r="H265" s="2"/>
      <c r="I265" s="2"/>
      <c r="J265" s="2"/>
      <c r="K265" s="2"/>
      <c r="L265" s="2"/>
      <c r="M265" s="2"/>
      <c r="N265" s="56"/>
      <c r="O265" s="2"/>
      <c r="Q265" s="2"/>
      <c r="S265" s="9"/>
      <c r="T265" s="9"/>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row>
    <row r="266" spans="4:44" ht="15.75" customHeight="1">
      <c r="D266" s="2"/>
      <c r="E266" s="2"/>
      <c r="F266" s="2"/>
      <c r="G266" s="28"/>
      <c r="H266" s="2"/>
      <c r="I266" s="2"/>
      <c r="J266" s="2"/>
      <c r="K266" s="2"/>
      <c r="L266" s="2"/>
      <c r="M266" s="2"/>
      <c r="N266" s="56"/>
      <c r="O266" s="2"/>
      <c r="Q266" s="2"/>
      <c r="S266" s="9"/>
      <c r="T266" s="9"/>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row>
    <row r="267" spans="4:44" ht="15.75" customHeight="1">
      <c r="D267" s="2"/>
      <c r="E267" s="2"/>
      <c r="F267" s="2"/>
      <c r="G267" s="28"/>
      <c r="H267" s="2"/>
      <c r="I267" s="2"/>
      <c r="J267" s="2"/>
      <c r="K267" s="2"/>
      <c r="L267" s="2"/>
      <c r="M267" s="2"/>
      <c r="N267" s="56"/>
      <c r="O267" s="2"/>
      <c r="Q267" s="2"/>
      <c r="S267" s="9"/>
      <c r="T267" s="9"/>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row>
    <row r="268" spans="4:44" ht="15.75" customHeight="1">
      <c r="D268" s="2"/>
      <c r="E268" s="2"/>
      <c r="F268" s="2"/>
      <c r="G268" s="28"/>
      <c r="H268" s="2"/>
      <c r="I268" s="2"/>
      <c r="J268" s="2"/>
      <c r="K268" s="2"/>
      <c r="L268" s="2"/>
      <c r="M268" s="2"/>
      <c r="N268" s="56"/>
      <c r="O268" s="2"/>
      <c r="Q268" s="2"/>
      <c r="S268" s="9"/>
      <c r="T268" s="9"/>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row>
    <row r="269" spans="4:44" ht="15.75" customHeight="1">
      <c r="D269" s="2"/>
      <c r="E269" s="2"/>
      <c r="F269" s="2"/>
      <c r="G269" s="28"/>
      <c r="H269" s="2"/>
      <c r="I269" s="2"/>
      <c r="J269" s="2"/>
      <c r="K269" s="2"/>
      <c r="L269" s="2"/>
      <c r="M269" s="2"/>
      <c r="N269" s="56"/>
      <c r="O269" s="2"/>
      <c r="Q269" s="2"/>
      <c r="S269" s="9"/>
      <c r="T269" s="9"/>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row>
    <row r="270" spans="4:44" ht="15.75" customHeight="1">
      <c r="D270" s="2"/>
      <c r="E270" s="2"/>
      <c r="F270" s="2"/>
      <c r="G270" s="28"/>
      <c r="H270" s="2"/>
      <c r="I270" s="2"/>
      <c r="J270" s="2"/>
      <c r="K270" s="2"/>
      <c r="L270" s="2"/>
      <c r="M270" s="2"/>
      <c r="N270" s="56"/>
      <c r="O270" s="2"/>
      <c r="Q270" s="2"/>
      <c r="S270" s="9"/>
      <c r="T270" s="9"/>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row>
    <row r="271" spans="4:44" ht="15.75" customHeight="1">
      <c r="D271" s="2"/>
      <c r="E271" s="2"/>
      <c r="F271" s="2"/>
      <c r="G271" s="28"/>
      <c r="H271" s="2"/>
      <c r="I271" s="2"/>
      <c r="J271" s="2"/>
      <c r="K271" s="2"/>
      <c r="L271" s="2"/>
      <c r="M271" s="2"/>
      <c r="N271" s="56"/>
      <c r="O271" s="2"/>
      <c r="Q271" s="2"/>
      <c r="S271" s="9"/>
      <c r="T271" s="9"/>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row>
    <row r="272" spans="4:44" ht="15.75" customHeight="1">
      <c r="D272" s="2"/>
      <c r="E272" s="2"/>
      <c r="F272" s="2"/>
      <c r="G272" s="28"/>
      <c r="H272" s="2"/>
      <c r="I272" s="2"/>
      <c r="J272" s="2"/>
      <c r="K272" s="2"/>
      <c r="L272" s="2"/>
      <c r="M272" s="2"/>
      <c r="N272" s="56"/>
      <c r="O272" s="2"/>
      <c r="Q272" s="2"/>
      <c r="S272" s="9"/>
      <c r="T272" s="9"/>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row>
    <row r="273" spans="4:44" ht="15.75" customHeight="1">
      <c r="D273" s="2"/>
      <c r="E273" s="2"/>
      <c r="F273" s="2"/>
      <c r="G273" s="28"/>
      <c r="H273" s="2"/>
      <c r="I273" s="2"/>
      <c r="J273" s="2"/>
      <c r="K273" s="2"/>
      <c r="L273" s="2"/>
      <c r="M273" s="2"/>
      <c r="N273" s="56"/>
      <c r="O273" s="2"/>
      <c r="Q273" s="2"/>
      <c r="S273" s="9"/>
      <c r="T273" s="9"/>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row>
    <row r="274" spans="4:44" ht="15.75" customHeight="1">
      <c r="D274" s="2"/>
      <c r="E274" s="2"/>
      <c r="F274" s="2"/>
      <c r="G274" s="28"/>
      <c r="H274" s="2"/>
      <c r="I274" s="2"/>
      <c r="J274" s="2"/>
      <c r="K274" s="2"/>
      <c r="L274" s="2"/>
      <c r="M274" s="2"/>
      <c r="N274" s="56"/>
      <c r="O274" s="2"/>
      <c r="Q274" s="2"/>
      <c r="S274" s="9"/>
      <c r="T274" s="9"/>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row>
    <row r="275" spans="4:44" ht="15.75" customHeight="1">
      <c r="D275" s="2"/>
      <c r="E275" s="2"/>
      <c r="F275" s="2"/>
      <c r="G275" s="28"/>
      <c r="H275" s="2"/>
      <c r="I275" s="2"/>
      <c r="J275" s="2"/>
      <c r="K275" s="2"/>
      <c r="L275" s="2"/>
      <c r="M275" s="2"/>
      <c r="N275" s="56"/>
      <c r="O275" s="2"/>
      <c r="Q275" s="2"/>
      <c r="S275" s="9"/>
      <c r="T275" s="9"/>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row>
    <row r="276" spans="4:44" ht="15.75" customHeight="1">
      <c r="D276" s="2"/>
      <c r="E276" s="2"/>
      <c r="F276" s="2"/>
      <c r="G276" s="28"/>
      <c r="H276" s="2"/>
      <c r="I276" s="2"/>
      <c r="J276" s="2"/>
      <c r="K276" s="2"/>
      <c r="L276" s="2"/>
      <c r="M276" s="2"/>
      <c r="N276" s="56"/>
      <c r="O276" s="2"/>
      <c r="Q276" s="2"/>
      <c r="S276" s="9"/>
      <c r="T276" s="9"/>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row>
    <row r="277" spans="4:44" ht="15.75" customHeight="1">
      <c r="D277" s="2"/>
      <c r="E277" s="2"/>
      <c r="F277" s="2"/>
      <c r="G277" s="28"/>
      <c r="H277" s="2"/>
      <c r="I277" s="2"/>
      <c r="J277" s="2"/>
      <c r="K277" s="2"/>
      <c r="L277" s="2"/>
      <c r="M277" s="2"/>
      <c r="N277" s="56"/>
      <c r="O277" s="2"/>
      <c r="Q277" s="2"/>
      <c r="S277" s="9"/>
      <c r="T277" s="9"/>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row>
    <row r="278" spans="4:44" ht="15.75" customHeight="1">
      <c r="D278" s="2"/>
      <c r="E278" s="2"/>
      <c r="F278" s="2"/>
      <c r="G278" s="28"/>
      <c r="H278" s="2"/>
      <c r="I278" s="2"/>
      <c r="J278" s="2"/>
      <c r="K278" s="2"/>
      <c r="L278" s="2"/>
      <c r="M278" s="2"/>
      <c r="N278" s="56"/>
      <c r="O278" s="2"/>
      <c r="Q278" s="2"/>
      <c r="S278" s="9"/>
      <c r="T278" s="9"/>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row>
    <row r="279" spans="4:44" ht="15.75" customHeight="1">
      <c r="D279" s="2"/>
      <c r="E279" s="2"/>
      <c r="F279" s="2"/>
      <c r="G279" s="28"/>
      <c r="H279" s="2"/>
      <c r="I279" s="2"/>
      <c r="J279" s="2"/>
      <c r="K279" s="2"/>
      <c r="L279" s="2"/>
      <c r="M279" s="2"/>
      <c r="N279" s="56"/>
      <c r="O279" s="2"/>
      <c r="Q279" s="2"/>
      <c r="S279" s="9"/>
      <c r="T279" s="9"/>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row>
    <row r="280" spans="4:44" ht="15.75" customHeight="1">
      <c r="D280" s="2"/>
      <c r="E280" s="2"/>
      <c r="F280" s="2"/>
      <c r="G280" s="28"/>
      <c r="H280" s="2"/>
      <c r="I280" s="2"/>
      <c r="J280" s="2"/>
      <c r="K280" s="2"/>
      <c r="L280" s="2"/>
      <c r="M280" s="2"/>
      <c r="N280" s="56"/>
      <c r="O280" s="2"/>
      <c r="Q280" s="2"/>
      <c r="S280" s="9"/>
      <c r="T280" s="9"/>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row>
    <row r="281" spans="4:44" ht="15.75" customHeight="1">
      <c r="D281" s="2"/>
      <c r="E281" s="2"/>
      <c r="F281" s="2"/>
      <c r="G281" s="28"/>
      <c r="H281" s="2"/>
      <c r="I281" s="2"/>
      <c r="J281" s="2"/>
      <c r="K281" s="2"/>
      <c r="L281" s="2"/>
      <c r="M281" s="2"/>
      <c r="N281" s="56"/>
      <c r="O281" s="2"/>
      <c r="Q281" s="2"/>
      <c r="S281" s="9"/>
      <c r="T281" s="9"/>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row>
    <row r="282" spans="4:44" ht="15.75" customHeight="1">
      <c r="D282" s="2"/>
      <c r="E282" s="2"/>
      <c r="F282" s="2"/>
      <c r="G282" s="28"/>
      <c r="H282" s="2"/>
      <c r="I282" s="2"/>
      <c r="J282" s="2"/>
      <c r="K282" s="2"/>
      <c r="L282" s="2"/>
      <c r="M282" s="2"/>
      <c r="N282" s="56"/>
      <c r="O282" s="2"/>
      <c r="Q282" s="2"/>
      <c r="S282" s="9"/>
      <c r="T282" s="9"/>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row>
    <row r="283" spans="4:44" ht="15.75" customHeight="1">
      <c r="D283" s="2"/>
      <c r="E283" s="2"/>
      <c r="F283" s="2"/>
      <c r="G283" s="28"/>
      <c r="H283" s="2"/>
      <c r="I283" s="2"/>
      <c r="J283" s="2"/>
      <c r="K283" s="2"/>
      <c r="L283" s="2"/>
      <c r="M283" s="2"/>
      <c r="N283" s="56"/>
      <c r="O283" s="2"/>
      <c r="Q283" s="2"/>
      <c r="S283" s="9"/>
      <c r="T283" s="9"/>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row>
    <row r="284" spans="4:44" ht="15.75" customHeight="1">
      <c r="D284" s="2"/>
      <c r="E284" s="2"/>
      <c r="F284" s="2"/>
      <c r="G284" s="28"/>
      <c r="H284" s="2"/>
      <c r="I284" s="2"/>
      <c r="J284" s="2"/>
      <c r="K284" s="2"/>
      <c r="L284" s="2"/>
      <c r="M284" s="2"/>
      <c r="N284" s="56"/>
      <c r="O284" s="2"/>
      <c r="Q284" s="2"/>
      <c r="S284" s="9"/>
      <c r="T284" s="9"/>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row>
    <row r="285" spans="4:44" ht="15.75" customHeight="1">
      <c r="D285" s="2"/>
      <c r="E285" s="2"/>
      <c r="F285" s="2"/>
      <c r="G285" s="28"/>
      <c r="H285" s="2"/>
      <c r="I285" s="2"/>
      <c r="J285" s="2"/>
      <c r="K285" s="2"/>
      <c r="L285" s="2"/>
      <c r="M285" s="2"/>
      <c r="N285" s="56"/>
      <c r="O285" s="2"/>
      <c r="Q285" s="2"/>
      <c r="S285" s="9"/>
      <c r="T285" s="9"/>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row>
    <row r="286" spans="4:44" ht="15.75" customHeight="1">
      <c r="D286" s="2"/>
      <c r="E286" s="2"/>
      <c r="F286" s="2"/>
      <c r="G286" s="28"/>
      <c r="H286" s="2"/>
      <c r="I286" s="2"/>
      <c r="J286" s="2"/>
      <c r="K286" s="2"/>
      <c r="L286" s="2"/>
      <c r="M286" s="2"/>
      <c r="N286" s="56"/>
      <c r="O286" s="2"/>
      <c r="Q286" s="2"/>
      <c r="S286" s="9"/>
      <c r="T286" s="9"/>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row>
    <row r="287" spans="4:44" ht="15.75" customHeight="1">
      <c r="D287" s="2"/>
      <c r="E287" s="2"/>
      <c r="F287" s="2"/>
      <c r="G287" s="28"/>
      <c r="H287" s="2"/>
      <c r="I287" s="2"/>
      <c r="J287" s="2"/>
      <c r="K287" s="2"/>
      <c r="L287" s="2"/>
      <c r="M287" s="2"/>
      <c r="N287" s="56"/>
      <c r="O287" s="2"/>
      <c r="Q287" s="2"/>
      <c r="S287" s="9"/>
      <c r="T287" s="9"/>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row>
    <row r="288" spans="4:44" ht="15.75" customHeight="1">
      <c r="D288" s="2"/>
      <c r="E288" s="2"/>
      <c r="F288" s="2"/>
      <c r="G288" s="28"/>
      <c r="H288" s="2"/>
      <c r="I288" s="2"/>
      <c r="J288" s="2"/>
      <c r="K288" s="2"/>
      <c r="L288" s="2"/>
      <c r="M288" s="2"/>
      <c r="N288" s="56"/>
      <c r="O288" s="2"/>
      <c r="Q288" s="2"/>
      <c r="S288" s="9"/>
      <c r="T288" s="9"/>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row>
    <row r="289" spans="4:44" ht="15.75" customHeight="1">
      <c r="D289" s="2"/>
      <c r="E289" s="2"/>
      <c r="F289" s="2"/>
      <c r="G289" s="28"/>
      <c r="H289" s="2"/>
      <c r="I289" s="2"/>
      <c r="J289" s="2"/>
      <c r="K289" s="2"/>
      <c r="L289" s="2"/>
      <c r="M289" s="2"/>
      <c r="N289" s="56"/>
      <c r="O289" s="2"/>
      <c r="Q289" s="2"/>
      <c r="S289" s="9"/>
      <c r="T289" s="9"/>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row>
    <row r="290" spans="4:44" ht="15.75" customHeight="1">
      <c r="D290" s="2"/>
      <c r="E290" s="2"/>
      <c r="F290" s="2"/>
      <c r="G290" s="28"/>
      <c r="H290" s="2"/>
      <c r="I290" s="2"/>
      <c r="J290" s="2"/>
      <c r="K290" s="2"/>
      <c r="L290" s="2"/>
      <c r="M290" s="2"/>
      <c r="N290" s="56"/>
      <c r="O290" s="2"/>
      <c r="Q290" s="2"/>
      <c r="S290" s="9"/>
      <c r="T290" s="9"/>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row>
    <row r="291" spans="4:44" ht="15.75" customHeight="1">
      <c r="D291" s="2"/>
      <c r="E291" s="2"/>
      <c r="F291" s="2"/>
      <c r="G291" s="28"/>
      <c r="H291" s="2"/>
      <c r="I291" s="2"/>
      <c r="J291" s="2"/>
      <c r="K291" s="2"/>
      <c r="L291" s="2"/>
      <c r="M291" s="2"/>
      <c r="N291" s="56"/>
      <c r="O291" s="2"/>
      <c r="Q291" s="2"/>
      <c r="S291" s="9"/>
      <c r="T291" s="9"/>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row>
    <row r="292" spans="4:44" ht="15.75" customHeight="1">
      <c r="D292" s="2"/>
      <c r="E292" s="2"/>
      <c r="F292" s="2"/>
      <c r="G292" s="28"/>
      <c r="H292" s="2"/>
      <c r="I292" s="2"/>
      <c r="J292" s="2"/>
      <c r="K292" s="2"/>
      <c r="L292" s="2"/>
      <c r="M292" s="2"/>
      <c r="N292" s="56"/>
      <c r="O292" s="2"/>
      <c r="Q292" s="2"/>
      <c r="S292" s="9"/>
      <c r="T292" s="9"/>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row>
    <row r="293" spans="4:44" ht="15.75" customHeight="1">
      <c r="D293" s="2"/>
      <c r="E293" s="2"/>
      <c r="F293" s="2"/>
      <c r="G293" s="28"/>
      <c r="H293" s="2"/>
      <c r="I293" s="2"/>
      <c r="J293" s="2"/>
      <c r="K293" s="2"/>
      <c r="L293" s="2"/>
      <c r="M293" s="2"/>
      <c r="N293" s="56"/>
      <c r="O293" s="2"/>
      <c r="Q293" s="2"/>
      <c r="S293" s="9"/>
      <c r="T293" s="9"/>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row>
    <row r="294" spans="4:44" ht="15.75" customHeight="1">
      <c r="D294" s="2"/>
      <c r="E294" s="2"/>
      <c r="F294" s="2"/>
      <c r="G294" s="28"/>
      <c r="H294" s="2"/>
      <c r="I294" s="2"/>
      <c r="J294" s="2"/>
      <c r="K294" s="2"/>
      <c r="L294" s="2"/>
      <c r="M294" s="2"/>
      <c r="N294" s="56"/>
      <c r="O294" s="2"/>
      <c r="Q294" s="2"/>
      <c r="S294" s="9"/>
      <c r="T294" s="9"/>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row>
    <row r="295" spans="4:44" ht="15.75" customHeight="1">
      <c r="D295" s="2"/>
      <c r="E295" s="2"/>
      <c r="F295" s="2"/>
      <c r="G295" s="28"/>
      <c r="H295" s="2"/>
      <c r="I295" s="2"/>
      <c r="J295" s="2"/>
      <c r="K295" s="2"/>
      <c r="L295" s="2"/>
      <c r="M295" s="2"/>
      <c r="N295" s="56"/>
      <c r="O295" s="2"/>
      <c r="Q295" s="2"/>
      <c r="S295" s="9"/>
      <c r="T295" s="9"/>
      <c r="U295" s="2"/>
      <c r="V295" s="2"/>
      <c r="W295" s="2"/>
      <c r="X295" s="2"/>
    </row>
    <row r="296" spans="4:44" ht="15.75" customHeight="1">
      <c r="D296" s="2"/>
      <c r="E296" s="2"/>
      <c r="F296" s="2"/>
      <c r="G296" s="28"/>
      <c r="H296" s="2"/>
      <c r="I296" s="2"/>
      <c r="J296" s="2"/>
      <c r="K296" s="2"/>
      <c r="L296" s="2"/>
      <c r="M296" s="2"/>
      <c r="N296" s="56"/>
      <c r="O296" s="2"/>
      <c r="Q296" s="2"/>
      <c r="S296" s="9"/>
      <c r="T296" s="9"/>
      <c r="U296" s="2"/>
      <c r="V296" s="2"/>
      <c r="W296" s="2"/>
      <c r="X296" s="2"/>
    </row>
    <row r="297" spans="4:44" ht="15.75" customHeight="1">
      <c r="D297" s="2"/>
      <c r="E297" s="2"/>
      <c r="F297" s="2"/>
      <c r="G297" s="28"/>
      <c r="H297" s="2"/>
      <c r="I297" s="2"/>
      <c r="J297" s="2"/>
      <c r="K297" s="2"/>
      <c r="L297" s="2"/>
      <c r="M297" s="2"/>
      <c r="N297" s="56"/>
      <c r="O297" s="2"/>
      <c r="Q297" s="2"/>
      <c r="S297" s="9"/>
      <c r="T297" s="9"/>
      <c r="U297" s="2"/>
      <c r="V297" s="2"/>
      <c r="W297" s="2"/>
      <c r="X297" s="2"/>
    </row>
    <row r="298" spans="4:44" ht="15.75" customHeight="1">
      <c r="D298" s="2"/>
      <c r="E298" s="2"/>
      <c r="F298" s="2"/>
      <c r="G298" s="28"/>
      <c r="H298" s="2"/>
      <c r="I298" s="2"/>
      <c r="J298" s="2"/>
      <c r="K298" s="2"/>
      <c r="L298" s="2"/>
      <c r="M298" s="2"/>
      <c r="N298" s="56"/>
      <c r="O298" s="2"/>
      <c r="Q298" s="2"/>
      <c r="S298" s="9"/>
      <c r="T298" s="9"/>
      <c r="U298" s="2"/>
      <c r="V298" s="2"/>
      <c r="W298" s="2"/>
      <c r="X298" s="2"/>
    </row>
    <row r="299" spans="4:44" ht="15.75" customHeight="1">
      <c r="D299" s="2"/>
      <c r="E299" s="2"/>
      <c r="F299" s="2"/>
      <c r="G299" s="28"/>
      <c r="H299" s="2"/>
      <c r="I299" s="2"/>
      <c r="J299" s="2"/>
      <c r="K299" s="2"/>
      <c r="L299" s="2"/>
      <c r="M299" s="2"/>
      <c r="N299" s="56"/>
      <c r="O299" s="2"/>
      <c r="Q299" s="2"/>
      <c r="S299" s="9"/>
      <c r="T299" s="9"/>
      <c r="U299" s="2"/>
      <c r="V299" s="2"/>
      <c r="W299" s="2"/>
      <c r="X299" s="2"/>
    </row>
    <row r="300" spans="4:44" ht="15.75" customHeight="1">
      <c r="D300" s="2"/>
      <c r="E300" s="2"/>
      <c r="F300" s="2"/>
      <c r="G300" s="28"/>
      <c r="H300" s="2"/>
      <c r="I300" s="2"/>
      <c r="J300" s="2"/>
      <c r="K300" s="2"/>
      <c r="L300" s="2"/>
      <c r="M300" s="2"/>
      <c r="N300" s="56"/>
      <c r="O300" s="2"/>
      <c r="Q300" s="2"/>
      <c r="S300" s="9"/>
      <c r="T300" s="9"/>
      <c r="U300" s="2"/>
      <c r="V300" s="2"/>
      <c r="W300" s="2"/>
      <c r="X300" s="2"/>
    </row>
    <row r="301" spans="4:44" ht="15.75" customHeight="1">
      <c r="D301" s="2"/>
      <c r="E301" s="2"/>
      <c r="F301" s="2"/>
      <c r="G301" s="28"/>
      <c r="H301" s="2"/>
      <c r="I301" s="2"/>
      <c r="J301" s="2"/>
      <c r="K301" s="2"/>
      <c r="L301" s="2"/>
      <c r="M301" s="2"/>
      <c r="N301" s="56"/>
      <c r="O301" s="2"/>
      <c r="Q301" s="2"/>
      <c r="S301" s="9"/>
      <c r="T301" s="9"/>
      <c r="U301" s="2"/>
      <c r="V301" s="2"/>
      <c r="W301" s="2"/>
      <c r="X301" s="2"/>
    </row>
    <row r="302" spans="4:44" ht="15.75" customHeight="1">
      <c r="D302" s="2"/>
      <c r="E302" s="2"/>
      <c r="F302" s="2"/>
      <c r="G302" s="28"/>
      <c r="H302" s="2"/>
      <c r="I302" s="2"/>
      <c r="J302" s="2"/>
      <c r="K302" s="2"/>
      <c r="L302" s="2"/>
      <c r="M302" s="2"/>
      <c r="N302" s="56"/>
      <c r="O302" s="2"/>
      <c r="Q302" s="2"/>
      <c r="S302" s="9"/>
      <c r="T302" s="9"/>
      <c r="U302" s="2"/>
      <c r="V302" s="2"/>
      <c r="W302" s="2"/>
      <c r="X302" s="2"/>
    </row>
    <row r="303" spans="4:44" ht="15.75" customHeight="1">
      <c r="D303" s="2"/>
      <c r="E303" s="2"/>
      <c r="F303" s="2"/>
      <c r="G303" s="28"/>
      <c r="H303" s="2"/>
      <c r="I303" s="2"/>
      <c r="J303" s="2"/>
      <c r="K303" s="2"/>
      <c r="L303" s="2"/>
      <c r="M303" s="2"/>
      <c r="N303" s="56"/>
      <c r="O303" s="2"/>
      <c r="Q303" s="2"/>
      <c r="S303" s="9"/>
      <c r="T303" s="9"/>
      <c r="U303" s="2"/>
      <c r="V303" s="2"/>
      <c r="W303" s="2"/>
      <c r="X303" s="2"/>
    </row>
    <row r="304" spans="4:44" ht="15.75" customHeight="1">
      <c r="D304" s="2"/>
      <c r="E304" s="2"/>
      <c r="F304" s="2"/>
      <c r="G304" s="28"/>
      <c r="H304" s="2"/>
      <c r="I304" s="2"/>
      <c r="J304" s="2"/>
      <c r="K304" s="2"/>
      <c r="L304" s="2"/>
      <c r="M304" s="2"/>
      <c r="N304" s="56"/>
      <c r="O304" s="2"/>
      <c r="Q304" s="2"/>
      <c r="S304" s="9"/>
      <c r="T304" s="9"/>
      <c r="U304" s="2"/>
      <c r="V304" s="2"/>
      <c r="W304" s="2"/>
      <c r="X304" s="2"/>
    </row>
    <row r="305" spans="4:24" ht="15.75" customHeight="1">
      <c r="D305" s="2"/>
      <c r="E305" s="2"/>
      <c r="F305" s="2"/>
      <c r="G305" s="28"/>
      <c r="H305" s="2"/>
      <c r="I305" s="2"/>
      <c r="J305" s="2"/>
      <c r="K305" s="2"/>
      <c r="L305" s="2"/>
      <c r="M305" s="2"/>
      <c r="N305" s="56"/>
      <c r="O305" s="2"/>
      <c r="Q305" s="2"/>
      <c r="S305" s="9"/>
      <c r="T305" s="9"/>
      <c r="U305" s="2"/>
      <c r="V305" s="2"/>
      <c r="W305" s="2"/>
      <c r="X305" s="2"/>
    </row>
    <row r="306" spans="4:24" ht="15.75" customHeight="1">
      <c r="D306" s="2"/>
      <c r="E306" s="2"/>
      <c r="F306" s="2"/>
      <c r="G306" s="28"/>
      <c r="H306" s="2"/>
      <c r="I306" s="2"/>
      <c r="J306" s="2"/>
      <c r="K306" s="2"/>
      <c r="L306" s="2"/>
      <c r="M306" s="2"/>
      <c r="N306" s="56"/>
      <c r="O306" s="2"/>
      <c r="Q306" s="2"/>
      <c r="S306" s="9"/>
      <c r="T306" s="9"/>
      <c r="U306" s="2"/>
      <c r="V306" s="2"/>
      <c r="W306" s="2"/>
      <c r="X306" s="2"/>
    </row>
    <row r="307" spans="4:24" ht="15.75" customHeight="1">
      <c r="D307" s="2"/>
      <c r="E307" s="2"/>
      <c r="F307" s="2"/>
      <c r="G307" s="28"/>
      <c r="H307" s="2"/>
      <c r="I307" s="2"/>
      <c r="J307" s="2"/>
      <c r="K307" s="2"/>
      <c r="L307" s="2"/>
      <c r="M307" s="2"/>
      <c r="N307" s="56"/>
      <c r="O307" s="2"/>
      <c r="Q307" s="2"/>
      <c r="S307" s="9"/>
      <c r="T307" s="9"/>
      <c r="U307" s="2"/>
      <c r="V307" s="2"/>
      <c r="W307" s="2"/>
      <c r="X307" s="2"/>
    </row>
    <row r="308" spans="4:24" ht="15.75" customHeight="1">
      <c r="D308" s="2"/>
      <c r="E308" s="2"/>
      <c r="F308" s="2"/>
      <c r="G308" s="28"/>
      <c r="H308" s="2"/>
      <c r="I308" s="2"/>
      <c r="J308" s="2"/>
      <c r="K308" s="2"/>
      <c r="L308" s="2"/>
      <c r="M308" s="2"/>
      <c r="N308" s="56"/>
      <c r="O308" s="2"/>
      <c r="Q308" s="2"/>
      <c r="S308" s="9"/>
      <c r="T308" s="9"/>
      <c r="U308" s="2"/>
      <c r="V308" s="2"/>
      <c r="W308" s="2"/>
      <c r="X308" s="2"/>
    </row>
    <row r="309" spans="4:24" ht="15.75" customHeight="1">
      <c r="D309" s="2"/>
      <c r="E309" s="2"/>
      <c r="F309" s="2"/>
      <c r="G309" s="28"/>
      <c r="H309" s="2"/>
      <c r="I309" s="2"/>
      <c r="J309" s="2"/>
      <c r="K309" s="2"/>
      <c r="L309" s="2"/>
      <c r="M309" s="2"/>
      <c r="N309" s="56"/>
      <c r="O309" s="2"/>
      <c r="Q309" s="2"/>
      <c r="S309" s="9"/>
      <c r="T309" s="9"/>
      <c r="U309" s="2"/>
      <c r="V309" s="2"/>
      <c r="W309" s="2"/>
      <c r="X309" s="2"/>
    </row>
    <row r="310" spans="4:24" ht="15.75" customHeight="1">
      <c r="D310" s="2"/>
      <c r="E310" s="2"/>
      <c r="F310" s="2"/>
      <c r="G310" s="28"/>
      <c r="H310" s="2"/>
      <c r="I310" s="2"/>
      <c r="J310" s="2"/>
      <c r="K310" s="2"/>
      <c r="L310" s="2"/>
      <c r="M310" s="2"/>
      <c r="N310" s="56"/>
      <c r="O310" s="2"/>
      <c r="Q310" s="2"/>
      <c r="S310" s="9"/>
      <c r="T310" s="9"/>
      <c r="U310" s="2"/>
      <c r="V310" s="2"/>
      <c r="W310" s="2"/>
      <c r="X310" s="2"/>
    </row>
    <row r="311" spans="4:24" ht="15.75" customHeight="1">
      <c r="D311" s="2"/>
      <c r="E311" s="2"/>
      <c r="F311" s="2"/>
      <c r="G311" s="28"/>
      <c r="H311" s="2"/>
      <c r="I311" s="2"/>
      <c r="J311" s="2"/>
      <c r="K311" s="2"/>
      <c r="L311" s="2"/>
      <c r="M311" s="2"/>
      <c r="N311" s="56"/>
      <c r="O311" s="2"/>
      <c r="Q311" s="2"/>
      <c r="S311" s="9"/>
      <c r="T311" s="9"/>
      <c r="U311" s="2"/>
      <c r="V311" s="2"/>
      <c r="W311" s="2"/>
      <c r="X311" s="2"/>
    </row>
    <row r="312" spans="4:24" ht="15.75" customHeight="1">
      <c r="D312" s="2"/>
      <c r="E312" s="2"/>
      <c r="F312" s="2"/>
      <c r="G312" s="28"/>
      <c r="H312" s="2"/>
      <c r="I312" s="2"/>
      <c r="J312" s="2"/>
      <c r="K312" s="2"/>
      <c r="L312" s="2"/>
      <c r="M312" s="2"/>
      <c r="N312" s="56"/>
      <c r="O312" s="2"/>
      <c r="Q312" s="2"/>
      <c r="S312" s="9"/>
      <c r="T312" s="9"/>
      <c r="U312" s="2"/>
      <c r="V312" s="2"/>
      <c r="W312" s="2"/>
      <c r="X312" s="2"/>
    </row>
    <row r="313" spans="4:24" ht="15.75" customHeight="1">
      <c r="D313" s="2"/>
      <c r="E313" s="2"/>
      <c r="F313" s="2"/>
      <c r="G313" s="28"/>
      <c r="H313" s="2"/>
      <c r="I313" s="2"/>
      <c r="J313" s="2"/>
      <c r="K313" s="2"/>
      <c r="L313" s="2"/>
      <c r="M313" s="2"/>
      <c r="N313" s="56"/>
      <c r="O313" s="2"/>
      <c r="Q313" s="2"/>
      <c r="S313" s="9"/>
      <c r="T313" s="9"/>
      <c r="U313" s="2"/>
      <c r="V313" s="2"/>
      <c r="W313" s="2"/>
      <c r="X313" s="2"/>
    </row>
    <row r="314" spans="4:24" ht="15.75" customHeight="1">
      <c r="D314" s="2"/>
      <c r="E314" s="2"/>
      <c r="F314" s="2"/>
      <c r="G314" s="28"/>
      <c r="H314" s="2"/>
      <c r="I314" s="2"/>
      <c r="J314" s="2"/>
      <c r="K314" s="2"/>
      <c r="L314" s="2"/>
      <c r="M314" s="2"/>
      <c r="N314" s="56"/>
      <c r="O314" s="2"/>
      <c r="Q314" s="2"/>
      <c r="S314" s="9"/>
      <c r="T314" s="9"/>
      <c r="U314" s="2"/>
      <c r="V314" s="2"/>
      <c r="W314" s="2"/>
      <c r="X314" s="2"/>
    </row>
    <row r="315" spans="4:24" ht="15.75" customHeight="1">
      <c r="D315" s="2"/>
      <c r="E315" s="2"/>
      <c r="F315" s="2"/>
      <c r="G315" s="28"/>
      <c r="H315" s="2"/>
      <c r="I315" s="2"/>
      <c r="J315" s="2"/>
      <c r="K315" s="2"/>
      <c r="L315" s="2"/>
      <c r="M315" s="2"/>
      <c r="N315" s="56"/>
      <c r="O315" s="2"/>
      <c r="Q315" s="2"/>
      <c r="S315" s="9"/>
      <c r="T315" s="9"/>
      <c r="U315" s="2"/>
      <c r="V315" s="2"/>
      <c r="W315" s="2"/>
      <c r="X315" s="2"/>
    </row>
    <row r="316" spans="4:24" ht="15.75" customHeight="1">
      <c r="D316" s="2"/>
      <c r="E316" s="2"/>
      <c r="F316" s="2"/>
      <c r="G316" s="28"/>
      <c r="H316" s="2"/>
      <c r="I316" s="2"/>
      <c r="J316" s="2"/>
      <c r="K316" s="2"/>
      <c r="L316" s="2"/>
      <c r="M316" s="2"/>
      <c r="N316" s="56"/>
      <c r="O316" s="2"/>
      <c r="Q316" s="2"/>
      <c r="S316" s="9"/>
      <c r="T316" s="9"/>
      <c r="U316" s="2"/>
      <c r="V316" s="2"/>
      <c r="W316" s="2"/>
      <c r="X316" s="2"/>
    </row>
    <row r="317" spans="4:24" ht="15.75" customHeight="1">
      <c r="D317" s="2"/>
      <c r="E317" s="2"/>
      <c r="F317" s="2"/>
      <c r="G317" s="28"/>
      <c r="H317" s="2"/>
      <c r="I317" s="2"/>
      <c r="J317" s="2"/>
      <c r="K317" s="2"/>
      <c r="L317" s="2"/>
      <c r="M317" s="2"/>
      <c r="N317" s="56"/>
      <c r="O317" s="2"/>
      <c r="Q317" s="2"/>
      <c r="S317" s="9"/>
      <c r="T317" s="9"/>
      <c r="U317" s="2"/>
      <c r="V317" s="2"/>
      <c r="W317" s="2"/>
      <c r="X317" s="2"/>
    </row>
    <row r="318" spans="4:24" ht="15.75" customHeight="1">
      <c r="D318" s="2"/>
      <c r="E318" s="2"/>
      <c r="F318" s="2"/>
      <c r="G318" s="28"/>
      <c r="H318" s="2"/>
      <c r="I318" s="2"/>
      <c r="J318" s="2"/>
      <c r="K318" s="2"/>
      <c r="L318" s="2"/>
      <c r="M318" s="2"/>
      <c r="N318" s="56"/>
      <c r="O318" s="2"/>
      <c r="Q318" s="2"/>
      <c r="S318" s="9"/>
      <c r="T318" s="9"/>
      <c r="U318" s="2"/>
      <c r="V318" s="2"/>
      <c r="W318" s="2"/>
      <c r="X318" s="2"/>
    </row>
    <row r="319" spans="4:24" ht="15.75" customHeight="1">
      <c r="D319" s="2"/>
      <c r="E319" s="2"/>
      <c r="F319" s="2"/>
      <c r="G319" s="28"/>
      <c r="H319" s="2"/>
      <c r="I319" s="2"/>
      <c r="J319" s="2"/>
      <c r="K319" s="2"/>
      <c r="L319" s="2"/>
      <c r="M319" s="2"/>
      <c r="N319" s="56"/>
      <c r="O319" s="2"/>
      <c r="Q319" s="2"/>
      <c r="S319" s="9"/>
      <c r="T319" s="9"/>
      <c r="U319" s="2"/>
      <c r="V319" s="2"/>
      <c r="W319" s="2"/>
      <c r="X319" s="2"/>
    </row>
    <row r="320" spans="4:24" ht="15.75" customHeight="1">
      <c r="D320" s="2"/>
      <c r="E320" s="2"/>
      <c r="F320" s="2"/>
      <c r="G320" s="28"/>
      <c r="H320" s="2"/>
      <c r="I320" s="2"/>
      <c r="J320" s="2"/>
      <c r="K320" s="2"/>
      <c r="L320" s="2"/>
      <c r="M320" s="2"/>
      <c r="N320" s="56"/>
      <c r="O320" s="2"/>
      <c r="Q320" s="2"/>
      <c r="S320" s="9"/>
      <c r="T320" s="9"/>
      <c r="U320" s="2"/>
      <c r="V320" s="2"/>
      <c r="W320" s="2"/>
      <c r="X320" s="2"/>
    </row>
    <row r="321" spans="4:24" ht="15.75" customHeight="1">
      <c r="D321" s="2"/>
      <c r="E321" s="2"/>
      <c r="F321" s="2"/>
      <c r="G321" s="28"/>
      <c r="H321" s="2"/>
      <c r="I321" s="2"/>
      <c r="J321" s="2"/>
      <c r="K321" s="2"/>
      <c r="L321" s="2"/>
      <c r="M321" s="2"/>
      <c r="N321" s="56"/>
      <c r="O321" s="2"/>
      <c r="Q321" s="2"/>
      <c r="S321" s="9"/>
      <c r="T321" s="9"/>
      <c r="U321" s="2"/>
      <c r="V321" s="2"/>
      <c r="W321" s="2"/>
      <c r="X321" s="2"/>
    </row>
    <row r="322" spans="4:24" ht="15.75" customHeight="1">
      <c r="D322" s="2"/>
      <c r="E322" s="2"/>
      <c r="F322" s="2"/>
      <c r="G322" s="28"/>
      <c r="H322" s="2"/>
      <c r="I322" s="2"/>
      <c r="J322" s="2"/>
      <c r="K322" s="2"/>
      <c r="L322" s="2"/>
      <c r="M322" s="2"/>
      <c r="N322" s="56"/>
      <c r="O322" s="2"/>
      <c r="Q322" s="2"/>
      <c r="S322" s="9"/>
      <c r="T322" s="9"/>
      <c r="U322" s="2"/>
      <c r="V322" s="2"/>
      <c r="W322" s="2"/>
      <c r="X322" s="2"/>
    </row>
    <row r="323" spans="4:24" ht="15.75" customHeight="1">
      <c r="D323" s="2"/>
      <c r="E323" s="2"/>
      <c r="F323" s="2"/>
      <c r="G323" s="28"/>
      <c r="H323" s="2"/>
      <c r="I323" s="2"/>
      <c r="J323" s="2"/>
      <c r="K323" s="2"/>
      <c r="L323" s="2"/>
      <c r="M323" s="2"/>
      <c r="N323" s="56"/>
      <c r="O323" s="2"/>
      <c r="Q323" s="2"/>
      <c r="S323" s="9"/>
      <c r="T323" s="9"/>
      <c r="U323" s="2"/>
      <c r="V323" s="2"/>
      <c r="W323" s="2"/>
      <c r="X323" s="2"/>
    </row>
    <row r="324" spans="4:24" ht="15.75" customHeight="1">
      <c r="D324" s="2"/>
      <c r="E324" s="2"/>
      <c r="F324" s="2"/>
      <c r="G324" s="28"/>
      <c r="H324" s="2"/>
      <c r="I324" s="2"/>
      <c r="J324" s="2"/>
      <c r="K324" s="2"/>
      <c r="L324" s="2"/>
      <c r="M324" s="2"/>
      <c r="N324" s="56"/>
      <c r="O324" s="2"/>
      <c r="Q324" s="2"/>
      <c r="S324" s="9"/>
      <c r="T324" s="9"/>
      <c r="U324" s="2"/>
      <c r="V324" s="2"/>
      <c r="W324" s="2"/>
      <c r="X324" s="2"/>
    </row>
    <row r="325" spans="4:24" ht="15.75" customHeight="1">
      <c r="D325" s="2"/>
      <c r="E325" s="2"/>
      <c r="F325" s="2"/>
      <c r="G325" s="28"/>
      <c r="H325" s="2"/>
      <c r="I325" s="2"/>
      <c r="J325" s="2"/>
      <c r="K325" s="2"/>
      <c r="L325" s="2"/>
      <c r="M325" s="2"/>
      <c r="N325" s="56"/>
      <c r="O325" s="2"/>
      <c r="Q325" s="2"/>
      <c r="S325" s="9"/>
      <c r="T325" s="9"/>
      <c r="U325" s="2"/>
      <c r="V325" s="2"/>
      <c r="W325" s="2"/>
      <c r="X325" s="2"/>
    </row>
    <row r="326" spans="4:24" ht="15.75" customHeight="1">
      <c r="D326" s="2"/>
      <c r="E326" s="2"/>
      <c r="F326" s="2"/>
      <c r="G326" s="28"/>
      <c r="H326" s="2"/>
      <c r="I326" s="2"/>
      <c r="J326" s="2"/>
      <c r="K326" s="2"/>
      <c r="L326" s="2"/>
      <c r="M326" s="2"/>
      <c r="N326" s="56"/>
      <c r="O326" s="2"/>
      <c r="Q326" s="2"/>
      <c r="S326" s="9"/>
      <c r="T326" s="9"/>
      <c r="U326" s="2"/>
      <c r="V326" s="2"/>
      <c r="W326" s="2"/>
      <c r="X326" s="2"/>
    </row>
    <row r="327" spans="4:24" ht="15.75" customHeight="1">
      <c r="D327" s="2"/>
      <c r="E327" s="2"/>
      <c r="F327" s="2"/>
      <c r="G327" s="28"/>
      <c r="H327" s="2"/>
      <c r="I327" s="2"/>
      <c r="J327" s="2"/>
      <c r="K327" s="2"/>
      <c r="L327" s="2"/>
      <c r="M327" s="2"/>
      <c r="N327" s="56"/>
      <c r="O327" s="2"/>
      <c r="Q327" s="2"/>
      <c r="S327" s="9"/>
      <c r="T327" s="9"/>
      <c r="U327" s="2"/>
      <c r="V327" s="2"/>
      <c r="W327" s="2"/>
      <c r="X327" s="2"/>
    </row>
    <row r="328" spans="4:24" ht="15.75" customHeight="1">
      <c r="D328" s="2"/>
      <c r="E328" s="2"/>
      <c r="F328" s="2"/>
      <c r="G328" s="28"/>
      <c r="H328" s="2"/>
      <c r="I328" s="2"/>
      <c r="J328" s="2"/>
      <c r="K328" s="2"/>
      <c r="L328" s="2"/>
      <c r="M328" s="2"/>
      <c r="N328" s="56"/>
      <c r="O328" s="2"/>
      <c r="Q328" s="2"/>
      <c r="S328" s="9"/>
      <c r="T328" s="9"/>
      <c r="U328" s="2"/>
      <c r="V328" s="2"/>
      <c r="W328" s="2"/>
      <c r="X328" s="2"/>
    </row>
    <row r="329" spans="4:24" ht="15.75" customHeight="1">
      <c r="D329" s="2"/>
      <c r="E329" s="2"/>
      <c r="F329" s="2"/>
      <c r="G329" s="28"/>
      <c r="H329" s="2"/>
      <c r="I329" s="2"/>
      <c r="J329" s="2"/>
      <c r="K329" s="2"/>
      <c r="L329" s="2"/>
      <c r="M329" s="2"/>
      <c r="N329" s="56"/>
      <c r="O329" s="2"/>
      <c r="Q329" s="2"/>
      <c r="S329" s="9"/>
      <c r="T329" s="9"/>
      <c r="U329" s="2"/>
      <c r="V329" s="2"/>
      <c r="W329" s="2"/>
      <c r="X329" s="2"/>
    </row>
    <row r="330" spans="4:24" ht="15.75" customHeight="1">
      <c r="D330" s="2"/>
      <c r="E330" s="2"/>
      <c r="F330" s="2"/>
      <c r="G330" s="28"/>
      <c r="H330" s="2"/>
      <c r="I330" s="2"/>
      <c r="J330" s="2"/>
      <c r="K330" s="2"/>
      <c r="L330" s="2"/>
      <c r="M330" s="2"/>
      <c r="N330" s="56"/>
      <c r="O330" s="2"/>
      <c r="Q330" s="2"/>
      <c r="S330" s="9"/>
      <c r="T330" s="9"/>
      <c r="U330" s="2"/>
      <c r="V330" s="2"/>
      <c r="W330" s="2"/>
      <c r="X330" s="2"/>
    </row>
    <row r="331" spans="4:24" ht="15.75" customHeight="1">
      <c r="D331" s="2"/>
      <c r="E331" s="2"/>
      <c r="F331" s="2"/>
      <c r="G331" s="28"/>
      <c r="H331" s="2"/>
      <c r="I331" s="2"/>
      <c r="J331" s="2"/>
      <c r="K331" s="2"/>
      <c r="L331" s="2"/>
      <c r="M331" s="2"/>
      <c r="N331" s="56"/>
      <c r="O331" s="2"/>
      <c r="Q331" s="2"/>
      <c r="S331" s="9"/>
      <c r="T331" s="9"/>
      <c r="U331" s="2"/>
      <c r="V331" s="2"/>
      <c r="W331" s="2"/>
      <c r="X331" s="2"/>
    </row>
    <row r="332" spans="4:24" ht="15.75" customHeight="1">
      <c r="D332" s="2"/>
      <c r="E332" s="2"/>
      <c r="F332" s="2"/>
      <c r="G332" s="28"/>
      <c r="H332" s="2"/>
      <c r="I332" s="2"/>
      <c r="J332" s="2"/>
      <c r="K332" s="2"/>
      <c r="L332" s="2"/>
      <c r="M332" s="2"/>
      <c r="N332" s="56"/>
      <c r="O332" s="2"/>
      <c r="Q332" s="2"/>
      <c r="S332" s="9"/>
      <c r="T332" s="9"/>
      <c r="U332" s="2"/>
      <c r="V332" s="2"/>
      <c r="W332" s="2"/>
      <c r="X332" s="2"/>
    </row>
    <row r="333" spans="4:24" ht="15.75" customHeight="1">
      <c r="D333" s="2"/>
      <c r="E333" s="2"/>
      <c r="F333" s="2"/>
      <c r="G333" s="28"/>
      <c r="H333" s="2"/>
      <c r="I333" s="2"/>
      <c r="J333" s="2"/>
      <c r="K333" s="2"/>
      <c r="L333" s="2"/>
      <c r="M333" s="2"/>
      <c r="N333" s="56"/>
      <c r="O333" s="2"/>
      <c r="Q333" s="2"/>
      <c r="S333" s="9"/>
      <c r="T333" s="9"/>
      <c r="U333" s="2"/>
      <c r="V333" s="2"/>
      <c r="W333" s="2"/>
      <c r="X333" s="2"/>
    </row>
    <row r="334" spans="4:24" ht="15.75" customHeight="1">
      <c r="D334" s="2"/>
      <c r="E334" s="2"/>
      <c r="F334" s="2"/>
      <c r="G334" s="28"/>
      <c r="H334" s="2"/>
      <c r="I334" s="2"/>
      <c r="J334" s="2"/>
      <c r="K334" s="2"/>
      <c r="L334" s="2"/>
      <c r="M334" s="2"/>
      <c r="N334" s="56"/>
      <c r="O334" s="2"/>
      <c r="Q334" s="2"/>
      <c r="S334" s="9"/>
      <c r="T334" s="9"/>
      <c r="U334" s="2"/>
      <c r="V334" s="2"/>
      <c r="W334" s="2"/>
      <c r="X334" s="2"/>
    </row>
    <row r="335" spans="4:24" ht="15.75" customHeight="1">
      <c r="D335" s="2"/>
      <c r="E335" s="2"/>
      <c r="F335" s="2"/>
      <c r="G335" s="28"/>
      <c r="H335" s="2"/>
      <c r="I335" s="2"/>
      <c r="J335" s="2"/>
      <c r="K335" s="2"/>
      <c r="L335" s="2"/>
      <c r="M335" s="2"/>
      <c r="N335" s="56"/>
      <c r="O335" s="2"/>
      <c r="Q335" s="2"/>
      <c r="S335" s="9"/>
      <c r="T335" s="9"/>
      <c r="U335" s="2"/>
      <c r="V335" s="2"/>
      <c r="W335" s="2"/>
      <c r="X335" s="2"/>
    </row>
    <row r="336" spans="4:24" ht="15.75" customHeight="1">
      <c r="D336" s="2"/>
      <c r="E336" s="2"/>
      <c r="F336" s="2"/>
      <c r="G336" s="28"/>
      <c r="H336" s="2"/>
      <c r="I336" s="2"/>
      <c r="J336" s="2"/>
      <c r="K336" s="2"/>
      <c r="L336" s="2"/>
      <c r="M336" s="2"/>
      <c r="N336" s="56"/>
      <c r="O336" s="2"/>
      <c r="Q336" s="2"/>
      <c r="S336" s="9"/>
      <c r="T336" s="9"/>
      <c r="U336" s="2"/>
      <c r="V336" s="2"/>
      <c r="W336" s="2"/>
      <c r="X336" s="2"/>
    </row>
    <row r="337" spans="4:24" ht="15.75" customHeight="1">
      <c r="D337" s="2"/>
      <c r="E337" s="2"/>
      <c r="F337" s="2"/>
      <c r="G337" s="28"/>
      <c r="H337" s="2"/>
      <c r="I337" s="2"/>
      <c r="J337" s="2"/>
      <c r="K337" s="2"/>
      <c r="L337" s="2"/>
      <c r="M337" s="2"/>
      <c r="N337" s="56"/>
      <c r="O337" s="2"/>
      <c r="Q337" s="2"/>
      <c r="S337" s="9"/>
      <c r="T337" s="9"/>
      <c r="U337" s="2"/>
      <c r="V337" s="2"/>
      <c r="W337" s="2"/>
      <c r="X337" s="2"/>
    </row>
    <row r="338" spans="4:24" ht="15.75" customHeight="1">
      <c r="D338" s="2"/>
      <c r="E338" s="2"/>
      <c r="F338" s="2"/>
      <c r="G338" s="28"/>
      <c r="H338" s="2"/>
      <c r="I338" s="2"/>
      <c r="J338" s="2"/>
      <c r="K338" s="2"/>
      <c r="L338" s="2"/>
      <c r="M338" s="2"/>
      <c r="N338" s="56"/>
      <c r="O338" s="2"/>
      <c r="Q338" s="2"/>
      <c r="S338" s="9"/>
      <c r="T338" s="9"/>
      <c r="U338" s="2"/>
      <c r="V338" s="2"/>
      <c r="W338" s="2"/>
      <c r="X338" s="2"/>
    </row>
    <row r="339" spans="4:24" ht="15.75" customHeight="1">
      <c r="D339" s="2"/>
      <c r="E339" s="2"/>
      <c r="F339" s="2"/>
      <c r="G339" s="28"/>
      <c r="H339" s="2"/>
      <c r="I339" s="2"/>
      <c r="J339" s="2"/>
      <c r="K339" s="2"/>
      <c r="L339" s="2"/>
      <c r="M339" s="2"/>
      <c r="N339" s="56"/>
      <c r="O339" s="2"/>
      <c r="Q339" s="2"/>
      <c r="S339" s="9"/>
      <c r="T339" s="9"/>
      <c r="U339" s="2"/>
      <c r="V339" s="2"/>
      <c r="W339" s="2"/>
      <c r="X339" s="2"/>
    </row>
    <row r="340" spans="4:24" ht="15.75" customHeight="1">
      <c r="D340" s="2"/>
      <c r="E340" s="2"/>
      <c r="F340" s="2"/>
      <c r="G340" s="28"/>
      <c r="H340" s="2"/>
      <c r="I340" s="2"/>
      <c r="J340" s="2"/>
      <c r="K340" s="2"/>
      <c r="L340" s="2"/>
      <c r="M340" s="2"/>
      <c r="N340" s="56"/>
      <c r="O340" s="2"/>
      <c r="Q340" s="2"/>
      <c r="S340" s="9"/>
      <c r="T340" s="9"/>
      <c r="U340" s="2"/>
      <c r="V340" s="2"/>
      <c r="W340" s="2"/>
      <c r="X340" s="2"/>
    </row>
    <row r="341" spans="4:24" ht="15.75" customHeight="1">
      <c r="D341" s="2"/>
      <c r="E341" s="2"/>
      <c r="F341" s="2"/>
      <c r="G341" s="28"/>
      <c r="H341" s="2"/>
      <c r="I341" s="2"/>
      <c r="J341" s="2"/>
      <c r="K341" s="2"/>
      <c r="L341" s="2"/>
      <c r="M341" s="2"/>
      <c r="N341" s="56"/>
      <c r="O341" s="2"/>
      <c r="Q341" s="2"/>
      <c r="S341" s="9"/>
      <c r="T341" s="9"/>
      <c r="U341" s="2"/>
      <c r="V341" s="2"/>
      <c r="W341" s="2"/>
      <c r="X341" s="2"/>
    </row>
    <row r="342" spans="4:24" ht="15.75" customHeight="1">
      <c r="D342" s="2"/>
      <c r="E342" s="2"/>
      <c r="F342" s="2"/>
      <c r="G342" s="28"/>
      <c r="H342" s="2"/>
      <c r="I342" s="2"/>
      <c r="J342" s="2"/>
      <c r="K342" s="2"/>
      <c r="L342" s="2"/>
      <c r="M342" s="2"/>
      <c r="N342" s="56"/>
      <c r="O342" s="2"/>
      <c r="Q342" s="2"/>
      <c r="S342" s="9"/>
      <c r="T342" s="9"/>
      <c r="U342" s="2"/>
      <c r="V342" s="2"/>
      <c r="W342" s="2"/>
      <c r="X342" s="2"/>
    </row>
    <row r="343" spans="4:24" ht="15.75" customHeight="1">
      <c r="D343" s="2"/>
      <c r="E343" s="2"/>
      <c r="F343" s="2"/>
      <c r="G343" s="28"/>
      <c r="H343" s="2"/>
      <c r="I343" s="2"/>
      <c r="J343" s="2"/>
      <c r="K343" s="2"/>
      <c r="L343" s="2"/>
      <c r="M343" s="2"/>
      <c r="N343" s="56"/>
      <c r="O343" s="2"/>
      <c r="Q343" s="2"/>
      <c r="S343" s="9"/>
      <c r="T343" s="9"/>
      <c r="U343" s="2"/>
      <c r="V343" s="2"/>
      <c r="W343" s="2"/>
      <c r="X343" s="2"/>
    </row>
    <row r="344" spans="4:24" ht="15.75" customHeight="1">
      <c r="D344" s="2"/>
      <c r="E344" s="2"/>
      <c r="F344" s="2"/>
      <c r="G344" s="28"/>
      <c r="H344" s="2"/>
      <c r="I344" s="2"/>
      <c r="J344" s="2"/>
      <c r="K344" s="2"/>
      <c r="L344" s="2"/>
      <c r="M344" s="2"/>
      <c r="N344" s="56"/>
      <c r="O344" s="2"/>
      <c r="Q344" s="2"/>
      <c r="S344" s="9"/>
      <c r="T344" s="9"/>
      <c r="U344" s="2"/>
      <c r="V344" s="2"/>
      <c r="W344" s="2"/>
      <c r="X344" s="2"/>
    </row>
    <row r="345" spans="4:24" ht="15.75" customHeight="1">
      <c r="D345" s="2"/>
      <c r="E345" s="2"/>
      <c r="F345" s="2"/>
      <c r="G345" s="28"/>
      <c r="H345" s="2"/>
      <c r="I345" s="2"/>
      <c r="J345" s="2"/>
      <c r="K345" s="2"/>
      <c r="L345" s="2"/>
      <c r="M345" s="2"/>
      <c r="N345" s="56"/>
      <c r="O345" s="2"/>
      <c r="Q345" s="2"/>
      <c r="S345" s="9"/>
      <c r="T345" s="9"/>
      <c r="U345" s="2"/>
      <c r="V345" s="2"/>
      <c r="W345" s="2"/>
      <c r="X345" s="2"/>
    </row>
    <row r="346" spans="4:24" ht="15.75" customHeight="1">
      <c r="D346" s="2"/>
      <c r="E346" s="2"/>
      <c r="F346" s="2"/>
      <c r="G346" s="28"/>
      <c r="H346" s="2"/>
      <c r="I346" s="2"/>
      <c r="J346" s="2"/>
      <c r="K346" s="2"/>
      <c r="L346" s="2"/>
      <c r="M346" s="2"/>
      <c r="N346" s="56"/>
      <c r="O346" s="2"/>
      <c r="Q346" s="2"/>
      <c r="S346" s="9"/>
      <c r="T346" s="9"/>
      <c r="U346" s="2"/>
      <c r="V346" s="2"/>
      <c r="W346" s="2"/>
      <c r="X346" s="2"/>
    </row>
    <row r="347" spans="4:24" ht="15.75" customHeight="1">
      <c r="D347" s="2"/>
      <c r="E347" s="2"/>
      <c r="F347" s="2"/>
      <c r="G347" s="28"/>
      <c r="H347" s="2"/>
      <c r="I347" s="2"/>
      <c r="J347" s="2"/>
      <c r="K347" s="2"/>
      <c r="L347" s="2"/>
      <c r="M347" s="2"/>
      <c r="N347" s="56"/>
      <c r="O347" s="2"/>
      <c r="Q347" s="2"/>
      <c r="S347" s="9"/>
      <c r="T347" s="9"/>
      <c r="U347" s="2"/>
      <c r="V347" s="2"/>
      <c r="W347" s="2"/>
      <c r="X347" s="2"/>
    </row>
    <row r="348" spans="4:24" ht="15.75" customHeight="1">
      <c r="D348" s="2"/>
      <c r="E348" s="2"/>
      <c r="F348" s="2"/>
      <c r="G348" s="28"/>
      <c r="H348" s="2"/>
      <c r="I348" s="2"/>
      <c r="J348" s="2"/>
      <c r="K348" s="2"/>
      <c r="L348" s="2"/>
      <c r="M348" s="2"/>
      <c r="N348" s="56"/>
      <c r="O348" s="2"/>
      <c r="Q348" s="2"/>
      <c r="S348" s="9"/>
      <c r="T348" s="9"/>
      <c r="U348" s="2"/>
      <c r="V348" s="2"/>
      <c r="W348" s="2"/>
      <c r="X348" s="2"/>
    </row>
    <row r="349" spans="4:24" ht="15.75" customHeight="1">
      <c r="D349" s="2"/>
      <c r="E349" s="2"/>
      <c r="F349" s="2"/>
      <c r="G349" s="28"/>
      <c r="H349" s="2"/>
      <c r="I349" s="2"/>
      <c r="J349" s="2"/>
      <c r="K349" s="2"/>
      <c r="L349" s="2"/>
      <c r="M349" s="2"/>
      <c r="N349" s="56"/>
      <c r="O349" s="2"/>
      <c r="Q349" s="2"/>
      <c r="S349" s="9"/>
      <c r="T349" s="9"/>
      <c r="U349" s="2"/>
      <c r="V349" s="2"/>
      <c r="W349" s="2"/>
      <c r="X349" s="2"/>
    </row>
    <row r="350" spans="4:24" ht="15.75" customHeight="1">
      <c r="D350" s="2"/>
      <c r="E350" s="2"/>
      <c r="F350" s="2"/>
      <c r="G350" s="28"/>
      <c r="H350" s="2"/>
      <c r="I350" s="2"/>
      <c r="J350" s="2"/>
      <c r="K350" s="2"/>
      <c r="L350" s="2"/>
      <c r="M350" s="2"/>
      <c r="N350" s="56"/>
      <c r="O350" s="2"/>
      <c r="Q350" s="2"/>
      <c r="S350" s="9"/>
      <c r="T350" s="9"/>
      <c r="U350" s="2"/>
      <c r="V350" s="2"/>
      <c r="W350" s="2"/>
      <c r="X350" s="2"/>
    </row>
    <row r="351" spans="4:24" ht="15.75" customHeight="1">
      <c r="D351" s="2"/>
      <c r="E351" s="2"/>
      <c r="F351" s="2"/>
      <c r="G351" s="28"/>
      <c r="H351" s="2"/>
      <c r="I351" s="2"/>
      <c r="J351" s="2"/>
      <c r="K351" s="2"/>
      <c r="L351" s="2"/>
      <c r="M351" s="2"/>
      <c r="N351" s="56"/>
      <c r="O351" s="2"/>
      <c r="Q351" s="2"/>
      <c r="S351" s="9"/>
      <c r="T351" s="9"/>
      <c r="U351" s="2"/>
      <c r="V351" s="2"/>
      <c r="W351" s="2"/>
      <c r="X351" s="2"/>
    </row>
    <row r="352" spans="4:24" ht="15.75" customHeight="1">
      <c r="D352" s="2"/>
      <c r="E352" s="2"/>
      <c r="F352" s="2"/>
      <c r="G352" s="28"/>
      <c r="H352" s="2"/>
      <c r="I352" s="2"/>
      <c r="J352" s="2"/>
      <c r="K352" s="2"/>
      <c r="L352" s="2"/>
      <c r="M352" s="2"/>
      <c r="N352" s="56"/>
      <c r="O352" s="2"/>
      <c r="Q352" s="2"/>
      <c r="S352" s="9"/>
      <c r="T352" s="9"/>
      <c r="U352" s="2"/>
      <c r="V352" s="2"/>
      <c r="W352" s="2"/>
      <c r="X352" s="2"/>
    </row>
    <row r="353" spans="4:24" ht="15.75" customHeight="1">
      <c r="D353" s="2"/>
      <c r="E353" s="2"/>
      <c r="F353" s="2"/>
      <c r="G353" s="28"/>
      <c r="H353" s="2"/>
      <c r="I353" s="2"/>
      <c r="J353" s="2"/>
      <c r="K353" s="2"/>
      <c r="L353" s="2"/>
      <c r="M353" s="2"/>
      <c r="N353" s="56"/>
      <c r="O353" s="2"/>
      <c r="Q353" s="2"/>
      <c r="S353" s="9"/>
      <c r="T353" s="9"/>
      <c r="U353" s="2"/>
      <c r="V353" s="2"/>
      <c r="W353" s="2"/>
      <c r="X353" s="2"/>
    </row>
    <row r="354" spans="4:24" ht="15.75" customHeight="1">
      <c r="D354" s="2"/>
      <c r="E354" s="2"/>
      <c r="F354" s="2"/>
      <c r="G354" s="28"/>
      <c r="H354" s="2"/>
      <c r="I354" s="2"/>
      <c r="J354" s="2"/>
      <c r="K354" s="2"/>
      <c r="L354" s="2"/>
      <c r="M354" s="2"/>
      <c r="N354" s="56"/>
      <c r="O354" s="2"/>
      <c r="Q354" s="2"/>
      <c r="S354" s="9"/>
      <c r="T354" s="9"/>
      <c r="U354" s="2"/>
      <c r="V354" s="2"/>
      <c r="W354" s="2"/>
      <c r="X354" s="2"/>
    </row>
    <row r="355" spans="4:24" ht="15.75" customHeight="1">
      <c r="D355" s="2"/>
      <c r="E355" s="2"/>
      <c r="F355" s="2"/>
      <c r="G355" s="28"/>
      <c r="H355" s="2"/>
      <c r="I355" s="2"/>
      <c r="J355" s="2"/>
      <c r="K355" s="2"/>
      <c r="L355" s="2"/>
      <c r="M355" s="2"/>
      <c r="N355" s="56"/>
      <c r="O355" s="2"/>
      <c r="Q355" s="2"/>
      <c r="S355" s="9"/>
      <c r="T355" s="9"/>
      <c r="U355" s="2"/>
      <c r="V355" s="2"/>
      <c r="W355" s="2"/>
      <c r="X355" s="2"/>
    </row>
    <row r="356" spans="4:24" ht="15.75" customHeight="1">
      <c r="D356" s="2"/>
      <c r="E356" s="2"/>
      <c r="F356" s="2"/>
      <c r="G356" s="28"/>
      <c r="H356" s="2"/>
      <c r="I356" s="2"/>
      <c r="J356" s="2"/>
      <c r="K356" s="2"/>
      <c r="L356" s="2"/>
      <c r="M356" s="2"/>
      <c r="N356" s="56"/>
      <c r="O356" s="2"/>
      <c r="Q356" s="2"/>
      <c r="S356" s="9"/>
      <c r="T356" s="9"/>
      <c r="U356" s="2"/>
      <c r="V356" s="2"/>
      <c r="W356" s="2"/>
      <c r="X356" s="2"/>
    </row>
    <row r="357" spans="4:24" ht="15.75" customHeight="1">
      <c r="D357" s="2"/>
      <c r="E357" s="2"/>
      <c r="F357" s="2"/>
      <c r="G357" s="28"/>
      <c r="H357" s="2"/>
      <c r="I357" s="2"/>
      <c r="J357" s="2"/>
      <c r="K357" s="2"/>
      <c r="L357" s="2"/>
      <c r="M357" s="2"/>
      <c r="N357" s="56"/>
      <c r="O357" s="2"/>
      <c r="Q357" s="2"/>
      <c r="S357" s="9"/>
      <c r="T357" s="9"/>
      <c r="U357" s="2"/>
      <c r="V357" s="2"/>
      <c r="W357" s="2"/>
      <c r="X357" s="2"/>
    </row>
    <row r="358" spans="4:24" ht="15.75" customHeight="1">
      <c r="D358" s="2"/>
      <c r="E358" s="2"/>
      <c r="F358" s="2"/>
      <c r="G358" s="28"/>
      <c r="H358" s="2"/>
      <c r="I358" s="2"/>
      <c r="J358" s="2"/>
      <c r="K358" s="2"/>
      <c r="L358" s="2"/>
      <c r="M358" s="2"/>
      <c r="N358" s="56"/>
      <c r="O358" s="2"/>
      <c r="Q358" s="2"/>
      <c r="S358" s="9"/>
      <c r="T358" s="9"/>
      <c r="U358" s="2"/>
      <c r="V358" s="2"/>
      <c r="W358" s="2"/>
      <c r="X358" s="2"/>
    </row>
    <row r="359" spans="4:24" ht="15.75" customHeight="1">
      <c r="D359" s="2"/>
      <c r="E359" s="2"/>
      <c r="F359" s="2"/>
      <c r="G359" s="28"/>
      <c r="H359" s="2"/>
      <c r="I359" s="2"/>
      <c r="J359" s="2"/>
      <c r="K359" s="2"/>
      <c r="L359" s="2"/>
      <c r="M359" s="2"/>
      <c r="N359" s="56"/>
      <c r="O359" s="2"/>
      <c r="Q359" s="2"/>
      <c r="S359" s="9"/>
      <c r="T359" s="9"/>
      <c r="U359" s="2"/>
      <c r="V359" s="2"/>
      <c r="W359" s="2"/>
      <c r="X359" s="2"/>
    </row>
    <row r="360" spans="4:24" ht="15.75" customHeight="1">
      <c r="D360" s="2"/>
      <c r="E360" s="2"/>
      <c r="F360" s="2"/>
      <c r="G360" s="28"/>
      <c r="H360" s="2"/>
      <c r="I360" s="2"/>
      <c r="J360" s="2"/>
      <c r="K360" s="2"/>
      <c r="L360" s="2"/>
      <c r="M360" s="2"/>
      <c r="N360" s="56"/>
      <c r="O360" s="2"/>
      <c r="Q360" s="2"/>
      <c r="S360" s="9"/>
      <c r="T360" s="9"/>
      <c r="U360" s="2"/>
      <c r="V360" s="2"/>
      <c r="W360" s="2"/>
      <c r="X360" s="2"/>
    </row>
    <row r="361" spans="4:24" ht="15.75" customHeight="1">
      <c r="D361" s="2"/>
      <c r="E361" s="2"/>
      <c r="F361" s="2"/>
      <c r="G361" s="28"/>
      <c r="H361" s="2"/>
      <c r="I361" s="2"/>
      <c r="J361" s="2"/>
      <c r="K361" s="2"/>
      <c r="L361" s="2"/>
      <c r="M361" s="2"/>
      <c r="N361" s="56"/>
      <c r="O361" s="2"/>
      <c r="Q361" s="2"/>
      <c r="S361" s="9"/>
      <c r="T361" s="9"/>
      <c r="U361" s="2"/>
      <c r="V361" s="2"/>
      <c r="W361" s="2"/>
      <c r="X361" s="2"/>
    </row>
    <row r="362" spans="4:24" ht="15.75" customHeight="1">
      <c r="D362" s="2"/>
      <c r="E362" s="2"/>
      <c r="F362" s="2"/>
      <c r="G362" s="28"/>
      <c r="H362" s="2"/>
      <c r="I362" s="2"/>
      <c r="J362" s="2"/>
      <c r="K362" s="2"/>
      <c r="L362" s="2"/>
      <c r="M362" s="2"/>
      <c r="N362" s="56"/>
      <c r="O362" s="2"/>
      <c r="Q362" s="2"/>
      <c r="S362" s="9"/>
      <c r="T362" s="9"/>
      <c r="U362" s="2"/>
      <c r="V362" s="2"/>
      <c r="W362" s="2"/>
      <c r="X362" s="2"/>
    </row>
    <row r="363" spans="4:24" ht="15.75" customHeight="1">
      <c r="D363" s="2"/>
      <c r="E363" s="2"/>
      <c r="F363" s="2"/>
      <c r="G363" s="28"/>
      <c r="H363" s="2"/>
      <c r="I363" s="2"/>
      <c r="J363" s="2"/>
      <c r="K363" s="2"/>
      <c r="L363" s="2"/>
      <c r="M363" s="2"/>
      <c r="N363" s="56"/>
      <c r="O363" s="2"/>
      <c r="Q363" s="2"/>
      <c r="S363" s="9"/>
      <c r="T363" s="9"/>
      <c r="U363" s="2"/>
      <c r="V363" s="2"/>
      <c r="W363" s="2"/>
      <c r="X363" s="2"/>
    </row>
    <row r="364" spans="4:24" ht="15.75" customHeight="1">
      <c r="D364" s="2"/>
      <c r="E364" s="2"/>
      <c r="F364" s="2"/>
      <c r="G364" s="28"/>
      <c r="H364" s="2"/>
      <c r="I364" s="2"/>
      <c r="J364" s="2"/>
      <c r="K364" s="2"/>
      <c r="L364" s="2"/>
      <c r="M364" s="2"/>
      <c r="N364" s="56"/>
      <c r="O364" s="2"/>
      <c r="Q364" s="2"/>
      <c r="S364" s="9"/>
      <c r="T364" s="9"/>
      <c r="U364" s="2"/>
      <c r="V364" s="2"/>
      <c r="W364" s="2"/>
      <c r="X364" s="2"/>
    </row>
    <row r="365" spans="4:24" ht="15.75" customHeight="1">
      <c r="D365" s="2"/>
      <c r="E365" s="2"/>
      <c r="F365" s="2"/>
      <c r="G365" s="28"/>
      <c r="H365" s="2"/>
      <c r="I365" s="2"/>
      <c r="J365" s="2"/>
      <c r="K365" s="2"/>
      <c r="L365" s="2"/>
      <c r="M365" s="2"/>
      <c r="N365" s="56"/>
      <c r="O365" s="2"/>
      <c r="Q365" s="2"/>
      <c r="S365" s="9"/>
      <c r="T365" s="9"/>
      <c r="U365" s="2"/>
      <c r="V365" s="2"/>
      <c r="W365" s="2"/>
      <c r="X365" s="2"/>
    </row>
    <row r="366" spans="4:24" ht="15.75" customHeight="1">
      <c r="D366" s="2"/>
      <c r="E366" s="2"/>
      <c r="F366" s="2"/>
      <c r="G366" s="28"/>
      <c r="H366" s="2"/>
      <c r="I366" s="2"/>
      <c r="J366" s="2"/>
      <c r="K366" s="2"/>
      <c r="L366" s="2"/>
      <c r="M366" s="2"/>
      <c r="N366" s="56"/>
      <c r="O366" s="2"/>
      <c r="Q366" s="2"/>
      <c r="S366" s="9"/>
      <c r="T366" s="9"/>
      <c r="U366" s="2"/>
      <c r="V366" s="2"/>
      <c r="W366" s="2"/>
      <c r="X366" s="2"/>
    </row>
    <row r="367" spans="4:24" ht="15.75" customHeight="1">
      <c r="D367" s="2"/>
      <c r="E367" s="2"/>
      <c r="F367" s="2"/>
      <c r="G367" s="28"/>
      <c r="H367" s="2"/>
      <c r="I367" s="2"/>
      <c r="J367" s="2"/>
      <c r="K367" s="2"/>
      <c r="L367" s="2"/>
      <c r="M367" s="2"/>
      <c r="N367" s="56"/>
      <c r="O367" s="2"/>
      <c r="Q367" s="2"/>
      <c r="S367" s="9"/>
      <c r="T367" s="9"/>
      <c r="U367" s="2"/>
      <c r="V367" s="2"/>
      <c r="W367" s="2"/>
      <c r="X367" s="2"/>
    </row>
    <row r="368" spans="4:24" ht="15.75" customHeight="1">
      <c r="D368" s="2"/>
      <c r="E368" s="2"/>
      <c r="F368" s="2"/>
      <c r="G368" s="28"/>
      <c r="H368" s="2"/>
      <c r="I368" s="2"/>
      <c r="J368" s="2"/>
      <c r="K368" s="2"/>
      <c r="L368" s="2"/>
      <c r="M368" s="2"/>
      <c r="N368" s="56"/>
      <c r="O368" s="2"/>
      <c r="Q368" s="2"/>
      <c r="S368" s="9"/>
      <c r="T368" s="9"/>
      <c r="U368" s="2"/>
      <c r="V368" s="2"/>
      <c r="W368" s="2"/>
      <c r="X368" s="2"/>
    </row>
    <row r="369" spans="4:24" ht="15.75" customHeight="1">
      <c r="D369" s="2"/>
      <c r="E369" s="2"/>
      <c r="F369" s="2"/>
      <c r="G369" s="28"/>
      <c r="H369" s="2"/>
      <c r="I369" s="2"/>
      <c r="J369" s="2"/>
      <c r="K369" s="2"/>
      <c r="L369" s="2"/>
      <c r="M369" s="2"/>
      <c r="N369" s="56"/>
      <c r="O369" s="2"/>
      <c r="Q369" s="2"/>
      <c r="S369" s="9"/>
      <c r="T369" s="9"/>
      <c r="U369" s="2"/>
      <c r="V369" s="2"/>
      <c r="W369" s="2"/>
      <c r="X369" s="2"/>
    </row>
    <row r="370" spans="4:24" ht="15.75" customHeight="1">
      <c r="D370" s="2"/>
      <c r="E370" s="2"/>
      <c r="F370" s="2"/>
      <c r="G370" s="28"/>
      <c r="H370" s="2"/>
      <c r="I370" s="2"/>
      <c r="J370" s="2"/>
      <c r="K370" s="2"/>
      <c r="L370" s="2"/>
      <c r="M370" s="2"/>
      <c r="N370" s="56"/>
      <c r="O370" s="2"/>
      <c r="Q370" s="2"/>
      <c r="S370" s="9"/>
      <c r="T370" s="9"/>
      <c r="U370" s="2"/>
      <c r="V370" s="2"/>
      <c r="W370" s="2"/>
      <c r="X370" s="2"/>
    </row>
    <row r="371" spans="4:24" ht="15.75" customHeight="1">
      <c r="D371" s="2"/>
      <c r="E371" s="2"/>
      <c r="F371" s="2"/>
      <c r="G371" s="28"/>
      <c r="H371" s="2"/>
      <c r="I371" s="2"/>
      <c r="J371" s="2"/>
      <c r="K371" s="2"/>
      <c r="L371" s="2"/>
      <c r="M371" s="2"/>
      <c r="N371" s="56"/>
      <c r="O371" s="2"/>
      <c r="Q371" s="2"/>
      <c r="S371" s="9"/>
      <c r="T371" s="9"/>
      <c r="U371" s="2"/>
      <c r="V371" s="2"/>
      <c r="W371" s="2"/>
      <c r="X371" s="2"/>
    </row>
    <row r="372" spans="4:24" ht="15.75" customHeight="1">
      <c r="D372" s="2"/>
      <c r="E372" s="2"/>
      <c r="F372" s="2"/>
      <c r="G372" s="28"/>
      <c r="H372" s="2"/>
      <c r="I372" s="2"/>
      <c r="J372" s="2"/>
      <c r="K372" s="2"/>
      <c r="L372" s="2"/>
      <c r="M372" s="2"/>
      <c r="N372" s="56"/>
      <c r="O372" s="2"/>
      <c r="Q372" s="2"/>
      <c r="S372" s="9"/>
      <c r="T372" s="9"/>
      <c r="U372" s="2"/>
      <c r="V372" s="2"/>
      <c r="W372" s="2"/>
      <c r="X372" s="2"/>
    </row>
    <row r="373" spans="4:24" ht="15.75" customHeight="1">
      <c r="D373" s="2"/>
      <c r="E373" s="2"/>
      <c r="F373" s="2"/>
      <c r="G373" s="28"/>
      <c r="H373" s="2"/>
      <c r="I373" s="2"/>
      <c r="J373" s="2"/>
      <c r="K373" s="2"/>
      <c r="L373" s="2"/>
      <c r="M373" s="2"/>
      <c r="N373" s="56"/>
      <c r="O373" s="2"/>
      <c r="Q373" s="2"/>
      <c r="S373" s="9"/>
      <c r="T373" s="9"/>
      <c r="U373" s="2"/>
      <c r="V373" s="2"/>
      <c r="W373" s="2"/>
      <c r="X373" s="2"/>
    </row>
    <row r="374" spans="4:24" ht="15.75" customHeight="1">
      <c r="D374" s="2"/>
      <c r="E374" s="2"/>
      <c r="F374" s="2"/>
      <c r="G374" s="28"/>
      <c r="H374" s="2"/>
      <c r="I374" s="2"/>
      <c r="J374" s="2"/>
      <c r="K374" s="2"/>
      <c r="L374" s="2"/>
      <c r="M374" s="2"/>
      <c r="N374" s="56"/>
      <c r="O374" s="2"/>
      <c r="Q374" s="2"/>
      <c r="S374" s="9"/>
      <c r="T374" s="9"/>
      <c r="U374" s="2"/>
      <c r="V374" s="2"/>
      <c r="W374" s="2"/>
      <c r="X374" s="2"/>
    </row>
    <row r="375" spans="4:24" ht="15.75" customHeight="1">
      <c r="D375" s="2"/>
      <c r="E375" s="2"/>
      <c r="F375" s="2"/>
      <c r="G375" s="28"/>
      <c r="H375" s="2"/>
      <c r="I375" s="2"/>
      <c r="J375" s="2"/>
      <c r="K375" s="2"/>
      <c r="L375" s="2"/>
      <c r="M375" s="2"/>
      <c r="N375" s="56"/>
      <c r="O375" s="2"/>
      <c r="Q375" s="2"/>
      <c r="S375" s="9"/>
      <c r="T375" s="9"/>
      <c r="U375" s="2"/>
      <c r="V375" s="2"/>
      <c r="W375" s="2"/>
      <c r="X375" s="2"/>
    </row>
    <row r="376" spans="4:24" ht="15.75" customHeight="1">
      <c r="D376" s="2"/>
      <c r="E376" s="2"/>
      <c r="F376" s="2"/>
      <c r="G376" s="28"/>
      <c r="H376" s="2"/>
      <c r="I376" s="2"/>
      <c r="J376" s="2"/>
      <c r="K376" s="2"/>
      <c r="L376" s="2"/>
      <c r="M376" s="2"/>
      <c r="N376" s="56"/>
      <c r="O376" s="2"/>
      <c r="Q376" s="2"/>
      <c r="S376" s="9"/>
      <c r="T376" s="9"/>
      <c r="U376" s="2"/>
      <c r="V376" s="2"/>
      <c r="W376" s="2"/>
      <c r="X376" s="2"/>
    </row>
    <row r="377" spans="4:24" ht="15.75" customHeight="1">
      <c r="D377" s="2"/>
      <c r="E377" s="2"/>
      <c r="F377" s="2"/>
      <c r="G377" s="28"/>
      <c r="H377" s="2"/>
      <c r="I377" s="2"/>
      <c r="J377" s="2"/>
      <c r="K377" s="2"/>
      <c r="L377" s="2"/>
      <c r="M377" s="2"/>
      <c r="N377" s="56"/>
      <c r="O377" s="2"/>
      <c r="Q377" s="2"/>
      <c r="S377" s="9"/>
      <c r="T377" s="9"/>
      <c r="U377" s="2"/>
      <c r="V377" s="2"/>
      <c r="W377" s="2"/>
      <c r="X377" s="2"/>
    </row>
    <row r="378" spans="4:24" ht="15.75" customHeight="1">
      <c r="D378" s="2"/>
      <c r="E378" s="2"/>
      <c r="F378" s="2"/>
      <c r="G378" s="28"/>
      <c r="H378" s="2"/>
      <c r="I378" s="2"/>
      <c r="J378" s="2"/>
      <c r="K378" s="2"/>
      <c r="L378" s="2"/>
      <c r="M378" s="2"/>
      <c r="N378" s="56"/>
      <c r="O378" s="2"/>
      <c r="Q378" s="2"/>
      <c r="S378" s="9"/>
      <c r="T378" s="9"/>
      <c r="U378" s="2"/>
      <c r="V378" s="2"/>
      <c r="W378" s="2"/>
      <c r="X378" s="2"/>
    </row>
    <row r="379" spans="4:24" ht="15.75" customHeight="1">
      <c r="D379" s="2"/>
      <c r="E379" s="2"/>
      <c r="F379" s="2"/>
      <c r="G379" s="28"/>
      <c r="H379" s="2"/>
      <c r="I379" s="2"/>
      <c r="J379" s="2"/>
      <c r="K379" s="2"/>
      <c r="L379" s="2"/>
      <c r="M379" s="2"/>
      <c r="N379" s="56"/>
      <c r="O379" s="2"/>
      <c r="Q379" s="2"/>
      <c r="S379" s="9"/>
      <c r="T379" s="9"/>
      <c r="U379" s="2"/>
      <c r="V379" s="2"/>
      <c r="W379" s="2"/>
      <c r="X379" s="2"/>
    </row>
    <row r="380" spans="4:24" ht="15.75" customHeight="1">
      <c r="D380" s="2"/>
      <c r="E380" s="2"/>
      <c r="F380" s="2"/>
      <c r="G380" s="28"/>
      <c r="H380" s="2"/>
      <c r="I380" s="2"/>
      <c r="J380" s="2"/>
      <c r="K380" s="2"/>
      <c r="L380" s="2"/>
      <c r="M380" s="2"/>
      <c r="N380" s="56"/>
      <c r="O380" s="2"/>
      <c r="Q380" s="2"/>
      <c r="S380" s="9"/>
      <c r="T380" s="9"/>
      <c r="U380" s="2"/>
      <c r="V380" s="2"/>
      <c r="W380" s="2"/>
      <c r="X380" s="2"/>
    </row>
    <row r="381" spans="4:24" ht="15.75" customHeight="1">
      <c r="D381" s="2"/>
      <c r="E381" s="2"/>
      <c r="F381" s="2"/>
      <c r="G381" s="28"/>
      <c r="H381" s="2"/>
      <c r="I381" s="2"/>
      <c r="J381" s="2"/>
      <c r="K381" s="2"/>
      <c r="L381" s="2"/>
      <c r="M381" s="2"/>
      <c r="N381" s="56"/>
      <c r="O381" s="2"/>
      <c r="Q381" s="2"/>
      <c r="S381" s="9"/>
      <c r="T381" s="9"/>
      <c r="U381" s="2"/>
      <c r="V381" s="2"/>
      <c r="W381" s="2"/>
      <c r="X381" s="2"/>
    </row>
    <row r="382" spans="4:24" ht="15.75" customHeight="1">
      <c r="D382" s="2"/>
      <c r="E382" s="2"/>
      <c r="F382" s="2"/>
      <c r="G382" s="28"/>
      <c r="H382" s="2"/>
      <c r="I382" s="2"/>
      <c r="J382" s="2"/>
      <c r="K382" s="2"/>
      <c r="L382" s="2"/>
      <c r="M382" s="2"/>
      <c r="N382" s="56"/>
      <c r="O382" s="2"/>
      <c r="Q382" s="2"/>
      <c r="S382" s="9"/>
      <c r="T382" s="9"/>
      <c r="U382" s="2"/>
      <c r="V382" s="2"/>
      <c r="W382" s="2"/>
      <c r="X382" s="2"/>
    </row>
    <row r="383" spans="4:24" ht="15.75" customHeight="1">
      <c r="D383" s="2"/>
      <c r="E383" s="2"/>
      <c r="F383" s="2"/>
      <c r="G383" s="28"/>
      <c r="H383" s="2"/>
      <c r="I383" s="2"/>
      <c r="J383" s="2"/>
      <c r="K383" s="2"/>
      <c r="L383" s="2"/>
      <c r="M383" s="2"/>
      <c r="N383" s="56"/>
      <c r="O383" s="2"/>
      <c r="Q383" s="2"/>
      <c r="S383" s="9"/>
      <c r="T383" s="9"/>
      <c r="U383" s="2"/>
      <c r="V383" s="2"/>
      <c r="W383" s="2"/>
      <c r="X383" s="2"/>
    </row>
    <row r="384" spans="4:24" ht="15.75" customHeight="1">
      <c r="D384" s="2"/>
      <c r="E384" s="2"/>
      <c r="F384" s="2"/>
      <c r="G384" s="28"/>
      <c r="H384" s="2"/>
      <c r="I384" s="2"/>
      <c r="J384" s="2"/>
      <c r="K384" s="2"/>
      <c r="L384" s="2"/>
      <c r="M384" s="2"/>
      <c r="N384" s="56"/>
      <c r="O384" s="2"/>
      <c r="Q384" s="2"/>
      <c r="S384" s="9"/>
      <c r="T384" s="9"/>
      <c r="U384" s="2"/>
      <c r="V384" s="2"/>
      <c r="W384" s="2"/>
      <c r="X384" s="2"/>
    </row>
    <row r="385" spans="4:24" ht="15.75" customHeight="1">
      <c r="D385" s="2"/>
      <c r="E385" s="2"/>
      <c r="F385" s="2"/>
      <c r="G385" s="28"/>
      <c r="H385" s="2"/>
      <c r="I385" s="2"/>
      <c r="J385" s="2"/>
      <c r="K385" s="2"/>
      <c r="L385" s="2"/>
      <c r="M385" s="2"/>
      <c r="N385" s="56"/>
      <c r="O385" s="2"/>
      <c r="Q385" s="2"/>
      <c r="S385" s="9"/>
      <c r="T385" s="9"/>
      <c r="U385" s="2"/>
      <c r="V385" s="2"/>
      <c r="W385" s="2"/>
      <c r="X385" s="2"/>
    </row>
    <row r="386" spans="4:24" ht="15.75" customHeight="1">
      <c r="D386" s="2"/>
      <c r="E386" s="2"/>
      <c r="F386" s="2"/>
      <c r="G386" s="28"/>
      <c r="H386" s="2"/>
      <c r="I386" s="2"/>
      <c r="J386" s="2"/>
      <c r="K386" s="2"/>
      <c r="L386" s="2"/>
      <c r="M386" s="2"/>
      <c r="N386" s="56"/>
      <c r="O386" s="2"/>
      <c r="Q386" s="2"/>
      <c r="S386" s="9"/>
      <c r="T386" s="9"/>
      <c r="U386" s="2"/>
      <c r="V386" s="2"/>
      <c r="W386" s="2"/>
      <c r="X386" s="2"/>
    </row>
    <row r="387" spans="4:24" ht="15.75" customHeight="1">
      <c r="D387" s="2"/>
      <c r="E387" s="2"/>
      <c r="F387" s="2"/>
      <c r="G387" s="28"/>
      <c r="H387" s="2"/>
      <c r="I387" s="2"/>
      <c r="J387" s="2"/>
      <c r="K387" s="2"/>
      <c r="L387" s="2"/>
      <c r="M387" s="2"/>
      <c r="N387" s="56"/>
      <c r="O387" s="2"/>
      <c r="Q387" s="2"/>
      <c r="S387" s="9"/>
      <c r="T387" s="9"/>
      <c r="U387" s="2"/>
      <c r="V387" s="2"/>
      <c r="W387" s="2"/>
      <c r="X387" s="2"/>
    </row>
    <row r="388" spans="4:24" ht="15.75" customHeight="1">
      <c r="D388" s="2"/>
      <c r="E388" s="2"/>
      <c r="F388" s="2"/>
      <c r="G388" s="28"/>
      <c r="H388" s="2"/>
      <c r="I388" s="2"/>
      <c r="J388" s="2"/>
      <c r="K388" s="2"/>
      <c r="L388" s="2"/>
      <c r="M388" s="2"/>
      <c r="N388" s="56"/>
      <c r="O388" s="2"/>
      <c r="Q388" s="2"/>
      <c r="S388" s="9"/>
      <c r="T388" s="9"/>
      <c r="U388" s="2"/>
      <c r="V388" s="2"/>
      <c r="W388" s="2"/>
      <c r="X388" s="2"/>
    </row>
    <row r="389" spans="4:24" ht="15.75" customHeight="1">
      <c r="D389" s="2"/>
      <c r="E389" s="2"/>
      <c r="F389" s="2"/>
      <c r="G389" s="28"/>
      <c r="H389" s="2"/>
      <c r="I389" s="2"/>
      <c r="J389" s="2"/>
      <c r="K389" s="2"/>
      <c r="L389" s="2"/>
      <c r="M389" s="2"/>
      <c r="N389" s="56"/>
      <c r="O389" s="2"/>
      <c r="Q389" s="2"/>
      <c r="S389" s="9"/>
      <c r="T389" s="9"/>
      <c r="U389" s="2"/>
      <c r="V389" s="2"/>
      <c r="W389" s="2"/>
      <c r="X389" s="2"/>
    </row>
    <row r="390" spans="4:24" ht="15.75" customHeight="1">
      <c r="D390" s="2"/>
      <c r="E390" s="2"/>
      <c r="F390" s="2"/>
      <c r="G390" s="28"/>
      <c r="H390" s="2"/>
      <c r="I390" s="2"/>
      <c r="J390" s="2"/>
      <c r="K390" s="2"/>
      <c r="L390" s="2"/>
      <c r="M390" s="2"/>
      <c r="N390" s="56"/>
      <c r="O390" s="2"/>
      <c r="Q390" s="2"/>
      <c r="S390" s="9"/>
      <c r="T390" s="9"/>
      <c r="U390" s="2"/>
      <c r="V390" s="2"/>
      <c r="W390" s="2"/>
      <c r="X390" s="2"/>
    </row>
    <row r="391" spans="4:24" ht="15.75" customHeight="1">
      <c r="D391" s="2"/>
      <c r="E391" s="2"/>
      <c r="F391" s="2"/>
      <c r="G391" s="28"/>
      <c r="H391" s="2"/>
      <c r="I391" s="2"/>
      <c r="J391" s="2"/>
      <c r="K391" s="2"/>
      <c r="L391" s="2"/>
      <c r="M391" s="2"/>
      <c r="N391" s="56"/>
      <c r="O391" s="2"/>
      <c r="Q391" s="2"/>
      <c r="S391" s="9"/>
      <c r="T391" s="9"/>
      <c r="U391" s="2"/>
      <c r="V391" s="2"/>
      <c r="W391" s="2"/>
      <c r="X391" s="2"/>
    </row>
    <row r="392" spans="4:24" ht="15.75" customHeight="1">
      <c r="D392" s="2"/>
      <c r="E392" s="2"/>
      <c r="F392" s="2"/>
      <c r="G392" s="28"/>
      <c r="H392" s="2"/>
      <c r="I392" s="2"/>
      <c r="J392" s="2"/>
      <c r="K392" s="2"/>
      <c r="L392" s="2"/>
      <c r="M392" s="2"/>
      <c r="N392" s="56"/>
      <c r="O392" s="2"/>
      <c r="Q392" s="2"/>
      <c r="S392" s="9"/>
      <c r="T392" s="9"/>
      <c r="U392" s="2"/>
      <c r="V392" s="2"/>
      <c r="W392" s="2"/>
      <c r="X392" s="2"/>
    </row>
    <row r="393" spans="4:24" ht="15.75" customHeight="1">
      <c r="D393" s="2"/>
      <c r="E393" s="2"/>
      <c r="F393" s="2"/>
      <c r="G393" s="28"/>
      <c r="H393" s="2"/>
      <c r="I393" s="2"/>
      <c r="J393" s="2"/>
      <c r="K393" s="2"/>
      <c r="L393" s="2"/>
      <c r="M393" s="2"/>
      <c r="N393" s="56"/>
      <c r="O393" s="2"/>
      <c r="Q393" s="2"/>
      <c r="S393" s="9"/>
      <c r="T393" s="9"/>
      <c r="U393" s="2"/>
      <c r="V393" s="2"/>
      <c r="W393" s="2"/>
      <c r="X393" s="2"/>
    </row>
    <row r="394" spans="4:24" ht="15.75" customHeight="1">
      <c r="D394" s="2"/>
      <c r="E394" s="2"/>
      <c r="F394" s="2"/>
      <c r="G394" s="28"/>
      <c r="H394" s="2"/>
      <c r="I394" s="2"/>
      <c r="J394" s="2"/>
      <c r="K394" s="2"/>
      <c r="L394" s="2"/>
      <c r="M394" s="2"/>
      <c r="N394" s="56"/>
      <c r="O394" s="2"/>
      <c r="Q394" s="2"/>
      <c r="S394" s="9"/>
      <c r="T394" s="9"/>
      <c r="U394" s="2"/>
      <c r="V394" s="2"/>
      <c r="W394" s="2"/>
      <c r="X394" s="2"/>
    </row>
    <row r="395" spans="4:24" ht="15.75" customHeight="1">
      <c r="D395" s="2"/>
      <c r="E395" s="2"/>
      <c r="F395" s="2"/>
      <c r="G395" s="28"/>
      <c r="H395" s="2"/>
      <c r="I395" s="2"/>
      <c r="J395" s="2"/>
      <c r="K395" s="2"/>
      <c r="L395" s="2"/>
      <c r="M395" s="2"/>
      <c r="N395" s="56"/>
      <c r="O395" s="2"/>
      <c r="Q395" s="2"/>
      <c r="S395" s="9"/>
      <c r="T395" s="9"/>
      <c r="U395" s="2"/>
      <c r="V395" s="2"/>
      <c r="W395" s="2"/>
      <c r="X395" s="2"/>
    </row>
    <row r="396" spans="4:24" ht="15.75" customHeight="1">
      <c r="D396" s="2"/>
      <c r="E396" s="2"/>
      <c r="F396" s="2"/>
      <c r="G396" s="28"/>
      <c r="H396" s="2"/>
      <c r="I396" s="2"/>
      <c r="J396" s="2"/>
      <c r="K396" s="2"/>
      <c r="L396" s="2"/>
      <c r="M396" s="2"/>
      <c r="N396" s="56"/>
      <c r="O396" s="2"/>
      <c r="Q396" s="2"/>
      <c r="S396" s="9"/>
      <c r="T396" s="9"/>
      <c r="U396" s="2"/>
      <c r="V396" s="2"/>
      <c r="W396" s="2"/>
      <c r="X396" s="2"/>
    </row>
    <row r="397" spans="4:24" ht="15.75" customHeight="1">
      <c r="D397" s="2"/>
      <c r="E397" s="2"/>
      <c r="F397" s="2"/>
      <c r="G397" s="28"/>
      <c r="H397" s="2"/>
      <c r="I397" s="2"/>
      <c r="J397" s="2"/>
      <c r="K397" s="2"/>
      <c r="L397" s="2"/>
      <c r="M397" s="2"/>
      <c r="N397" s="56"/>
      <c r="O397" s="2"/>
      <c r="Q397" s="2"/>
      <c r="S397" s="9"/>
      <c r="T397" s="9"/>
      <c r="U397" s="2"/>
      <c r="V397" s="2"/>
      <c r="W397" s="2"/>
      <c r="X397" s="2"/>
    </row>
    <row r="398" spans="4:24" ht="15.75" customHeight="1">
      <c r="D398" s="2"/>
      <c r="E398" s="2"/>
      <c r="F398" s="2"/>
      <c r="G398" s="28"/>
      <c r="H398" s="2"/>
      <c r="I398" s="2"/>
      <c r="J398" s="2"/>
      <c r="K398" s="2"/>
      <c r="L398" s="2"/>
      <c r="M398" s="2"/>
      <c r="N398" s="56"/>
      <c r="O398" s="2"/>
      <c r="Q398" s="2"/>
      <c r="S398" s="9"/>
      <c r="T398" s="9"/>
      <c r="U398" s="2"/>
      <c r="V398" s="2"/>
      <c r="W398" s="2"/>
      <c r="X398" s="2"/>
    </row>
    <row r="399" spans="4:24" ht="15.75" customHeight="1">
      <c r="D399" s="2"/>
      <c r="E399" s="2"/>
      <c r="F399" s="2"/>
      <c r="G399" s="28"/>
      <c r="H399" s="2"/>
      <c r="I399" s="2"/>
      <c r="J399" s="2"/>
      <c r="K399" s="2"/>
      <c r="L399" s="2"/>
      <c r="M399" s="2"/>
      <c r="N399" s="56"/>
      <c r="O399" s="2"/>
      <c r="Q399" s="2"/>
      <c r="S399" s="9"/>
      <c r="T399" s="9"/>
      <c r="U399" s="2"/>
      <c r="V399" s="2"/>
      <c r="W399" s="2"/>
      <c r="X399" s="2"/>
    </row>
    <row r="400" spans="4:24" ht="15.75" customHeight="1">
      <c r="D400" s="2"/>
      <c r="E400" s="2"/>
      <c r="F400" s="2"/>
      <c r="G400" s="28"/>
      <c r="H400" s="2"/>
      <c r="I400" s="2"/>
      <c r="J400" s="2"/>
      <c r="K400" s="2"/>
      <c r="L400" s="2"/>
      <c r="M400" s="2"/>
      <c r="N400" s="56"/>
      <c r="O400" s="2"/>
      <c r="Q400" s="2"/>
      <c r="S400" s="9"/>
      <c r="T400" s="9"/>
      <c r="U400" s="2"/>
      <c r="V400" s="2"/>
      <c r="W400" s="2"/>
      <c r="X400" s="2"/>
    </row>
    <row r="401" spans="4:24" ht="15.75" customHeight="1">
      <c r="D401" s="2"/>
      <c r="E401" s="2"/>
      <c r="F401" s="2"/>
      <c r="G401" s="28"/>
      <c r="H401" s="2"/>
      <c r="I401" s="2"/>
      <c r="J401" s="2"/>
      <c r="K401" s="2"/>
      <c r="L401" s="2"/>
      <c r="M401" s="2"/>
      <c r="N401" s="56"/>
      <c r="O401" s="2"/>
      <c r="Q401" s="2"/>
      <c r="S401" s="9"/>
      <c r="T401" s="9"/>
      <c r="U401" s="2"/>
      <c r="V401" s="2"/>
      <c r="W401" s="2"/>
      <c r="X401" s="2"/>
    </row>
    <row r="402" spans="4:24" ht="15.75" customHeight="1">
      <c r="D402" s="2"/>
      <c r="E402" s="2"/>
      <c r="F402" s="2"/>
      <c r="G402" s="28"/>
      <c r="H402" s="2"/>
      <c r="I402" s="2"/>
      <c r="J402" s="2"/>
      <c r="K402" s="2"/>
      <c r="L402" s="2"/>
      <c r="M402" s="2"/>
      <c r="N402" s="56"/>
      <c r="O402" s="2"/>
      <c r="Q402" s="2"/>
      <c r="S402" s="9"/>
      <c r="T402" s="9"/>
      <c r="U402" s="2"/>
      <c r="V402" s="2"/>
      <c r="W402" s="2"/>
      <c r="X402" s="2"/>
    </row>
    <row r="403" spans="4:24" ht="15.75" customHeight="1">
      <c r="D403" s="2"/>
      <c r="E403" s="2"/>
      <c r="F403" s="2"/>
      <c r="G403" s="28"/>
      <c r="H403" s="2"/>
      <c r="I403" s="2"/>
      <c r="J403" s="2"/>
      <c r="K403" s="2"/>
      <c r="L403" s="2"/>
      <c r="M403" s="2"/>
      <c r="N403" s="56"/>
      <c r="O403" s="2"/>
      <c r="Q403" s="2"/>
      <c r="S403" s="9"/>
      <c r="T403" s="9"/>
      <c r="U403" s="2"/>
      <c r="V403" s="2"/>
      <c r="W403" s="2"/>
      <c r="X403" s="2"/>
    </row>
    <row r="404" spans="4:24" ht="15.75" customHeight="1">
      <c r="D404" s="2"/>
      <c r="E404" s="2"/>
      <c r="F404" s="2"/>
      <c r="G404" s="28"/>
      <c r="H404" s="2"/>
      <c r="I404" s="2"/>
      <c r="J404" s="2"/>
      <c r="K404" s="2"/>
      <c r="L404" s="2"/>
      <c r="M404" s="2"/>
      <c r="N404" s="56"/>
      <c r="O404" s="2"/>
      <c r="Q404" s="2"/>
      <c r="S404" s="9"/>
      <c r="T404" s="9"/>
      <c r="U404" s="2"/>
      <c r="V404" s="2"/>
      <c r="W404" s="2"/>
      <c r="X404" s="2"/>
    </row>
    <row r="405" spans="4:24" ht="15.75" customHeight="1">
      <c r="D405" s="2"/>
      <c r="E405" s="2"/>
      <c r="F405" s="2"/>
      <c r="G405" s="28"/>
      <c r="H405" s="2"/>
      <c r="I405" s="2"/>
      <c r="J405" s="2"/>
      <c r="K405" s="2"/>
      <c r="L405" s="2"/>
      <c r="M405" s="2"/>
      <c r="N405" s="56"/>
      <c r="O405" s="2"/>
      <c r="Q405" s="2"/>
      <c r="S405" s="9"/>
      <c r="T405" s="9"/>
      <c r="U405" s="2"/>
      <c r="V405" s="2"/>
      <c r="W405" s="2"/>
      <c r="X405" s="2"/>
    </row>
    <row r="406" spans="4:24" ht="15.75" customHeight="1">
      <c r="D406" s="2"/>
      <c r="E406" s="2"/>
      <c r="F406" s="2"/>
      <c r="G406" s="28"/>
      <c r="H406" s="2"/>
      <c r="I406" s="2"/>
      <c r="J406" s="2"/>
      <c r="K406" s="2"/>
      <c r="L406" s="2"/>
      <c r="M406" s="2"/>
      <c r="N406" s="56"/>
      <c r="O406" s="2"/>
      <c r="Q406" s="2"/>
      <c r="S406" s="9"/>
      <c r="T406" s="9"/>
      <c r="U406" s="2"/>
      <c r="V406" s="2"/>
      <c r="W406" s="2"/>
      <c r="X406" s="2"/>
    </row>
    <row r="407" spans="4:24" ht="15.75" customHeight="1">
      <c r="D407" s="2"/>
      <c r="E407" s="2"/>
      <c r="F407" s="2"/>
      <c r="G407" s="28"/>
      <c r="H407" s="2"/>
      <c r="I407" s="2"/>
      <c r="J407" s="2"/>
      <c r="K407" s="2"/>
      <c r="L407" s="2"/>
      <c r="M407" s="2"/>
      <c r="N407" s="56"/>
      <c r="O407" s="2"/>
      <c r="Q407" s="2"/>
      <c r="S407" s="9"/>
      <c r="T407" s="9"/>
      <c r="U407" s="2"/>
      <c r="V407" s="2"/>
      <c r="W407" s="2"/>
      <c r="X407" s="2"/>
    </row>
    <row r="408" spans="4:24" ht="15.75" customHeight="1">
      <c r="D408" s="2"/>
      <c r="E408" s="2"/>
      <c r="F408" s="2"/>
      <c r="G408" s="28"/>
      <c r="H408" s="2"/>
      <c r="I408" s="2"/>
      <c r="J408" s="2"/>
      <c r="K408" s="2"/>
      <c r="L408" s="2"/>
      <c r="M408" s="2"/>
      <c r="N408" s="56"/>
      <c r="O408" s="2"/>
      <c r="Q408" s="2"/>
      <c r="S408" s="9"/>
      <c r="T408" s="9"/>
      <c r="U408" s="2"/>
      <c r="V408" s="2"/>
      <c r="W408" s="2"/>
      <c r="X408" s="2"/>
    </row>
    <row r="409" spans="4:24" ht="15.75" customHeight="1">
      <c r="D409" s="2"/>
      <c r="E409" s="2"/>
      <c r="F409" s="2"/>
      <c r="G409" s="28"/>
      <c r="H409" s="2"/>
      <c r="I409" s="2"/>
      <c r="J409" s="2"/>
      <c r="K409" s="2"/>
      <c r="L409" s="2"/>
      <c r="M409" s="2"/>
      <c r="N409" s="56"/>
      <c r="O409" s="2"/>
      <c r="Q409" s="2"/>
      <c r="S409" s="9"/>
      <c r="T409" s="9"/>
      <c r="U409" s="2"/>
      <c r="V409" s="2"/>
      <c r="W409" s="2"/>
      <c r="X409" s="2"/>
    </row>
    <row r="410" spans="4:24" ht="15.75" customHeight="1">
      <c r="D410" s="2"/>
      <c r="E410" s="2"/>
      <c r="F410" s="2"/>
      <c r="G410" s="28"/>
      <c r="H410" s="2"/>
      <c r="I410" s="2"/>
      <c r="J410" s="2"/>
      <c r="K410" s="2"/>
      <c r="L410" s="2"/>
      <c r="M410" s="2"/>
      <c r="N410" s="56"/>
      <c r="O410" s="2"/>
      <c r="Q410" s="2"/>
      <c r="S410" s="9"/>
      <c r="T410" s="9"/>
      <c r="U410" s="2"/>
      <c r="V410" s="2"/>
      <c r="W410" s="2"/>
      <c r="X410" s="2"/>
    </row>
    <row r="411" spans="4:24" ht="15.75" customHeight="1">
      <c r="D411" s="2"/>
      <c r="E411" s="2"/>
      <c r="F411" s="2"/>
      <c r="G411" s="28"/>
      <c r="H411" s="2"/>
      <c r="I411" s="2"/>
      <c r="J411" s="2"/>
      <c r="K411" s="2"/>
      <c r="L411" s="2"/>
      <c r="M411" s="2"/>
      <c r="N411" s="56"/>
      <c r="O411" s="2"/>
      <c r="Q411" s="2"/>
      <c r="S411" s="9"/>
      <c r="T411" s="9"/>
      <c r="U411" s="2"/>
      <c r="V411" s="2"/>
      <c r="W411" s="2"/>
      <c r="X411" s="2"/>
    </row>
    <row r="412" spans="4:24" ht="15.75" customHeight="1">
      <c r="D412" s="2"/>
      <c r="E412" s="2"/>
      <c r="F412" s="2"/>
      <c r="G412" s="28"/>
      <c r="H412" s="2"/>
      <c r="I412" s="2"/>
      <c r="J412" s="2"/>
      <c r="K412" s="2"/>
      <c r="L412" s="2"/>
      <c r="M412" s="2"/>
      <c r="N412" s="56"/>
      <c r="O412" s="2"/>
      <c r="Q412" s="2"/>
      <c r="S412" s="9"/>
      <c r="T412" s="9"/>
      <c r="U412" s="2"/>
      <c r="V412" s="2"/>
      <c r="W412" s="2"/>
      <c r="X412" s="2"/>
    </row>
    <row r="413" spans="4:24" ht="15.75" customHeight="1">
      <c r="D413" s="2"/>
      <c r="E413" s="2"/>
      <c r="F413" s="2"/>
      <c r="G413" s="28"/>
      <c r="H413" s="2"/>
      <c r="I413" s="2"/>
      <c r="J413" s="2"/>
      <c r="K413" s="2"/>
      <c r="L413" s="2"/>
      <c r="M413" s="2"/>
      <c r="N413" s="56"/>
      <c r="O413" s="2"/>
      <c r="Q413" s="2"/>
      <c r="S413" s="9"/>
      <c r="T413" s="9"/>
      <c r="U413" s="2"/>
      <c r="V413" s="2"/>
      <c r="W413" s="2"/>
      <c r="X413" s="2"/>
    </row>
    <row r="414" spans="4:24" ht="15.75" customHeight="1">
      <c r="D414" s="2"/>
      <c r="E414" s="2"/>
      <c r="F414" s="2"/>
      <c r="G414" s="28"/>
      <c r="H414" s="2"/>
      <c r="I414" s="2"/>
      <c r="J414" s="2"/>
      <c r="K414" s="2"/>
      <c r="L414" s="2"/>
      <c r="M414" s="2"/>
      <c r="N414" s="56"/>
      <c r="O414" s="2"/>
      <c r="Q414" s="2"/>
      <c r="S414" s="9"/>
      <c r="T414" s="9"/>
      <c r="U414" s="2"/>
      <c r="V414" s="2"/>
      <c r="W414" s="2"/>
      <c r="X414" s="2"/>
    </row>
    <row r="415" spans="4:24" ht="15.75" customHeight="1">
      <c r="D415" s="2"/>
      <c r="E415" s="2"/>
      <c r="F415" s="2"/>
      <c r="G415" s="28"/>
      <c r="H415" s="2"/>
      <c r="I415" s="2"/>
      <c r="J415" s="2"/>
      <c r="K415" s="2"/>
      <c r="L415" s="2"/>
      <c r="M415" s="2"/>
      <c r="N415" s="56"/>
      <c r="O415" s="2"/>
      <c r="Q415" s="2"/>
      <c r="S415" s="9"/>
      <c r="T415" s="9"/>
      <c r="U415" s="2"/>
      <c r="V415" s="2"/>
      <c r="W415" s="2"/>
      <c r="X415" s="2"/>
    </row>
    <row r="416" spans="4:24" ht="15.75" customHeight="1">
      <c r="D416" s="2"/>
      <c r="E416" s="2"/>
      <c r="F416" s="2"/>
      <c r="G416" s="28"/>
      <c r="H416" s="2"/>
      <c r="I416" s="2"/>
      <c r="J416" s="2"/>
      <c r="K416" s="2"/>
      <c r="L416" s="2"/>
      <c r="M416" s="2"/>
      <c r="N416" s="56"/>
      <c r="O416" s="2"/>
      <c r="Q416" s="2"/>
      <c r="S416" s="9"/>
      <c r="T416" s="9"/>
      <c r="U416" s="2"/>
      <c r="V416" s="2"/>
      <c r="W416" s="2"/>
      <c r="X416" s="2"/>
    </row>
    <row r="417" spans="4:24" ht="15.75" customHeight="1">
      <c r="D417" s="2"/>
      <c r="E417" s="2"/>
      <c r="F417" s="2"/>
      <c r="G417" s="28"/>
      <c r="H417" s="2"/>
      <c r="I417" s="2"/>
      <c r="J417" s="2"/>
      <c r="K417" s="2"/>
      <c r="L417" s="2"/>
      <c r="M417" s="2"/>
      <c r="N417" s="56"/>
      <c r="O417" s="2"/>
      <c r="Q417" s="2"/>
      <c r="S417" s="9"/>
      <c r="T417" s="9"/>
      <c r="U417" s="2"/>
      <c r="V417" s="2"/>
      <c r="W417" s="2"/>
      <c r="X417" s="2"/>
    </row>
    <row r="418" spans="4:24" ht="15.75" customHeight="1">
      <c r="D418" s="2"/>
      <c r="E418" s="2"/>
      <c r="F418" s="2"/>
      <c r="G418" s="28"/>
      <c r="H418" s="2"/>
      <c r="I418" s="2"/>
      <c r="J418" s="2"/>
      <c r="K418" s="2"/>
      <c r="L418" s="2"/>
      <c r="M418" s="2"/>
      <c r="N418" s="56"/>
      <c r="O418" s="2"/>
      <c r="Q418" s="2"/>
      <c r="S418" s="9"/>
      <c r="T418" s="9"/>
      <c r="U418" s="2"/>
      <c r="V418" s="2"/>
      <c r="W418" s="2"/>
      <c r="X418" s="2"/>
    </row>
    <row r="419" spans="4:24" ht="15.75" customHeight="1">
      <c r="D419" s="2"/>
      <c r="E419" s="2"/>
      <c r="F419" s="2"/>
      <c r="G419" s="28"/>
      <c r="H419" s="2"/>
      <c r="I419" s="2"/>
      <c r="J419" s="2"/>
      <c r="K419" s="2"/>
      <c r="L419" s="2"/>
      <c r="M419" s="2"/>
      <c r="N419" s="56"/>
      <c r="O419" s="2"/>
      <c r="Q419" s="2"/>
      <c r="S419" s="9"/>
      <c r="T419" s="9"/>
      <c r="U419" s="2"/>
      <c r="V419" s="2"/>
      <c r="W419" s="2"/>
      <c r="X419" s="2"/>
    </row>
    <row r="420" spans="4:24" ht="15.75" customHeight="1">
      <c r="D420" s="2"/>
      <c r="E420" s="2"/>
      <c r="F420" s="2"/>
      <c r="G420" s="28"/>
      <c r="H420" s="2"/>
      <c r="I420" s="2"/>
      <c r="J420" s="2"/>
      <c r="K420" s="2"/>
      <c r="L420" s="2"/>
      <c r="M420" s="2"/>
      <c r="N420" s="56"/>
      <c r="O420" s="2"/>
      <c r="Q420" s="2"/>
      <c r="S420" s="9"/>
      <c r="T420" s="9"/>
      <c r="U420" s="2"/>
      <c r="V420" s="2"/>
      <c r="W420" s="2"/>
      <c r="X420" s="2"/>
    </row>
    <row r="421" spans="4:24" ht="15.75" customHeight="1">
      <c r="D421" s="2"/>
      <c r="E421" s="2"/>
      <c r="F421" s="2"/>
      <c r="G421" s="28"/>
      <c r="H421" s="2"/>
      <c r="I421" s="2"/>
      <c r="J421" s="2"/>
      <c r="K421" s="2"/>
      <c r="L421" s="2"/>
      <c r="M421" s="2"/>
      <c r="N421" s="56"/>
      <c r="O421" s="2"/>
      <c r="Q421" s="2"/>
      <c r="S421" s="9"/>
      <c r="T421" s="9"/>
      <c r="U421" s="2"/>
      <c r="V421" s="2"/>
      <c r="W421" s="2"/>
      <c r="X421" s="2"/>
    </row>
    <row r="422" spans="4:24" ht="15.75" customHeight="1">
      <c r="D422" s="2"/>
      <c r="E422" s="2"/>
      <c r="F422" s="2"/>
      <c r="G422" s="28"/>
      <c r="H422" s="2"/>
      <c r="I422" s="2"/>
      <c r="J422" s="2"/>
      <c r="K422" s="2"/>
      <c r="L422" s="2"/>
      <c r="M422" s="2"/>
      <c r="N422" s="56"/>
      <c r="O422" s="2"/>
      <c r="Q422" s="2"/>
      <c r="S422" s="9"/>
      <c r="T422" s="9"/>
      <c r="U422" s="2"/>
      <c r="V422" s="2"/>
      <c r="W422" s="2"/>
      <c r="X422" s="2"/>
    </row>
    <row r="423" spans="4:24" ht="15.75" customHeight="1">
      <c r="D423" s="2"/>
      <c r="E423" s="2"/>
      <c r="F423" s="2"/>
      <c r="G423" s="28"/>
      <c r="H423" s="2"/>
      <c r="I423" s="2"/>
      <c r="J423" s="2"/>
      <c r="K423" s="2"/>
      <c r="L423" s="2"/>
      <c r="M423" s="2"/>
      <c r="N423" s="56"/>
      <c r="O423" s="2"/>
      <c r="Q423" s="2"/>
      <c r="S423" s="9"/>
      <c r="T423" s="9"/>
      <c r="U423" s="2"/>
      <c r="V423" s="2"/>
      <c r="W423" s="2"/>
      <c r="X423" s="2"/>
    </row>
    <row r="424" spans="4:24" ht="15.75" customHeight="1">
      <c r="D424" s="2"/>
      <c r="E424" s="2"/>
      <c r="F424" s="2"/>
      <c r="G424" s="28"/>
      <c r="H424" s="2"/>
      <c r="I424" s="2"/>
      <c r="J424" s="2"/>
      <c r="K424" s="2"/>
      <c r="L424" s="2"/>
      <c r="M424" s="2"/>
      <c r="N424" s="56"/>
      <c r="O424" s="2"/>
      <c r="Q424" s="2"/>
      <c r="S424" s="9"/>
      <c r="T424" s="9"/>
      <c r="U424" s="2"/>
      <c r="V424" s="2"/>
      <c r="W424" s="2"/>
      <c r="X424" s="2"/>
    </row>
    <row r="425" spans="4:24" ht="15.75" customHeight="1">
      <c r="D425" s="2"/>
      <c r="E425" s="2"/>
      <c r="F425" s="2"/>
      <c r="G425" s="28"/>
      <c r="H425" s="2"/>
      <c r="I425" s="2"/>
      <c r="J425" s="2"/>
      <c r="K425" s="2"/>
      <c r="L425" s="2"/>
      <c r="M425" s="2"/>
      <c r="N425" s="56"/>
      <c r="O425" s="2"/>
      <c r="Q425" s="2"/>
      <c r="S425" s="9"/>
      <c r="T425" s="9"/>
      <c r="U425" s="2"/>
      <c r="V425" s="2"/>
      <c r="W425" s="2"/>
      <c r="X425" s="2"/>
    </row>
    <row r="426" spans="4:24" ht="15.75" customHeight="1">
      <c r="D426" s="2"/>
      <c r="E426" s="2"/>
      <c r="F426" s="2"/>
      <c r="G426" s="28"/>
      <c r="H426" s="2"/>
      <c r="I426" s="2"/>
      <c r="J426" s="2"/>
      <c r="K426" s="2"/>
      <c r="L426" s="2"/>
      <c r="M426" s="2"/>
      <c r="N426" s="56"/>
      <c r="O426" s="2"/>
      <c r="Q426" s="2"/>
      <c r="S426" s="9"/>
      <c r="T426" s="9"/>
      <c r="U426" s="2"/>
      <c r="V426" s="2"/>
      <c r="W426" s="2"/>
      <c r="X426" s="2"/>
    </row>
    <row r="427" spans="4:24" ht="15.75" customHeight="1">
      <c r="D427" s="2"/>
      <c r="E427" s="2"/>
      <c r="F427" s="2"/>
      <c r="G427" s="28"/>
      <c r="H427" s="2"/>
      <c r="I427" s="2"/>
      <c r="J427" s="2"/>
      <c r="K427" s="2"/>
      <c r="L427" s="2"/>
      <c r="M427" s="2"/>
      <c r="N427" s="56"/>
      <c r="O427" s="2"/>
      <c r="Q427" s="2"/>
      <c r="S427" s="9"/>
      <c r="T427" s="9"/>
      <c r="U427" s="2"/>
      <c r="V427" s="2"/>
      <c r="W427" s="2"/>
      <c r="X427" s="2"/>
    </row>
    <row r="428" spans="4:24" ht="15.75" customHeight="1">
      <c r="D428" s="2"/>
      <c r="E428" s="2"/>
      <c r="F428" s="2"/>
      <c r="G428" s="28"/>
      <c r="H428" s="2"/>
      <c r="I428" s="2"/>
      <c r="J428" s="2"/>
      <c r="K428" s="2"/>
      <c r="L428" s="2"/>
      <c r="M428" s="2"/>
      <c r="N428" s="56"/>
      <c r="O428" s="2"/>
      <c r="Q428" s="2"/>
      <c r="S428" s="9"/>
      <c r="T428" s="9"/>
      <c r="U428" s="2"/>
      <c r="V428" s="2"/>
      <c r="W428" s="2"/>
      <c r="X428" s="2"/>
    </row>
    <row r="429" spans="4:24" ht="15.75" customHeight="1">
      <c r="D429" s="2"/>
      <c r="E429" s="2"/>
      <c r="F429" s="2"/>
      <c r="G429" s="28"/>
      <c r="H429" s="2"/>
      <c r="I429" s="2"/>
      <c r="J429" s="2"/>
      <c r="K429" s="2"/>
      <c r="L429" s="2"/>
      <c r="M429" s="2"/>
      <c r="N429" s="56"/>
      <c r="O429" s="2"/>
      <c r="Q429" s="2"/>
      <c r="S429" s="9"/>
      <c r="T429" s="9"/>
      <c r="U429" s="2"/>
      <c r="V429" s="2"/>
      <c r="W429" s="2"/>
      <c r="X429" s="2"/>
    </row>
    <row r="430" spans="4:24" ht="15.75" customHeight="1">
      <c r="D430" s="2"/>
      <c r="E430" s="2"/>
      <c r="F430" s="2"/>
      <c r="G430" s="28"/>
      <c r="H430" s="2"/>
      <c r="I430" s="2"/>
      <c r="J430" s="2"/>
      <c r="K430" s="2"/>
      <c r="L430" s="2"/>
      <c r="M430" s="2"/>
      <c r="N430" s="56"/>
      <c r="O430" s="2"/>
      <c r="Q430" s="2"/>
      <c r="S430" s="9"/>
      <c r="T430" s="9"/>
      <c r="U430" s="2"/>
      <c r="V430" s="2"/>
      <c r="W430" s="2"/>
      <c r="X430" s="2"/>
    </row>
    <row r="431" spans="4:24" ht="15.75" customHeight="1">
      <c r="D431" s="2"/>
      <c r="E431" s="2"/>
      <c r="F431" s="2"/>
      <c r="G431" s="28"/>
      <c r="H431" s="2"/>
      <c r="I431" s="2"/>
      <c r="J431" s="2"/>
      <c r="K431" s="2"/>
      <c r="L431" s="2"/>
      <c r="M431" s="2"/>
      <c r="N431" s="56"/>
      <c r="O431" s="2"/>
      <c r="Q431" s="2"/>
      <c r="S431" s="9"/>
      <c r="T431" s="9"/>
      <c r="U431" s="2"/>
      <c r="V431" s="2"/>
      <c r="W431" s="2"/>
      <c r="X431" s="2"/>
    </row>
    <row r="432" spans="4:24" ht="15.75" customHeight="1">
      <c r="D432" s="2"/>
      <c r="E432" s="2"/>
      <c r="F432" s="2"/>
      <c r="G432" s="28"/>
      <c r="H432" s="2"/>
      <c r="I432" s="2"/>
      <c r="J432" s="2"/>
      <c r="K432" s="2"/>
      <c r="L432" s="2"/>
      <c r="M432" s="2"/>
      <c r="N432" s="56"/>
      <c r="O432" s="2"/>
      <c r="Q432" s="2"/>
      <c r="S432" s="9"/>
      <c r="T432" s="9"/>
      <c r="U432" s="2"/>
      <c r="V432" s="2"/>
      <c r="W432" s="2"/>
      <c r="X432" s="2"/>
    </row>
    <row r="433" spans="4:24" ht="15.75" customHeight="1">
      <c r="D433" s="2"/>
      <c r="E433" s="2"/>
      <c r="F433" s="2"/>
      <c r="G433" s="28"/>
      <c r="H433" s="2"/>
      <c r="I433" s="2"/>
      <c r="J433" s="2"/>
      <c r="K433" s="2"/>
      <c r="L433" s="2"/>
      <c r="M433" s="2"/>
      <c r="N433" s="56"/>
      <c r="O433" s="2"/>
      <c r="Q433" s="2"/>
      <c r="S433" s="9"/>
      <c r="T433" s="9"/>
      <c r="U433" s="2"/>
      <c r="V433" s="2"/>
      <c r="W433" s="2"/>
      <c r="X433" s="2"/>
    </row>
    <row r="434" spans="4:24" ht="15.75" customHeight="1">
      <c r="D434" s="2"/>
      <c r="E434" s="2"/>
      <c r="F434" s="2"/>
      <c r="G434" s="28"/>
      <c r="H434" s="2"/>
      <c r="I434" s="2"/>
      <c r="J434" s="2"/>
      <c r="K434" s="2"/>
      <c r="L434" s="2"/>
      <c r="M434" s="2"/>
      <c r="N434" s="56"/>
      <c r="O434" s="2"/>
      <c r="Q434" s="2"/>
      <c r="S434" s="9"/>
      <c r="T434" s="9"/>
      <c r="U434" s="2"/>
      <c r="V434" s="2"/>
      <c r="W434" s="2"/>
      <c r="X434" s="2"/>
    </row>
    <row r="435" spans="4:24" ht="15.75" customHeight="1">
      <c r="D435" s="2"/>
      <c r="E435" s="2"/>
      <c r="F435" s="2"/>
      <c r="G435" s="28"/>
      <c r="H435" s="2"/>
      <c r="I435" s="2"/>
      <c r="J435" s="2"/>
      <c r="K435" s="2"/>
      <c r="L435" s="2"/>
      <c r="M435" s="2"/>
      <c r="N435" s="56"/>
      <c r="O435" s="2"/>
      <c r="Q435" s="2"/>
      <c r="S435" s="9"/>
      <c r="T435" s="9"/>
      <c r="U435" s="2"/>
      <c r="V435" s="2"/>
      <c r="W435" s="2"/>
      <c r="X435" s="2"/>
    </row>
    <row r="436" spans="4:24" ht="15.75" customHeight="1">
      <c r="D436" s="2"/>
      <c r="E436" s="2"/>
      <c r="F436" s="2"/>
      <c r="G436" s="28"/>
      <c r="H436" s="2"/>
      <c r="I436" s="2"/>
      <c r="J436" s="2"/>
      <c r="K436" s="2"/>
      <c r="L436" s="2"/>
      <c r="M436" s="2"/>
      <c r="N436" s="56"/>
      <c r="O436" s="2"/>
      <c r="Q436" s="2"/>
      <c r="S436" s="9"/>
      <c r="T436" s="9"/>
      <c r="U436" s="2"/>
      <c r="V436" s="2"/>
      <c r="W436" s="2"/>
      <c r="X436" s="2"/>
    </row>
    <row r="437" spans="4:24" ht="15.75" customHeight="1">
      <c r="D437" s="2"/>
      <c r="E437" s="2"/>
      <c r="F437" s="2"/>
      <c r="G437" s="28"/>
      <c r="H437" s="2"/>
      <c r="I437" s="2"/>
      <c r="J437" s="2"/>
      <c r="K437" s="2"/>
      <c r="L437" s="2"/>
      <c r="M437" s="2"/>
      <c r="N437" s="56"/>
      <c r="O437" s="2"/>
      <c r="Q437" s="2"/>
      <c r="S437" s="9"/>
      <c r="T437" s="9"/>
      <c r="U437" s="2"/>
      <c r="V437" s="2"/>
      <c r="W437" s="2"/>
      <c r="X437" s="2"/>
    </row>
    <row r="438" spans="4:24" ht="15.75" customHeight="1">
      <c r="D438" s="2"/>
      <c r="E438" s="2"/>
      <c r="F438" s="2"/>
      <c r="G438" s="28"/>
      <c r="H438" s="2"/>
      <c r="I438" s="2"/>
      <c r="J438" s="2"/>
      <c r="K438" s="2"/>
      <c r="L438" s="2"/>
      <c r="M438" s="2"/>
      <c r="N438" s="56"/>
      <c r="O438" s="2"/>
      <c r="Q438" s="2"/>
      <c r="S438" s="9"/>
      <c r="T438" s="9"/>
      <c r="U438" s="2"/>
      <c r="V438" s="2"/>
      <c r="W438" s="2"/>
      <c r="X438" s="2"/>
    </row>
    <row r="439" spans="4:24" ht="15.75" customHeight="1">
      <c r="D439" s="2"/>
      <c r="E439" s="2"/>
      <c r="F439" s="2"/>
      <c r="G439" s="28"/>
      <c r="H439" s="2"/>
      <c r="I439" s="2"/>
      <c r="J439" s="2"/>
      <c r="K439" s="2"/>
      <c r="L439" s="2"/>
      <c r="M439" s="2"/>
      <c r="N439" s="56"/>
      <c r="O439" s="2"/>
      <c r="Q439" s="2"/>
      <c r="S439" s="9"/>
      <c r="T439" s="9"/>
      <c r="U439" s="2"/>
      <c r="V439" s="2"/>
      <c r="W439" s="2"/>
      <c r="X439" s="2"/>
    </row>
    <row r="440" spans="4:24" ht="15.75" customHeight="1">
      <c r="D440" s="2"/>
      <c r="E440" s="2"/>
      <c r="F440" s="2"/>
      <c r="G440" s="28"/>
      <c r="H440" s="2"/>
      <c r="I440" s="2"/>
      <c r="J440" s="2"/>
      <c r="K440" s="2"/>
      <c r="L440" s="2"/>
      <c r="M440" s="2"/>
      <c r="N440" s="56"/>
      <c r="O440" s="2"/>
      <c r="Q440" s="2"/>
      <c r="S440" s="9"/>
      <c r="T440" s="9"/>
      <c r="U440" s="2"/>
      <c r="V440" s="2"/>
      <c r="W440" s="2"/>
      <c r="X440" s="2"/>
    </row>
    <row r="441" spans="4:24" ht="15.75" customHeight="1">
      <c r="D441" s="2"/>
      <c r="E441" s="2"/>
      <c r="F441" s="2"/>
      <c r="G441" s="28"/>
      <c r="H441" s="2"/>
      <c r="I441" s="2"/>
      <c r="J441" s="2"/>
      <c r="K441" s="2"/>
      <c r="L441" s="2"/>
      <c r="M441" s="2"/>
      <c r="N441" s="56"/>
      <c r="O441" s="2"/>
      <c r="Q441" s="2"/>
      <c r="S441" s="9"/>
      <c r="T441" s="9"/>
      <c r="U441" s="2"/>
      <c r="V441" s="2"/>
      <c r="W441" s="2"/>
      <c r="X441" s="2"/>
    </row>
    <row r="442" spans="4:24" ht="15.75" customHeight="1">
      <c r="D442" s="2"/>
      <c r="E442" s="2"/>
      <c r="F442" s="2"/>
      <c r="G442" s="28"/>
      <c r="H442" s="2"/>
      <c r="I442" s="2"/>
      <c r="J442" s="2"/>
      <c r="K442" s="2"/>
      <c r="L442" s="2"/>
      <c r="M442" s="2"/>
      <c r="N442" s="56"/>
      <c r="O442" s="2"/>
      <c r="Q442" s="2"/>
      <c r="S442" s="9"/>
      <c r="T442" s="9"/>
      <c r="U442" s="2"/>
      <c r="V442" s="2"/>
      <c r="W442" s="2"/>
      <c r="X442" s="2"/>
    </row>
    <row r="443" spans="4:24" ht="15.75" customHeight="1">
      <c r="D443" s="2"/>
      <c r="E443" s="2"/>
      <c r="F443" s="2"/>
      <c r="G443" s="28"/>
      <c r="H443" s="2"/>
      <c r="I443" s="2"/>
      <c r="J443" s="2"/>
      <c r="K443" s="2"/>
      <c r="L443" s="2"/>
      <c r="M443" s="2"/>
      <c r="N443" s="56"/>
      <c r="O443" s="2"/>
      <c r="Q443" s="2"/>
      <c r="S443" s="9"/>
      <c r="T443" s="9"/>
      <c r="U443" s="2"/>
      <c r="V443" s="2"/>
      <c r="W443" s="2"/>
      <c r="X443" s="2"/>
    </row>
    <row r="444" spans="4:24" ht="15.75" customHeight="1">
      <c r="D444" s="2"/>
      <c r="E444" s="2"/>
      <c r="F444" s="2"/>
      <c r="G444" s="28"/>
      <c r="H444" s="2"/>
      <c r="I444" s="2"/>
      <c r="J444" s="2"/>
      <c r="K444" s="2"/>
      <c r="L444" s="2"/>
      <c r="M444" s="2"/>
      <c r="N444" s="56"/>
      <c r="O444" s="2"/>
      <c r="Q444" s="2"/>
      <c r="S444" s="9"/>
      <c r="T444" s="9"/>
      <c r="U444" s="2"/>
      <c r="V444" s="2"/>
      <c r="W444" s="2"/>
      <c r="X444" s="2"/>
    </row>
    <row r="445" spans="4:24" ht="15.75" customHeight="1">
      <c r="D445" s="2"/>
      <c r="E445" s="2"/>
      <c r="F445" s="2"/>
      <c r="G445" s="28"/>
      <c r="H445" s="2"/>
      <c r="I445" s="2"/>
      <c r="J445" s="2"/>
      <c r="K445" s="2"/>
      <c r="L445" s="2"/>
      <c r="M445" s="2"/>
      <c r="N445" s="56"/>
      <c r="O445" s="2"/>
      <c r="Q445" s="2"/>
      <c r="S445" s="9"/>
      <c r="T445" s="9"/>
      <c r="U445" s="2"/>
      <c r="V445" s="2"/>
      <c r="W445" s="2"/>
      <c r="X445" s="2"/>
    </row>
    <row r="446" spans="4:24" ht="15.75" customHeight="1">
      <c r="D446" s="2"/>
      <c r="E446" s="2"/>
      <c r="F446" s="2"/>
      <c r="G446" s="28"/>
      <c r="H446" s="2"/>
      <c r="I446" s="2"/>
      <c r="J446" s="2"/>
      <c r="K446" s="2"/>
      <c r="L446" s="2"/>
      <c r="M446" s="2"/>
      <c r="N446" s="56"/>
      <c r="O446" s="2"/>
      <c r="Q446" s="2"/>
      <c r="S446" s="9"/>
      <c r="T446" s="9"/>
      <c r="U446" s="2"/>
      <c r="V446" s="2"/>
      <c r="W446" s="2"/>
      <c r="X446" s="2"/>
    </row>
    <row r="447" spans="4:24" ht="15.75" customHeight="1">
      <c r="D447" s="2"/>
      <c r="E447" s="2"/>
      <c r="F447" s="2"/>
      <c r="G447" s="28"/>
      <c r="H447" s="2"/>
      <c r="I447" s="2"/>
      <c r="J447" s="2"/>
      <c r="K447" s="2"/>
      <c r="L447" s="2"/>
      <c r="M447" s="2"/>
      <c r="N447" s="56"/>
      <c r="O447" s="2"/>
      <c r="Q447" s="2"/>
      <c r="S447" s="9"/>
      <c r="T447" s="9"/>
      <c r="U447" s="2"/>
      <c r="V447" s="2"/>
      <c r="W447" s="2"/>
      <c r="X447" s="2"/>
    </row>
    <row r="448" spans="4:24" ht="15.75" customHeight="1">
      <c r="D448" s="2"/>
      <c r="E448" s="2"/>
      <c r="F448" s="2"/>
      <c r="G448" s="28"/>
      <c r="H448" s="2"/>
      <c r="I448" s="2"/>
      <c r="J448" s="2"/>
      <c r="K448" s="2"/>
      <c r="L448" s="2"/>
      <c r="M448" s="2"/>
      <c r="N448" s="56"/>
      <c r="O448" s="2"/>
      <c r="Q448" s="2"/>
      <c r="S448" s="9"/>
      <c r="T448" s="9"/>
      <c r="U448" s="2"/>
      <c r="V448" s="2"/>
      <c r="W448" s="2"/>
      <c r="X448" s="2"/>
    </row>
    <row r="449" spans="4:24" ht="15.75" customHeight="1">
      <c r="D449" s="2"/>
      <c r="E449" s="2"/>
      <c r="F449" s="2"/>
      <c r="G449" s="28"/>
      <c r="H449" s="2"/>
      <c r="I449" s="2"/>
      <c r="J449" s="2"/>
      <c r="K449" s="2"/>
      <c r="L449" s="2"/>
      <c r="M449" s="2"/>
      <c r="N449" s="56"/>
      <c r="O449" s="2"/>
      <c r="Q449" s="2"/>
      <c r="S449" s="9"/>
      <c r="T449" s="9"/>
      <c r="U449" s="2"/>
      <c r="V449" s="2"/>
      <c r="W449" s="2"/>
      <c r="X449" s="2"/>
    </row>
    <row r="450" spans="4:24" ht="15.75" customHeight="1">
      <c r="D450" s="2"/>
      <c r="E450" s="2"/>
      <c r="F450" s="2"/>
      <c r="G450" s="28"/>
      <c r="H450" s="2"/>
      <c r="I450" s="2"/>
      <c r="J450" s="2"/>
      <c r="K450" s="2"/>
      <c r="L450" s="2"/>
      <c r="M450" s="2"/>
      <c r="N450" s="56"/>
      <c r="O450" s="2"/>
      <c r="Q450" s="2"/>
      <c r="S450" s="9"/>
      <c r="T450" s="9"/>
      <c r="U450" s="2"/>
      <c r="V450" s="2"/>
      <c r="W450" s="2"/>
      <c r="X450" s="2"/>
    </row>
    <row r="451" spans="4:24" ht="15.75" customHeight="1">
      <c r="D451" s="2"/>
      <c r="E451" s="2"/>
      <c r="F451" s="2"/>
      <c r="G451" s="28"/>
      <c r="H451" s="2"/>
      <c r="I451" s="2"/>
      <c r="J451" s="2"/>
      <c r="K451" s="2"/>
      <c r="L451" s="2"/>
      <c r="M451" s="2"/>
      <c r="N451" s="56"/>
      <c r="O451" s="2"/>
      <c r="Q451" s="2"/>
      <c r="S451" s="9"/>
      <c r="T451" s="9"/>
      <c r="U451" s="2"/>
      <c r="V451" s="2"/>
      <c r="W451" s="2"/>
      <c r="X451" s="2"/>
    </row>
    <row r="452" spans="4:24" ht="15.75" customHeight="1">
      <c r="D452" s="2"/>
      <c r="E452" s="2"/>
      <c r="F452" s="2"/>
      <c r="G452" s="28"/>
      <c r="H452" s="2"/>
      <c r="I452" s="2"/>
      <c r="J452" s="2"/>
      <c r="K452" s="2"/>
      <c r="L452" s="2"/>
      <c r="M452" s="2"/>
      <c r="N452" s="56"/>
      <c r="O452" s="2"/>
      <c r="Q452" s="2"/>
      <c r="S452" s="9"/>
      <c r="T452" s="9"/>
      <c r="U452" s="2"/>
      <c r="V452" s="2"/>
      <c r="W452" s="2"/>
      <c r="X452" s="2"/>
    </row>
    <row r="453" spans="4:24" ht="15.75" customHeight="1">
      <c r="D453" s="2"/>
      <c r="E453" s="2"/>
      <c r="F453" s="2"/>
      <c r="G453" s="28"/>
      <c r="H453" s="2"/>
      <c r="I453" s="2"/>
      <c r="J453" s="2"/>
      <c r="K453" s="2"/>
      <c r="L453" s="2"/>
      <c r="M453" s="2"/>
      <c r="N453" s="56"/>
      <c r="O453" s="2"/>
      <c r="Q453" s="2"/>
      <c r="S453" s="9"/>
      <c r="T453" s="9"/>
      <c r="U453" s="2"/>
      <c r="V453" s="2"/>
      <c r="W453" s="2"/>
      <c r="X453" s="2"/>
    </row>
    <row r="454" spans="4:24" ht="15.75" customHeight="1">
      <c r="D454" s="2"/>
      <c r="E454" s="2"/>
      <c r="F454" s="2"/>
      <c r="G454" s="28"/>
      <c r="H454" s="2"/>
      <c r="I454" s="2"/>
      <c r="J454" s="2"/>
      <c r="K454" s="2"/>
      <c r="L454" s="2"/>
      <c r="M454" s="2"/>
      <c r="N454" s="56"/>
      <c r="O454" s="2"/>
      <c r="Q454" s="2"/>
      <c r="S454" s="9"/>
      <c r="T454" s="9"/>
      <c r="U454" s="2"/>
      <c r="V454" s="2"/>
      <c r="W454" s="2"/>
      <c r="X454" s="2"/>
    </row>
    <row r="455" spans="4:24" ht="15.75" customHeight="1">
      <c r="D455" s="2"/>
      <c r="E455" s="2"/>
      <c r="F455" s="2"/>
      <c r="G455" s="28"/>
      <c r="H455" s="2"/>
      <c r="I455" s="2"/>
      <c r="J455" s="2"/>
      <c r="K455" s="2"/>
      <c r="L455" s="2"/>
      <c r="M455" s="2"/>
      <c r="N455" s="56"/>
      <c r="O455" s="2"/>
      <c r="Q455" s="2"/>
      <c r="S455" s="9"/>
      <c r="T455" s="9"/>
      <c r="U455" s="2"/>
      <c r="V455" s="2"/>
      <c r="W455" s="2"/>
      <c r="X455" s="2"/>
    </row>
    <row r="456" spans="4:24" ht="15.75" customHeight="1">
      <c r="D456" s="2"/>
      <c r="E456" s="2"/>
      <c r="F456" s="2"/>
      <c r="G456" s="28"/>
      <c r="H456" s="2"/>
      <c r="I456" s="2"/>
      <c r="J456" s="2"/>
      <c r="K456" s="2"/>
      <c r="L456" s="2"/>
      <c r="M456" s="2"/>
      <c r="N456" s="56"/>
      <c r="O456" s="2"/>
      <c r="Q456" s="2"/>
      <c r="S456" s="9"/>
      <c r="T456" s="9"/>
      <c r="U456" s="2"/>
      <c r="V456" s="2"/>
      <c r="W456" s="2"/>
      <c r="X456" s="2"/>
    </row>
    <row r="457" spans="4:24" ht="15.75" customHeight="1">
      <c r="D457" s="2"/>
      <c r="E457" s="2"/>
      <c r="F457" s="2"/>
      <c r="G457" s="28"/>
      <c r="H457" s="2"/>
      <c r="I457" s="2"/>
      <c r="J457" s="2"/>
      <c r="K457" s="2"/>
      <c r="L457" s="2"/>
      <c r="M457" s="2"/>
      <c r="N457" s="56"/>
      <c r="O457" s="2"/>
      <c r="Q457" s="2"/>
      <c r="S457" s="9"/>
      <c r="T457" s="9"/>
      <c r="U457" s="2"/>
      <c r="V457" s="2"/>
      <c r="W457" s="2"/>
      <c r="X457" s="2"/>
    </row>
    <row r="458" spans="4:24" ht="15.75" customHeight="1">
      <c r="D458" s="2"/>
      <c r="E458" s="2"/>
      <c r="F458" s="2"/>
      <c r="G458" s="28"/>
      <c r="H458" s="2"/>
      <c r="I458" s="2"/>
      <c r="J458" s="2"/>
      <c r="K458" s="2"/>
      <c r="L458" s="2"/>
      <c r="M458" s="2"/>
      <c r="N458" s="56"/>
      <c r="O458" s="2"/>
      <c r="Q458" s="2"/>
      <c r="S458" s="9"/>
      <c r="T458" s="9"/>
      <c r="U458" s="2"/>
      <c r="V458" s="2"/>
      <c r="W458" s="2"/>
      <c r="X458" s="2"/>
    </row>
    <row r="459" spans="4:24" ht="15.75" customHeight="1">
      <c r="D459" s="2"/>
      <c r="E459" s="2"/>
      <c r="F459" s="2"/>
      <c r="G459" s="28"/>
      <c r="H459" s="2"/>
      <c r="I459" s="2"/>
      <c r="J459" s="2"/>
      <c r="K459" s="2"/>
      <c r="L459" s="2"/>
      <c r="M459" s="2"/>
      <c r="N459" s="56"/>
      <c r="O459" s="2"/>
      <c r="Q459" s="2"/>
      <c r="S459" s="9"/>
      <c r="T459" s="9"/>
      <c r="U459" s="2"/>
      <c r="V459" s="2"/>
      <c r="W459" s="2"/>
      <c r="X459" s="2"/>
    </row>
    <row r="460" spans="4:24" ht="15.75" customHeight="1">
      <c r="D460" s="2"/>
      <c r="E460" s="2"/>
      <c r="F460" s="2"/>
      <c r="G460" s="28"/>
      <c r="H460" s="2"/>
      <c r="I460" s="2"/>
      <c r="J460" s="2"/>
      <c r="K460" s="2"/>
      <c r="L460" s="2"/>
      <c r="M460" s="2"/>
      <c r="N460" s="56"/>
      <c r="O460" s="2"/>
      <c r="Q460" s="2"/>
      <c r="S460" s="9"/>
      <c r="T460" s="9"/>
      <c r="U460" s="2"/>
      <c r="V460" s="2"/>
      <c r="W460" s="2"/>
      <c r="X460" s="2"/>
    </row>
    <row r="461" spans="4:24" ht="15.75" customHeight="1">
      <c r="D461" s="2"/>
      <c r="E461" s="2"/>
      <c r="F461" s="2"/>
      <c r="G461" s="28"/>
      <c r="H461" s="2"/>
      <c r="I461" s="2"/>
      <c r="J461" s="2"/>
      <c r="K461" s="2"/>
      <c r="L461" s="2"/>
      <c r="M461" s="2"/>
      <c r="N461" s="56"/>
      <c r="O461" s="2"/>
      <c r="Q461" s="2"/>
      <c r="S461" s="9"/>
      <c r="T461" s="9"/>
      <c r="U461" s="2"/>
      <c r="V461" s="2"/>
      <c r="W461" s="2"/>
      <c r="X461" s="2"/>
    </row>
    <row r="462" spans="4:24" ht="15.75" customHeight="1">
      <c r="D462" s="2"/>
      <c r="E462" s="2"/>
      <c r="F462" s="2"/>
      <c r="G462" s="28"/>
      <c r="H462" s="2"/>
      <c r="I462" s="2"/>
      <c r="J462" s="2"/>
      <c r="K462" s="2"/>
      <c r="L462" s="2"/>
      <c r="M462" s="2"/>
      <c r="N462" s="56"/>
      <c r="O462" s="2"/>
      <c r="Q462" s="2"/>
      <c r="S462" s="9"/>
      <c r="T462" s="9"/>
      <c r="U462" s="2"/>
      <c r="V462" s="2"/>
      <c r="W462" s="2"/>
      <c r="X462" s="2"/>
    </row>
    <row r="463" spans="4:24" ht="15.75" customHeight="1">
      <c r="D463" s="2"/>
      <c r="E463" s="2"/>
      <c r="F463" s="2"/>
      <c r="G463" s="28"/>
      <c r="H463" s="2"/>
      <c r="I463" s="2"/>
      <c r="J463" s="2"/>
      <c r="K463" s="2"/>
      <c r="L463" s="2"/>
      <c r="M463" s="2"/>
      <c r="N463" s="56"/>
      <c r="O463" s="2"/>
      <c r="Q463" s="2"/>
      <c r="S463" s="9"/>
      <c r="T463" s="9"/>
      <c r="U463" s="2"/>
      <c r="V463" s="2"/>
      <c r="W463" s="2"/>
      <c r="X463" s="2"/>
    </row>
    <row r="464" spans="4:24" ht="15.75" customHeight="1">
      <c r="D464" s="2"/>
      <c r="E464" s="2"/>
      <c r="F464" s="2"/>
      <c r="G464" s="28"/>
      <c r="H464" s="2"/>
      <c r="I464" s="2"/>
      <c r="J464" s="2"/>
      <c r="K464" s="2"/>
      <c r="L464" s="2"/>
      <c r="M464" s="2"/>
      <c r="N464" s="56"/>
      <c r="O464" s="2"/>
      <c r="Q464" s="2"/>
      <c r="S464" s="9"/>
      <c r="T464" s="9"/>
      <c r="U464" s="2"/>
      <c r="V464" s="2"/>
      <c r="W464" s="2"/>
      <c r="X464" s="2"/>
    </row>
    <row r="465" spans="4:24" ht="15.75" customHeight="1">
      <c r="D465" s="2"/>
      <c r="E465" s="2"/>
      <c r="F465" s="2"/>
      <c r="G465" s="28"/>
      <c r="H465" s="2"/>
      <c r="I465" s="2"/>
      <c r="J465" s="2"/>
      <c r="K465" s="2"/>
      <c r="L465" s="2"/>
      <c r="M465" s="2"/>
      <c r="N465" s="56"/>
      <c r="O465" s="2"/>
      <c r="Q465" s="2"/>
      <c r="S465" s="9"/>
      <c r="T465" s="9"/>
      <c r="U465" s="2"/>
      <c r="V465" s="2"/>
      <c r="W465" s="2"/>
      <c r="X465" s="2"/>
    </row>
    <row r="466" spans="4:24" ht="15.75" customHeight="1">
      <c r="D466" s="2"/>
      <c r="E466" s="2"/>
      <c r="F466" s="2"/>
      <c r="G466" s="28"/>
      <c r="H466" s="2"/>
      <c r="I466" s="2"/>
      <c r="J466" s="2"/>
      <c r="K466" s="2"/>
      <c r="L466" s="2"/>
      <c r="M466" s="2"/>
      <c r="N466" s="56"/>
      <c r="O466" s="2"/>
      <c r="Q466" s="2"/>
      <c r="S466" s="9"/>
      <c r="T466" s="9"/>
      <c r="U466" s="2"/>
      <c r="V466" s="2"/>
      <c r="W466" s="2"/>
      <c r="X466" s="2"/>
    </row>
    <row r="467" spans="4:24" ht="15.75" customHeight="1">
      <c r="D467" s="2"/>
      <c r="E467" s="2"/>
      <c r="F467" s="2"/>
      <c r="G467" s="28"/>
      <c r="H467" s="2"/>
      <c r="I467" s="2"/>
      <c r="J467" s="2"/>
      <c r="K467" s="2"/>
      <c r="L467" s="2"/>
      <c r="M467" s="2"/>
      <c r="N467" s="56"/>
      <c r="O467" s="2"/>
      <c r="Q467" s="2"/>
      <c r="S467" s="9"/>
      <c r="T467" s="9"/>
      <c r="U467" s="2"/>
      <c r="V467" s="2"/>
      <c r="W467" s="2"/>
      <c r="X467" s="2"/>
    </row>
    <row r="468" spans="4:24" ht="15.75" customHeight="1">
      <c r="D468" s="2"/>
      <c r="E468" s="2"/>
      <c r="F468" s="2"/>
      <c r="G468" s="28"/>
      <c r="H468" s="2"/>
      <c r="I468" s="2"/>
      <c r="J468" s="2"/>
      <c r="K468" s="2"/>
      <c r="L468" s="2"/>
      <c r="M468" s="2"/>
      <c r="N468" s="56"/>
      <c r="O468" s="2"/>
      <c r="Q468" s="2"/>
      <c r="S468" s="9"/>
      <c r="T468" s="9"/>
      <c r="U468" s="2"/>
      <c r="V468" s="2"/>
      <c r="W468" s="2"/>
      <c r="X468" s="2"/>
    </row>
    <row r="469" spans="4:24" ht="15.75" customHeight="1">
      <c r="D469" s="2"/>
      <c r="E469" s="2"/>
      <c r="F469" s="2"/>
      <c r="G469" s="28"/>
      <c r="H469" s="2"/>
      <c r="I469" s="2"/>
      <c r="J469" s="2"/>
      <c r="K469" s="2"/>
      <c r="L469" s="2"/>
      <c r="M469" s="2"/>
      <c r="N469" s="56"/>
      <c r="O469" s="2"/>
      <c r="Q469" s="2"/>
      <c r="S469" s="9"/>
      <c r="T469" s="9"/>
      <c r="U469" s="2"/>
      <c r="V469" s="2"/>
      <c r="W469" s="2"/>
      <c r="X469" s="2"/>
    </row>
    <row r="470" spans="4:24" ht="15.75" customHeight="1">
      <c r="D470" s="2"/>
      <c r="E470" s="2"/>
      <c r="F470" s="2"/>
      <c r="G470" s="28"/>
      <c r="H470" s="2"/>
      <c r="I470" s="2"/>
      <c r="J470" s="2"/>
      <c r="K470" s="2"/>
      <c r="L470" s="2"/>
      <c r="M470" s="2"/>
      <c r="N470" s="56"/>
      <c r="O470" s="2"/>
      <c r="Q470" s="2"/>
      <c r="S470" s="9"/>
      <c r="T470" s="9"/>
      <c r="U470" s="2"/>
      <c r="V470" s="2"/>
      <c r="W470" s="2"/>
      <c r="X470" s="2"/>
    </row>
    <row r="471" spans="4:24" ht="15.75" customHeight="1">
      <c r="D471" s="2"/>
      <c r="E471" s="2"/>
      <c r="F471" s="2"/>
      <c r="G471" s="28"/>
      <c r="H471" s="2"/>
      <c r="I471" s="2"/>
      <c r="J471" s="2"/>
      <c r="K471" s="2"/>
      <c r="L471" s="2"/>
      <c r="M471" s="2"/>
      <c r="N471" s="56"/>
      <c r="O471" s="2"/>
      <c r="Q471" s="2"/>
      <c r="S471" s="9"/>
      <c r="T471" s="9"/>
      <c r="U471" s="2"/>
      <c r="V471" s="2"/>
      <c r="W471" s="2"/>
      <c r="X471" s="2"/>
    </row>
    <row r="472" spans="4:24" ht="15.75" customHeight="1">
      <c r="D472" s="2"/>
      <c r="E472" s="2"/>
      <c r="F472" s="2"/>
      <c r="G472" s="28"/>
      <c r="H472" s="2"/>
      <c r="I472" s="2"/>
      <c r="J472" s="2"/>
      <c r="K472" s="2"/>
      <c r="L472" s="2"/>
      <c r="M472" s="2"/>
      <c r="N472" s="56"/>
      <c r="O472" s="2"/>
      <c r="Q472" s="2"/>
      <c r="S472" s="9"/>
      <c r="T472" s="9"/>
      <c r="U472" s="2"/>
      <c r="V472" s="2"/>
      <c r="W472" s="2"/>
      <c r="X472" s="2"/>
    </row>
    <row r="473" spans="4:24" ht="15.75" customHeight="1">
      <c r="D473" s="2"/>
      <c r="E473" s="2"/>
      <c r="F473" s="2"/>
      <c r="G473" s="28"/>
      <c r="H473" s="2"/>
      <c r="I473" s="2"/>
      <c r="J473" s="2"/>
      <c r="K473" s="2"/>
      <c r="L473" s="2"/>
      <c r="M473" s="2"/>
      <c r="N473" s="56"/>
      <c r="O473" s="2"/>
      <c r="Q473" s="2"/>
      <c r="S473" s="9"/>
      <c r="T473" s="9"/>
      <c r="U473" s="2"/>
      <c r="V473" s="2"/>
      <c r="W473" s="2"/>
      <c r="X473" s="2"/>
    </row>
    <row r="474" spans="4:24" ht="15.75" customHeight="1">
      <c r="D474" s="2"/>
      <c r="E474" s="2"/>
      <c r="F474" s="2"/>
      <c r="G474" s="28"/>
      <c r="H474" s="2"/>
      <c r="I474" s="2"/>
      <c r="J474" s="2"/>
      <c r="K474" s="2"/>
      <c r="L474" s="2"/>
      <c r="M474" s="2"/>
      <c r="N474" s="56"/>
      <c r="O474" s="2"/>
      <c r="Q474" s="2"/>
      <c r="S474" s="9"/>
      <c r="T474" s="9"/>
      <c r="U474" s="2"/>
      <c r="V474" s="2"/>
      <c r="W474" s="2"/>
      <c r="X474" s="2"/>
    </row>
    <row r="475" spans="4:24" ht="15.75" customHeight="1">
      <c r="D475" s="2"/>
      <c r="E475" s="2"/>
      <c r="F475" s="2"/>
      <c r="G475" s="28"/>
      <c r="H475" s="2"/>
      <c r="I475" s="2"/>
      <c r="J475" s="2"/>
      <c r="K475" s="2"/>
      <c r="L475" s="2"/>
      <c r="M475" s="2"/>
      <c r="N475" s="56"/>
      <c r="O475" s="2"/>
      <c r="Q475" s="2"/>
      <c r="S475" s="9"/>
      <c r="T475" s="9"/>
      <c r="U475" s="2"/>
      <c r="V475" s="2"/>
      <c r="W475" s="2"/>
      <c r="X475" s="2"/>
    </row>
    <row r="476" spans="4:24" ht="15.75" customHeight="1">
      <c r="D476" s="2"/>
      <c r="E476" s="2"/>
      <c r="F476" s="2"/>
      <c r="G476" s="28"/>
      <c r="H476" s="2"/>
      <c r="I476" s="2"/>
      <c r="J476" s="2"/>
      <c r="K476" s="2"/>
      <c r="L476" s="2"/>
      <c r="M476" s="2"/>
      <c r="N476" s="56"/>
      <c r="O476" s="2"/>
      <c r="Q476" s="2"/>
      <c r="S476" s="9"/>
      <c r="T476" s="9"/>
      <c r="U476" s="2"/>
      <c r="V476" s="2"/>
      <c r="W476" s="2"/>
      <c r="X476" s="2"/>
    </row>
    <row r="477" spans="4:24" ht="15.75" customHeight="1">
      <c r="D477" s="2"/>
      <c r="E477" s="2"/>
      <c r="F477" s="2"/>
      <c r="G477" s="28"/>
      <c r="H477" s="2"/>
      <c r="I477" s="2"/>
      <c r="J477" s="2"/>
      <c r="K477" s="2"/>
      <c r="L477" s="2"/>
      <c r="M477" s="2"/>
      <c r="N477" s="56"/>
      <c r="O477" s="2"/>
      <c r="Q477" s="2"/>
      <c r="S477" s="9"/>
      <c r="T477" s="9"/>
      <c r="U477" s="2"/>
      <c r="V477" s="2"/>
      <c r="W477" s="2"/>
      <c r="X477" s="2"/>
    </row>
    <row r="478" spans="4:24" ht="15.75" customHeight="1">
      <c r="D478" s="2"/>
      <c r="E478" s="2"/>
      <c r="F478" s="2"/>
      <c r="G478" s="28"/>
      <c r="H478" s="2"/>
      <c r="I478" s="2"/>
      <c r="J478" s="2"/>
      <c r="K478" s="2"/>
      <c r="L478" s="2"/>
      <c r="M478" s="2"/>
      <c r="N478" s="56"/>
      <c r="O478" s="2"/>
      <c r="Q478" s="2"/>
      <c r="S478" s="9"/>
      <c r="T478" s="9"/>
      <c r="U478" s="2"/>
      <c r="V478" s="2"/>
      <c r="W478" s="2"/>
      <c r="X478" s="2"/>
    </row>
    <row r="479" spans="4:24" ht="15.75" customHeight="1">
      <c r="D479" s="2"/>
      <c r="E479" s="2"/>
      <c r="F479" s="2"/>
      <c r="G479" s="28"/>
      <c r="H479" s="2"/>
      <c r="I479" s="2"/>
      <c r="J479" s="2"/>
      <c r="K479" s="2"/>
      <c r="L479" s="2"/>
      <c r="M479" s="2"/>
      <c r="N479" s="56"/>
      <c r="O479" s="2"/>
      <c r="Q479" s="2"/>
      <c r="S479" s="9"/>
      <c r="T479" s="9"/>
      <c r="U479" s="2"/>
      <c r="V479" s="2"/>
      <c r="W479" s="2"/>
      <c r="X479" s="2"/>
    </row>
    <row r="480" spans="4:24" ht="15.75" customHeight="1">
      <c r="D480" s="2"/>
      <c r="E480" s="2"/>
      <c r="F480" s="2"/>
      <c r="G480" s="28"/>
      <c r="H480" s="2"/>
      <c r="I480" s="2"/>
      <c r="J480" s="2"/>
      <c r="K480" s="2"/>
      <c r="L480" s="2"/>
      <c r="M480" s="2"/>
      <c r="N480" s="56"/>
      <c r="O480" s="2"/>
      <c r="Q480" s="2"/>
      <c r="S480" s="9"/>
      <c r="T480" s="9"/>
      <c r="U480" s="2"/>
      <c r="V480" s="2"/>
      <c r="W480" s="2"/>
      <c r="X480" s="2"/>
    </row>
    <row r="481" spans="4:24" ht="15.75" customHeight="1">
      <c r="D481" s="2"/>
      <c r="E481" s="2"/>
      <c r="F481" s="2"/>
      <c r="G481" s="28"/>
      <c r="H481" s="2"/>
      <c r="I481" s="2"/>
      <c r="J481" s="2"/>
      <c r="K481" s="2"/>
      <c r="L481" s="2"/>
      <c r="M481" s="2"/>
      <c r="N481" s="56"/>
      <c r="O481" s="2"/>
      <c r="Q481" s="2"/>
      <c r="S481" s="9"/>
      <c r="T481" s="9"/>
      <c r="U481" s="2"/>
      <c r="V481" s="2"/>
      <c r="W481" s="2"/>
      <c r="X481" s="2"/>
    </row>
    <row r="482" spans="4:24" ht="15.75" customHeight="1">
      <c r="D482" s="2"/>
      <c r="E482" s="2"/>
      <c r="F482" s="2"/>
      <c r="G482" s="28"/>
      <c r="H482" s="2"/>
      <c r="I482" s="2"/>
      <c r="J482" s="2"/>
      <c r="K482" s="2"/>
      <c r="L482" s="2"/>
      <c r="M482" s="2"/>
      <c r="N482" s="56"/>
      <c r="O482" s="2"/>
      <c r="Q482" s="2"/>
      <c r="S482" s="9"/>
      <c r="T482" s="9"/>
      <c r="U482" s="2"/>
      <c r="V482" s="2"/>
      <c r="W482" s="2"/>
      <c r="X482" s="2"/>
    </row>
    <row r="483" spans="4:24" ht="15.75" customHeight="1">
      <c r="D483" s="2"/>
      <c r="E483" s="2"/>
      <c r="F483" s="2"/>
      <c r="G483" s="28"/>
      <c r="H483" s="2"/>
      <c r="I483" s="2"/>
      <c r="J483" s="2"/>
      <c r="K483" s="2"/>
      <c r="L483" s="2"/>
      <c r="M483" s="2"/>
      <c r="N483" s="56"/>
      <c r="O483" s="2"/>
      <c r="Q483" s="2"/>
      <c r="S483" s="9"/>
      <c r="T483" s="9"/>
      <c r="U483" s="2"/>
      <c r="V483" s="2"/>
      <c r="W483" s="2"/>
      <c r="X483" s="2"/>
    </row>
    <row r="484" spans="4:24" ht="15.75" customHeight="1">
      <c r="D484" s="2"/>
      <c r="E484" s="2"/>
      <c r="F484" s="2"/>
      <c r="G484" s="28"/>
      <c r="H484" s="2"/>
      <c r="I484" s="2"/>
      <c r="J484" s="2"/>
      <c r="K484" s="2"/>
      <c r="L484" s="2"/>
      <c r="M484" s="2"/>
      <c r="N484" s="56"/>
      <c r="O484" s="2"/>
      <c r="Q484" s="2"/>
      <c r="S484" s="9"/>
      <c r="T484" s="9"/>
      <c r="U484" s="2"/>
      <c r="V484" s="2"/>
      <c r="W484" s="2"/>
      <c r="X484" s="2"/>
    </row>
    <row r="485" spans="4:24" ht="15.75" customHeight="1">
      <c r="D485" s="2"/>
      <c r="E485" s="2"/>
      <c r="F485" s="2"/>
      <c r="G485" s="28"/>
      <c r="H485" s="2"/>
      <c r="I485" s="2"/>
      <c r="J485" s="2"/>
      <c r="K485" s="2"/>
      <c r="L485" s="2"/>
      <c r="M485" s="2"/>
      <c r="N485" s="56"/>
      <c r="O485" s="2"/>
      <c r="Q485" s="2"/>
      <c r="S485" s="9"/>
      <c r="T485" s="9"/>
      <c r="U485" s="2"/>
      <c r="V485" s="2"/>
      <c r="W485" s="2"/>
      <c r="X485" s="2"/>
    </row>
    <row r="486" spans="4:24" ht="15.75" customHeight="1">
      <c r="D486" s="2"/>
      <c r="E486" s="2"/>
      <c r="F486" s="2"/>
      <c r="G486" s="28"/>
      <c r="H486" s="2"/>
      <c r="I486" s="2"/>
      <c r="J486" s="2"/>
      <c r="K486" s="2"/>
      <c r="L486" s="2"/>
      <c r="M486" s="2"/>
      <c r="N486" s="56"/>
      <c r="O486" s="2"/>
      <c r="Q486" s="2"/>
      <c r="S486" s="9"/>
      <c r="T486" s="9"/>
      <c r="U486" s="2"/>
      <c r="V486" s="2"/>
      <c r="W486" s="2"/>
      <c r="X486" s="2"/>
    </row>
    <row r="487" spans="4:24" ht="15.75" customHeight="1">
      <c r="D487" s="2"/>
      <c r="E487" s="2"/>
      <c r="F487" s="2"/>
      <c r="G487" s="28"/>
      <c r="H487" s="2"/>
      <c r="I487" s="2"/>
      <c r="J487" s="2"/>
      <c r="K487" s="2"/>
      <c r="L487" s="2"/>
      <c r="M487" s="2"/>
      <c r="N487" s="56"/>
      <c r="O487" s="2"/>
      <c r="Q487" s="2"/>
      <c r="S487" s="9"/>
      <c r="T487" s="9"/>
      <c r="U487" s="2"/>
      <c r="V487" s="2"/>
      <c r="W487" s="2"/>
      <c r="X487" s="2"/>
    </row>
    <row r="488" spans="4:24" ht="15.75" customHeight="1">
      <c r="D488" s="2"/>
      <c r="E488" s="2"/>
      <c r="F488" s="2"/>
      <c r="G488" s="28"/>
      <c r="H488" s="2"/>
      <c r="I488" s="2"/>
      <c r="J488" s="2"/>
      <c r="K488" s="2"/>
      <c r="L488" s="2"/>
      <c r="M488" s="2"/>
      <c r="N488" s="56"/>
      <c r="O488" s="2"/>
      <c r="Q488" s="2"/>
      <c r="S488" s="9"/>
      <c r="T488" s="9"/>
      <c r="U488" s="2"/>
      <c r="V488" s="2"/>
      <c r="W488" s="2"/>
      <c r="X488" s="2"/>
    </row>
    <row r="489" spans="4:24" ht="15.75" customHeight="1">
      <c r="D489" s="2"/>
      <c r="E489" s="2"/>
      <c r="F489" s="2"/>
      <c r="G489" s="28"/>
      <c r="H489" s="2"/>
      <c r="I489" s="2"/>
      <c r="J489" s="2"/>
      <c r="K489" s="2"/>
      <c r="L489" s="2"/>
      <c r="M489" s="2"/>
      <c r="N489" s="56"/>
      <c r="O489" s="2"/>
      <c r="Q489" s="2"/>
      <c r="S489" s="9"/>
      <c r="T489" s="9"/>
      <c r="U489" s="2"/>
      <c r="V489" s="2"/>
      <c r="W489" s="2"/>
      <c r="X489" s="2"/>
    </row>
    <row r="490" spans="4:24" ht="15.75" customHeight="1">
      <c r="D490" s="2"/>
      <c r="E490" s="2"/>
      <c r="F490" s="2"/>
      <c r="G490" s="28"/>
      <c r="H490" s="2"/>
      <c r="I490" s="2"/>
      <c r="J490" s="2"/>
      <c r="K490" s="2"/>
      <c r="L490" s="2"/>
      <c r="M490" s="2"/>
      <c r="N490" s="56"/>
      <c r="O490" s="2"/>
      <c r="Q490" s="2"/>
      <c r="S490" s="9"/>
      <c r="T490" s="9"/>
      <c r="U490" s="2"/>
      <c r="V490" s="2"/>
      <c r="W490" s="2"/>
      <c r="X490" s="2"/>
    </row>
    <row r="491" spans="4:24" ht="15.75" customHeight="1">
      <c r="D491" s="2"/>
      <c r="E491" s="2"/>
      <c r="F491" s="2"/>
      <c r="G491" s="28"/>
      <c r="H491" s="2"/>
      <c r="I491" s="2"/>
      <c r="J491" s="2"/>
      <c r="K491" s="2"/>
      <c r="L491" s="2"/>
      <c r="M491" s="2"/>
      <c r="N491" s="56"/>
      <c r="O491" s="2"/>
      <c r="Q491" s="2"/>
      <c r="S491" s="9"/>
      <c r="T491" s="9"/>
      <c r="U491" s="2"/>
      <c r="V491" s="2"/>
      <c r="W491" s="2"/>
      <c r="X491" s="2"/>
    </row>
    <row r="492" spans="4:24" ht="15.75" customHeight="1">
      <c r="D492" s="2"/>
      <c r="E492" s="2"/>
      <c r="F492" s="2"/>
      <c r="G492" s="28"/>
      <c r="H492" s="2"/>
      <c r="I492" s="2"/>
      <c r="J492" s="2"/>
      <c r="K492" s="2"/>
      <c r="L492" s="2"/>
      <c r="M492" s="2"/>
      <c r="N492" s="56"/>
      <c r="O492" s="2"/>
      <c r="Q492" s="2"/>
      <c r="S492" s="9"/>
      <c r="T492" s="9"/>
      <c r="U492" s="2"/>
      <c r="V492" s="2"/>
      <c r="W492" s="2"/>
      <c r="X492" s="2"/>
    </row>
    <row r="493" spans="4:24" ht="15.75" customHeight="1">
      <c r="D493" s="2"/>
      <c r="E493" s="2"/>
      <c r="F493" s="2"/>
      <c r="G493" s="28"/>
      <c r="H493" s="2"/>
      <c r="I493" s="2"/>
      <c r="J493" s="2"/>
      <c r="K493" s="2"/>
      <c r="L493" s="2"/>
      <c r="M493" s="2"/>
      <c r="N493" s="56"/>
      <c r="O493" s="2"/>
      <c r="Q493" s="2"/>
      <c r="S493" s="9"/>
      <c r="T493" s="9"/>
      <c r="U493" s="2"/>
      <c r="V493" s="2"/>
      <c r="W493" s="2"/>
      <c r="X493" s="2"/>
    </row>
    <row r="494" spans="4:24" ht="15.75" customHeight="1">
      <c r="D494" s="2"/>
      <c r="E494" s="2"/>
      <c r="F494" s="2"/>
      <c r="G494" s="28"/>
      <c r="H494" s="2"/>
      <c r="I494" s="2"/>
      <c r="J494" s="2"/>
      <c r="K494" s="2"/>
      <c r="L494" s="2"/>
      <c r="M494" s="2"/>
      <c r="N494" s="56"/>
      <c r="O494" s="2"/>
      <c r="Q494" s="2"/>
      <c r="S494" s="9"/>
      <c r="T494" s="9"/>
      <c r="U494" s="2"/>
      <c r="V494" s="2"/>
      <c r="W494" s="2"/>
      <c r="X494" s="2"/>
    </row>
    <row r="495" spans="4:24" ht="15.75" customHeight="1">
      <c r="D495" s="2"/>
      <c r="E495" s="2"/>
      <c r="F495" s="2"/>
      <c r="G495" s="28"/>
      <c r="H495" s="2"/>
      <c r="I495" s="2"/>
      <c r="J495" s="2"/>
      <c r="K495" s="2"/>
      <c r="L495" s="2"/>
      <c r="M495" s="2"/>
      <c r="N495" s="56"/>
      <c r="O495" s="2"/>
      <c r="Q495" s="2"/>
      <c r="S495" s="9"/>
      <c r="T495" s="9"/>
      <c r="U495" s="2"/>
      <c r="V495" s="2"/>
      <c r="W495" s="2"/>
      <c r="X495" s="2"/>
    </row>
    <row r="496" spans="4:24" ht="15.75" customHeight="1">
      <c r="D496" s="2"/>
      <c r="E496" s="2"/>
      <c r="F496" s="2"/>
      <c r="G496" s="28"/>
      <c r="H496" s="2"/>
      <c r="I496" s="2"/>
      <c r="J496" s="2"/>
      <c r="K496" s="2"/>
      <c r="L496" s="2"/>
      <c r="M496" s="2"/>
      <c r="N496" s="56"/>
      <c r="O496" s="2"/>
      <c r="Q496" s="2"/>
      <c r="S496" s="9"/>
      <c r="T496" s="9"/>
      <c r="U496" s="2"/>
      <c r="V496" s="2"/>
      <c r="W496" s="2"/>
      <c r="X496" s="2"/>
    </row>
    <row r="497" spans="4:24" ht="15.75" customHeight="1">
      <c r="D497" s="2"/>
      <c r="E497" s="2"/>
      <c r="F497" s="2"/>
      <c r="G497" s="28"/>
      <c r="H497" s="2"/>
      <c r="I497" s="2"/>
      <c r="J497" s="2"/>
      <c r="K497" s="2"/>
      <c r="L497" s="2"/>
      <c r="M497" s="2"/>
      <c r="N497" s="56"/>
      <c r="O497" s="2"/>
      <c r="Q497" s="2"/>
      <c r="S497" s="9"/>
      <c r="T497" s="9"/>
      <c r="U497" s="2"/>
      <c r="V497" s="2"/>
      <c r="W497" s="2"/>
      <c r="X497" s="2"/>
    </row>
    <row r="498" spans="4:24" ht="15.75" customHeight="1">
      <c r="D498" s="2"/>
      <c r="E498" s="2"/>
      <c r="F498" s="2"/>
      <c r="G498" s="28"/>
      <c r="H498" s="2"/>
      <c r="I498" s="2"/>
      <c r="J498" s="2"/>
      <c r="K498" s="2"/>
      <c r="L498" s="2"/>
      <c r="M498" s="2"/>
      <c r="N498" s="56"/>
      <c r="O498" s="2"/>
      <c r="Q498" s="2"/>
      <c r="S498" s="9"/>
      <c r="T498" s="9"/>
      <c r="U498" s="2"/>
      <c r="V498" s="2"/>
      <c r="W498" s="2"/>
      <c r="X498" s="2"/>
    </row>
    <row r="499" spans="4:24" ht="15.75" customHeight="1">
      <c r="D499" s="2"/>
      <c r="E499" s="2"/>
      <c r="F499" s="2"/>
      <c r="G499" s="28"/>
      <c r="H499" s="2"/>
      <c r="I499" s="2"/>
      <c r="J499" s="2"/>
      <c r="K499" s="2"/>
      <c r="L499" s="2"/>
      <c r="M499" s="2"/>
      <c r="N499" s="56"/>
      <c r="O499" s="2"/>
      <c r="Q499" s="2"/>
      <c r="S499" s="9"/>
      <c r="T499" s="9"/>
      <c r="U499" s="2"/>
      <c r="V499" s="2"/>
      <c r="W499" s="2"/>
      <c r="X499" s="2"/>
    </row>
    <row r="500" spans="4:24" ht="15.75" customHeight="1">
      <c r="D500" s="2"/>
      <c r="E500" s="2"/>
      <c r="F500" s="2"/>
      <c r="G500" s="28"/>
      <c r="H500" s="2"/>
      <c r="I500" s="2"/>
      <c r="J500" s="2"/>
      <c r="K500" s="2"/>
      <c r="L500" s="2"/>
      <c r="M500" s="2"/>
      <c r="N500" s="56"/>
      <c r="O500" s="2"/>
      <c r="Q500" s="2"/>
      <c r="S500" s="9"/>
      <c r="T500" s="9"/>
      <c r="U500" s="2"/>
      <c r="V500" s="2"/>
      <c r="W500" s="2"/>
      <c r="X500" s="2"/>
    </row>
    <row r="501" spans="4:24" ht="15.75" customHeight="1">
      <c r="D501" s="2"/>
      <c r="E501" s="2"/>
      <c r="F501" s="2"/>
      <c r="G501" s="28"/>
      <c r="H501" s="2"/>
      <c r="I501" s="2"/>
      <c r="J501" s="2"/>
      <c r="K501" s="2"/>
      <c r="L501" s="2"/>
      <c r="M501" s="2"/>
      <c r="N501" s="56"/>
      <c r="O501" s="2"/>
      <c r="Q501" s="2"/>
      <c r="S501" s="9"/>
      <c r="T501" s="9"/>
      <c r="U501" s="2"/>
      <c r="V501" s="2"/>
      <c r="W501" s="2"/>
      <c r="X501" s="2"/>
    </row>
    <row r="502" spans="4:24" ht="15.75" customHeight="1">
      <c r="D502" s="2"/>
      <c r="E502" s="2"/>
      <c r="F502" s="2"/>
      <c r="G502" s="28"/>
      <c r="H502" s="2"/>
      <c r="I502" s="2"/>
      <c r="J502" s="2"/>
      <c r="K502" s="2"/>
      <c r="L502" s="2"/>
      <c r="M502" s="2"/>
      <c r="N502" s="56"/>
      <c r="O502" s="2"/>
      <c r="Q502" s="2"/>
      <c r="S502" s="9"/>
      <c r="T502" s="9"/>
      <c r="U502" s="2"/>
      <c r="V502" s="2"/>
      <c r="W502" s="2"/>
      <c r="X502" s="2"/>
    </row>
    <row r="503" spans="4:24" ht="15.75" customHeight="1">
      <c r="D503" s="2"/>
      <c r="E503" s="2"/>
      <c r="F503" s="2"/>
      <c r="G503" s="28"/>
      <c r="H503" s="2"/>
      <c r="I503" s="2"/>
      <c r="J503" s="2"/>
      <c r="K503" s="2"/>
      <c r="L503" s="2"/>
      <c r="M503" s="2"/>
      <c r="N503" s="56"/>
      <c r="O503" s="2"/>
      <c r="Q503" s="2"/>
      <c r="S503" s="9"/>
      <c r="T503" s="9"/>
      <c r="U503" s="2"/>
      <c r="V503" s="2"/>
      <c r="W503" s="2"/>
      <c r="X503" s="2"/>
    </row>
    <row r="504" spans="4:24" ht="15.75" customHeight="1">
      <c r="D504" s="2"/>
      <c r="E504" s="2"/>
      <c r="F504" s="2"/>
      <c r="G504" s="28"/>
      <c r="H504" s="2"/>
      <c r="I504" s="2"/>
      <c r="J504" s="2"/>
      <c r="K504" s="2"/>
      <c r="L504" s="2"/>
      <c r="M504" s="2"/>
      <c r="N504" s="56"/>
      <c r="O504" s="2"/>
      <c r="Q504" s="2"/>
      <c r="S504" s="9"/>
      <c r="T504" s="9"/>
      <c r="U504" s="2"/>
      <c r="V504" s="2"/>
      <c r="W504" s="2"/>
      <c r="X504" s="2"/>
    </row>
    <row r="505" spans="4:24" ht="15.75" customHeight="1">
      <c r="D505" s="2"/>
      <c r="E505" s="2"/>
      <c r="F505" s="2"/>
      <c r="G505" s="28"/>
      <c r="H505" s="2"/>
      <c r="I505" s="2"/>
      <c r="J505" s="2"/>
      <c r="K505" s="2"/>
      <c r="L505" s="2"/>
      <c r="M505" s="2"/>
      <c r="N505" s="56"/>
      <c r="O505" s="2"/>
      <c r="Q505" s="2"/>
      <c r="S505" s="9"/>
      <c r="T505" s="9"/>
      <c r="U505" s="2"/>
      <c r="V505" s="2"/>
      <c r="W505" s="2"/>
      <c r="X505" s="2"/>
    </row>
    <row r="506" spans="4:24" ht="15.75" customHeight="1">
      <c r="D506" s="2"/>
      <c r="E506" s="2"/>
      <c r="F506" s="2"/>
      <c r="G506" s="28"/>
      <c r="H506" s="2"/>
      <c r="I506" s="2"/>
      <c r="J506" s="2"/>
      <c r="K506" s="2"/>
      <c r="L506" s="2"/>
      <c r="M506" s="2"/>
      <c r="N506" s="56"/>
      <c r="O506" s="2"/>
      <c r="Q506" s="2"/>
      <c r="S506" s="9"/>
      <c r="T506" s="9"/>
      <c r="U506" s="2"/>
      <c r="V506" s="2"/>
      <c r="W506" s="2"/>
      <c r="X506" s="2"/>
    </row>
    <row r="507" spans="4:24" ht="15.75" customHeight="1">
      <c r="D507" s="2"/>
      <c r="E507" s="2"/>
      <c r="F507" s="2"/>
      <c r="G507" s="28"/>
      <c r="H507" s="2"/>
      <c r="I507" s="2"/>
      <c r="J507" s="2"/>
      <c r="K507" s="2"/>
      <c r="L507" s="2"/>
      <c r="M507" s="2"/>
      <c r="N507" s="56"/>
      <c r="O507" s="2"/>
      <c r="Q507" s="2"/>
      <c r="S507" s="9"/>
      <c r="T507" s="9"/>
      <c r="U507" s="2"/>
      <c r="V507" s="2"/>
      <c r="W507" s="2"/>
      <c r="X507" s="2"/>
    </row>
    <row r="508" spans="4:24" ht="15.75" customHeight="1">
      <c r="D508" s="2"/>
      <c r="E508" s="2"/>
      <c r="F508" s="2"/>
      <c r="G508" s="28"/>
      <c r="H508" s="2"/>
      <c r="I508" s="2"/>
      <c r="J508" s="2"/>
      <c r="K508" s="2"/>
      <c r="L508" s="2"/>
      <c r="M508" s="2"/>
      <c r="N508" s="56"/>
      <c r="O508" s="2"/>
      <c r="Q508" s="2"/>
      <c r="S508" s="9"/>
      <c r="T508" s="9"/>
      <c r="U508" s="2"/>
      <c r="V508" s="2"/>
      <c r="W508" s="2"/>
      <c r="X508" s="2"/>
    </row>
    <row r="509" spans="4:24" ht="15.75" customHeight="1">
      <c r="D509" s="2"/>
      <c r="E509" s="2"/>
      <c r="F509" s="2"/>
      <c r="G509" s="28"/>
      <c r="H509" s="2"/>
      <c r="I509" s="2"/>
      <c r="J509" s="2"/>
      <c r="K509" s="2"/>
      <c r="L509" s="2"/>
      <c r="M509" s="2"/>
      <c r="N509" s="56"/>
      <c r="O509" s="2"/>
      <c r="Q509" s="2"/>
      <c r="S509" s="9"/>
      <c r="T509" s="9"/>
      <c r="U509" s="2"/>
      <c r="V509" s="2"/>
      <c r="W509" s="2"/>
      <c r="X509" s="2"/>
    </row>
    <row r="510" spans="4:24" ht="15.75" customHeight="1">
      <c r="D510" s="2"/>
      <c r="E510" s="2"/>
      <c r="F510" s="2"/>
      <c r="G510" s="28"/>
      <c r="H510" s="2"/>
      <c r="I510" s="2"/>
      <c r="J510" s="2"/>
      <c r="K510" s="2"/>
      <c r="L510" s="2"/>
      <c r="M510" s="2"/>
      <c r="N510" s="56"/>
      <c r="O510" s="2"/>
      <c r="Q510" s="2"/>
      <c r="S510" s="9"/>
      <c r="T510" s="9"/>
      <c r="U510" s="2"/>
      <c r="V510" s="2"/>
      <c r="W510" s="2"/>
      <c r="X510" s="2"/>
    </row>
    <row r="511" spans="4:24" ht="15.75" customHeight="1">
      <c r="D511" s="2"/>
      <c r="E511" s="2"/>
      <c r="F511" s="2"/>
      <c r="G511" s="28"/>
      <c r="H511" s="2"/>
      <c r="I511" s="2"/>
      <c r="J511" s="2"/>
      <c r="K511" s="2"/>
      <c r="L511" s="2"/>
      <c r="M511" s="2"/>
      <c r="N511" s="56"/>
      <c r="O511" s="2"/>
      <c r="Q511" s="2"/>
      <c r="S511" s="9"/>
      <c r="T511" s="9"/>
      <c r="U511" s="2"/>
      <c r="V511" s="2"/>
      <c r="W511" s="2"/>
      <c r="X511" s="2"/>
    </row>
    <row r="512" spans="4:24" ht="15.75" customHeight="1">
      <c r="D512" s="2"/>
      <c r="E512" s="2"/>
      <c r="F512" s="2"/>
      <c r="G512" s="28"/>
      <c r="H512" s="2"/>
      <c r="I512" s="2"/>
      <c r="J512" s="2"/>
      <c r="K512" s="2"/>
      <c r="L512" s="2"/>
      <c r="M512" s="2"/>
      <c r="N512" s="56"/>
      <c r="O512" s="2"/>
      <c r="Q512" s="2"/>
      <c r="S512" s="9"/>
      <c r="T512" s="9"/>
      <c r="U512" s="2"/>
      <c r="V512" s="2"/>
      <c r="W512" s="2"/>
      <c r="X512" s="2"/>
    </row>
    <row r="513" spans="4:24" ht="15.75" customHeight="1">
      <c r="D513" s="2"/>
      <c r="E513" s="2"/>
      <c r="F513" s="2"/>
      <c r="G513" s="28"/>
      <c r="H513" s="2"/>
      <c r="I513" s="2"/>
      <c r="J513" s="2"/>
      <c r="K513" s="2"/>
      <c r="L513" s="2"/>
      <c r="M513" s="2"/>
      <c r="N513" s="56"/>
      <c r="O513" s="2"/>
      <c r="Q513" s="2"/>
      <c r="S513" s="9"/>
      <c r="T513" s="9"/>
      <c r="U513" s="2"/>
      <c r="V513" s="2"/>
      <c r="W513" s="2"/>
      <c r="X513" s="2"/>
    </row>
    <row r="514" spans="4:24" ht="15.75" customHeight="1">
      <c r="D514" s="2"/>
      <c r="E514" s="2"/>
      <c r="F514" s="2"/>
      <c r="G514" s="28"/>
      <c r="H514" s="2"/>
      <c r="I514" s="2"/>
      <c r="J514" s="2"/>
      <c r="K514" s="2"/>
      <c r="L514" s="2"/>
      <c r="M514" s="2"/>
      <c r="N514" s="56"/>
      <c r="O514" s="2"/>
      <c r="Q514" s="2"/>
      <c r="S514" s="9"/>
      <c r="T514" s="9"/>
      <c r="U514" s="2"/>
      <c r="V514" s="2"/>
      <c r="W514" s="2"/>
      <c r="X514" s="2"/>
    </row>
    <row r="515" spans="4:24" ht="15.75" customHeight="1">
      <c r="D515" s="2"/>
      <c r="E515" s="2"/>
      <c r="F515" s="2"/>
      <c r="G515" s="28"/>
      <c r="H515" s="2"/>
      <c r="I515" s="2"/>
      <c r="J515" s="2"/>
      <c r="K515" s="2"/>
      <c r="L515" s="2"/>
      <c r="M515" s="2"/>
      <c r="N515" s="56"/>
      <c r="O515" s="2"/>
      <c r="Q515" s="2"/>
      <c r="S515" s="9"/>
      <c r="T515" s="9"/>
      <c r="U515" s="2"/>
      <c r="V515" s="2"/>
      <c r="W515" s="2"/>
      <c r="X515" s="2"/>
    </row>
    <row r="516" spans="4:24" ht="15.75" customHeight="1">
      <c r="D516" s="2"/>
      <c r="E516" s="2"/>
      <c r="F516" s="2"/>
      <c r="G516" s="28"/>
      <c r="H516" s="2"/>
      <c r="I516" s="2"/>
      <c r="J516" s="2"/>
      <c r="K516" s="2"/>
      <c r="L516" s="2"/>
      <c r="M516" s="2"/>
      <c r="N516" s="56"/>
      <c r="O516" s="2"/>
      <c r="Q516" s="2"/>
      <c r="S516" s="9"/>
      <c r="T516" s="9"/>
      <c r="U516" s="2"/>
      <c r="V516" s="2"/>
      <c r="W516" s="2"/>
      <c r="X516" s="2"/>
    </row>
    <row r="517" spans="4:24" ht="15.75" customHeight="1">
      <c r="D517" s="2"/>
      <c r="E517" s="2"/>
      <c r="F517" s="2"/>
      <c r="G517" s="28"/>
      <c r="H517" s="2"/>
      <c r="I517" s="2"/>
      <c r="J517" s="2"/>
      <c r="K517" s="2"/>
      <c r="L517" s="2"/>
      <c r="M517" s="2"/>
      <c r="N517" s="56"/>
      <c r="O517" s="2"/>
      <c r="Q517" s="2"/>
      <c r="S517" s="9"/>
      <c r="T517" s="9"/>
      <c r="U517" s="2"/>
      <c r="V517" s="2"/>
      <c r="W517" s="2"/>
      <c r="X517" s="2"/>
    </row>
    <row r="518" spans="4:24" ht="15.75" customHeight="1">
      <c r="D518" s="2"/>
      <c r="E518" s="2"/>
      <c r="F518" s="2"/>
      <c r="G518" s="28"/>
      <c r="H518" s="2"/>
      <c r="I518" s="2"/>
      <c r="J518" s="2"/>
      <c r="K518" s="2"/>
      <c r="L518" s="2"/>
      <c r="M518" s="2"/>
      <c r="N518" s="56"/>
      <c r="O518" s="2"/>
      <c r="Q518" s="2"/>
      <c r="S518" s="9"/>
      <c r="T518" s="9"/>
      <c r="U518" s="2"/>
      <c r="V518" s="2"/>
      <c r="W518" s="2"/>
      <c r="X518" s="2"/>
    </row>
    <row r="519" spans="4:24" ht="15.75" customHeight="1">
      <c r="D519" s="2"/>
      <c r="E519" s="2"/>
      <c r="F519" s="2"/>
      <c r="G519" s="28"/>
      <c r="H519" s="2"/>
      <c r="I519" s="2"/>
      <c r="J519" s="2"/>
      <c r="K519" s="2"/>
      <c r="L519" s="2"/>
      <c r="M519" s="2"/>
      <c r="N519" s="56"/>
      <c r="O519" s="2"/>
      <c r="Q519" s="2"/>
      <c r="S519" s="9"/>
      <c r="T519" s="9"/>
      <c r="U519" s="2"/>
      <c r="V519" s="2"/>
      <c r="W519" s="2"/>
      <c r="X519" s="2"/>
    </row>
    <row r="520" spans="4:24" ht="15.75" customHeight="1">
      <c r="D520" s="2"/>
      <c r="E520" s="2"/>
      <c r="F520" s="2"/>
      <c r="G520" s="28"/>
      <c r="H520" s="2"/>
      <c r="I520" s="2"/>
      <c r="J520" s="2"/>
      <c r="K520" s="2"/>
      <c r="L520" s="2"/>
      <c r="M520" s="2"/>
      <c r="N520" s="56"/>
      <c r="O520" s="2"/>
      <c r="Q520" s="2"/>
      <c r="S520" s="9"/>
      <c r="T520" s="9"/>
      <c r="U520" s="2"/>
      <c r="V520" s="2"/>
      <c r="W520" s="2"/>
      <c r="X520" s="2"/>
    </row>
    <row r="521" spans="4:24" ht="15.75" customHeight="1">
      <c r="D521" s="2"/>
      <c r="E521" s="2"/>
      <c r="F521" s="2"/>
      <c r="G521" s="28"/>
      <c r="H521" s="2"/>
      <c r="I521" s="2"/>
      <c r="J521" s="2"/>
      <c r="K521" s="2"/>
      <c r="L521" s="2"/>
      <c r="M521" s="2"/>
      <c r="N521" s="56"/>
      <c r="O521" s="2"/>
      <c r="Q521" s="2"/>
      <c r="S521" s="9"/>
      <c r="T521" s="9"/>
      <c r="U521" s="2"/>
      <c r="V521" s="2"/>
      <c r="W521" s="2"/>
      <c r="X521" s="2"/>
    </row>
    <row r="522" spans="4:24" ht="15.75" customHeight="1">
      <c r="D522" s="2"/>
      <c r="E522" s="2"/>
      <c r="F522" s="2"/>
      <c r="G522" s="28"/>
      <c r="H522" s="2"/>
      <c r="I522" s="2"/>
      <c r="J522" s="2"/>
      <c r="K522" s="2"/>
      <c r="L522" s="2"/>
      <c r="M522" s="2"/>
      <c r="N522" s="56"/>
      <c r="O522" s="2"/>
      <c r="Q522" s="2"/>
      <c r="S522" s="9"/>
      <c r="T522" s="9"/>
      <c r="U522" s="2"/>
      <c r="V522" s="2"/>
      <c r="W522" s="2"/>
      <c r="X522" s="2"/>
    </row>
    <row r="523" spans="4:24" ht="15.75" customHeight="1">
      <c r="D523" s="2"/>
      <c r="E523" s="2"/>
      <c r="F523" s="2"/>
      <c r="G523" s="28"/>
      <c r="H523" s="2"/>
      <c r="I523" s="2"/>
      <c r="J523" s="2"/>
      <c r="K523" s="2"/>
      <c r="L523" s="2"/>
      <c r="M523" s="2"/>
      <c r="N523" s="56"/>
      <c r="O523" s="2"/>
      <c r="Q523" s="2"/>
      <c r="S523" s="9"/>
      <c r="T523" s="9"/>
      <c r="U523" s="2"/>
      <c r="V523" s="2"/>
      <c r="W523" s="2"/>
      <c r="X523" s="2"/>
    </row>
    <row r="524" spans="4:24" ht="15.75" customHeight="1">
      <c r="D524" s="2"/>
      <c r="E524" s="2"/>
      <c r="F524" s="2"/>
      <c r="G524" s="28"/>
      <c r="H524" s="2"/>
      <c r="I524" s="2"/>
      <c r="J524" s="2"/>
      <c r="K524" s="2"/>
      <c r="L524" s="2"/>
      <c r="M524" s="2"/>
      <c r="N524" s="56"/>
      <c r="O524" s="2"/>
      <c r="Q524" s="2"/>
      <c r="S524" s="9"/>
      <c r="T524" s="9"/>
      <c r="U524" s="2"/>
      <c r="V524" s="2"/>
      <c r="W524" s="2"/>
      <c r="X524" s="2"/>
    </row>
    <row r="525" spans="4:24" ht="15.75" customHeight="1">
      <c r="D525" s="2"/>
      <c r="E525" s="2"/>
      <c r="F525" s="2"/>
      <c r="G525" s="28"/>
      <c r="H525" s="2"/>
      <c r="I525" s="2"/>
      <c r="J525" s="2"/>
      <c r="K525" s="2"/>
      <c r="L525" s="2"/>
      <c r="M525" s="2"/>
      <c r="N525" s="56"/>
      <c r="O525" s="2"/>
      <c r="Q525" s="2"/>
      <c r="S525" s="9"/>
      <c r="T525" s="9"/>
      <c r="U525" s="2"/>
      <c r="V525" s="2"/>
      <c r="W525" s="2"/>
      <c r="X525" s="2"/>
    </row>
    <row r="526" spans="4:24" ht="15.75" customHeight="1">
      <c r="D526" s="2"/>
      <c r="E526" s="2"/>
      <c r="F526" s="2"/>
      <c r="G526" s="28"/>
      <c r="H526" s="2"/>
      <c r="I526" s="2"/>
      <c r="J526" s="2"/>
      <c r="K526" s="2"/>
      <c r="L526" s="2"/>
      <c r="M526" s="2"/>
      <c r="N526" s="56"/>
      <c r="O526" s="2"/>
      <c r="Q526" s="2"/>
      <c r="S526" s="9"/>
      <c r="T526" s="9"/>
      <c r="U526" s="2"/>
      <c r="V526" s="2"/>
      <c r="W526" s="2"/>
      <c r="X526" s="2"/>
    </row>
    <row r="527" spans="4:24" ht="15.75" customHeight="1">
      <c r="D527" s="2"/>
      <c r="E527" s="2"/>
      <c r="F527" s="2"/>
      <c r="G527" s="28"/>
      <c r="H527" s="2"/>
      <c r="I527" s="2"/>
      <c r="J527" s="2"/>
      <c r="K527" s="2"/>
      <c r="L527" s="2"/>
      <c r="M527" s="2"/>
      <c r="N527" s="56"/>
      <c r="O527" s="2"/>
      <c r="Q527" s="2"/>
      <c r="S527" s="9"/>
      <c r="T527" s="9"/>
      <c r="U527" s="2"/>
      <c r="V527" s="2"/>
      <c r="W527" s="2"/>
      <c r="X527" s="2"/>
    </row>
    <row r="528" spans="4:24" ht="15.75" customHeight="1">
      <c r="D528" s="2"/>
      <c r="E528" s="2"/>
      <c r="F528" s="2"/>
      <c r="G528" s="28"/>
      <c r="H528" s="2"/>
      <c r="I528" s="2"/>
      <c r="J528" s="2"/>
      <c r="K528" s="2"/>
      <c r="L528" s="2"/>
      <c r="M528" s="2"/>
      <c r="N528" s="56"/>
      <c r="O528" s="2"/>
      <c r="Q528" s="2"/>
      <c r="S528" s="9"/>
      <c r="T528" s="9"/>
      <c r="U528" s="2"/>
      <c r="V528" s="2"/>
      <c r="W528" s="2"/>
      <c r="X528" s="2"/>
    </row>
    <row r="529" spans="4:24" ht="15.75" customHeight="1">
      <c r="D529" s="2"/>
      <c r="E529" s="2"/>
      <c r="F529" s="2"/>
      <c r="G529" s="28"/>
      <c r="H529" s="2"/>
      <c r="I529" s="2"/>
      <c r="J529" s="2"/>
      <c r="K529" s="2"/>
      <c r="L529" s="2"/>
      <c r="M529" s="2"/>
      <c r="N529" s="56"/>
      <c r="O529" s="2"/>
      <c r="Q529" s="2"/>
      <c r="S529" s="9"/>
      <c r="T529" s="9"/>
      <c r="U529" s="2"/>
      <c r="V529" s="2"/>
      <c r="W529" s="2"/>
      <c r="X529" s="2"/>
    </row>
    <row r="530" spans="4:24" ht="15.75" customHeight="1">
      <c r="D530" s="2"/>
      <c r="E530" s="2"/>
      <c r="F530" s="2"/>
      <c r="G530" s="28"/>
      <c r="H530" s="2"/>
      <c r="I530" s="2"/>
      <c r="J530" s="2"/>
      <c r="K530" s="2"/>
      <c r="L530" s="2"/>
      <c r="M530" s="2"/>
      <c r="N530" s="56"/>
      <c r="O530" s="2"/>
      <c r="Q530" s="2"/>
      <c r="S530" s="9"/>
      <c r="T530" s="9"/>
      <c r="U530" s="2"/>
      <c r="V530" s="2"/>
      <c r="W530" s="2"/>
      <c r="X530" s="2"/>
    </row>
    <row r="531" spans="4:24" ht="15.75" customHeight="1">
      <c r="D531" s="2"/>
      <c r="E531" s="2"/>
      <c r="F531" s="2"/>
      <c r="G531" s="28"/>
      <c r="H531" s="2"/>
      <c r="I531" s="2"/>
      <c r="J531" s="2"/>
      <c r="K531" s="2"/>
      <c r="L531" s="2"/>
      <c r="M531" s="2"/>
      <c r="N531" s="56"/>
      <c r="O531" s="2"/>
      <c r="Q531" s="2"/>
      <c r="S531" s="9"/>
      <c r="T531" s="9"/>
      <c r="U531" s="2"/>
      <c r="V531" s="2"/>
      <c r="W531" s="2"/>
      <c r="X531" s="2"/>
    </row>
    <row r="532" spans="4:24" ht="15.75" customHeight="1">
      <c r="D532" s="2"/>
      <c r="E532" s="2"/>
      <c r="F532" s="2"/>
      <c r="G532" s="28"/>
      <c r="H532" s="2"/>
      <c r="I532" s="2"/>
      <c r="J532" s="2"/>
      <c r="K532" s="2"/>
      <c r="L532" s="2"/>
      <c r="M532" s="2"/>
      <c r="N532" s="56"/>
      <c r="O532" s="2"/>
      <c r="Q532" s="2"/>
      <c r="S532" s="9"/>
      <c r="T532" s="9"/>
      <c r="U532" s="2"/>
      <c r="V532" s="2"/>
      <c r="W532" s="2"/>
      <c r="X532" s="2"/>
    </row>
    <row r="533" spans="4:24" ht="15.75" customHeight="1">
      <c r="D533" s="2"/>
      <c r="E533" s="2"/>
      <c r="F533" s="2"/>
      <c r="G533" s="28"/>
      <c r="H533" s="2"/>
      <c r="I533" s="2"/>
      <c r="J533" s="2"/>
      <c r="K533" s="2"/>
      <c r="L533" s="2"/>
      <c r="M533" s="2"/>
      <c r="N533" s="56"/>
      <c r="O533" s="2"/>
      <c r="Q533" s="2"/>
      <c r="S533" s="9"/>
      <c r="T533" s="9"/>
      <c r="U533" s="2"/>
      <c r="V533" s="2"/>
      <c r="W533" s="2"/>
      <c r="X533" s="2"/>
    </row>
    <row r="534" spans="4:24" ht="15.75" customHeight="1">
      <c r="D534" s="2"/>
      <c r="E534" s="2"/>
      <c r="F534" s="2"/>
      <c r="G534" s="28"/>
      <c r="H534" s="2"/>
      <c r="I534" s="2"/>
      <c r="J534" s="2"/>
      <c r="K534" s="2"/>
      <c r="L534" s="2"/>
      <c r="M534" s="2"/>
      <c r="N534" s="56"/>
      <c r="O534" s="2"/>
      <c r="Q534" s="2"/>
      <c r="S534" s="9"/>
      <c r="T534" s="9"/>
      <c r="U534" s="2"/>
      <c r="V534" s="2"/>
      <c r="W534" s="2"/>
      <c r="X534" s="2"/>
    </row>
    <row r="535" spans="4:24" ht="15.75" customHeight="1">
      <c r="D535" s="2"/>
      <c r="E535" s="2"/>
      <c r="F535" s="2"/>
      <c r="G535" s="28"/>
      <c r="H535" s="2"/>
      <c r="I535" s="2"/>
      <c r="J535" s="2"/>
      <c r="K535" s="2"/>
      <c r="L535" s="2"/>
      <c r="M535" s="2"/>
      <c r="N535" s="56"/>
      <c r="O535" s="2"/>
      <c r="Q535" s="2"/>
      <c r="S535" s="9"/>
      <c r="T535" s="9"/>
      <c r="U535" s="2"/>
      <c r="V535" s="2"/>
      <c r="W535" s="2"/>
      <c r="X535" s="2"/>
    </row>
    <row r="536" spans="4:24" ht="15.75" customHeight="1">
      <c r="D536" s="2"/>
      <c r="E536" s="2"/>
      <c r="F536" s="2"/>
      <c r="G536" s="28"/>
      <c r="H536" s="2"/>
      <c r="I536" s="2"/>
      <c r="J536" s="2"/>
      <c r="K536" s="2"/>
      <c r="L536" s="2"/>
      <c r="M536" s="2"/>
      <c r="N536" s="56"/>
      <c r="O536" s="2"/>
      <c r="Q536" s="2"/>
      <c r="S536" s="9"/>
      <c r="T536" s="9"/>
      <c r="U536" s="2"/>
      <c r="V536" s="2"/>
      <c r="W536" s="2"/>
      <c r="X536" s="2"/>
    </row>
    <row r="537" spans="4:24" ht="15.75" customHeight="1">
      <c r="D537" s="2"/>
      <c r="E537" s="2"/>
      <c r="F537" s="2"/>
      <c r="G537" s="28"/>
      <c r="H537" s="2"/>
      <c r="I537" s="2"/>
      <c r="J537" s="2"/>
      <c r="K537" s="2"/>
      <c r="L537" s="2"/>
      <c r="M537" s="2"/>
      <c r="N537" s="56"/>
      <c r="O537" s="2"/>
      <c r="Q537" s="2"/>
      <c r="S537" s="9"/>
      <c r="T537" s="9"/>
      <c r="U537" s="2"/>
      <c r="V537" s="2"/>
      <c r="W537" s="2"/>
      <c r="X537" s="2"/>
    </row>
    <row r="538" spans="4:24" ht="15.75" customHeight="1">
      <c r="D538" s="2"/>
      <c r="E538" s="2"/>
      <c r="F538" s="2"/>
      <c r="G538" s="28"/>
      <c r="H538" s="2"/>
      <c r="I538" s="2"/>
      <c r="J538" s="2"/>
      <c r="K538" s="2"/>
      <c r="L538" s="2"/>
      <c r="M538" s="2"/>
      <c r="N538" s="56"/>
      <c r="O538" s="2"/>
      <c r="Q538" s="2"/>
      <c r="S538" s="9"/>
      <c r="T538" s="9"/>
      <c r="U538" s="2"/>
      <c r="V538" s="2"/>
      <c r="W538" s="2"/>
      <c r="X538" s="2"/>
    </row>
    <row r="539" spans="4:24" ht="15.75" customHeight="1">
      <c r="D539" s="2"/>
      <c r="E539" s="2"/>
      <c r="F539" s="2"/>
      <c r="G539" s="28"/>
      <c r="H539" s="2"/>
      <c r="I539" s="2"/>
      <c r="J539" s="2"/>
      <c r="K539" s="2"/>
      <c r="L539" s="2"/>
      <c r="M539" s="2"/>
      <c r="N539" s="56"/>
      <c r="O539" s="2"/>
      <c r="Q539" s="2"/>
      <c r="S539" s="9"/>
      <c r="T539" s="9"/>
      <c r="U539" s="2"/>
      <c r="V539" s="2"/>
      <c r="W539" s="2"/>
      <c r="X539" s="2"/>
    </row>
    <row r="540" spans="4:24" ht="15.75" customHeight="1">
      <c r="D540" s="2"/>
      <c r="E540" s="2"/>
      <c r="F540" s="2"/>
      <c r="G540" s="28"/>
      <c r="H540" s="2"/>
      <c r="I540" s="2"/>
      <c r="J540" s="2"/>
      <c r="K540" s="2"/>
      <c r="L540" s="2"/>
      <c r="M540" s="2"/>
      <c r="N540" s="56"/>
      <c r="O540" s="2"/>
      <c r="Q540" s="2"/>
      <c r="S540" s="9"/>
      <c r="T540" s="9"/>
      <c r="U540" s="2"/>
      <c r="V540" s="2"/>
      <c r="W540" s="2"/>
      <c r="X540" s="2"/>
    </row>
    <row r="541" spans="4:24" ht="15.75" customHeight="1">
      <c r="D541" s="2"/>
      <c r="E541" s="2"/>
      <c r="F541" s="2"/>
      <c r="G541" s="28"/>
      <c r="H541" s="2"/>
      <c r="I541" s="2"/>
      <c r="J541" s="2"/>
      <c r="K541" s="2"/>
      <c r="L541" s="2"/>
      <c r="M541" s="2"/>
      <c r="N541" s="56"/>
      <c r="O541" s="2"/>
      <c r="Q541" s="2"/>
      <c r="S541" s="9"/>
      <c r="T541" s="9"/>
      <c r="U541" s="2"/>
      <c r="V541" s="2"/>
      <c r="W541" s="2"/>
      <c r="X541" s="2"/>
    </row>
    <row r="542" spans="4:24" ht="15.75" customHeight="1">
      <c r="D542" s="2"/>
      <c r="E542" s="2"/>
      <c r="F542" s="2"/>
      <c r="G542" s="28"/>
      <c r="H542" s="2"/>
      <c r="I542" s="2"/>
      <c r="J542" s="2"/>
      <c r="K542" s="2"/>
      <c r="L542" s="2"/>
      <c r="M542" s="2"/>
      <c r="N542" s="56"/>
      <c r="O542" s="2"/>
      <c r="Q542" s="2"/>
      <c r="S542" s="9"/>
      <c r="T542" s="9"/>
      <c r="U542" s="2"/>
      <c r="V542" s="2"/>
      <c r="W542" s="2"/>
      <c r="X542" s="2"/>
    </row>
    <row r="543" spans="4:24" ht="15.75" customHeight="1">
      <c r="D543" s="2"/>
      <c r="E543" s="2"/>
      <c r="F543" s="2"/>
      <c r="G543" s="28"/>
      <c r="H543" s="2"/>
      <c r="I543" s="2"/>
      <c r="J543" s="2"/>
      <c r="K543" s="2"/>
      <c r="L543" s="2"/>
      <c r="M543" s="2"/>
      <c r="N543" s="56"/>
      <c r="O543" s="2"/>
      <c r="Q543" s="2"/>
      <c r="S543" s="9"/>
      <c r="T543" s="9"/>
      <c r="U543" s="2"/>
      <c r="V543" s="2"/>
      <c r="W543" s="2"/>
      <c r="X543" s="2"/>
    </row>
    <row r="544" spans="4:24" ht="15.75" customHeight="1">
      <c r="D544" s="2"/>
      <c r="E544" s="2"/>
      <c r="F544" s="2"/>
      <c r="G544" s="28"/>
      <c r="H544" s="2"/>
      <c r="I544" s="2"/>
      <c r="J544" s="2"/>
      <c r="K544" s="2"/>
      <c r="L544" s="2"/>
      <c r="M544" s="2"/>
      <c r="N544" s="56"/>
      <c r="O544" s="2"/>
      <c r="Q544" s="2"/>
      <c r="S544" s="9"/>
      <c r="T544" s="9"/>
      <c r="U544" s="2"/>
      <c r="V544" s="2"/>
      <c r="W544" s="2"/>
      <c r="X544" s="2"/>
    </row>
    <row r="545" spans="4:24" ht="15.75" customHeight="1">
      <c r="D545" s="2"/>
      <c r="E545" s="2"/>
      <c r="F545" s="2"/>
      <c r="G545" s="28"/>
      <c r="H545" s="2"/>
      <c r="I545" s="2"/>
      <c r="J545" s="2"/>
      <c r="K545" s="2"/>
      <c r="L545" s="2"/>
      <c r="M545" s="2"/>
      <c r="N545" s="56"/>
      <c r="O545" s="2"/>
      <c r="Q545" s="2"/>
      <c r="S545" s="9"/>
      <c r="T545" s="9"/>
      <c r="U545" s="2"/>
      <c r="V545" s="2"/>
      <c r="W545" s="2"/>
      <c r="X545" s="2"/>
    </row>
    <row r="546" spans="4:24" ht="15.75" customHeight="1">
      <c r="D546" s="2"/>
      <c r="E546" s="2"/>
      <c r="F546" s="2"/>
      <c r="G546" s="28"/>
      <c r="H546" s="2"/>
      <c r="I546" s="2"/>
      <c r="J546" s="2"/>
      <c r="K546" s="2"/>
      <c r="L546" s="2"/>
      <c r="M546" s="2"/>
      <c r="N546" s="56"/>
      <c r="O546" s="2"/>
      <c r="Q546" s="2"/>
      <c r="S546" s="9"/>
      <c r="T546" s="9"/>
      <c r="U546" s="2"/>
      <c r="V546" s="2"/>
      <c r="W546" s="2"/>
      <c r="X546" s="2"/>
    </row>
    <row r="547" spans="4:24" ht="15.75" customHeight="1">
      <c r="D547" s="2"/>
      <c r="E547" s="2"/>
      <c r="F547" s="2"/>
      <c r="G547" s="28"/>
      <c r="H547" s="2"/>
      <c r="I547" s="2"/>
      <c r="J547" s="2"/>
      <c r="K547" s="2"/>
      <c r="L547" s="2"/>
      <c r="M547" s="2"/>
      <c r="N547" s="56"/>
      <c r="O547" s="2"/>
      <c r="Q547" s="2"/>
      <c r="S547" s="9"/>
      <c r="T547" s="9"/>
      <c r="U547" s="2"/>
      <c r="V547" s="2"/>
      <c r="W547" s="2"/>
      <c r="X547" s="2"/>
    </row>
    <row r="548" spans="4:24" ht="15.75" customHeight="1">
      <c r="D548" s="2"/>
      <c r="E548" s="2"/>
      <c r="F548" s="2"/>
      <c r="G548" s="28"/>
      <c r="H548" s="2"/>
      <c r="I548" s="2"/>
      <c r="J548" s="2"/>
      <c r="K548" s="2"/>
      <c r="L548" s="2"/>
      <c r="M548" s="2"/>
      <c r="N548" s="56"/>
      <c r="O548" s="2"/>
      <c r="Q548" s="2"/>
      <c r="S548" s="9"/>
      <c r="T548" s="9"/>
      <c r="U548" s="2"/>
      <c r="V548" s="2"/>
      <c r="W548" s="2"/>
      <c r="X548" s="2"/>
    </row>
    <row r="549" spans="4:24" ht="15.75" customHeight="1">
      <c r="D549" s="2"/>
      <c r="E549" s="2"/>
      <c r="F549" s="2"/>
      <c r="G549" s="28"/>
      <c r="H549" s="2"/>
      <c r="I549" s="2"/>
      <c r="J549" s="2"/>
      <c r="K549" s="2"/>
      <c r="L549" s="2"/>
      <c r="M549" s="2"/>
      <c r="N549" s="56"/>
      <c r="O549" s="2"/>
      <c r="Q549" s="2"/>
      <c r="S549" s="9"/>
      <c r="T549" s="9"/>
      <c r="U549" s="2"/>
      <c r="V549" s="2"/>
      <c r="W549" s="2"/>
      <c r="X549" s="2"/>
    </row>
    <row r="550" spans="4:24" ht="15.75" customHeight="1">
      <c r="D550" s="2"/>
      <c r="E550" s="2"/>
      <c r="F550" s="2"/>
      <c r="G550" s="28"/>
      <c r="H550" s="2"/>
      <c r="I550" s="2"/>
      <c r="J550" s="2"/>
      <c r="K550" s="2"/>
      <c r="L550" s="2"/>
      <c r="M550" s="2"/>
      <c r="N550" s="56"/>
      <c r="O550" s="2"/>
      <c r="Q550" s="2"/>
      <c r="S550" s="9"/>
      <c r="T550" s="9"/>
      <c r="U550" s="2"/>
      <c r="V550" s="2"/>
      <c r="W550" s="2"/>
      <c r="X550" s="2"/>
    </row>
    <row r="551" spans="4:24" ht="15.75" customHeight="1">
      <c r="D551" s="2"/>
      <c r="E551" s="2"/>
      <c r="F551" s="2"/>
      <c r="G551" s="28"/>
      <c r="H551" s="2"/>
      <c r="I551" s="2"/>
      <c r="J551" s="2"/>
      <c r="K551" s="2"/>
      <c r="L551" s="2"/>
      <c r="M551" s="2"/>
      <c r="N551" s="56"/>
      <c r="O551" s="2"/>
      <c r="Q551" s="2"/>
      <c r="S551" s="9"/>
      <c r="T551" s="9"/>
      <c r="U551" s="2"/>
      <c r="V551" s="2"/>
      <c r="W551" s="2"/>
      <c r="X551" s="2"/>
    </row>
    <row r="552" spans="4:24" ht="15.75" customHeight="1">
      <c r="D552" s="2"/>
      <c r="E552" s="2"/>
      <c r="F552" s="2"/>
      <c r="G552" s="28"/>
      <c r="H552" s="2"/>
      <c r="I552" s="2"/>
      <c r="J552" s="2"/>
      <c r="K552" s="2"/>
      <c r="L552" s="2"/>
      <c r="M552" s="2"/>
      <c r="N552" s="56"/>
      <c r="O552" s="2"/>
      <c r="Q552" s="2"/>
      <c r="S552" s="9"/>
      <c r="T552" s="9"/>
      <c r="U552" s="2"/>
      <c r="V552" s="2"/>
      <c r="W552" s="2"/>
      <c r="X552" s="2"/>
    </row>
    <row r="553" spans="4:24" ht="15.75" customHeight="1">
      <c r="D553" s="2"/>
      <c r="E553" s="2"/>
      <c r="F553" s="2"/>
      <c r="G553" s="28"/>
      <c r="H553" s="2"/>
      <c r="I553" s="2"/>
      <c r="J553" s="2"/>
      <c r="K553" s="2"/>
      <c r="L553" s="2"/>
      <c r="M553" s="2"/>
      <c r="N553" s="56"/>
      <c r="O553" s="2"/>
      <c r="Q553" s="2"/>
      <c r="S553" s="9"/>
      <c r="T553" s="9"/>
      <c r="U553" s="2"/>
      <c r="V553" s="2"/>
      <c r="W553" s="2"/>
      <c r="X553" s="2"/>
    </row>
    <row r="554" spans="4:24" ht="15.75" customHeight="1">
      <c r="D554" s="2"/>
      <c r="E554" s="2"/>
      <c r="F554" s="2"/>
      <c r="G554" s="28"/>
      <c r="H554" s="2"/>
      <c r="I554" s="2"/>
      <c r="J554" s="2"/>
      <c r="K554" s="2"/>
      <c r="L554" s="2"/>
      <c r="M554" s="2"/>
      <c r="N554" s="56"/>
      <c r="O554" s="2"/>
      <c r="Q554" s="2"/>
      <c r="S554" s="9"/>
      <c r="T554" s="9"/>
      <c r="U554" s="2"/>
      <c r="V554" s="2"/>
      <c r="W554" s="2"/>
      <c r="X554" s="2"/>
    </row>
    <row r="555" spans="4:24" ht="15.75" customHeight="1">
      <c r="D555" s="2"/>
      <c r="E555" s="2"/>
      <c r="F555" s="2"/>
      <c r="G555" s="28"/>
      <c r="H555" s="2"/>
      <c r="I555" s="2"/>
      <c r="J555" s="2"/>
      <c r="K555" s="2"/>
      <c r="L555" s="2"/>
      <c r="M555" s="2"/>
      <c r="N555" s="56"/>
      <c r="O555" s="2"/>
      <c r="Q555" s="2"/>
      <c r="S555" s="9"/>
      <c r="T555" s="9"/>
      <c r="U555" s="2"/>
      <c r="V555" s="2"/>
      <c r="W555" s="2"/>
      <c r="X555" s="2"/>
    </row>
    <row r="556" spans="4:24" ht="15.75" customHeight="1">
      <c r="D556" s="2"/>
      <c r="E556" s="2"/>
      <c r="F556" s="2"/>
      <c r="G556" s="28"/>
      <c r="H556" s="2"/>
      <c r="I556" s="2"/>
      <c r="J556" s="2"/>
      <c r="K556" s="2"/>
      <c r="L556" s="2"/>
      <c r="M556" s="2"/>
      <c r="N556" s="56"/>
      <c r="O556" s="2"/>
      <c r="Q556" s="2"/>
      <c r="S556" s="9"/>
      <c r="T556" s="9"/>
      <c r="U556" s="2"/>
      <c r="V556" s="2"/>
      <c r="W556" s="2"/>
      <c r="X556" s="2"/>
    </row>
    <row r="557" spans="4:24" ht="15.75" customHeight="1">
      <c r="D557" s="2"/>
      <c r="E557" s="2"/>
      <c r="F557" s="2"/>
      <c r="G557" s="28"/>
      <c r="H557" s="2"/>
      <c r="I557" s="2"/>
      <c r="J557" s="2"/>
      <c r="K557" s="2"/>
      <c r="L557" s="2"/>
      <c r="M557" s="2"/>
      <c r="N557" s="56"/>
      <c r="O557" s="2"/>
      <c r="Q557" s="2"/>
      <c r="S557" s="9"/>
      <c r="T557" s="9"/>
      <c r="U557" s="2"/>
      <c r="V557" s="2"/>
      <c r="W557" s="2"/>
      <c r="X557" s="2"/>
    </row>
    <row r="558" spans="4:24" ht="15.75" customHeight="1">
      <c r="D558" s="2"/>
      <c r="E558" s="2"/>
      <c r="F558" s="2"/>
      <c r="G558" s="28"/>
      <c r="H558" s="2"/>
      <c r="I558" s="2"/>
      <c r="J558" s="2"/>
      <c r="K558" s="2"/>
      <c r="L558" s="2"/>
      <c r="M558" s="2"/>
      <c r="N558" s="56"/>
      <c r="O558" s="2"/>
      <c r="Q558" s="2"/>
      <c r="S558" s="9"/>
      <c r="T558" s="9"/>
      <c r="U558" s="2"/>
      <c r="V558" s="2"/>
      <c r="W558" s="2"/>
      <c r="X558" s="2"/>
    </row>
    <row r="559" spans="4:24" ht="15.75" customHeight="1">
      <c r="D559" s="2"/>
      <c r="E559" s="2"/>
      <c r="F559" s="2"/>
      <c r="G559" s="28"/>
      <c r="H559" s="2"/>
      <c r="I559" s="2"/>
      <c r="J559" s="2"/>
      <c r="K559" s="2"/>
      <c r="L559" s="2"/>
      <c r="M559" s="2"/>
      <c r="N559" s="56"/>
      <c r="O559" s="2"/>
      <c r="Q559" s="2"/>
      <c r="S559" s="9"/>
      <c r="T559" s="9"/>
      <c r="U559" s="2"/>
      <c r="V559" s="2"/>
      <c r="W559" s="2"/>
      <c r="X559" s="2"/>
    </row>
    <row r="560" spans="4:24" ht="15.75" customHeight="1">
      <c r="D560" s="2"/>
      <c r="E560" s="2"/>
      <c r="F560" s="2"/>
      <c r="G560" s="28"/>
      <c r="H560" s="2"/>
      <c r="I560" s="2"/>
      <c r="J560" s="2"/>
      <c r="K560" s="2"/>
      <c r="L560" s="2"/>
      <c r="M560" s="2"/>
      <c r="N560" s="56"/>
      <c r="O560" s="2"/>
      <c r="Q560" s="2"/>
      <c r="S560" s="9"/>
      <c r="T560" s="9"/>
      <c r="U560" s="2"/>
      <c r="V560" s="2"/>
      <c r="W560" s="2"/>
      <c r="X560" s="2"/>
    </row>
    <row r="561" spans="4:24" ht="15.75" customHeight="1">
      <c r="D561" s="2"/>
      <c r="E561" s="2"/>
      <c r="F561" s="2"/>
      <c r="G561" s="28"/>
      <c r="H561" s="2"/>
      <c r="I561" s="2"/>
      <c r="J561" s="2"/>
      <c r="K561" s="2"/>
      <c r="L561" s="2"/>
      <c r="M561" s="2"/>
      <c r="N561" s="56"/>
      <c r="O561" s="2"/>
      <c r="Q561" s="2"/>
      <c r="S561" s="9"/>
      <c r="T561" s="9"/>
      <c r="U561" s="2"/>
      <c r="V561" s="2"/>
      <c r="W561" s="2"/>
      <c r="X561" s="2"/>
    </row>
    <row r="562" spans="4:24" ht="15.75" customHeight="1">
      <c r="D562" s="2"/>
      <c r="E562" s="2"/>
      <c r="F562" s="2"/>
      <c r="G562" s="28"/>
      <c r="H562" s="2"/>
      <c r="I562" s="2"/>
      <c r="J562" s="2"/>
      <c r="K562" s="2"/>
      <c r="L562" s="2"/>
      <c r="M562" s="2"/>
      <c r="N562" s="56"/>
      <c r="O562" s="2"/>
      <c r="Q562" s="2"/>
      <c r="S562" s="9"/>
      <c r="T562" s="9"/>
      <c r="U562" s="2"/>
      <c r="V562" s="2"/>
      <c r="W562" s="2"/>
      <c r="X562" s="2"/>
    </row>
    <row r="563" spans="4:24" ht="15.75" customHeight="1">
      <c r="D563" s="2"/>
      <c r="E563" s="2"/>
      <c r="F563" s="2"/>
      <c r="G563" s="28"/>
      <c r="H563" s="2"/>
      <c r="I563" s="2"/>
      <c r="J563" s="2"/>
      <c r="K563" s="2"/>
      <c r="L563" s="2"/>
      <c r="M563" s="2"/>
      <c r="N563" s="56"/>
      <c r="O563" s="2"/>
      <c r="Q563" s="2"/>
      <c r="S563" s="9"/>
      <c r="T563" s="9"/>
      <c r="U563" s="2"/>
      <c r="V563" s="2"/>
      <c r="W563" s="2"/>
      <c r="X563" s="2"/>
    </row>
    <row r="564" spans="4:24" ht="15.75" customHeight="1">
      <c r="D564" s="2"/>
      <c r="E564" s="2"/>
      <c r="F564" s="2"/>
      <c r="G564" s="28"/>
      <c r="H564" s="2"/>
      <c r="I564" s="2"/>
      <c r="J564" s="2"/>
      <c r="K564" s="2"/>
      <c r="L564" s="2"/>
      <c r="M564" s="2"/>
      <c r="N564" s="56"/>
      <c r="O564" s="2"/>
      <c r="Q564" s="2"/>
      <c r="S564" s="9"/>
      <c r="T564" s="9"/>
      <c r="U564" s="2"/>
      <c r="V564" s="2"/>
      <c r="W564" s="2"/>
      <c r="X564" s="2"/>
    </row>
    <row r="565" spans="4:24" ht="15.75" customHeight="1">
      <c r="D565" s="2"/>
      <c r="E565" s="2"/>
      <c r="F565" s="2"/>
      <c r="G565" s="28"/>
      <c r="H565" s="2"/>
      <c r="I565" s="2"/>
      <c r="J565" s="2"/>
      <c r="K565" s="2"/>
      <c r="L565" s="2"/>
      <c r="M565" s="2"/>
      <c r="N565" s="56"/>
      <c r="O565" s="2"/>
      <c r="Q565" s="2"/>
      <c r="S565" s="9"/>
      <c r="T565" s="9"/>
      <c r="U565" s="2"/>
      <c r="V565" s="2"/>
      <c r="W565" s="2"/>
      <c r="X565" s="2"/>
    </row>
    <row r="566" spans="4:24" ht="15.75" customHeight="1">
      <c r="D566" s="2"/>
      <c r="E566" s="2"/>
      <c r="F566" s="2"/>
      <c r="G566" s="28"/>
      <c r="H566" s="2"/>
      <c r="I566" s="2"/>
      <c r="J566" s="2"/>
      <c r="K566" s="2"/>
      <c r="L566" s="2"/>
      <c r="M566" s="2"/>
      <c r="N566" s="56"/>
      <c r="O566" s="2"/>
      <c r="Q566" s="2"/>
      <c r="S566" s="9"/>
      <c r="T566" s="9"/>
      <c r="U566" s="2"/>
      <c r="V566" s="2"/>
      <c r="W566" s="2"/>
      <c r="X566" s="2"/>
    </row>
    <row r="567" spans="4:24" ht="15.75" customHeight="1">
      <c r="D567" s="2"/>
      <c r="E567" s="2"/>
      <c r="F567" s="2"/>
      <c r="G567" s="28"/>
      <c r="H567" s="2"/>
      <c r="I567" s="2"/>
      <c r="J567" s="2"/>
      <c r="K567" s="2"/>
      <c r="L567" s="2"/>
      <c r="M567" s="2"/>
      <c r="N567" s="56"/>
      <c r="O567" s="2"/>
      <c r="Q567" s="2"/>
      <c r="S567" s="9"/>
      <c r="T567" s="9"/>
      <c r="U567" s="2"/>
      <c r="V567" s="2"/>
      <c r="W567" s="2"/>
      <c r="X567" s="2"/>
    </row>
    <row r="568" spans="4:24" ht="15.75" customHeight="1" thickBot="1">
      <c r="D568" s="2"/>
      <c r="E568" s="2"/>
      <c r="F568" s="2"/>
      <c r="G568" s="28"/>
      <c r="H568" s="2"/>
      <c r="I568" s="2"/>
      <c r="J568" s="2"/>
      <c r="K568" s="2"/>
      <c r="L568" s="2"/>
      <c r="M568" s="2"/>
      <c r="N568" s="105"/>
      <c r="O568" s="2"/>
      <c r="Q568" s="2"/>
      <c r="S568" s="45"/>
      <c r="T568" s="45"/>
      <c r="U568" s="2"/>
      <c r="V568" s="2"/>
      <c r="W568" s="2"/>
      <c r="X568" s="2"/>
    </row>
  </sheetData>
  <pageMargins left="0.7" right="0.7" top="0.75" bottom="0.7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7A803-C0A3-4BBD-BEC3-EEB136846768}">
  <dimension ref="A1"/>
  <sheetViews>
    <sheetView workbookViewId="0">
      <selection activeCell="A2" sqref="A2:XFD2"/>
    </sheetView>
  </sheetViews>
  <sheetFormatPr defaultRowHeig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final</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dc:creator>
  <cp:lastModifiedBy>Ali</cp:lastModifiedBy>
  <dcterms:created xsi:type="dcterms:W3CDTF">2020-07-11T20:05:22Z</dcterms:created>
  <dcterms:modified xsi:type="dcterms:W3CDTF">2022-06-08T13:42:57Z</dcterms:modified>
</cp:coreProperties>
</file>